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yAssignments\ALY 6050(Enterprise)\Project 6\"/>
    </mc:Choice>
  </mc:AlternateContent>
  <xr:revisionPtr revIDLastSave="0" documentId="13_ncr:1_{E7223F34-00BF-4834-A9D7-7D5EA1EEB7F3}" xr6:coauthVersionLast="47" xr6:coauthVersionMax="47" xr10:uidLastSave="{00000000-0000-0000-0000-000000000000}"/>
  <bookViews>
    <workbookView xWindow="-108" yWindow="-108" windowWidth="23256" windowHeight="12576" activeTab="4" xr2:uid="{7AEC5213-303D-0540-92AB-43C9CF7CF98F}"/>
  </bookViews>
  <sheets>
    <sheet name="Part 1" sheetId="1" r:id="rId1"/>
    <sheet name="Part-1 Loads dropped at plants " sheetId="3" r:id="rId2"/>
    <sheet name="Part-Loads dropped at only site" sheetId="4" r:id="rId3"/>
    <sheet name="Part 2 -i)" sheetId="2" r:id="rId4"/>
    <sheet name="Part 2 -ii) " sheetId="5" r:id="rId5"/>
  </sheets>
  <definedNames>
    <definedName name="solver_adj" localSheetId="3" hidden="1">'Part 2 -i)'!$C$21:$C$26</definedName>
    <definedName name="solver_adj" localSheetId="4" hidden="1">'Part 2 -ii) '!$M$36:$M$41</definedName>
    <definedName name="solver_adj" localSheetId="1" hidden="1">'Part-1 Loads dropped at plants '!$G$17:$O$25</definedName>
    <definedName name="solver_adj" localSheetId="2" hidden="1">'Part-Loads dropped at only site'!$C$14:$E$19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4" hidden="1">2</definedName>
    <definedName name="solver_drv" localSheetId="1" hidden="1">2</definedName>
    <definedName name="solver_drv" localSheetId="2" hidden="1">1</definedName>
    <definedName name="solver_eng" localSheetId="0" hidden="1">1</definedName>
    <definedName name="solver_eng" localSheetId="3" hidden="1">1</definedName>
    <definedName name="solver_eng" localSheetId="4" hidden="1">1</definedName>
    <definedName name="solver_eng" localSheetId="1" hidden="1">2</definedName>
    <definedName name="solver_eng" localSheetId="2" hidden="1">2</definedName>
    <definedName name="solver_est" localSheetId="3" hidden="1">1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lhs1" localSheetId="3" hidden="1">'Part 2 -i)'!$C$15</definedName>
    <definedName name="solver_lhs1" localSheetId="4" hidden="1">'Part 2 -ii) '!$M$31</definedName>
    <definedName name="solver_lhs1" localSheetId="1" hidden="1">'Part-1 Loads dropped at plants '!$G$27:$O$27</definedName>
    <definedName name="solver_lhs1" localSheetId="2" hidden="1">'Part-Loads dropped at only site'!$C$20:$E$20</definedName>
    <definedName name="solver_lhs2" localSheetId="3" hidden="1">'Part 2 -i)'!$C$27</definedName>
    <definedName name="solver_lhs2" localSheetId="4" hidden="1">'Part 2 -ii) '!$M$42</definedName>
    <definedName name="solver_lhs2" localSheetId="2" hidden="1">'Part-Loads dropped at only site'!$F$14:$F$19</definedName>
    <definedName name="solver_lin" localSheetId="0" hidden="1">2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3" hidden="1">2</definedName>
    <definedName name="solver_num" localSheetId="4" hidden="1">2</definedName>
    <definedName name="solver_num" localSheetId="1" hidden="1">1</definedName>
    <definedName name="solver_num" localSheetId="2" hidden="1">2</definedName>
    <definedName name="solver_nwt" localSheetId="3" hidden="1">1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opt" localSheetId="0" hidden="1">'Part 1'!$K$27</definedName>
    <definedName name="solver_opt" localSheetId="3" hidden="1">'Part 2 -i)'!$C$16</definedName>
    <definedName name="solver_opt" localSheetId="4" hidden="1">'Part 2 -ii) '!$M$32</definedName>
    <definedName name="solver_opt" localSheetId="1" hidden="1">'Part-1 Loads dropped at plants '!$G$30</definedName>
    <definedName name="solver_opt" localSheetId="2" hidden="1">'Part-Loads dropped at only site'!$C$26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4" hidden="1">2</definedName>
    <definedName name="solver_rbv" localSheetId="1" hidden="1">2</definedName>
    <definedName name="solver_rbv" localSheetId="2" hidden="1">1</definedName>
    <definedName name="solver_rel1" localSheetId="3" hidden="1">3</definedName>
    <definedName name="solver_rel1" localSheetId="4" hidden="1">3</definedName>
    <definedName name="solver_rel1" localSheetId="1" hidden="1">1</definedName>
    <definedName name="solver_rel1" localSheetId="2" hidden="1">1</definedName>
    <definedName name="solver_rel2" localSheetId="3" hidden="1">2</definedName>
    <definedName name="solver_rel2" localSheetId="4" hidden="1">2</definedName>
    <definedName name="solver_rel2" localSheetId="2" hidden="1">3</definedName>
    <definedName name="solver_rhs1" localSheetId="3" hidden="1">'Part 2 -i)'!$C$17</definedName>
    <definedName name="solver_rhs1" localSheetId="4" hidden="1">'Part 2 -ii) '!$M$30</definedName>
    <definedName name="solver_rhs1" localSheetId="1" hidden="1">'Part-1 Loads dropped at plants '!$G$28:$O$28</definedName>
    <definedName name="solver_rhs1" localSheetId="2" hidden="1">'Part-Loads dropped at only site'!$C$22:$E$22</definedName>
    <definedName name="solver_rhs2" localSheetId="3" hidden="1">1</definedName>
    <definedName name="solver_rhs2" localSheetId="4" hidden="1">1</definedName>
    <definedName name="solver_rhs2" localSheetId="2" hidden="1">'Part-Loads dropped at only site'!$H$14:$H$19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4" hidden="1">2</definedName>
    <definedName name="solver_scl" localSheetId="1" hidden="1">2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3" hidden="1">2</definedName>
    <definedName name="solver_typ" localSheetId="4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3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2" i="5" l="1"/>
  <c r="J42" i="5"/>
  <c r="G42" i="5"/>
  <c r="C42" i="5"/>
  <c r="M32" i="5" a="1"/>
  <c r="M32" i="5" s="1"/>
  <c r="J32" i="5" a="1"/>
  <c r="J32" i="5" s="1"/>
  <c r="G32" i="5" a="1"/>
  <c r="G32" i="5" s="1"/>
  <c r="C32" i="5" a="1"/>
  <c r="C32" i="5" s="1"/>
  <c r="M31" i="5" a="1"/>
  <c r="M31" i="5" s="1"/>
  <c r="J31" i="5" a="1"/>
  <c r="J31" i="5" s="1"/>
  <c r="G31" i="5" a="1"/>
  <c r="G31" i="5" s="1"/>
  <c r="C31" i="5" a="1"/>
  <c r="C31" i="5" s="1"/>
  <c r="M15" i="5" a="1"/>
  <c r="M15" i="5" s="1"/>
  <c r="J15" i="5" a="1"/>
  <c r="J15" i="5" s="1"/>
  <c r="G15" i="5" a="1"/>
  <c r="G15" i="5" s="1"/>
  <c r="C15" i="5" a="1"/>
  <c r="C15" i="5" s="1"/>
  <c r="M16" i="5" a="1"/>
  <c r="M16" i="5" s="1"/>
  <c r="J16" i="5" a="1"/>
  <c r="J16" i="5" s="1"/>
  <c r="G16" i="5" a="1"/>
  <c r="G16" i="5" s="1"/>
  <c r="C16" i="5" a="1"/>
  <c r="C16" i="5" s="1"/>
  <c r="M26" i="5"/>
  <c r="J26" i="5"/>
  <c r="G26" i="5"/>
  <c r="C26" i="5"/>
  <c r="F22" i="2"/>
  <c r="F23" i="2"/>
  <c r="F24" i="2"/>
  <c r="F25" i="2"/>
  <c r="F26" i="2"/>
  <c r="F21" i="2"/>
  <c r="C27" i="2"/>
  <c r="C15" i="2" a="1"/>
  <c r="C15" i="2" s="1"/>
  <c r="C16" i="2" a="1"/>
  <c r="C16" i="2" s="1"/>
  <c r="C26" i="4"/>
  <c r="H22" i="4"/>
  <c r="E20" i="4"/>
  <c r="D20" i="4"/>
  <c r="C20" i="4"/>
  <c r="F19" i="4"/>
  <c r="F18" i="4"/>
  <c r="F17" i="4"/>
  <c r="F16" i="4"/>
  <c r="F15" i="4"/>
  <c r="F14" i="4"/>
  <c r="E24" i="4" l="1"/>
  <c r="F20" i="4"/>
  <c r="H26" i="3"/>
  <c r="I26" i="3"/>
  <c r="J26" i="3"/>
  <c r="K26" i="3"/>
  <c r="L26" i="3"/>
  <c r="M26" i="3"/>
  <c r="N26" i="3"/>
  <c r="O26" i="3"/>
  <c r="O27" i="3" s="1"/>
  <c r="G26" i="3"/>
  <c r="G30" i="3"/>
  <c r="P18" i="3"/>
  <c r="P19" i="3"/>
  <c r="P20" i="3"/>
  <c r="P21" i="3"/>
  <c r="P22" i="3"/>
  <c r="P23" i="3"/>
  <c r="P24" i="3"/>
  <c r="P25" i="3"/>
  <c r="P17" i="3"/>
  <c r="G27" i="3" l="1"/>
  <c r="I27" i="3"/>
  <c r="J27" i="3"/>
  <c r="M27" i="3"/>
  <c r="L27" i="3"/>
  <c r="K27" i="3"/>
  <c r="H27" i="3"/>
  <c r="N27" i="3"/>
  <c r="P26" i="3"/>
  <c r="P2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<sst xmlns="http://schemas.openxmlformats.org/spreadsheetml/2006/main" count="295" uniqueCount="48">
  <si>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</si>
  <si>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</si>
  <si>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</si>
  <si>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</si>
  <si>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</si>
  <si>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</si>
  <si>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</si>
  <si>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</si>
  <si>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</si>
  <si>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</si>
  <si>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</si>
  <si>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</si>
  <si>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>Plant</t>
  </si>
  <si>
    <t>$---</t>
  </si>
  <si>
    <t>---</t>
  </si>
  <si>
    <t>Waste Disposal Site: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</si>
  <si>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</si>
  <si>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</si>
  <si>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</si>
  <si>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</si>
  <si>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</si>
  <si>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</si>
  <si>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</si>
  <si>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</si>
  <si>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</si>
  <si>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t>Cost</t>
  </si>
  <si>
    <t>Transportation</t>
  </si>
  <si>
    <t>Shipped from:</t>
  </si>
  <si>
    <t>Shipped to:</t>
  </si>
  <si>
    <t>Total Cost</t>
  </si>
  <si>
    <t>Supply</t>
  </si>
  <si>
    <t>Demand</t>
  </si>
  <si>
    <t>Net Transhipment</t>
  </si>
  <si>
    <t>Condition</t>
  </si>
  <si>
    <t>&lt;=</t>
  </si>
  <si>
    <t>&gt;=</t>
  </si>
  <si>
    <t>Total Waste Collected</t>
  </si>
  <si>
    <t>Total Waste per week</t>
  </si>
  <si>
    <t>Expected Portfolio Return</t>
  </si>
  <si>
    <t>Portfolio Fraction (Decision variable)</t>
  </si>
  <si>
    <t>Expected Portfolio Risk (Variance)</t>
  </si>
  <si>
    <t>Baseline Expected Return</t>
  </si>
  <si>
    <t>Portolio Sum</t>
  </si>
  <si>
    <t>Portfolio Allocation ($10000)</t>
  </si>
  <si>
    <t>Portolio Investment</t>
  </si>
  <si>
    <t>Table 1:Shipping costs, per barrel of waste from six plants to three waste disposal sites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</si>
  <si>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</t>
    </r>
  </si>
  <si>
    <t xml:space="preserve">Table 3:Shipping costs, per barrel of waste between the three waste disposal sites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</si>
</sst>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0.0%"/>
    <numFmt numFmtId="166" formatCode="[$$-1009]#,##0.00"/>
    <numFmt numFmtId="167" formatCode="0.0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9999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2" borderId="20" applyNumberFormat="0" applyAlignment="0" applyProtection="0"/>
    <xf numFmtId="0" fontId="12" fillId="2" borderId="19" applyNumberFormat="0" applyAlignment="0" applyProtection="0"/>
    <xf numFmtId="9" fontId="13" fillId="0" borderId="0" applyFont="0" applyFill="0" applyBorder="0" applyAlignment="0" applyProtection="0"/>
  </cellStyleXfs>
  <cellXfs count="8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1" fontId="6" fillId="0" borderId="23" xfId="0" applyNumberFormat="1" applyFont="1" applyBorder="1" applyAlignment="1">
      <alignment horizontal="center" vertical="center" wrapText="1"/>
    </xf>
    <xf numFmtId="0" fontId="11" fillId="2" borderId="20" xfId="1" applyAlignment="1">
      <alignment horizontal="center" vertical="center" wrapText="1"/>
    </xf>
    <xf numFmtId="0" fontId="12" fillId="2" borderId="19" xfId="2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14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9" fontId="0" fillId="0" borderId="0" xfId="3" applyFont="1"/>
    <xf numFmtId="10" fontId="0" fillId="0" borderId="24" xfId="3" applyNumberFormat="1" applyFont="1" applyBorder="1"/>
    <xf numFmtId="9" fontId="0" fillId="0" borderId="24" xfId="0" applyNumberFormat="1" applyBorder="1"/>
    <xf numFmtId="0" fontId="9" fillId="0" borderId="24" xfId="0" applyFont="1" applyFill="1" applyBorder="1" applyAlignment="1">
      <alignment vertical="center"/>
    </xf>
    <xf numFmtId="2" fontId="14" fillId="0" borderId="26" xfId="0" applyNumberFormat="1" applyFont="1" applyBorder="1" applyAlignment="1">
      <alignment horizontal="center"/>
    </xf>
    <xf numFmtId="2" fontId="9" fillId="6" borderId="11" xfId="0" applyNumberFormat="1" applyFont="1" applyFill="1" applyBorder="1" applyAlignment="1">
      <alignment horizontal="center" vertical="center"/>
    </xf>
    <xf numFmtId="166" fontId="0" fillId="0" borderId="24" xfId="0" applyNumberFormat="1" applyBorder="1"/>
    <xf numFmtId="0" fontId="14" fillId="0" borderId="24" xfId="0" applyFont="1" applyBorder="1"/>
    <xf numFmtId="0" fontId="14" fillId="0" borderId="25" xfId="0" applyFont="1" applyBorder="1" applyAlignment="1">
      <alignment wrapText="1"/>
    </xf>
    <xf numFmtId="0" fontId="14" fillId="0" borderId="25" xfId="0" applyFont="1" applyBorder="1"/>
    <xf numFmtId="0" fontId="14" fillId="0" borderId="25" xfId="0" applyFont="1" applyFill="1" applyBorder="1"/>
    <xf numFmtId="0" fontId="9" fillId="0" borderId="0" xfId="0" applyFont="1" applyFill="1" applyBorder="1" applyAlignment="1">
      <alignment vertical="center"/>
    </xf>
    <xf numFmtId="10" fontId="0" fillId="0" borderId="24" xfId="3" applyNumberFormat="1" applyFont="1" applyBorder="1" applyAlignment="1">
      <alignment wrapText="1"/>
    </xf>
    <xf numFmtId="0" fontId="14" fillId="0" borderId="25" xfId="0" applyFont="1" applyFill="1" applyBorder="1" applyAlignment="1">
      <alignment wrapText="1"/>
    </xf>
    <xf numFmtId="166" fontId="0" fillId="0" borderId="24" xfId="0" applyNumberFormat="1" applyBorder="1" applyAlignment="1">
      <alignment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vertical="center" wrapText="1"/>
    </xf>
    <xf numFmtId="2" fontId="9" fillId="6" borderId="11" xfId="0" applyNumberFormat="1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vertical="center" wrapText="1"/>
    </xf>
    <xf numFmtId="2" fontId="14" fillId="0" borderId="26" xfId="0" applyNumberFormat="1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4" fillId="0" borderId="24" xfId="0" applyFont="1" applyBorder="1" applyAlignment="1">
      <alignment wrapText="1"/>
    </xf>
    <xf numFmtId="0" fontId="14" fillId="7" borderId="25" xfId="0" applyFont="1" applyFill="1" applyBorder="1" applyAlignment="1">
      <alignment wrapText="1"/>
    </xf>
    <xf numFmtId="165" fontId="0" fillId="7" borderId="24" xfId="0" applyNumberFormat="1" applyFill="1" applyBorder="1" applyAlignment="1">
      <alignment wrapText="1"/>
    </xf>
    <xf numFmtId="167" fontId="9" fillId="6" borderId="11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wrapText="1"/>
    </xf>
    <xf numFmtId="0" fontId="14" fillId="5" borderId="26" xfId="0" applyFont="1" applyFill="1" applyBorder="1" applyAlignment="1">
      <alignment horizontal="center" wrapTex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1" fontId="0" fillId="3" borderId="22" xfId="0" applyNumberForma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1" fontId="0" fillId="8" borderId="22" xfId="0" applyNumberFormat="1" applyFill="1" applyBorder="1" applyAlignment="1">
      <alignment horizontal="center"/>
    </xf>
    <xf numFmtId="2" fontId="9" fillId="4" borderId="11" xfId="0" applyNumberFormat="1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wrapText="1"/>
    </xf>
    <xf numFmtId="9" fontId="0" fillId="10" borderId="24" xfId="0" applyNumberFormat="1" applyFill="1" applyBorder="1"/>
    <xf numFmtId="165" fontId="0" fillId="10" borderId="24" xfId="0" applyNumberFormat="1" applyFill="1" applyBorder="1"/>
  </cellXfs>
  <cellStyles count="4">
    <cellStyle name="Calculation" xfId="2" builtinId="22"/>
    <cellStyle name="Normal" xfId="0" builtinId="0"/>
    <cellStyle name="Output" xfId="1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D3:J33"/>
  <sheetViews>
    <sheetView workbookViewId="0">
      <selection activeCell="D33" sqref="D33:G33"/>
    </sheetView>
  </sheetViews>
  <sheetFormatPr defaultColWidth="11.19921875" defaultRowHeight="15.6" x14ac:dyDescent="0.3"/>
  <cols>
    <col min="4" max="4" width="18.296875" customWidth="1"/>
    <col min="5" max="10" width="16.296875" customWidth="1"/>
    <col min="11" max="11" width="18" customWidth="1"/>
    <col min="12" max="17" width="15.796875" customWidth="1"/>
  </cols>
  <sheetData>
    <row r="3" spans="4:10" ht="16.2" thickBot="1" x14ac:dyDescent="0.35"/>
    <row r="4" spans="4:10" ht="18" thickBot="1" x14ac:dyDescent="0.35">
      <c r="D4" s="1"/>
      <c r="E4" s="61" t="s">
        <v>0</v>
      </c>
      <c r="F4" s="62"/>
      <c r="G4" s="63"/>
    </row>
    <row r="5" spans="4:10" ht="36" thickTop="1" thickBot="1" x14ac:dyDescent="0.35">
      <c r="D5" s="2" t="s">
        <v>1</v>
      </c>
      <c r="E5" s="3" t="s">
        <v>2</v>
      </c>
      <c r="F5" s="3" t="s">
        <v>3</v>
      </c>
      <c r="G5" s="3" t="s">
        <v>4</v>
      </c>
      <c r="I5" s="18" t="s">
        <v>1</v>
      </c>
      <c r="J5" s="19" t="s">
        <v>11</v>
      </c>
    </row>
    <row r="6" spans="4:10" ht="18" thickBot="1" x14ac:dyDescent="0.35">
      <c r="D6" s="4" t="s">
        <v>5</v>
      </c>
      <c r="E6" s="5">
        <v>12</v>
      </c>
      <c r="F6" s="5">
        <v>15</v>
      </c>
      <c r="G6" s="5">
        <v>17</v>
      </c>
      <c r="I6" s="20" t="s">
        <v>5</v>
      </c>
      <c r="J6" s="21">
        <v>45</v>
      </c>
    </row>
    <row r="7" spans="4:10" ht="24" customHeight="1" thickBot="1" x14ac:dyDescent="0.35">
      <c r="D7" s="4" t="s">
        <v>6</v>
      </c>
      <c r="E7" s="6">
        <v>14</v>
      </c>
      <c r="F7" s="6">
        <v>9</v>
      </c>
      <c r="G7" s="6">
        <v>10</v>
      </c>
      <c r="I7" s="20" t="s">
        <v>6</v>
      </c>
      <c r="J7" s="21">
        <v>26</v>
      </c>
    </row>
    <row r="8" spans="4:10" ht="25.05" customHeight="1" thickBot="1" x14ac:dyDescent="0.35">
      <c r="D8" s="4" t="s">
        <v>7</v>
      </c>
      <c r="E8" s="6">
        <v>13</v>
      </c>
      <c r="F8" s="6">
        <v>20</v>
      </c>
      <c r="G8" s="6">
        <v>11</v>
      </c>
      <c r="I8" s="20" t="s">
        <v>7</v>
      </c>
      <c r="J8" s="21">
        <v>42</v>
      </c>
    </row>
    <row r="9" spans="4:10" ht="18" thickBot="1" x14ac:dyDescent="0.35">
      <c r="D9" s="4" t="s">
        <v>8</v>
      </c>
      <c r="E9" s="6">
        <v>17</v>
      </c>
      <c r="F9" s="6">
        <v>16</v>
      </c>
      <c r="G9" s="6">
        <v>19</v>
      </c>
      <c r="I9" s="20" t="s">
        <v>8</v>
      </c>
      <c r="J9" s="21">
        <v>53</v>
      </c>
    </row>
    <row r="10" spans="4:10" ht="18" thickBot="1" x14ac:dyDescent="0.35">
      <c r="D10" s="4" t="s">
        <v>9</v>
      </c>
      <c r="E10" s="6">
        <v>7</v>
      </c>
      <c r="F10" s="6">
        <v>14</v>
      </c>
      <c r="G10" s="6">
        <v>12</v>
      </c>
      <c r="I10" s="20" t="s">
        <v>9</v>
      </c>
      <c r="J10" s="21">
        <v>29</v>
      </c>
    </row>
    <row r="11" spans="4:10" ht="18" thickBot="1" x14ac:dyDescent="0.35">
      <c r="D11" s="4" t="s">
        <v>10</v>
      </c>
      <c r="E11" s="6">
        <v>22</v>
      </c>
      <c r="F11" s="6">
        <v>16</v>
      </c>
      <c r="G11" s="6">
        <v>18</v>
      </c>
      <c r="I11" s="22" t="s">
        <v>10</v>
      </c>
      <c r="J11" s="23">
        <v>38</v>
      </c>
    </row>
    <row r="12" spans="4:10" x14ac:dyDescent="0.3">
      <c r="D12" s="60" t="s">
        <v>45</v>
      </c>
      <c r="E12" s="60"/>
      <c r="F12" s="60"/>
      <c r="G12" s="60"/>
    </row>
    <row r="16" spans="4:10" ht="16.2" thickBot="1" x14ac:dyDescent="0.35"/>
    <row r="17" spans="4:10" ht="18" thickBot="1" x14ac:dyDescent="0.35">
      <c r="D17" s="1"/>
      <c r="E17" s="64" t="s">
        <v>12</v>
      </c>
      <c r="F17" s="65"/>
      <c r="G17" s="65"/>
      <c r="H17" s="65"/>
      <c r="I17" s="65"/>
      <c r="J17" s="66"/>
    </row>
    <row r="18" spans="4:10" ht="18.600000000000001" thickTop="1" thickBot="1" x14ac:dyDescent="0.35">
      <c r="D18" s="2" t="s">
        <v>1</v>
      </c>
      <c r="E18" s="7" t="s">
        <v>5</v>
      </c>
      <c r="F18" s="7" t="s">
        <v>6</v>
      </c>
      <c r="G18" s="7" t="s">
        <v>7</v>
      </c>
      <c r="H18" s="7" t="s">
        <v>8</v>
      </c>
      <c r="I18" s="7" t="s">
        <v>9</v>
      </c>
      <c r="J18" s="7" t="s">
        <v>10</v>
      </c>
    </row>
    <row r="19" spans="4:10" ht="18" thickBot="1" x14ac:dyDescent="0.35">
      <c r="D19" s="4" t="s">
        <v>5</v>
      </c>
      <c r="E19" s="6" t="s">
        <v>13</v>
      </c>
      <c r="F19" s="5">
        <v>3</v>
      </c>
      <c r="G19" s="5">
        <v>4</v>
      </c>
      <c r="H19" s="5">
        <v>9</v>
      </c>
      <c r="I19" s="5">
        <v>5</v>
      </c>
      <c r="J19" s="5">
        <v>4</v>
      </c>
    </row>
    <row r="20" spans="4:10" ht="18" thickBot="1" x14ac:dyDescent="0.35">
      <c r="D20" s="4" t="s">
        <v>6</v>
      </c>
      <c r="E20" s="6">
        <v>6</v>
      </c>
      <c r="F20" s="6" t="s">
        <v>14</v>
      </c>
      <c r="G20" s="6">
        <v>7</v>
      </c>
      <c r="H20" s="6">
        <v>6</v>
      </c>
      <c r="I20" s="6">
        <v>9</v>
      </c>
      <c r="J20" s="6">
        <v>4</v>
      </c>
    </row>
    <row r="21" spans="4:10" ht="18" thickBot="1" x14ac:dyDescent="0.35">
      <c r="D21" s="4" t="s">
        <v>7</v>
      </c>
      <c r="E21" s="6">
        <v>5</v>
      </c>
      <c r="F21" s="6">
        <v>7</v>
      </c>
      <c r="G21" s="6" t="s">
        <v>14</v>
      </c>
      <c r="H21" s="6">
        <v>3</v>
      </c>
      <c r="I21" s="6">
        <v>4</v>
      </c>
      <c r="J21" s="6">
        <v>9</v>
      </c>
    </row>
    <row r="22" spans="4:10" ht="18" thickBot="1" x14ac:dyDescent="0.35">
      <c r="D22" s="4" t="s">
        <v>8</v>
      </c>
      <c r="E22" s="6">
        <v>5</v>
      </c>
      <c r="F22" s="6">
        <v>4</v>
      </c>
      <c r="G22" s="6">
        <v>3</v>
      </c>
      <c r="H22" s="6" t="s">
        <v>14</v>
      </c>
      <c r="I22" s="6">
        <v>3</v>
      </c>
      <c r="J22" s="6">
        <v>11</v>
      </c>
    </row>
    <row r="23" spans="4:10" ht="18" thickBot="1" x14ac:dyDescent="0.35">
      <c r="D23" s="4" t="s">
        <v>9</v>
      </c>
      <c r="E23" s="6">
        <v>5</v>
      </c>
      <c r="F23" s="6">
        <v>9</v>
      </c>
      <c r="G23" s="6">
        <v>5</v>
      </c>
      <c r="H23" s="6">
        <v>3</v>
      </c>
      <c r="I23" s="6" t="s">
        <v>14</v>
      </c>
      <c r="J23" s="6">
        <v>14</v>
      </c>
    </row>
    <row r="24" spans="4:10" ht="22.05" customHeight="1" thickBot="1" x14ac:dyDescent="0.35">
      <c r="D24" s="4" t="s">
        <v>10</v>
      </c>
      <c r="E24" s="6">
        <v>4</v>
      </c>
      <c r="F24" s="6">
        <v>7</v>
      </c>
      <c r="G24" s="6">
        <v>11</v>
      </c>
      <c r="H24" s="6">
        <v>12</v>
      </c>
      <c r="I24" s="6">
        <v>8</v>
      </c>
      <c r="J24" s="6" t="s">
        <v>14</v>
      </c>
    </row>
    <row r="25" spans="4:10" x14ac:dyDescent="0.3">
      <c r="D25" s="67" t="s">
        <v>46</v>
      </c>
      <c r="E25" s="67"/>
      <c r="F25" s="67"/>
      <c r="G25" s="67"/>
      <c r="H25" s="67"/>
      <c r="I25" s="67"/>
      <c r="J25" s="67"/>
    </row>
    <row r="27" spans="4:10" ht="16.2" thickBot="1" x14ac:dyDescent="0.35"/>
    <row r="28" spans="4:10" ht="18" thickBot="1" x14ac:dyDescent="0.35">
      <c r="D28" s="1"/>
      <c r="E28" s="64" t="s">
        <v>0</v>
      </c>
      <c r="F28" s="65"/>
      <c r="G28" s="66"/>
    </row>
    <row r="29" spans="4:10" ht="36" thickTop="1" thickBot="1" x14ac:dyDescent="0.35">
      <c r="D29" s="2" t="s">
        <v>15</v>
      </c>
      <c r="E29" s="7" t="s">
        <v>2</v>
      </c>
      <c r="F29" s="7" t="s">
        <v>3</v>
      </c>
      <c r="G29" s="7" t="s">
        <v>4</v>
      </c>
    </row>
    <row r="30" spans="4:10" ht="18" thickBot="1" x14ac:dyDescent="0.35">
      <c r="D30" s="4" t="s">
        <v>2</v>
      </c>
      <c r="E30" s="6" t="s">
        <v>13</v>
      </c>
      <c r="F30" s="5">
        <v>12</v>
      </c>
      <c r="G30" s="5">
        <v>10</v>
      </c>
    </row>
    <row r="31" spans="4:10" ht="18" thickBot="1" x14ac:dyDescent="0.35">
      <c r="D31" s="4" t="s">
        <v>3</v>
      </c>
      <c r="E31" s="6">
        <v>12</v>
      </c>
      <c r="F31" s="6" t="s">
        <v>14</v>
      </c>
      <c r="G31" s="6">
        <v>15</v>
      </c>
    </row>
    <row r="32" spans="4:10" ht="18" thickBot="1" x14ac:dyDescent="0.35">
      <c r="D32" s="4" t="s">
        <v>4</v>
      </c>
      <c r="E32" s="6">
        <v>10</v>
      </c>
      <c r="F32" s="6">
        <v>15</v>
      </c>
      <c r="G32" s="6" t="s">
        <v>14</v>
      </c>
    </row>
    <row r="33" spans="4:7" x14ac:dyDescent="0.3">
      <c r="D33" s="60" t="s">
        <v>47</v>
      </c>
      <c r="E33" s="60"/>
      <c r="F33" s="60"/>
      <c r="G33" s="60"/>
    </row>
  </sheetData>
  <mergeCells count="6">
    <mergeCell ref="D33:G33"/>
    <mergeCell ref="E4:G4"/>
    <mergeCell ref="D12:G12"/>
    <mergeCell ref="E17:J17"/>
    <mergeCell ref="D25:J25"/>
    <mergeCell ref="E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25F5-3F0C-46E8-AEC6-C2FFAB48510E}">
  <dimension ref="F2:Q30"/>
  <sheetViews>
    <sheetView topLeftCell="A11" workbookViewId="0">
      <selection activeCell="O26" sqref="G26:O26"/>
    </sheetView>
  </sheetViews>
  <sheetFormatPr defaultRowHeight="15.6" x14ac:dyDescent="0.3"/>
  <cols>
    <col min="6" max="6" width="16.69921875" customWidth="1"/>
  </cols>
  <sheetData>
    <row r="2" spans="6:17" ht="16.2" thickBot="1" x14ac:dyDescent="0.35"/>
    <row r="3" spans="6:17" ht="18" customHeight="1" thickBot="1" x14ac:dyDescent="0.35">
      <c r="F3" s="1"/>
      <c r="G3" s="64" t="s">
        <v>12</v>
      </c>
      <c r="H3" s="65"/>
      <c r="I3" s="65"/>
      <c r="J3" s="65"/>
      <c r="K3" s="65"/>
      <c r="L3" s="66"/>
      <c r="M3" s="64" t="s">
        <v>0</v>
      </c>
      <c r="N3" s="65"/>
      <c r="O3" s="66"/>
    </row>
    <row r="4" spans="6:17" ht="36" thickTop="1" thickBot="1" x14ac:dyDescent="0.35">
      <c r="F4" s="2" t="s">
        <v>25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2</v>
      </c>
      <c r="N4" s="7" t="s">
        <v>3</v>
      </c>
      <c r="O4" s="7" t="s">
        <v>4</v>
      </c>
    </row>
    <row r="5" spans="6:17" ht="18" thickBot="1" x14ac:dyDescent="0.35">
      <c r="F5" s="4" t="s">
        <v>5</v>
      </c>
      <c r="G5" s="5">
        <v>1000</v>
      </c>
      <c r="H5" s="5">
        <v>3</v>
      </c>
      <c r="I5" s="5">
        <v>4</v>
      </c>
      <c r="J5" s="5">
        <v>9</v>
      </c>
      <c r="K5" s="5">
        <v>5</v>
      </c>
      <c r="L5" s="5">
        <v>4</v>
      </c>
      <c r="M5" s="5">
        <v>12</v>
      </c>
      <c r="N5" s="5">
        <v>15</v>
      </c>
      <c r="O5" s="5">
        <v>17</v>
      </c>
    </row>
    <row r="6" spans="6:17" ht="35.4" customHeight="1" thickBot="1" x14ac:dyDescent="0.35">
      <c r="F6" s="4" t="s">
        <v>6</v>
      </c>
      <c r="G6" s="5">
        <v>6</v>
      </c>
      <c r="H6" s="5">
        <v>1000</v>
      </c>
      <c r="I6" s="5">
        <v>7</v>
      </c>
      <c r="J6" s="5">
        <v>6</v>
      </c>
      <c r="K6" s="5">
        <v>9</v>
      </c>
      <c r="L6" s="5">
        <v>4</v>
      </c>
      <c r="M6" s="5">
        <v>14</v>
      </c>
      <c r="N6" s="5">
        <v>9</v>
      </c>
      <c r="O6" s="5">
        <v>10</v>
      </c>
    </row>
    <row r="7" spans="6:17" ht="35.4" customHeight="1" thickBot="1" x14ac:dyDescent="0.35">
      <c r="F7" s="4" t="s">
        <v>7</v>
      </c>
      <c r="G7" s="5">
        <v>5</v>
      </c>
      <c r="H7" s="5">
        <v>7</v>
      </c>
      <c r="I7" s="5">
        <v>1000</v>
      </c>
      <c r="J7" s="5">
        <v>3</v>
      </c>
      <c r="K7" s="5">
        <v>4</v>
      </c>
      <c r="L7" s="5">
        <v>9</v>
      </c>
      <c r="M7" s="5">
        <v>13</v>
      </c>
      <c r="N7" s="5">
        <v>20</v>
      </c>
      <c r="O7" s="5">
        <v>11</v>
      </c>
    </row>
    <row r="8" spans="6:17" ht="18" thickBot="1" x14ac:dyDescent="0.35">
      <c r="F8" s="4" t="s">
        <v>8</v>
      </c>
      <c r="G8" s="5">
        <v>5</v>
      </c>
      <c r="H8" s="5">
        <v>4</v>
      </c>
      <c r="I8" s="5">
        <v>3</v>
      </c>
      <c r="J8" s="5">
        <v>1000</v>
      </c>
      <c r="K8" s="5">
        <v>3</v>
      </c>
      <c r="L8" s="5">
        <v>11</v>
      </c>
      <c r="M8" s="5">
        <v>17</v>
      </c>
      <c r="N8" s="5">
        <v>16</v>
      </c>
      <c r="O8" s="5">
        <v>19</v>
      </c>
    </row>
    <row r="9" spans="6:17" ht="18" thickBot="1" x14ac:dyDescent="0.35">
      <c r="F9" s="4" t="s">
        <v>9</v>
      </c>
      <c r="G9" s="5">
        <v>5</v>
      </c>
      <c r="H9" s="5">
        <v>9</v>
      </c>
      <c r="I9" s="5">
        <v>5</v>
      </c>
      <c r="J9" s="5">
        <v>3</v>
      </c>
      <c r="K9" s="5">
        <v>1000</v>
      </c>
      <c r="L9" s="5">
        <v>14</v>
      </c>
      <c r="M9" s="5">
        <v>7</v>
      </c>
      <c r="N9" s="5">
        <v>14</v>
      </c>
      <c r="O9" s="5">
        <v>12</v>
      </c>
    </row>
    <row r="10" spans="6:17" ht="35.4" customHeight="1" thickBot="1" x14ac:dyDescent="0.35">
      <c r="F10" s="4" t="s">
        <v>10</v>
      </c>
      <c r="G10" s="5">
        <v>4</v>
      </c>
      <c r="H10" s="5">
        <v>7</v>
      </c>
      <c r="I10" s="5">
        <v>11</v>
      </c>
      <c r="J10" s="5">
        <v>12</v>
      </c>
      <c r="K10" s="5">
        <v>8</v>
      </c>
      <c r="L10" s="5">
        <v>1000</v>
      </c>
      <c r="M10" s="5">
        <v>22</v>
      </c>
      <c r="N10" s="5">
        <v>16</v>
      </c>
      <c r="O10" s="5">
        <v>18</v>
      </c>
    </row>
    <row r="11" spans="6:17" ht="18" thickBot="1" x14ac:dyDescent="0.35">
      <c r="F11" s="7" t="s">
        <v>2</v>
      </c>
      <c r="G11" s="5">
        <v>1000</v>
      </c>
      <c r="H11" s="5">
        <v>1000</v>
      </c>
      <c r="I11" s="5">
        <v>1000</v>
      </c>
      <c r="J11" s="5">
        <v>1000</v>
      </c>
      <c r="K11" s="5">
        <v>1000</v>
      </c>
      <c r="L11" s="5">
        <v>1000</v>
      </c>
      <c r="M11" s="5">
        <v>1000</v>
      </c>
      <c r="N11" s="5">
        <v>12</v>
      </c>
      <c r="O11" s="5">
        <v>10</v>
      </c>
    </row>
    <row r="12" spans="6:17" ht="18" thickBot="1" x14ac:dyDescent="0.35">
      <c r="F12" s="7" t="s">
        <v>3</v>
      </c>
      <c r="G12" s="5">
        <v>1000</v>
      </c>
      <c r="H12" s="5">
        <v>1000</v>
      </c>
      <c r="I12" s="5">
        <v>1000</v>
      </c>
      <c r="J12" s="5">
        <v>1000</v>
      </c>
      <c r="K12" s="5">
        <v>1000</v>
      </c>
      <c r="L12" s="5">
        <v>1000</v>
      </c>
      <c r="M12" s="5">
        <v>12</v>
      </c>
      <c r="N12" s="5">
        <v>1000</v>
      </c>
      <c r="O12" s="5">
        <v>15</v>
      </c>
    </row>
    <row r="13" spans="6:17" ht="18" thickBot="1" x14ac:dyDescent="0.35">
      <c r="F13" s="7" t="s">
        <v>4</v>
      </c>
      <c r="G13" s="5">
        <v>1000</v>
      </c>
      <c r="H13" s="5">
        <v>1000</v>
      </c>
      <c r="I13" s="5">
        <v>1000</v>
      </c>
      <c r="J13" s="5">
        <v>1000</v>
      </c>
      <c r="K13" s="5">
        <v>1000</v>
      </c>
      <c r="L13" s="5">
        <v>1000</v>
      </c>
      <c r="M13" s="5">
        <v>10</v>
      </c>
      <c r="N13" s="5">
        <v>15</v>
      </c>
      <c r="O13" s="5">
        <v>1000</v>
      </c>
    </row>
    <row r="14" spans="6:17" ht="17.399999999999999" x14ac:dyDescent="0.3">
      <c r="F14" s="28"/>
      <c r="G14" s="29"/>
      <c r="H14" s="29"/>
      <c r="I14" s="29"/>
      <c r="J14" s="29"/>
      <c r="K14" s="29"/>
      <c r="L14" s="29"/>
      <c r="M14" s="29"/>
      <c r="N14" s="29"/>
      <c r="O14" s="29"/>
    </row>
    <row r="16" spans="6:17" ht="35.4" thickBot="1" x14ac:dyDescent="0.35">
      <c r="F16" s="82" t="s">
        <v>26</v>
      </c>
      <c r="G16" s="82" t="s">
        <v>5</v>
      </c>
      <c r="H16" s="82" t="s">
        <v>6</v>
      </c>
      <c r="I16" s="82" t="s">
        <v>7</v>
      </c>
      <c r="J16" s="82" t="s">
        <v>8</v>
      </c>
      <c r="K16" s="82" t="s">
        <v>9</v>
      </c>
      <c r="L16" s="82" t="s">
        <v>10</v>
      </c>
      <c r="M16" s="82" t="s">
        <v>2</v>
      </c>
      <c r="N16" s="82" t="s">
        <v>3</v>
      </c>
      <c r="O16" s="82" t="s">
        <v>4</v>
      </c>
      <c r="P16" s="82" t="s">
        <v>27</v>
      </c>
      <c r="Q16" s="82" t="s">
        <v>30</v>
      </c>
    </row>
    <row r="17" spans="6:17" ht="18" thickBot="1" x14ac:dyDescent="0.35">
      <c r="F17" s="7" t="s">
        <v>5</v>
      </c>
      <c r="G17" s="24">
        <v>0</v>
      </c>
      <c r="H17" s="24">
        <v>45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5">
        <v>0</v>
      </c>
      <c r="P17" s="83">
        <f>SUM(G17:O17)</f>
        <v>45</v>
      </c>
      <c r="Q17" s="24">
        <v>45</v>
      </c>
    </row>
    <row r="18" spans="6:17" ht="18" thickBot="1" x14ac:dyDescent="0.35">
      <c r="F18" s="7" t="s">
        <v>6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42</v>
      </c>
      <c r="O18" s="25">
        <v>46</v>
      </c>
      <c r="P18" s="83">
        <f t="shared" ref="P18:P27" si="0">SUM(G18:O18)</f>
        <v>88</v>
      </c>
      <c r="Q18" s="24">
        <v>26</v>
      </c>
    </row>
    <row r="19" spans="6:17" ht="18" thickBot="1" x14ac:dyDescent="0.35">
      <c r="F19" s="7" t="s">
        <v>7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5">
        <v>42</v>
      </c>
      <c r="P19" s="83">
        <f t="shared" si="0"/>
        <v>42</v>
      </c>
      <c r="Q19" s="24">
        <v>42</v>
      </c>
    </row>
    <row r="20" spans="6:17" ht="18" thickBot="1" x14ac:dyDescent="0.35">
      <c r="F20" s="7" t="s">
        <v>8</v>
      </c>
      <c r="G20" s="24">
        <v>0</v>
      </c>
      <c r="H20" s="24">
        <v>17</v>
      </c>
      <c r="I20" s="24">
        <v>0</v>
      </c>
      <c r="J20" s="24">
        <v>0</v>
      </c>
      <c r="K20" s="24">
        <v>36</v>
      </c>
      <c r="L20" s="24">
        <v>0</v>
      </c>
      <c r="M20" s="24">
        <v>0</v>
      </c>
      <c r="N20" s="24">
        <v>0</v>
      </c>
      <c r="O20" s="25">
        <v>0</v>
      </c>
      <c r="P20" s="83">
        <f t="shared" si="0"/>
        <v>53</v>
      </c>
      <c r="Q20" s="24">
        <v>53</v>
      </c>
    </row>
    <row r="21" spans="6:17" ht="18" thickBot="1" x14ac:dyDescent="0.35">
      <c r="F21" s="7" t="s">
        <v>9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65</v>
      </c>
      <c r="N21" s="24">
        <v>0</v>
      </c>
      <c r="O21" s="25">
        <v>0</v>
      </c>
      <c r="P21" s="83">
        <f t="shared" si="0"/>
        <v>65</v>
      </c>
      <c r="Q21" s="24">
        <v>29</v>
      </c>
    </row>
    <row r="22" spans="6:17" ht="18" thickBot="1" x14ac:dyDescent="0.35">
      <c r="F22" s="7" t="s">
        <v>10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38</v>
      </c>
      <c r="O22" s="25">
        <v>0</v>
      </c>
      <c r="P22" s="83">
        <f t="shared" si="0"/>
        <v>38</v>
      </c>
      <c r="Q22" s="24">
        <v>38</v>
      </c>
    </row>
    <row r="23" spans="6:17" ht="18" thickBot="1" x14ac:dyDescent="0.35">
      <c r="F23" s="7" t="s">
        <v>2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5">
        <v>0</v>
      </c>
      <c r="P23" s="83">
        <f t="shared" si="0"/>
        <v>0</v>
      </c>
      <c r="Q23" s="24">
        <v>0</v>
      </c>
    </row>
    <row r="24" spans="6:17" ht="18" thickBot="1" x14ac:dyDescent="0.35">
      <c r="F24" s="7" t="s">
        <v>3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5">
        <v>0</v>
      </c>
      <c r="P24" s="83">
        <f t="shared" si="0"/>
        <v>0</v>
      </c>
      <c r="Q24" s="24">
        <v>0</v>
      </c>
    </row>
    <row r="25" spans="6:17" ht="18" thickBot="1" x14ac:dyDescent="0.35">
      <c r="F25" s="7" t="s">
        <v>4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83">
        <f t="shared" si="0"/>
        <v>0</v>
      </c>
      <c r="Q25" s="24">
        <v>0</v>
      </c>
    </row>
    <row r="26" spans="6:17" ht="18" thickBot="1" x14ac:dyDescent="0.35">
      <c r="F26" s="7" t="s">
        <v>28</v>
      </c>
      <c r="G26" s="83">
        <f>SUM(G17:G25)</f>
        <v>0</v>
      </c>
      <c r="H26" s="83">
        <f t="shared" ref="H26:O26" si="1">SUM(H17:H25)</f>
        <v>62</v>
      </c>
      <c r="I26" s="83">
        <f t="shared" si="1"/>
        <v>0</v>
      </c>
      <c r="J26" s="83">
        <f t="shared" si="1"/>
        <v>0</v>
      </c>
      <c r="K26" s="83">
        <f t="shared" si="1"/>
        <v>36</v>
      </c>
      <c r="L26" s="83">
        <f t="shared" si="1"/>
        <v>0</v>
      </c>
      <c r="M26" s="83">
        <f t="shared" si="1"/>
        <v>65</v>
      </c>
      <c r="N26" s="83">
        <f t="shared" si="1"/>
        <v>80</v>
      </c>
      <c r="O26" s="83">
        <f t="shared" si="1"/>
        <v>88</v>
      </c>
      <c r="P26" s="7">
        <f t="shared" si="0"/>
        <v>331</v>
      </c>
      <c r="Q26" s="7"/>
    </row>
    <row r="27" spans="6:17" ht="35.4" thickBot="1" x14ac:dyDescent="0.35">
      <c r="F27" s="7" t="s">
        <v>32</v>
      </c>
      <c r="G27" s="30">
        <f>Q17-P17+G26</f>
        <v>0</v>
      </c>
      <c r="H27" s="30">
        <f>Q18-P18+H26</f>
        <v>0</v>
      </c>
      <c r="I27" s="30">
        <f>Q19-P19+I26</f>
        <v>0</v>
      </c>
      <c r="J27" s="30">
        <f>Q20-P20+J26</f>
        <v>0</v>
      </c>
      <c r="K27" s="30">
        <f>Q21-P21+K26</f>
        <v>0</v>
      </c>
      <c r="L27" s="30">
        <f>Q22-P22+L26</f>
        <v>0</v>
      </c>
      <c r="M27" s="30">
        <f>Q23-P23+M26</f>
        <v>65</v>
      </c>
      <c r="N27" s="30">
        <f>Q25-P25+N26</f>
        <v>80</v>
      </c>
      <c r="O27" s="30">
        <f>Q25-O25+O26</f>
        <v>88</v>
      </c>
      <c r="P27" s="7">
        <f t="shared" si="0"/>
        <v>233</v>
      </c>
      <c r="Q27" s="7"/>
    </row>
    <row r="28" spans="6:17" ht="18" thickBot="1" x14ac:dyDescent="0.35">
      <c r="F28" s="7" t="s">
        <v>31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65</v>
      </c>
      <c r="N28" s="7">
        <v>80</v>
      </c>
      <c r="O28" s="7">
        <v>105</v>
      </c>
      <c r="P28" s="7"/>
      <c r="Q28" s="7"/>
    </row>
    <row r="30" spans="6:17" x14ac:dyDescent="0.3">
      <c r="F30" s="26" t="s">
        <v>29</v>
      </c>
      <c r="G30" s="27">
        <f>SUMPRODUCT(G17:O25,G5:O13)</f>
        <v>2674</v>
      </c>
    </row>
  </sheetData>
  <mergeCells count="2">
    <mergeCell ref="G3:L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0D1B-FAA1-4F4D-AC50-13C5B6A4A40C}">
  <dimension ref="B2:H26"/>
  <sheetViews>
    <sheetView workbookViewId="0">
      <selection activeCell="C20" sqref="C20:E20"/>
    </sheetView>
  </sheetViews>
  <sheetFormatPr defaultRowHeight="15.6" x14ac:dyDescent="0.3"/>
  <cols>
    <col min="2" max="2" width="21.296875" customWidth="1"/>
    <col min="7" max="8" width="12.69921875" customWidth="1"/>
  </cols>
  <sheetData>
    <row r="2" spans="2:8" ht="16.2" thickBot="1" x14ac:dyDescent="0.35"/>
    <row r="3" spans="2:8" ht="18" thickBot="1" x14ac:dyDescent="0.35">
      <c r="B3" s="1"/>
      <c r="C3" s="64" t="s">
        <v>0</v>
      </c>
      <c r="D3" s="65"/>
      <c r="E3" s="66"/>
    </row>
    <row r="4" spans="2:8" ht="36" thickTop="1" thickBot="1" x14ac:dyDescent="0.35">
      <c r="B4" s="2" t="s">
        <v>25</v>
      </c>
      <c r="C4" s="7" t="s">
        <v>2</v>
      </c>
      <c r="D4" s="7" t="s">
        <v>3</v>
      </c>
      <c r="E4" s="7" t="s">
        <v>4</v>
      </c>
    </row>
    <row r="5" spans="2:8" ht="18" thickBot="1" x14ac:dyDescent="0.35">
      <c r="B5" s="4" t="s">
        <v>5</v>
      </c>
      <c r="C5" s="5">
        <v>12</v>
      </c>
      <c r="D5" s="5">
        <v>15</v>
      </c>
      <c r="E5" s="5">
        <v>17</v>
      </c>
    </row>
    <row r="6" spans="2:8" ht="18" thickBot="1" x14ac:dyDescent="0.35">
      <c r="B6" s="4" t="s">
        <v>6</v>
      </c>
      <c r="C6" s="5">
        <v>14</v>
      </c>
      <c r="D6" s="5">
        <v>9</v>
      </c>
      <c r="E6" s="5">
        <v>10</v>
      </c>
    </row>
    <row r="7" spans="2:8" ht="18" thickBot="1" x14ac:dyDescent="0.35">
      <c r="B7" s="4" t="s">
        <v>7</v>
      </c>
      <c r="C7" s="5">
        <v>13</v>
      </c>
      <c r="D7" s="5">
        <v>20</v>
      </c>
      <c r="E7" s="5">
        <v>11</v>
      </c>
    </row>
    <row r="8" spans="2:8" ht="18" thickBot="1" x14ac:dyDescent="0.35">
      <c r="B8" s="4" t="s">
        <v>8</v>
      </c>
      <c r="C8" s="5">
        <v>17</v>
      </c>
      <c r="D8" s="5">
        <v>16</v>
      </c>
      <c r="E8" s="5">
        <v>19</v>
      </c>
    </row>
    <row r="9" spans="2:8" ht="18" thickBot="1" x14ac:dyDescent="0.35">
      <c r="B9" s="4" t="s">
        <v>9</v>
      </c>
      <c r="C9" s="5">
        <v>7</v>
      </c>
      <c r="D9" s="5">
        <v>14</v>
      </c>
      <c r="E9" s="5">
        <v>12</v>
      </c>
    </row>
    <row r="10" spans="2:8" ht="18" thickBot="1" x14ac:dyDescent="0.35">
      <c r="B10" s="4" t="s">
        <v>10</v>
      </c>
      <c r="C10" s="5">
        <v>22</v>
      </c>
      <c r="D10" s="5">
        <v>16</v>
      </c>
      <c r="E10" s="5">
        <v>18</v>
      </c>
    </row>
    <row r="11" spans="2:8" ht="17.399999999999999" x14ac:dyDescent="0.3">
      <c r="B11" s="79"/>
      <c r="C11" s="29"/>
      <c r="D11" s="29"/>
      <c r="E11" s="29"/>
    </row>
    <row r="13" spans="2:8" ht="35.4" thickBot="1" x14ac:dyDescent="0.35">
      <c r="B13" s="80" t="s">
        <v>26</v>
      </c>
      <c r="C13" s="80" t="s">
        <v>2</v>
      </c>
      <c r="D13" s="80" t="s">
        <v>3</v>
      </c>
      <c r="E13" s="80" t="s">
        <v>4</v>
      </c>
      <c r="F13" s="80" t="s">
        <v>27</v>
      </c>
      <c r="G13" s="80" t="s">
        <v>33</v>
      </c>
      <c r="H13" s="80" t="s">
        <v>30</v>
      </c>
    </row>
    <row r="14" spans="2:8" ht="18" thickBot="1" x14ac:dyDescent="0.35">
      <c r="B14" s="7" t="s">
        <v>5</v>
      </c>
      <c r="C14" s="24">
        <v>36</v>
      </c>
      <c r="D14" s="24">
        <v>0</v>
      </c>
      <c r="E14" s="25">
        <v>9</v>
      </c>
      <c r="F14" s="81">
        <f t="shared" ref="F14:F20" si="0">SUM(C14:E14)</f>
        <v>45</v>
      </c>
      <c r="G14" s="24" t="s">
        <v>35</v>
      </c>
      <c r="H14" s="24">
        <v>45</v>
      </c>
    </row>
    <row r="15" spans="2:8" ht="18" thickBot="1" x14ac:dyDescent="0.35">
      <c r="B15" s="7" t="s">
        <v>6</v>
      </c>
      <c r="C15" s="24">
        <v>0</v>
      </c>
      <c r="D15" s="24">
        <v>0</v>
      </c>
      <c r="E15" s="25">
        <v>26</v>
      </c>
      <c r="F15" s="81">
        <f t="shared" si="0"/>
        <v>26</v>
      </c>
      <c r="G15" s="24" t="s">
        <v>35</v>
      </c>
      <c r="H15" s="24">
        <v>26</v>
      </c>
    </row>
    <row r="16" spans="2:8" ht="18" thickBot="1" x14ac:dyDescent="0.35">
      <c r="B16" s="7" t="s">
        <v>7</v>
      </c>
      <c r="C16" s="24">
        <v>0</v>
      </c>
      <c r="D16" s="24">
        <v>0</v>
      </c>
      <c r="E16" s="25">
        <v>42</v>
      </c>
      <c r="F16" s="81">
        <f t="shared" si="0"/>
        <v>42</v>
      </c>
      <c r="G16" s="24" t="s">
        <v>35</v>
      </c>
      <c r="H16" s="24">
        <v>42</v>
      </c>
    </row>
    <row r="17" spans="2:8" ht="18" thickBot="1" x14ac:dyDescent="0.35">
      <c r="B17" s="7" t="s">
        <v>8</v>
      </c>
      <c r="C17" s="24">
        <v>0</v>
      </c>
      <c r="D17" s="24">
        <v>53</v>
      </c>
      <c r="E17" s="25">
        <v>0</v>
      </c>
      <c r="F17" s="81">
        <f t="shared" si="0"/>
        <v>53</v>
      </c>
      <c r="G17" s="24" t="s">
        <v>35</v>
      </c>
      <c r="H17" s="24">
        <v>53</v>
      </c>
    </row>
    <row r="18" spans="2:8" ht="18" thickBot="1" x14ac:dyDescent="0.35">
      <c r="B18" s="7" t="s">
        <v>9</v>
      </c>
      <c r="C18" s="24">
        <v>29</v>
      </c>
      <c r="D18" s="24">
        <v>0</v>
      </c>
      <c r="E18" s="25">
        <v>0</v>
      </c>
      <c r="F18" s="81">
        <f t="shared" si="0"/>
        <v>29</v>
      </c>
      <c r="G18" s="24" t="s">
        <v>35</v>
      </c>
      <c r="H18" s="24">
        <v>29</v>
      </c>
    </row>
    <row r="19" spans="2:8" ht="18" thickBot="1" x14ac:dyDescent="0.35">
      <c r="B19" s="7" t="s">
        <v>10</v>
      </c>
      <c r="C19" s="24">
        <v>0</v>
      </c>
      <c r="D19" s="24">
        <v>27</v>
      </c>
      <c r="E19" s="25">
        <v>11</v>
      </c>
      <c r="F19" s="81">
        <f t="shared" si="0"/>
        <v>38</v>
      </c>
      <c r="G19" s="24" t="s">
        <v>35</v>
      </c>
      <c r="H19" s="24">
        <v>38</v>
      </c>
    </row>
    <row r="20" spans="2:8" ht="18" thickBot="1" x14ac:dyDescent="0.35">
      <c r="B20" s="7" t="s">
        <v>28</v>
      </c>
      <c r="C20" s="81">
        <f>SUM(C14:C19)</f>
        <v>65</v>
      </c>
      <c r="D20" s="81">
        <f>SUM(D14:D19)</f>
        <v>80</v>
      </c>
      <c r="E20" s="81">
        <f>SUM(E14:E19)</f>
        <v>88</v>
      </c>
      <c r="F20" s="7">
        <f t="shared" si="0"/>
        <v>233</v>
      </c>
      <c r="G20" s="24"/>
      <c r="H20" s="32"/>
    </row>
    <row r="21" spans="2:8" ht="35.4" thickBot="1" x14ac:dyDescent="0.35">
      <c r="B21" s="7"/>
      <c r="C21" s="24" t="s">
        <v>34</v>
      </c>
      <c r="D21" s="24" t="s">
        <v>34</v>
      </c>
      <c r="E21" s="24" t="s">
        <v>34</v>
      </c>
      <c r="F21" s="7"/>
      <c r="G21" s="25"/>
      <c r="H21" s="33" t="s">
        <v>37</v>
      </c>
    </row>
    <row r="22" spans="2:8" ht="18" thickBot="1" x14ac:dyDescent="0.35">
      <c r="B22" s="7" t="s">
        <v>31</v>
      </c>
      <c r="C22" s="7">
        <v>65</v>
      </c>
      <c r="D22" s="7">
        <v>80</v>
      </c>
      <c r="E22" s="7">
        <v>105</v>
      </c>
      <c r="F22" s="7"/>
      <c r="G22" s="24"/>
      <c r="H22" s="30">
        <f>SUM(H14:H19)</f>
        <v>233</v>
      </c>
    </row>
    <row r="23" spans="2:8" ht="16.2" thickBot="1" x14ac:dyDescent="0.35"/>
    <row r="24" spans="2:8" ht="38.4" customHeight="1" thickBot="1" x14ac:dyDescent="0.35">
      <c r="C24" s="68" t="s">
        <v>36</v>
      </c>
      <c r="D24" s="69"/>
      <c r="E24" s="31">
        <f>SUM(C20:E20)</f>
        <v>233</v>
      </c>
    </row>
    <row r="25" spans="2:8" ht="14.4" customHeight="1" x14ac:dyDescent="0.3"/>
    <row r="26" spans="2:8" x14ac:dyDescent="0.3">
      <c r="B26" s="26" t="s">
        <v>29</v>
      </c>
      <c r="C26" s="27">
        <f>SUMPRODUCT(C14:E19,C5:E10)</f>
        <v>2988</v>
      </c>
    </row>
  </sheetData>
  <mergeCells count="2">
    <mergeCell ref="C3:E3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M27"/>
  <sheetViews>
    <sheetView zoomScaleNormal="100" workbookViewId="0">
      <selection activeCell="G16" sqref="G16"/>
    </sheetView>
  </sheetViews>
  <sheetFormatPr defaultColWidth="11.19921875" defaultRowHeight="15.6" x14ac:dyDescent="0.3"/>
  <cols>
    <col min="2" max="2" width="23.8984375" customWidth="1"/>
    <col min="3" max="3" width="22" customWidth="1"/>
    <col min="5" max="5" width="14.19921875" customWidth="1"/>
    <col min="6" max="11" width="16.19921875" customWidth="1"/>
  </cols>
  <sheetData>
    <row r="4" spans="2:13" ht="18" x14ac:dyDescent="0.5">
      <c r="E4" s="13"/>
      <c r="F4" s="73" t="s">
        <v>17</v>
      </c>
      <c r="G4" s="75" t="s">
        <v>18</v>
      </c>
      <c r="H4" s="75" t="s">
        <v>19</v>
      </c>
      <c r="I4" s="75" t="s">
        <v>20</v>
      </c>
      <c r="J4" s="75" t="s">
        <v>21</v>
      </c>
      <c r="K4" s="75" t="s">
        <v>22</v>
      </c>
    </row>
    <row r="5" spans="2:13" ht="18.600000000000001" thickBot="1" x14ac:dyDescent="0.35">
      <c r="B5" s="9"/>
      <c r="C5" s="10" t="s">
        <v>16</v>
      </c>
      <c r="E5" s="14"/>
      <c r="F5" s="74"/>
      <c r="G5" s="76"/>
      <c r="H5" s="76"/>
      <c r="I5" s="76"/>
      <c r="J5" s="76"/>
      <c r="K5" s="76"/>
    </row>
    <row r="6" spans="2:13" ht="16.8" thickTop="1" thickBot="1" x14ac:dyDescent="0.35">
      <c r="B6" s="11" t="s">
        <v>17</v>
      </c>
      <c r="C6" s="12">
        <v>7.0000000000000007E-2</v>
      </c>
      <c r="E6" s="15" t="s">
        <v>17</v>
      </c>
      <c r="F6" s="16">
        <v>1E-3</v>
      </c>
      <c r="G6" s="17">
        <v>2.9999999999999997E-4</v>
      </c>
      <c r="H6" s="17">
        <v>-2.9999999999999997E-4</v>
      </c>
      <c r="I6" s="17">
        <v>3.5E-4</v>
      </c>
      <c r="J6" s="17">
        <v>-3.5E-4</v>
      </c>
      <c r="K6" s="17">
        <v>4.0000000000000002E-4</v>
      </c>
    </row>
    <row r="7" spans="2:13" ht="16.2" thickBot="1" x14ac:dyDescent="0.35">
      <c r="B7" s="11" t="s">
        <v>18</v>
      </c>
      <c r="C7" s="12">
        <v>0.12</v>
      </c>
      <c r="E7" s="15" t="s">
        <v>18</v>
      </c>
      <c r="F7" s="17">
        <v>2.9999999999999997E-4</v>
      </c>
      <c r="G7" s="17">
        <v>8.9999999999999993E-3</v>
      </c>
      <c r="H7" s="17">
        <v>4.0000000000000002E-4</v>
      </c>
      <c r="I7" s="17">
        <v>1.6000000000000001E-3</v>
      </c>
      <c r="J7" s="17">
        <v>-1.6000000000000001E-3</v>
      </c>
      <c r="K7" s="17">
        <v>5.9999999999999995E-4</v>
      </c>
      <c r="M7" t="s">
        <v>23</v>
      </c>
    </row>
    <row r="8" spans="2:13" ht="16.2" thickBot="1" x14ac:dyDescent="0.35">
      <c r="B8" s="11" t="s">
        <v>19</v>
      </c>
      <c r="C8" s="12">
        <v>0.11</v>
      </c>
      <c r="E8" s="15" t="s">
        <v>19</v>
      </c>
      <c r="F8" s="17">
        <v>-2.9999999999999997E-4</v>
      </c>
      <c r="G8" s="17">
        <v>4.0000000000000002E-4</v>
      </c>
      <c r="H8" s="17">
        <v>8.0000000000000002E-3</v>
      </c>
      <c r="I8" s="17">
        <v>1.5E-3</v>
      </c>
      <c r="J8" s="17">
        <v>-5.4999999999999997E-3</v>
      </c>
      <c r="K8" s="17">
        <v>5.9999999999999995E-4</v>
      </c>
    </row>
    <row r="9" spans="2:13" ht="16.2" thickBot="1" x14ac:dyDescent="0.35">
      <c r="B9" s="11" t="s">
        <v>20</v>
      </c>
      <c r="C9" s="12">
        <v>0.14000000000000001</v>
      </c>
      <c r="E9" s="15" t="s">
        <v>20</v>
      </c>
      <c r="F9" s="17">
        <v>3.5E-4</v>
      </c>
      <c r="G9" s="17">
        <v>1.6000000000000001E-3</v>
      </c>
      <c r="H9" s="17">
        <v>1.5E-3</v>
      </c>
      <c r="I9" s="17">
        <v>1.2E-2</v>
      </c>
      <c r="J9" s="17">
        <v>-5.0000000000000001E-4</v>
      </c>
      <c r="K9" s="17">
        <v>8.0000000000000004E-4</v>
      </c>
    </row>
    <row r="10" spans="2:13" ht="16.2" thickBot="1" x14ac:dyDescent="0.35">
      <c r="B10" s="11" t="s">
        <v>21</v>
      </c>
      <c r="C10" s="12">
        <v>0.14000000000000001</v>
      </c>
      <c r="E10" s="15" t="s">
        <v>21</v>
      </c>
      <c r="F10" s="17">
        <v>-3.5E-4</v>
      </c>
      <c r="G10" s="17">
        <v>-1.6000000000000001E-3</v>
      </c>
      <c r="H10" s="17">
        <v>-5.4999999999999997E-3</v>
      </c>
      <c r="I10" s="17">
        <v>-5.0000000000000001E-4</v>
      </c>
      <c r="J10" s="17">
        <v>1.2E-2</v>
      </c>
      <c r="K10" s="17">
        <v>-8.0000000000000004E-4</v>
      </c>
    </row>
    <row r="11" spans="2:13" ht="16.2" thickBot="1" x14ac:dyDescent="0.35">
      <c r="B11" s="11" t="s">
        <v>22</v>
      </c>
      <c r="C11" s="12">
        <v>0.09</v>
      </c>
      <c r="E11" s="15" t="s">
        <v>22</v>
      </c>
      <c r="F11" s="17">
        <v>4.0000000000000002E-4</v>
      </c>
      <c r="G11" s="17">
        <v>5.9999999999999995E-4</v>
      </c>
      <c r="H11" s="17">
        <v>5.9999999999999995E-4</v>
      </c>
      <c r="I11" s="17">
        <v>8.0000000000000004E-4</v>
      </c>
      <c r="J11" s="17">
        <v>-8.0000000000000004E-4</v>
      </c>
      <c r="K11" s="17">
        <v>5.0000000000000001E-3</v>
      </c>
    </row>
    <row r="12" spans="2:13" ht="17.399999999999999" x14ac:dyDescent="0.3">
      <c r="E12" s="8"/>
      <c r="F12" s="72" t="s">
        <v>24</v>
      </c>
      <c r="G12" s="72"/>
      <c r="H12" s="72"/>
      <c r="I12" s="72"/>
      <c r="J12" s="72"/>
      <c r="K12" s="72"/>
    </row>
    <row r="14" spans="2:13" ht="16.2" thickBot="1" x14ac:dyDescent="0.35"/>
    <row r="15" spans="2:13" ht="16.2" thickBot="1" x14ac:dyDescent="0.35">
      <c r="B15" s="41" t="s">
        <v>38</v>
      </c>
      <c r="C15" s="35" cm="1">
        <f t="array" ref="C15">MMULT(TRANSPOSE(C21:C26),C6:C11)</f>
        <v>0.11000000029212917</v>
      </c>
    </row>
    <row r="16" spans="2:13" ht="31.8" thickBot="1" x14ac:dyDescent="0.35">
      <c r="B16" s="42" t="s">
        <v>40</v>
      </c>
      <c r="C16" s="35" cm="1">
        <f t="array" ref="C16">MMULT(MMULT(TRANSPOSE(C21:C26),F6:K11),C21:C26)</f>
        <v>8.0169452965648353E-4</v>
      </c>
    </row>
    <row r="17" spans="2:6" ht="16.2" thickBot="1" x14ac:dyDescent="0.35">
      <c r="B17" s="43" t="s">
        <v>41</v>
      </c>
      <c r="C17" s="36">
        <v>0.11</v>
      </c>
    </row>
    <row r="18" spans="2:6" ht="16.2" thickBot="1" x14ac:dyDescent="0.35">
      <c r="B18" s="44" t="s">
        <v>44</v>
      </c>
      <c r="C18" s="40">
        <v>10000</v>
      </c>
    </row>
    <row r="19" spans="2:6" ht="16.2" thickBot="1" x14ac:dyDescent="0.35"/>
    <row r="20" spans="2:6" ht="16.2" thickBot="1" x14ac:dyDescent="0.35">
      <c r="B20" s="70" t="s">
        <v>39</v>
      </c>
      <c r="C20" s="71"/>
      <c r="E20" s="70" t="s">
        <v>43</v>
      </c>
      <c r="F20" s="71"/>
    </row>
    <row r="21" spans="2:6" ht="16.2" thickBot="1" x14ac:dyDescent="0.35">
      <c r="B21" s="11" t="s">
        <v>17</v>
      </c>
      <c r="C21" s="39">
        <v>0.23662085654575832</v>
      </c>
      <c r="E21" s="11" t="s">
        <v>17</v>
      </c>
      <c r="F21" s="84">
        <f>C21*$C$18</f>
        <v>2366.2085654575831</v>
      </c>
    </row>
    <row r="22" spans="2:6" ht="16.2" thickBot="1" x14ac:dyDescent="0.35">
      <c r="B22" s="11" t="s">
        <v>18</v>
      </c>
      <c r="C22" s="39">
        <v>0.11904580562734421</v>
      </c>
      <c r="E22" s="11" t="s">
        <v>18</v>
      </c>
      <c r="F22" s="84">
        <f t="shared" ref="F22:F26" si="0">C22*$C$18</f>
        <v>1190.458056273442</v>
      </c>
    </row>
    <row r="23" spans="2:6" ht="16.2" thickBot="1" x14ac:dyDescent="0.35">
      <c r="B23" s="11" t="s">
        <v>19</v>
      </c>
      <c r="C23" s="39">
        <v>0.26537130168980888</v>
      </c>
      <c r="E23" s="11" t="s">
        <v>19</v>
      </c>
      <c r="F23" s="84">
        <f t="shared" si="0"/>
        <v>2653.7130168980889</v>
      </c>
    </row>
    <row r="24" spans="2:6" ht="16.2" thickBot="1" x14ac:dyDescent="0.35">
      <c r="B24" s="11" t="s">
        <v>20</v>
      </c>
      <c r="C24" s="39">
        <v>5.840802073126445E-2</v>
      </c>
      <c r="E24" s="11" t="s">
        <v>20</v>
      </c>
      <c r="F24" s="84">
        <f t="shared" si="0"/>
        <v>584.08020731264446</v>
      </c>
    </row>
    <row r="25" spans="2:6" ht="16.2" thickBot="1" x14ac:dyDescent="0.35">
      <c r="B25" s="11" t="s">
        <v>21</v>
      </c>
      <c r="C25" s="39">
        <v>0.25866432367729209</v>
      </c>
      <c r="E25" s="11" t="s">
        <v>21</v>
      </c>
      <c r="F25" s="84">
        <f t="shared" si="0"/>
        <v>2586.6432367729208</v>
      </c>
    </row>
    <row r="26" spans="2:6" ht="16.2" thickBot="1" x14ac:dyDescent="0.35">
      <c r="B26" s="11" t="s">
        <v>22</v>
      </c>
      <c r="C26" s="39">
        <v>6.1889691728531974E-2</v>
      </c>
      <c r="E26" s="11" t="s">
        <v>22</v>
      </c>
      <c r="F26" s="84">
        <f t="shared" si="0"/>
        <v>618.89691728531977</v>
      </c>
    </row>
    <row r="27" spans="2:6" ht="16.2" thickBot="1" x14ac:dyDescent="0.35">
      <c r="B27" s="37" t="s">
        <v>42</v>
      </c>
      <c r="C27" s="38">
        <f>SUM(C21:C26)</f>
        <v>0.99999999999999989</v>
      </c>
    </row>
  </sheetData>
  <mergeCells count="9">
    <mergeCell ref="B20:C20"/>
    <mergeCell ref="E20:F20"/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608F-2D42-4C47-9092-EF0924F2EEA9}">
  <dimension ref="B4:M42"/>
  <sheetViews>
    <sheetView tabSelected="1" topLeftCell="D1" zoomScaleNormal="100" workbookViewId="0">
      <selection activeCell="L30" sqref="L30:M30"/>
    </sheetView>
  </sheetViews>
  <sheetFormatPr defaultColWidth="11.19921875" defaultRowHeight="15.6" x14ac:dyDescent="0.3"/>
  <cols>
    <col min="2" max="2" width="22.8984375" bestFit="1" customWidth="1"/>
    <col min="3" max="3" width="22" customWidth="1"/>
    <col min="5" max="5" width="14.19921875" customWidth="1"/>
    <col min="6" max="6" width="16.19921875" style="49" customWidth="1"/>
    <col min="7" max="8" width="16.19921875" customWidth="1"/>
    <col min="9" max="9" width="16.19921875" style="49" customWidth="1"/>
    <col min="10" max="11" width="16.19921875" customWidth="1"/>
    <col min="12" max="12" width="19.5" style="49" customWidth="1"/>
    <col min="13" max="13" width="24" customWidth="1"/>
  </cols>
  <sheetData>
    <row r="4" spans="2:13" ht="18" x14ac:dyDescent="0.5">
      <c r="E4" s="13"/>
      <c r="F4" s="75" t="s">
        <v>17</v>
      </c>
      <c r="G4" s="75" t="s">
        <v>18</v>
      </c>
      <c r="H4" s="75" t="s">
        <v>19</v>
      </c>
      <c r="I4" s="75" t="s">
        <v>20</v>
      </c>
      <c r="J4" s="75" t="s">
        <v>21</v>
      </c>
      <c r="K4" s="75" t="s">
        <v>22</v>
      </c>
    </row>
    <row r="5" spans="2:13" ht="18.600000000000001" thickBot="1" x14ac:dyDescent="0.35">
      <c r="B5" s="9"/>
      <c r="C5" s="10" t="s">
        <v>16</v>
      </c>
      <c r="E5" s="14"/>
      <c r="F5" s="76"/>
      <c r="G5" s="76"/>
      <c r="H5" s="76"/>
      <c r="I5" s="76"/>
      <c r="J5" s="76"/>
      <c r="K5" s="76"/>
    </row>
    <row r="6" spans="2:13" ht="16.8" thickTop="1" thickBot="1" x14ac:dyDescent="0.35">
      <c r="B6" s="11" t="s">
        <v>17</v>
      </c>
      <c r="C6" s="12">
        <v>7.0000000000000007E-2</v>
      </c>
      <c r="E6" s="15" t="s">
        <v>17</v>
      </c>
      <c r="F6" s="54">
        <v>1E-3</v>
      </c>
      <c r="G6" s="17">
        <v>2.9999999999999997E-4</v>
      </c>
      <c r="H6" s="17">
        <v>-2.9999999999999997E-4</v>
      </c>
      <c r="I6" s="55">
        <v>3.5E-4</v>
      </c>
      <c r="J6" s="17">
        <v>-3.5E-4</v>
      </c>
      <c r="K6" s="17">
        <v>4.0000000000000002E-4</v>
      </c>
    </row>
    <row r="7" spans="2:13" ht="16.2" thickBot="1" x14ac:dyDescent="0.35">
      <c r="B7" s="11" t="s">
        <v>18</v>
      </c>
      <c r="C7" s="12">
        <v>0.12</v>
      </c>
      <c r="E7" s="15" t="s">
        <v>18</v>
      </c>
      <c r="F7" s="55">
        <v>2.9999999999999997E-4</v>
      </c>
      <c r="G7" s="17">
        <v>8.9999999999999993E-3</v>
      </c>
      <c r="H7" s="17">
        <v>4.0000000000000002E-4</v>
      </c>
      <c r="I7" s="55">
        <v>1.6000000000000001E-3</v>
      </c>
      <c r="J7" s="17">
        <v>-1.6000000000000001E-3</v>
      </c>
      <c r="K7" s="17">
        <v>5.9999999999999995E-4</v>
      </c>
      <c r="M7" t="s">
        <v>23</v>
      </c>
    </row>
    <row r="8" spans="2:13" ht="16.2" thickBot="1" x14ac:dyDescent="0.35">
      <c r="B8" s="11" t="s">
        <v>19</v>
      </c>
      <c r="C8" s="12">
        <v>0.11</v>
      </c>
      <c r="E8" s="15" t="s">
        <v>19</v>
      </c>
      <c r="F8" s="55">
        <v>-2.9999999999999997E-4</v>
      </c>
      <c r="G8" s="17">
        <v>4.0000000000000002E-4</v>
      </c>
      <c r="H8" s="17">
        <v>8.0000000000000002E-3</v>
      </c>
      <c r="I8" s="55">
        <v>1.5E-3</v>
      </c>
      <c r="J8" s="17">
        <v>-5.4999999999999997E-3</v>
      </c>
      <c r="K8" s="17">
        <v>5.9999999999999995E-4</v>
      </c>
    </row>
    <row r="9" spans="2:13" ht="16.2" thickBot="1" x14ac:dyDescent="0.35">
      <c r="B9" s="11" t="s">
        <v>20</v>
      </c>
      <c r="C9" s="12">
        <v>0.14000000000000001</v>
      </c>
      <c r="E9" s="15" t="s">
        <v>20</v>
      </c>
      <c r="F9" s="55">
        <v>3.5E-4</v>
      </c>
      <c r="G9" s="17">
        <v>1.6000000000000001E-3</v>
      </c>
      <c r="H9" s="17">
        <v>1.5E-3</v>
      </c>
      <c r="I9" s="55">
        <v>1.2E-2</v>
      </c>
      <c r="J9" s="17">
        <v>-5.0000000000000001E-4</v>
      </c>
      <c r="K9" s="17">
        <v>8.0000000000000004E-4</v>
      </c>
    </row>
    <row r="10" spans="2:13" ht="16.2" thickBot="1" x14ac:dyDescent="0.35">
      <c r="B10" s="11" t="s">
        <v>21</v>
      </c>
      <c r="C10" s="12">
        <v>0.14000000000000001</v>
      </c>
      <c r="E10" s="15" t="s">
        <v>21</v>
      </c>
      <c r="F10" s="55">
        <v>-3.5E-4</v>
      </c>
      <c r="G10" s="17">
        <v>-1.6000000000000001E-3</v>
      </c>
      <c r="H10" s="17">
        <v>-5.4999999999999997E-3</v>
      </c>
      <c r="I10" s="55">
        <v>-5.0000000000000001E-4</v>
      </c>
      <c r="J10" s="17">
        <v>1.2E-2</v>
      </c>
      <c r="K10" s="17">
        <v>-8.0000000000000004E-4</v>
      </c>
    </row>
    <row r="11" spans="2:13" ht="16.2" thickBot="1" x14ac:dyDescent="0.35">
      <c r="B11" s="11" t="s">
        <v>22</v>
      </c>
      <c r="C11" s="12">
        <v>0.09</v>
      </c>
      <c r="E11" s="15" t="s">
        <v>22</v>
      </c>
      <c r="F11" s="55">
        <v>4.0000000000000002E-4</v>
      </c>
      <c r="G11" s="17">
        <v>5.9999999999999995E-4</v>
      </c>
      <c r="H11" s="17">
        <v>5.9999999999999995E-4</v>
      </c>
      <c r="I11" s="55">
        <v>8.0000000000000004E-4</v>
      </c>
      <c r="J11" s="17">
        <v>-8.0000000000000004E-4</v>
      </c>
      <c r="K11" s="17">
        <v>5.0000000000000001E-3</v>
      </c>
    </row>
    <row r="12" spans="2:13" ht="17.399999999999999" x14ac:dyDescent="0.3">
      <c r="E12" s="8"/>
      <c r="F12" s="72" t="s">
        <v>24</v>
      </c>
      <c r="G12" s="72"/>
      <c r="H12" s="72"/>
      <c r="I12" s="72"/>
      <c r="J12" s="72"/>
      <c r="K12" s="72"/>
    </row>
    <row r="13" spans="2:13" ht="16.2" thickBot="1" x14ac:dyDescent="0.35"/>
    <row r="14" spans="2:13" ht="31.8" thickBot="1" x14ac:dyDescent="0.35">
      <c r="B14" s="57" t="s">
        <v>41</v>
      </c>
      <c r="C14" s="58">
        <v>0.105</v>
      </c>
      <c r="F14" s="85" t="s">
        <v>41</v>
      </c>
      <c r="G14" s="86">
        <v>0.11</v>
      </c>
      <c r="I14" s="85" t="s">
        <v>41</v>
      </c>
      <c r="J14" s="87">
        <v>0.115</v>
      </c>
      <c r="L14" s="85" t="s">
        <v>41</v>
      </c>
      <c r="M14" s="87">
        <v>0.12</v>
      </c>
    </row>
    <row r="15" spans="2:13" ht="31.8" thickBot="1" x14ac:dyDescent="0.35">
      <c r="B15" s="41" t="s">
        <v>38</v>
      </c>
      <c r="C15" s="35" cm="1">
        <f t="array" ref="C15">MMULT(TRANSPOSE(C20:C25),$C$6:$C$11)</f>
        <v>0.10499999997712622</v>
      </c>
      <c r="F15" s="56" t="s">
        <v>38</v>
      </c>
      <c r="G15" s="35" cm="1">
        <f t="array" ref="G15">MMULT(TRANSPOSE(G20:G25),$C$6:$C$11)</f>
        <v>0.11000000029212917</v>
      </c>
      <c r="I15" s="56" t="s">
        <v>38</v>
      </c>
      <c r="J15" s="35" cm="1">
        <f t="array" ref="J15">MMULT(TRANSPOSE(J20:J25),$C$6:$C$11)</f>
        <v>0.11500000001986813</v>
      </c>
      <c r="L15" s="56" t="s">
        <v>38</v>
      </c>
      <c r="M15" s="35" cm="1">
        <f t="array" ref="M15">MMULT(TRANSPOSE(M20:M25),$C$6:$C$11)</f>
        <v>0.12000000004562406</v>
      </c>
    </row>
    <row r="16" spans="2:13" ht="47.4" thickBot="1" x14ac:dyDescent="0.35">
      <c r="B16" s="42" t="s">
        <v>40</v>
      </c>
      <c r="C16" s="46" cm="1">
        <f t="array" ref="C16">MMULT(MMULT(TRANSPOSE(C20:C25),$F$6:$K$11),C20:C25)</f>
        <v>6.5996601206208842E-4</v>
      </c>
      <c r="D16" s="34"/>
      <c r="F16" s="42" t="s">
        <v>40</v>
      </c>
      <c r="G16" s="46" cm="1">
        <f t="array" ref="G16">MMULT(MMULT(TRANSPOSE(G20:G25),$F$6:$K$11),G20:G25)</f>
        <v>8.0169452965648353E-4</v>
      </c>
      <c r="I16" s="42" t="s">
        <v>40</v>
      </c>
      <c r="J16" s="46" cm="1">
        <f t="array" ref="J16">MMULT(MMULT(TRANSPOSE(J20:J25),$F$6:$K$11),J20:J25)</f>
        <v>9.8711857883082262E-4</v>
      </c>
      <c r="L16" s="42" t="s">
        <v>40</v>
      </c>
      <c r="M16" s="46" cm="1">
        <f t="array" ref="M16">MMULT(MMULT(TRANSPOSE(M20:M25),$F$6:$K$11),M20:M25)</f>
        <v>1.2162381886239367E-3</v>
      </c>
    </row>
    <row r="17" spans="2:13" ht="31.8" thickBot="1" x14ac:dyDescent="0.35">
      <c r="B17" s="47" t="s">
        <v>44</v>
      </c>
      <c r="C17" s="48">
        <v>10000</v>
      </c>
      <c r="F17" s="47" t="s">
        <v>44</v>
      </c>
      <c r="G17" s="40">
        <v>10000</v>
      </c>
      <c r="I17" s="47" t="s">
        <v>44</v>
      </c>
      <c r="J17" s="40">
        <v>10000</v>
      </c>
      <c r="L17" s="47" t="s">
        <v>44</v>
      </c>
      <c r="M17" s="40">
        <v>10000</v>
      </c>
    </row>
    <row r="18" spans="2:13" ht="16.2" thickBot="1" x14ac:dyDescent="0.35">
      <c r="B18" s="49"/>
      <c r="C18" s="49"/>
    </row>
    <row r="19" spans="2:13" ht="16.2" thickBot="1" x14ac:dyDescent="0.35">
      <c r="B19" s="77" t="s">
        <v>39</v>
      </c>
      <c r="C19" s="78"/>
      <c r="F19" s="70" t="s">
        <v>39</v>
      </c>
      <c r="G19" s="71"/>
      <c r="I19" s="70" t="s">
        <v>39</v>
      </c>
      <c r="J19" s="71"/>
      <c r="L19" s="70" t="s">
        <v>39</v>
      </c>
      <c r="M19" s="71"/>
    </row>
    <row r="20" spans="2:13" ht="16.2" thickBot="1" x14ac:dyDescent="0.35">
      <c r="B20" s="50" t="s">
        <v>17</v>
      </c>
      <c r="C20" s="51">
        <v>0.32505768580039845</v>
      </c>
      <c r="F20" s="50" t="s">
        <v>17</v>
      </c>
      <c r="G20" s="39">
        <v>0.23662085654575832</v>
      </c>
      <c r="I20" s="50" t="s">
        <v>17</v>
      </c>
      <c r="J20" s="39">
        <v>0.14818404056978202</v>
      </c>
      <c r="L20" s="50" t="s">
        <v>17</v>
      </c>
      <c r="M20" s="39">
        <v>5.9747231606257258E-2</v>
      </c>
    </row>
    <row r="21" spans="2:13" ht="16.2" thickBot="1" x14ac:dyDescent="0.35">
      <c r="B21" s="50" t="s">
        <v>18</v>
      </c>
      <c r="C21" s="51">
        <v>0.10111545008047199</v>
      </c>
      <c r="F21" s="50" t="s">
        <v>18</v>
      </c>
      <c r="G21" s="39">
        <v>0.11904580562734421</v>
      </c>
      <c r="I21" s="50" t="s">
        <v>18</v>
      </c>
      <c r="J21" s="39">
        <v>0.13697617672071313</v>
      </c>
      <c r="L21" s="50" t="s">
        <v>18</v>
      </c>
      <c r="M21" s="39">
        <v>0.15490653245155625</v>
      </c>
    </row>
    <row r="22" spans="2:13" ht="16.2" thickBot="1" x14ac:dyDescent="0.35">
      <c r="B22" s="50" t="s">
        <v>19</v>
      </c>
      <c r="C22" s="51">
        <v>0.24284553038538412</v>
      </c>
      <c r="F22" s="50" t="s">
        <v>19</v>
      </c>
      <c r="G22" s="39">
        <v>0.26537130168980888</v>
      </c>
      <c r="I22" s="50" t="s">
        <v>19</v>
      </c>
      <c r="J22" s="39">
        <v>0.28789705547938016</v>
      </c>
      <c r="L22" s="50" t="s">
        <v>19</v>
      </c>
      <c r="M22" s="39">
        <v>0.31042281900140772</v>
      </c>
    </row>
    <row r="23" spans="2:13" ht="16.2" thickBot="1" x14ac:dyDescent="0.35">
      <c r="B23" s="50" t="s">
        <v>20</v>
      </c>
      <c r="C23" s="51">
        <v>4.2305642206495978E-2</v>
      </c>
      <c r="F23" s="50" t="s">
        <v>20</v>
      </c>
      <c r="G23" s="39">
        <v>5.840802073126445E-2</v>
      </c>
      <c r="I23" s="50" t="s">
        <v>20</v>
      </c>
      <c r="J23" s="39">
        <v>7.451039308882304E-2</v>
      </c>
      <c r="L23" s="50" t="s">
        <v>20</v>
      </c>
      <c r="M23" s="39">
        <v>9.0612770587684799E-2</v>
      </c>
    </row>
    <row r="24" spans="2:13" ht="16.2" thickBot="1" x14ac:dyDescent="0.35">
      <c r="B24" s="50" t="s">
        <v>21</v>
      </c>
      <c r="C24" s="51">
        <v>0.22990994945375123</v>
      </c>
      <c r="F24" s="50" t="s">
        <v>21</v>
      </c>
      <c r="G24" s="39">
        <v>0.25866432367729209</v>
      </c>
      <c r="I24" s="50" t="s">
        <v>21</v>
      </c>
      <c r="J24" s="39">
        <v>0.28741869531227254</v>
      </c>
      <c r="L24" s="50" t="s">
        <v>21</v>
      </c>
      <c r="M24" s="39">
        <v>0.31617307589580279</v>
      </c>
    </row>
    <row r="25" spans="2:13" ht="16.2" thickBot="1" x14ac:dyDescent="0.35">
      <c r="B25" s="50" t="s">
        <v>22</v>
      </c>
      <c r="C25" s="51">
        <v>5.8765742073498155E-2</v>
      </c>
      <c r="F25" s="50" t="s">
        <v>22</v>
      </c>
      <c r="G25" s="39">
        <v>6.1889691728531974E-2</v>
      </c>
      <c r="I25" s="50" t="s">
        <v>22</v>
      </c>
      <c r="J25" s="39">
        <v>6.5013638829029136E-2</v>
      </c>
      <c r="L25" s="50" t="s">
        <v>22</v>
      </c>
      <c r="M25" s="39">
        <v>6.8137570457290922E-2</v>
      </c>
    </row>
    <row r="26" spans="2:13" ht="16.2" thickBot="1" x14ac:dyDescent="0.35">
      <c r="B26" s="52" t="s">
        <v>42</v>
      </c>
      <c r="C26" s="53">
        <f>SUM(C20:C25)</f>
        <v>1</v>
      </c>
      <c r="F26" s="52" t="s">
        <v>42</v>
      </c>
      <c r="G26" s="38">
        <f>SUM(G20:G25)</f>
        <v>0.99999999999999989</v>
      </c>
      <c r="I26" s="52" t="s">
        <v>42</v>
      </c>
      <c r="J26" s="38">
        <f>SUM(J20:J25)</f>
        <v>0.99999999999999989</v>
      </c>
      <c r="L26" s="52" t="s">
        <v>42</v>
      </c>
      <c r="M26" s="38">
        <f>SUM(M20:M25)</f>
        <v>0.99999999999999978</v>
      </c>
    </row>
    <row r="28" spans="2:13" x14ac:dyDescent="0.3">
      <c r="B28" s="45"/>
      <c r="C28" t="s">
        <v>23</v>
      </c>
    </row>
    <row r="29" spans="2:13" ht="16.2" thickBot="1" x14ac:dyDescent="0.35"/>
    <row r="30" spans="2:13" ht="31.8" thickBot="1" x14ac:dyDescent="0.35">
      <c r="B30" s="57" t="s">
        <v>41</v>
      </c>
      <c r="C30" s="58">
        <v>0.1</v>
      </c>
      <c r="F30" s="85" t="s">
        <v>41</v>
      </c>
      <c r="G30" s="87">
        <v>0.125</v>
      </c>
      <c r="I30" s="85" t="s">
        <v>41</v>
      </c>
      <c r="J30" s="87">
        <v>0.13</v>
      </c>
      <c r="L30" s="85" t="s">
        <v>41</v>
      </c>
      <c r="M30" s="87">
        <v>0.13500000000000001</v>
      </c>
    </row>
    <row r="31" spans="2:13" ht="31.8" thickBot="1" x14ac:dyDescent="0.35">
      <c r="B31" s="41" t="s">
        <v>38</v>
      </c>
      <c r="C31" s="35" cm="1">
        <f t="array" ref="C31">MMULT(TRANSPOSE(C36:C41),$C$6:$C$11)</f>
        <v>9.9999999977126205E-2</v>
      </c>
      <c r="F31" s="56" t="s">
        <v>38</v>
      </c>
      <c r="G31" s="35" cm="1">
        <f t="array" ref="G31">MMULT(TRANSPOSE(G36:G41),$C$6:$C$11)</f>
        <v>0.12500000010930817</v>
      </c>
      <c r="I31" s="56" t="s">
        <v>38</v>
      </c>
      <c r="J31" s="35" cm="1">
        <f t="array" ref="J31">MMULT(TRANSPOSE(J36:J41),$C$6:$C$11)</f>
        <v>0.13000000009207424</v>
      </c>
      <c r="L31" s="56" t="s">
        <v>38</v>
      </c>
      <c r="M31" s="35" cm="1">
        <f t="array" ref="M31">MMULT(TRANSPOSE(M36:M41),$C$6:$C$11)</f>
        <v>0.13500000023988584</v>
      </c>
    </row>
    <row r="32" spans="2:13" ht="47.4" thickBot="1" x14ac:dyDescent="0.35">
      <c r="B32" s="42" t="s">
        <v>40</v>
      </c>
      <c r="C32" s="46" cm="1">
        <f t="array" ref="C32">MMULT(MMULT(TRANSPOSE(C36:C41),$F$6:$K$11),C36:C41)</f>
        <v>5.6193305519200258E-4</v>
      </c>
      <c r="F32" s="42" t="s">
        <v>40</v>
      </c>
      <c r="G32" s="46" cm="1">
        <f t="array" ref="G32">MMULT(MMULT(TRANSPOSE(G36:G41),$F$6:$K$11),G36:G41)</f>
        <v>1.4975080749068748E-3</v>
      </c>
      <c r="I32" s="42" t="s">
        <v>40</v>
      </c>
      <c r="J32" s="46" cm="1">
        <f t="array" ref="J32">MMULT(MMULT(TRANSPOSE(J36:J41),$F$6:$K$11),J36:J41)</f>
        <v>2.0979200680393576E-3</v>
      </c>
      <c r="L32" s="42" t="s">
        <v>40</v>
      </c>
      <c r="M32" s="46" cm="1">
        <f t="array" ref="M32">MMULT(MMULT(TRANSPOSE(M36:M41),$F$6:$K$11),M36:M41)</f>
        <v>3.4962482661452417E-3</v>
      </c>
    </row>
    <row r="33" spans="2:13" ht="31.8" thickBot="1" x14ac:dyDescent="0.35">
      <c r="B33" s="47" t="s">
        <v>44</v>
      </c>
      <c r="C33" s="48">
        <v>10000</v>
      </c>
      <c r="F33" s="47" t="s">
        <v>44</v>
      </c>
      <c r="G33" s="40">
        <v>10000</v>
      </c>
      <c r="I33" s="47" t="s">
        <v>44</v>
      </c>
      <c r="J33" s="40">
        <v>10000</v>
      </c>
      <c r="L33" s="47" t="s">
        <v>44</v>
      </c>
      <c r="M33" s="40">
        <v>10000</v>
      </c>
    </row>
    <row r="34" spans="2:13" ht="16.2" thickBot="1" x14ac:dyDescent="0.35">
      <c r="B34" s="49"/>
      <c r="C34" s="49"/>
    </row>
    <row r="35" spans="2:13" ht="16.2" thickBot="1" x14ac:dyDescent="0.35">
      <c r="B35" s="77" t="s">
        <v>39</v>
      </c>
      <c r="C35" s="78"/>
      <c r="F35" s="70" t="s">
        <v>39</v>
      </c>
      <c r="G35" s="71"/>
      <c r="I35" s="70" t="s">
        <v>39</v>
      </c>
      <c r="J35" s="71"/>
      <c r="L35" s="70" t="s">
        <v>39</v>
      </c>
      <c r="M35" s="71"/>
    </row>
    <row r="36" spans="2:13" ht="16.2" thickBot="1" x14ac:dyDescent="0.35">
      <c r="B36" s="50" t="s">
        <v>17</v>
      </c>
      <c r="C36" s="51">
        <v>0.41349450205355981</v>
      </c>
      <c r="F36" s="50" t="s">
        <v>17</v>
      </c>
      <c r="G36" s="59">
        <v>0</v>
      </c>
      <c r="I36" s="50" t="s">
        <v>17</v>
      </c>
      <c r="J36" s="39">
        <v>0</v>
      </c>
      <c r="L36" s="50" t="s">
        <v>17</v>
      </c>
      <c r="M36" s="39">
        <v>0</v>
      </c>
    </row>
    <row r="37" spans="2:13" ht="16.2" thickBot="1" x14ac:dyDescent="0.35">
      <c r="B37" s="50" t="s">
        <v>18</v>
      </c>
      <c r="C37" s="51">
        <v>8.3185077988565712E-2</v>
      </c>
      <c r="F37" s="50" t="s">
        <v>18</v>
      </c>
      <c r="G37" s="39">
        <v>0.17158510692085407</v>
      </c>
      <c r="I37" s="50" t="s">
        <v>18</v>
      </c>
      <c r="J37" s="39">
        <v>0.14326514623513095</v>
      </c>
      <c r="L37" s="50" t="s">
        <v>18</v>
      </c>
      <c r="M37" s="39">
        <v>9.6590803750088036E-2</v>
      </c>
    </row>
    <row r="38" spans="2:13" ht="16.2" thickBot="1" x14ac:dyDescent="0.35">
      <c r="B38" s="50" t="s">
        <v>19</v>
      </c>
      <c r="C38" s="51">
        <v>0.22031977782140583</v>
      </c>
      <c r="F38" s="50" t="s">
        <v>19</v>
      </c>
      <c r="G38" s="39">
        <v>0.32914947274702611</v>
      </c>
      <c r="I38" s="50" t="s">
        <v>19</v>
      </c>
      <c r="J38" s="39">
        <v>0.23782323277410575</v>
      </c>
      <c r="L38" s="50" t="s">
        <v>19</v>
      </c>
      <c r="M38" s="39">
        <v>0.10227278950374594</v>
      </c>
    </row>
    <row r="39" spans="2:13" ht="16.2" thickBot="1" x14ac:dyDescent="0.35">
      <c r="B39" s="50" t="s">
        <v>20</v>
      </c>
      <c r="C39" s="51">
        <v>2.6203272268267973E-2</v>
      </c>
      <c r="F39" s="50" t="s">
        <v>20</v>
      </c>
      <c r="G39" s="39">
        <v>0.11640174908849132</v>
      </c>
      <c r="I39" s="50" t="s">
        <v>20</v>
      </c>
      <c r="J39" s="39">
        <v>0.22452736656866112</v>
      </c>
      <c r="L39" s="50" t="s">
        <v>20</v>
      </c>
      <c r="M39" s="39">
        <v>0.35956819788007788</v>
      </c>
    </row>
    <row r="40" spans="2:13" ht="16.2" thickBot="1" x14ac:dyDescent="0.35">
      <c r="B40" s="50" t="s">
        <v>21</v>
      </c>
      <c r="C40" s="51">
        <v>0.20115557017397803</v>
      </c>
      <c r="F40" s="50" t="s">
        <v>21</v>
      </c>
      <c r="G40" s="39">
        <v>0.34898739984634936</v>
      </c>
      <c r="I40" s="50" t="s">
        <v>21</v>
      </c>
      <c r="J40" s="39">
        <v>0.39438425442210229</v>
      </c>
      <c r="L40" s="50" t="s">
        <v>21</v>
      </c>
      <c r="M40" s="39">
        <v>0.44156820886608811</v>
      </c>
    </row>
    <row r="41" spans="2:13" ht="16.2" thickBot="1" x14ac:dyDescent="0.35">
      <c r="B41" s="50" t="s">
        <v>22</v>
      </c>
      <c r="C41" s="51">
        <v>5.5641799694222671E-2</v>
      </c>
      <c r="F41" s="50" t="s">
        <v>22</v>
      </c>
      <c r="G41" s="39">
        <v>3.3876271397279001E-2</v>
      </c>
      <c r="I41" s="50" t="s">
        <v>22</v>
      </c>
      <c r="J41" s="39">
        <v>0</v>
      </c>
      <c r="L41" s="50" t="s">
        <v>22</v>
      </c>
      <c r="M41" s="39">
        <v>0</v>
      </c>
    </row>
    <row r="42" spans="2:13" ht="16.2" thickBot="1" x14ac:dyDescent="0.35">
      <c r="B42" s="52" t="s">
        <v>42</v>
      </c>
      <c r="C42" s="53">
        <f>SUM(C36:C41)</f>
        <v>1</v>
      </c>
      <c r="F42" s="52" t="s">
        <v>42</v>
      </c>
      <c r="G42" s="38">
        <f>SUM(G36:G41)</f>
        <v>0.99999999999999989</v>
      </c>
      <c r="I42" s="52" t="s">
        <v>42</v>
      </c>
      <c r="J42" s="38">
        <f>SUM(J36:J41)</f>
        <v>1.0000000000000002</v>
      </c>
      <c r="L42" s="52" t="s">
        <v>42</v>
      </c>
      <c r="M42" s="38">
        <f>SUM(M36:M41)</f>
        <v>1</v>
      </c>
    </row>
  </sheetData>
  <mergeCells count="15">
    <mergeCell ref="B35:C35"/>
    <mergeCell ref="F35:G35"/>
    <mergeCell ref="I35:J35"/>
    <mergeCell ref="L35:M35"/>
    <mergeCell ref="F12:K12"/>
    <mergeCell ref="B19:C19"/>
    <mergeCell ref="F19:G19"/>
    <mergeCell ref="I19:J19"/>
    <mergeCell ref="L19:M19"/>
    <mergeCell ref="K4:K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Part-1 Loads dropped at plants </vt:lpstr>
      <vt:lpstr>Part-Loads dropped at only site</vt:lpstr>
      <vt:lpstr>Part 2 -i)</vt:lpstr>
      <vt:lpstr>Part 2 -ii)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hp</cp:lastModifiedBy>
  <dcterms:created xsi:type="dcterms:W3CDTF">2020-12-01T18:44:30Z</dcterms:created>
  <dcterms:modified xsi:type="dcterms:W3CDTF">2022-07-03T05:46:26Z</dcterms:modified>
</cp:coreProperties>
</file>