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MBC 638\"/>
    </mc:Choice>
  </mc:AlternateContent>
  <xr:revisionPtr revIDLastSave="0" documentId="13_ncr:1_{2D5988C1-2A64-4F9E-8F68-83C3AA21F5A1}" xr6:coauthVersionLast="45" xr6:coauthVersionMax="45" xr10:uidLastSave="{00000000-0000-0000-0000-000000000000}"/>
  <bookViews>
    <workbookView xWindow="-96" yWindow="-96" windowWidth="23232" windowHeight="12552" firstSheet="2" activeTab="8" xr2:uid="{FCDC4BB1-9FF2-46D2-96D6-56CC651778F2}"/>
  </bookViews>
  <sheets>
    <sheet name="Overview" sheetId="1" r:id="rId1"/>
    <sheet name="Sample Size Formula" sheetId="4" r:id="rId2"/>
    <sheet name="Data Measurement Plan" sheetId="2" r:id="rId3"/>
    <sheet name="Sheet6" sheetId="8" state="hidden" r:id="rId4"/>
    <sheet name="Data" sheetId="3" r:id="rId5"/>
    <sheet name="Sheet11" sheetId="13" r:id="rId6"/>
    <sheet name="Charts" sheetId="5" r:id="rId7"/>
    <sheet name="Data (2)" sheetId="11" r:id="rId8"/>
    <sheet name="Sheet10" sheetId="12" r:id="rId9"/>
    <sheet name="SQL" sheetId="9" r:id="rId10"/>
    <sheet name="Correlation Matrix" sheetId="10" r:id="rId11"/>
  </sheets>
  <definedNames>
    <definedName name="_xlnm._FilterDatabase" localSheetId="4" hidden="1">Data!$A$1:$H$32</definedName>
    <definedName name="_xlnm._FilterDatabase" localSheetId="7" hidden="1">'Data (2)'!$A$1:$N$32</definedName>
  </definedNames>
  <calcPr calcId="191029"/>
  <pivotCaches>
    <pivotCache cacheId="76" r:id="rId12"/>
    <pivotCache cacheId="119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9" l="1"/>
  <c r="B23" i="9"/>
  <c r="B8" i="9"/>
  <c r="B7" i="9"/>
  <c r="D6" i="13"/>
  <c r="D3" i="13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G14" i="11"/>
  <c r="N13" i="11"/>
  <c r="N12" i="11"/>
  <c r="N11" i="11"/>
  <c r="N10" i="11"/>
  <c r="N9" i="11"/>
  <c r="N8" i="11"/>
  <c r="N7" i="11"/>
  <c r="N6" i="11"/>
  <c r="N5" i="11"/>
  <c r="N4" i="11"/>
  <c r="N3" i="11"/>
  <c r="H50" i="3"/>
  <c r="E14" i="10"/>
  <c r="F14" i="3" l="1"/>
  <c r="H39" i="3"/>
  <c r="H40" i="3"/>
  <c r="H41" i="3"/>
  <c r="H42" i="3"/>
  <c r="H43" i="3"/>
  <c r="H44" i="3"/>
  <c r="H45" i="3"/>
  <c r="H46" i="3"/>
  <c r="H47" i="3"/>
  <c r="H48" i="3"/>
  <c r="H49" i="3"/>
  <c r="H3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</calcChain>
</file>

<file path=xl/sharedStrings.xml><?xml version="1.0" encoding="utf-8"?>
<sst xmlns="http://schemas.openxmlformats.org/spreadsheetml/2006/main" count="903" uniqueCount="123">
  <si>
    <t xml:space="preserve">Define </t>
  </si>
  <si>
    <t>Process Map</t>
  </si>
  <si>
    <t>Measure</t>
  </si>
  <si>
    <t>Need a sample of 30 for a continuous main measure</t>
  </si>
  <si>
    <t>Need to use Sample Size Formula</t>
  </si>
  <si>
    <t>Collect baseline data without making any changes</t>
  </si>
  <si>
    <t>Need to include a data measurement plan in final project</t>
  </si>
  <si>
    <t>Should have 3, 4 or 5 inputs</t>
  </si>
  <si>
    <t>Performance Measure</t>
  </si>
  <si>
    <t>Data Source &amp; Location</t>
  </si>
  <si>
    <t>Who Will Collect The Data?</t>
  </si>
  <si>
    <t>How Will Data Be Collected?</t>
  </si>
  <si>
    <t>When Will The Data Be Collected?</t>
  </si>
  <si>
    <t>Target Sample Size</t>
  </si>
  <si>
    <t>Date</t>
  </si>
  <si>
    <t>Y = Weight</t>
  </si>
  <si>
    <t>X = Calories Burned</t>
  </si>
  <si>
    <t>X = Steps Taken</t>
  </si>
  <si>
    <t>Thursday</t>
  </si>
  <si>
    <t>Friday</t>
  </si>
  <si>
    <t>Saturday</t>
  </si>
  <si>
    <t>Sunday</t>
  </si>
  <si>
    <t>Monday</t>
  </si>
  <si>
    <t>Tuesday</t>
  </si>
  <si>
    <t>Wednesday</t>
  </si>
  <si>
    <t>Low</t>
  </si>
  <si>
    <t>Medium</t>
  </si>
  <si>
    <t>High</t>
  </si>
  <si>
    <t>X = Intensity of Workout/Activity</t>
  </si>
  <si>
    <t>Day of The Week</t>
  </si>
  <si>
    <t>What did I weigh before I go to sleep each night?</t>
  </si>
  <si>
    <t>How many calories were burned that day?</t>
  </si>
  <si>
    <t>How many steps were taken that day?</t>
  </si>
  <si>
    <t>What was the intensity of the workout/activity that day?</t>
  </si>
  <si>
    <t>What was the duration of the workout/activity that day?</t>
  </si>
  <si>
    <t>What was the day of the week?</t>
  </si>
  <si>
    <t>Calendar</t>
  </si>
  <si>
    <t>Scale at my apartment</t>
  </si>
  <si>
    <t>Apple Watch</t>
  </si>
  <si>
    <t>Read Calendar</t>
  </si>
  <si>
    <t>Recorded in excel file</t>
  </si>
  <si>
    <t>Pull data from Apple Watch</t>
  </si>
  <si>
    <t>My discretion of type of activity</t>
  </si>
  <si>
    <t>David</t>
  </si>
  <si>
    <t>What was the date?</t>
  </si>
  <si>
    <t>Daily (4/16 - 5/16)</t>
  </si>
  <si>
    <t>Every night (4/16 - 5/16)</t>
  </si>
  <si>
    <t>Every Sunday (4/16 - 5/16)</t>
  </si>
  <si>
    <t>Sum of X = Steps Taken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</si>
  <si>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</si>
  <si>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</si>
  <si>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</si>
  <si>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</si>
  <si>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</si>
  <si>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</si>
  <si>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</si>
  <si>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</si>
  <si>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</si>
  <si>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</si>
  <si>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</si>
  <si>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</si>
  <si>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</si>
  <si>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Change From the Previous Day</t>
  </si>
  <si>
    <t>Data After Improvements were made</t>
  </si>
  <si>
    <t>SQL</t>
  </si>
  <si>
    <t>X = Length of Workout That Day (In Hours)</t>
  </si>
  <si>
    <t>Confidence Level(95.0%)</t>
  </si>
  <si>
    <t>Count of X = Intensity of Workout/Activity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</si>
  <si>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</si>
  <si>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</si>
  <si>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</si>
  <si>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</si>
  <si>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</si>
  <si>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</si>
  <si>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</si>
  <si>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</si>
  <si>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</si>
  <si>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</si>
  <si>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</si>
  <si>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</si>
  <si>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</si>
  <si>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</si>
  <si>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</si>
  <si>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</si>
  <si>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</si>
  <si>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</si>
  <si>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</si>
  <si>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</si>
  <si>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</si>
  <si>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</si>
  <si>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</si>
  <si>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 </t>
  </si>
  <si>
    <t>Weight</t>
  </si>
  <si>
    <t>Change in Weight</t>
  </si>
  <si>
    <t>Pre-Improvement</t>
  </si>
  <si>
    <t>U=31</t>
  </si>
  <si>
    <t>D=1</t>
  </si>
  <si>
    <t>A=21</t>
  </si>
  <si>
    <t>Intesity/Activity = Low</t>
  </si>
  <si>
    <t>Intesity/Activity = Medium</t>
  </si>
  <si>
    <t>Weight Change</t>
  </si>
  <si>
    <t xml:space="preserve">  </t>
  </si>
  <si>
    <t>D*U=31</t>
  </si>
  <si>
    <t>Baseline</t>
  </si>
  <si>
    <t>Variable</t>
  </si>
  <si>
    <t>Value</t>
  </si>
  <si>
    <t>Defects Opportunities per Unit</t>
  </si>
  <si>
    <t>Total Units</t>
  </si>
  <si>
    <t>Total Possible Defects</t>
  </si>
  <si>
    <t>Defects per Opportunity Rate</t>
  </si>
  <si>
    <t>Defects per Million Opportunites</t>
  </si>
  <si>
    <t>Total Actual Defects</t>
  </si>
  <si>
    <t>Between 1 - 1.25</t>
  </si>
  <si>
    <t>Ideal Sample Size with a Z* = 1.96</t>
  </si>
  <si>
    <t xml:space="preserve">Variable </t>
  </si>
  <si>
    <t>z-score</t>
  </si>
  <si>
    <t>Desired Margin of Error</t>
  </si>
  <si>
    <t>Ideal Sample Size</t>
  </si>
  <si>
    <t>Rounded Sample Size</t>
  </si>
  <si>
    <t>U=14</t>
  </si>
  <si>
    <t>D*U=14</t>
  </si>
  <si>
    <t>A=2</t>
  </si>
  <si>
    <t>Between 2.5 - 2.625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</si>
</sst>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0.000%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16" fontId="0" fillId="0" borderId="0" xfId="0" applyNumberFormat="1"/>
    <xf numFmtId="0" fontId="1" fillId="0" borderId="1" xfId="0" applyFont="1" applyBorder="1"/>
    <xf numFmtId="0" fontId="1" fillId="2" borderId="1" xfId="0" applyFont="1" applyFill="1" applyBorder="1"/>
    <xf numFmtId="3" fontId="0" fillId="0" borderId="0" xfId="0" applyNumberFormat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Continuous"/>
    </xf>
    <xf numFmtId="0" fontId="0" fillId="0" borderId="0" xfId="0" pivotButton="1"/>
    <xf numFmtId="16" fontId="0" fillId="0" borderId="0" xfId="0" applyNumberFormat="1" applyBorder="1"/>
    <xf numFmtId="0" fontId="0" fillId="0" borderId="0" xfId="0" applyFill="1" applyBorder="1"/>
    <xf numFmtId="3" fontId="0" fillId="0" borderId="0" xfId="0" applyNumberFormat="1" applyFill="1" applyBorder="1"/>
    <xf numFmtId="166" fontId="0" fillId="0" borderId="0" xfId="2" applyNumberFormat="1" applyFont="1"/>
    <xf numFmtId="0" fontId="0" fillId="0" borderId="0" xfId="0" applyBorder="1"/>
    <xf numFmtId="3" fontId="0" fillId="0" borderId="0" xfId="0" applyNumberFormat="1" applyBorder="1"/>
    <xf numFmtId="16" fontId="5" fillId="3" borderId="0" xfId="0" applyNumberFormat="1" applyFont="1" applyFill="1" applyBorder="1" applyAlignment="1">
      <alignment horizontal="center"/>
    </xf>
    <xf numFmtId="166" fontId="0" fillId="0" borderId="0" xfId="2" applyNumberFormat="1" applyFont="1" applyBorder="1"/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0" fillId="4" borderId="0" xfId="0" applyFill="1" applyBorder="1" applyAlignment="1"/>
    <xf numFmtId="0" fontId="0" fillId="4" borderId="3" xfId="0" applyFill="1" applyBorder="1" applyAlignment="1"/>
    <xf numFmtId="0" fontId="0" fillId="4" borderId="0" xfId="0" applyFill="1"/>
    <xf numFmtId="0" fontId="4" fillId="4" borderId="4" xfId="0" applyFont="1" applyFill="1" applyBorder="1" applyAlignment="1">
      <alignment horizontal="centerContinuous"/>
    </xf>
    <xf numFmtId="0" fontId="4" fillId="4" borderId="4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Fill="1" applyBorder="1" applyAlignment="1">
      <alignment horizontal="centerContinuous"/>
    </xf>
    <xf numFmtId="0" fontId="0" fillId="0" borderId="7" xfId="0" applyFill="1" applyBorder="1" applyAlignment="1"/>
    <xf numFmtId="0" fontId="0" fillId="0" borderId="10" xfId="0" applyFill="1" applyBorder="1" applyAlignment="1"/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12" xfId="0" applyFill="1" applyBorder="1" applyAlignment="1"/>
    <xf numFmtId="43" fontId="0" fillId="0" borderId="0" xfId="1" applyFont="1"/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5" borderId="3" xfId="0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Work.xlsx]Charts!PivotTable30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Intensity of Workout/Activity Vs. Steps</a:t>
            </a:r>
            <a:r>
              <a:rPr lang="en-US" baseline="0"/>
              <a:t>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Charts!$A$4:$A$6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Charts!$B$4:$B$6</c:f>
              <c:numCache>
                <c:formatCode>_(* #,##0_);_(* \(#,##0\);_(* "-"??_);_(@_)</c:formatCode>
                <c:ptCount val="3"/>
                <c:pt idx="0">
                  <c:v>96655</c:v>
                </c:pt>
                <c:pt idx="1">
                  <c:v>52024</c:v>
                </c:pt>
                <c:pt idx="2">
                  <c:v>41774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1-4F8B-93E4-D170089FC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571664"/>
        <c:axId val="2053614080"/>
      </c:barChart>
      <c:catAx>
        <c:axId val="172257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r>
                  <a:rPr lang="en-US" baseline="0"/>
                  <a:t> of Workout/Activity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14080"/>
        <c:crosses val="autoZero"/>
        <c:auto val="1"/>
        <c:lblAlgn val="ctr"/>
        <c:lblOffset val="100"/>
        <c:noMultiLvlLbl val="0"/>
      </c:catAx>
      <c:valAx>
        <c:axId val="20536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r>
                  <a:rPr lang="en-US" baseline="0"/>
                  <a:t> Taken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Over A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 = 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Data!$A$2:$A$32</c:f>
              <c:numCache>
                <c:formatCode>d\-mmm</c:formatCode>
                <c:ptCount val="31"/>
                <c:pt idx="0">
                  <c:v>43937</c:v>
                </c:pt>
                <c:pt idx="1">
                  <c:v>43938</c:v>
                </c:pt>
                <c:pt idx="2">
                  <c:v>43939</c:v>
                </c:pt>
                <c:pt idx="3">
                  <c:v>43940</c:v>
                </c:pt>
                <c:pt idx="4">
                  <c:v>43941</c:v>
                </c:pt>
                <c:pt idx="5">
                  <c:v>43942</c:v>
                </c:pt>
                <c:pt idx="6">
                  <c:v>43943</c:v>
                </c:pt>
                <c:pt idx="7">
                  <c:v>43944</c:v>
                </c:pt>
                <c:pt idx="8">
                  <c:v>43945</c:v>
                </c:pt>
                <c:pt idx="9">
                  <c:v>43946</c:v>
                </c:pt>
                <c:pt idx="10">
                  <c:v>43947</c:v>
                </c:pt>
                <c:pt idx="11">
                  <c:v>43948</c:v>
                </c:pt>
                <c:pt idx="12">
                  <c:v>43949</c:v>
                </c:pt>
                <c:pt idx="13">
                  <c:v>43950</c:v>
                </c:pt>
                <c:pt idx="14">
                  <c:v>43951</c:v>
                </c:pt>
                <c:pt idx="15">
                  <c:v>43952</c:v>
                </c:pt>
                <c:pt idx="16">
                  <c:v>43953</c:v>
                </c:pt>
                <c:pt idx="17">
                  <c:v>43954</c:v>
                </c:pt>
                <c:pt idx="18">
                  <c:v>43955</c:v>
                </c:pt>
                <c:pt idx="19">
                  <c:v>43956</c:v>
                </c:pt>
                <c:pt idx="20">
                  <c:v>43957</c:v>
                </c:pt>
                <c:pt idx="21">
                  <c:v>43958</c:v>
                </c:pt>
                <c:pt idx="22">
                  <c:v>43959</c:v>
                </c:pt>
                <c:pt idx="23">
                  <c:v>43960</c:v>
                </c:pt>
                <c:pt idx="24">
                  <c:v>43961</c:v>
                </c:pt>
                <c:pt idx="25">
                  <c:v>43962</c:v>
                </c:pt>
                <c:pt idx="26">
                  <c:v>43963</c:v>
                </c:pt>
                <c:pt idx="27">
                  <c:v>43964</c:v>
                </c:pt>
                <c:pt idx="28">
                  <c:v>43965</c:v>
                </c:pt>
                <c:pt idx="29">
                  <c:v>43966</c:v>
                </c:pt>
                <c:pt idx="30">
                  <c:v>43967</c:v>
                </c:pt>
              </c:numCache>
            </c:numRef>
          </c:cat>
          <c:val>
            <c:numRef>
              <c:f>Data!$B$2:$B$32</c:f>
              <c:numCache>
                <c:formatCode>General</c:formatCode>
                <c:ptCount val="31"/>
                <c:pt idx="0">
                  <c:v>175</c:v>
                </c:pt>
                <c:pt idx="1">
                  <c:v>175.3</c:v>
                </c:pt>
                <c:pt idx="2">
                  <c:v>175.7</c:v>
                </c:pt>
                <c:pt idx="3">
                  <c:v>176.1</c:v>
                </c:pt>
                <c:pt idx="4">
                  <c:v>175.3</c:v>
                </c:pt>
                <c:pt idx="5">
                  <c:v>175.5</c:v>
                </c:pt>
                <c:pt idx="6">
                  <c:v>174.7</c:v>
                </c:pt>
                <c:pt idx="7">
                  <c:v>174.1</c:v>
                </c:pt>
                <c:pt idx="8">
                  <c:v>175.1</c:v>
                </c:pt>
                <c:pt idx="9">
                  <c:v>175.6</c:v>
                </c:pt>
                <c:pt idx="10">
                  <c:v>176.1</c:v>
                </c:pt>
                <c:pt idx="11">
                  <c:v>175.5</c:v>
                </c:pt>
                <c:pt idx="12">
                  <c:v>175.9</c:v>
                </c:pt>
                <c:pt idx="13">
                  <c:v>176.4</c:v>
                </c:pt>
                <c:pt idx="14">
                  <c:v>176.5</c:v>
                </c:pt>
                <c:pt idx="15">
                  <c:v>176</c:v>
                </c:pt>
                <c:pt idx="16">
                  <c:v>176.2</c:v>
                </c:pt>
                <c:pt idx="17">
                  <c:v>176.3</c:v>
                </c:pt>
                <c:pt idx="18">
                  <c:v>175.9</c:v>
                </c:pt>
                <c:pt idx="19">
                  <c:v>175.1</c:v>
                </c:pt>
                <c:pt idx="20">
                  <c:v>174.8</c:v>
                </c:pt>
                <c:pt idx="21">
                  <c:v>175.7</c:v>
                </c:pt>
                <c:pt idx="22">
                  <c:v>176.3</c:v>
                </c:pt>
                <c:pt idx="23">
                  <c:v>176.8</c:v>
                </c:pt>
                <c:pt idx="24">
                  <c:v>177</c:v>
                </c:pt>
                <c:pt idx="25">
                  <c:v>177.5</c:v>
                </c:pt>
                <c:pt idx="26">
                  <c:v>177.9</c:v>
                </c:pt>
                <c:pt idx="27">
                  <c:v>177.5</c:v>
                </c:pt>
                <c:pt idx="28">
                  <c:v>178</c:v>
                </c:pt>
                <c:pt idx="29">
                  <c:v>177.7</c:v>
                </c:pt>
                <c:pt idx="30">
                  <c:v>178.3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D-4FA4-8552-5009C0ED3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514512"/>
        <c:axId val="2119864512"/>
      </c:lineChart>
      <c:dateAx>
        <c:axId val="172751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864512"/>
        <c:crosses val="autoZero"/>
        <c:auto val="1"/>
        <c:lblOffset val="100"/>
        <c:baseTimeUnit val="days"/>
      </c:dateAx>
      <c:valAx>
        <c:axId val="21198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51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Over A 2-Week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Data!$B$36</c:f>
              <c:strCache>
                <c:ptCount val="1"/>
                <c:pt idx="0">
                  <c:v>Y = Weight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Data!$A$37:$A$50</c:f>
              <c:numCache>
                <c:formatCode>d\-mmm</c:formatCode>
                <c:ptCount val="14"/>
                <c:pt idx="0">
                  <c:v>43973</c:v>
                </c:pt>
                <c:pt idx="1">
                  <c:v>43974</c:v>
                </c:pt>
                <c:pt idx="2">
                  <c:v>43975</c:v>
                </c:pt>
                <c:pt idx="3">
                  <c:v>43976</c:v>
                </c:pt>
                <c:pt idx="4">
                  <c:v>43977</c:v>
                </c:pt>
                <c:pt idx="5">
                  <c:v>43978</c:v>
                </c:pt>
                <c:pt idx="6">
                  <c:v>43979</c:v>
                </c:pt>
                <c:pt idx="7">
                  <c:v>43980</c:v>
                </c:pt>
                <c:pt idx="8">
                  <c:v>43981</c:v>
                </c:pt>
                <c:pt idx="9">
                  <c:v>43982</c:v>
                </c:pt>
                <c:pt idx="10">
                  <c:v>43983</c:v>
                </c:pt>
                <c:pt idx="11">
                  <c:v>43984</c:v>
                </c:pt>
                <c:pt idx="12">
                  <c:v>43985</c:v>
                </c:pt>
                <c:pt idx="13">
                  <c:v>43986</c:v>
                </c:pt>
              </c:numCache>
            </c:numRef>
          </c:cat>
          <c:val>
            <c:numRef>
              <c:f>Data!$B$37:$B$50</c:f>
              <c:numCache>
                <c:formatCode>General</c:formatCode>
                <c:ptCount val="14"/>
                <c:pt idx="0">
                  <c:v>178</c:v>
                </c:pt>
                <c:pt idx="1">
                  <c:v>177.9</c:v>
                </c:pt>
                <c:pt idx="2">
                  <c:v>177.5</c:v>
                </c:pt>
                <c:pt idx="3">
                  <c:v>177.2</c:v>
                </c:pt>
                <c:pt idx="4">
                  <c:v>177.2</c:v>
                </c:pt>
                <c:pt idx="5">
                  <c:v>176.7</c:v>
                </c:pt>
                <c:pt idx="6">
                  <c:v>177</c:v>
                </c:pt>
                <c:pt idx="7">
                  <c:v>176</c:v>
                </c:pt>
                <c:pt idx="8">
                  <c:v>175.4</c:v>
                </c:pt>
                <c:pt idx="9">
                  <c:v>175.1</c:v>
                </c:pt>
                <c:pt idx="10">
                  <c:v>174.9</c:v>
                </c:pt>
                <c:pt idx="11">
                  <c:v>174.7</c:v>
                </c:pt>
                <c:pt idx="12">
                  <c:v>175</c:v>
                </c:pt>
                <c:pt idx="13">
                  <c:v>174.3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3-470F-97EB-BD965681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514512"/>
        <c:axId val="2119864512"/>
      </c:lineChart>
      <c:dateAx>
        <c:axId val="172751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864512"/>
        <c:crosses val="autoZero"/>
        <c:auto val="1"/>
        <c:lblOffset val="100"/>
        <c:baseTimeUnit val="days"/>
      </c:dateAx>
      <c:valAx>
        <c:axId val="21198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51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Work.xlsx]Sheet6!PivotTable57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Intensity of Workout/Activity Vs. Steps Taken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Sheet6!$A$4:$A$5</c:f>
              <c:strCache>
                <c:ptCount val="2"/>
                <c:pt idx="0">
                  <c:v>High</c:v>
                </c:pt>
                <c:pt idx="1">
                  <c:v>Medium</c:v>
                </c:pt>
              </c:strCache>
            </c:strRef>
          </c:cat>
          <c:val>
            <c:numRef>
              <c:f>Sheet6!$B$4:$B$5</c:f>
              <c:numCache>
                <c:formatCode>_(* #,##0_);_(* \(#,##0\);_(* "-"??_);_(@_)</c:formatCode>
                <c:ptCount val="2"/>
                <c:pt idx="0">
                  <c:v>64984</c:v>
                </c:pt>
                <c:pt idx="1">
                  <c:v>62091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3-4752-968E-374E5200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1118496"/>
        <c:axId val="2053577056"/>
      </c:barChart>
      <c:catAx>
        <c:axId val="181111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r>
                  <a:rPr lang="en-US" baseline="0"/>
                  <a:t> of Workout/Activity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77056"/>
        <c:crosses val="autoZero"/>
        <c:auto val="1"/>
        <c:lblAlgn val="ctr"/>
        <c:lblOffset val="100"/>
        <c:noMultiLvlLbl val="0"/>
      </c:catAx>
      <c:valAx>
        <c:axId val="20535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1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Work.xlsx]Charts!PivotTable58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Intensity/Activity</a:t>
            </a:r>
            <a:r>
              <a:rPr lang="en-US" baseline="0"/>
              <a:t> Type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Charts!$A$42:$A$44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Charts!$B$42:$B$44</c:f>
              <c:numCache>
                <c:formatCode>_(* #,##0_);_(* \(#,##0\);_(* "-"??_);_(@_)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9-4AA7-A189-013434DB2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146496"/>
        <c:axId val="1732043744"/>
      </c:barChart>
      <c:catAx>
        <c:axId val="84214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Intensity/Activity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43744"/>
        <c:crosses val="autoZero"/>
        <c:auto val="1"/>
        <c:lblAlgn val="ctr"/>
        <c:lblOffset val="100"/>
        <c:noMultiLvlLbl val="0"/>
      </c:catAx>
      <c:valAx>
        <c:axId val="17320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Intensity/Activity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4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 Work.xlsx]Charts!PivotTable59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baseline="0">
                <a:effectLst/>
              </a:rPr>
              <a:t>Count of Intensity/Activity Type (Post-Improvement) 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Charts!$A$61:$A$62</c:f>
              <c:strCache>
                <c:ptCount val="2"/>
                <c:pt idx="0">
                  <c:v>Medium</c:v>
                </c:pt>
                <c:pt idx="1">
                  <c:v>High</c:v>
                </c:pt>
              </c:strCache>
            </c:strRef>
          </c:cat>
          <c:val>
            <c:numRef>
              <c:f>Charts!$B$61:$B$62</c:f>
              <c:numCache>
                <c:formatCode>_(* #,##0_);_(* \(#,##0\);_(* "-"??_);_(@_)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E-4D1A-85DD-0503EB29F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704752"/>
        <c:axId val="845155360"/>
      </c:barChart>
      <c:catAx>
        <c:axId val="83870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Intensity/Activity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155360"/>
        <c:crosses val="autoZero"/>
        <c:auto val="1"/>
        <c:lblAlgn val="ctr"/>
        <c:lblOffset val="100"/>
        <c:noMultiLvlLbl val="0"/>
      </c:catAx>
      <c:valAx>
        <c:axId val="8451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Count of Intensity/Activity Type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0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</xdr:colOff>
      <xdr:row>10</xdr:row>
      <xdr:rowOff>83820</xdr:rowOff>
    </xdr:from>
    <xdr:to>
      <xdr:col>12</xdr:col>
      <xdr:colOff>46248</xdr:colOff>
      <xdr:row>29</xdr:row>
      <xdr:rowOff>38397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97ECDB-B489-48DB-8250-218D5CDD6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4920" y="1912620"/>
          <a:ext cx="6096528" cy="342929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23</xdr:col>
      <xdr:colOff>528</xdr:colOff>
      <xdr:row>28</xdr:row>
      <xdr:rowOff>137457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8838B3-9DD2-4E75-A83E-5066F4E4B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1828800"/>
          <a:ext cx="6096528" cy="34292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4</xdr:row>
      <xdr:rowOff>15240</xdr:rowOff>
    </xdr:from>
    <xdr:to>
      <xdr:col>10</xdr:col>
      <xdr:colOff>274320</xdr:colOff>
      <xdr:row>19</xdr:row>
      <xdr:rowOff>15240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205B4AE-004C-4B1F-B7EE-10355A6EC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548640</xdr:colOff>
      <xdr:row>1</xdr:row>
      <xdr:rowOff>160020</xdr:rowOff>
    </xdr:from>
    <xdr:to>
      <xdr:col>19</xdr:col>
      <xdr:colOff>373380</xdr:colOff>
      <xdr:row>16</xdr:row>
      <xdr:rowOff>160020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E2B419CA-EBE4-4E23-9937-1E033929B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464820</xdr:colOff>
      <xdr:row>21</xdr:row>
      <xdr:rowOff>7620</xdr:rowOff>
    </xdr:from>
    <xdr:to>
      <xdr:col>19</xdr:col>
      <xdr:colOff>289560</xdr:colOff>
      <xdr:row>36</xdr:row>
      <xdr:rowOff>7620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2D92BA81-A7AD-4AB6-85B5-056FB6EA7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533400</xdr:colOff>
      <xdr:row>20</xdr:row>
      <xdr:rowOff>144780</xdr:rowOff>
    </xdr:from>
    <xdr:to>
      <xdr:col>10</xdr:col>
      <xdr:colOff>228600</xdr:colOff>
      <xdr:row>35</xdr:row>
      <xdr:rowOff>144780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89154B6-EBAA-4EF3-BCCD-6C37D8C79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160020</xdr:colOff>
      <xdr:row>39</xdr:row>
      <xdr:rowOff>137160</xdr:rowOff>
    </xdr:from>
    <xdr:to>
      <xdr:col>10</xdr:col>
      <xdr:colOff>464820</xdr:colOff>
      <xdr:row>54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D7628A-67C5-4981-950A-86AE567DF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198120</xdr:colOff>
      <xdr:row>57</xdr:row>
      <xdr:rowOff>175260</xdr:rowOff>
    </xdr:from>
    <xdr:to>
      <xdr:col>10</xdr:col>
      <xdr:colOff>502920</xdr:colOff>
      <xdr:row>72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D794BF-1BB1-42A9-BC52-8A9A191BD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doman" refreshedDate="43993.727957407405" createdVersion="6" refreshedVersion="6" minRefreshableVersion="3" recordCount="31" xr:uid="{ADA4EFAA-DE4C-40B4-9229-69DEEEAA4636}">
  <cacheSource type="worksheet">
    <worksheetSource ref="A1:G32" sheet="Data"/>
  </cacheSource>
  <cacheFields count="7">
    <cacheField name="Date" numFmtId="16">
      <sharedItems containsSemiMixedTypes="0" containsNonDate="0" containsDate="1" containsString="0" minDate="2020-04-16T00:00:00" maxDate="2020-05-17T00:00:00"/>
    </cacheField>
    <cacheField name="Y = Weight" numFmtId="0">
      <sharedItems containsSemiMixedTypes="0" containsString="0" containsNumber="1" minValue="174.1" maxValue="178.3"/>
    </cacheField>
    <cacheField name="X = Calories Burned" numFmtId="0">
      <sharedItems containsSemiMixedTypes="0" containsString="0" containsNumber="1" containsInteger="1" minValue="402" maxValue="845"/>
    </cacheField>
    <cacheField name="X = Steps Taken" numFmtId="3">
      <sharedItems containsSemiMixedTypes="0" containsString="0" containsNumber="1" containsInteger="1" minValue="3986" maxValue="14662"/>
    </cacheField>
    <cacheField name="X = Intensity of Workout/Activity" numFmtId="0">
      <sharedItems count="4">
        <s v="Low"/>
        <s v="Medium"/>
        <s v="High"/>
        <s v="N/A" u="1"/>
      </sharedItems>
    </cacheField>
    <cacheField name="X = Length of Workout That Day" numFmtId="0">
      <sharedItems/>
    </cacheField>
    <cacheField name="Day of The Wee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doman" refreshedDate="43993.738299537035" createdVersion="6" refreshedVersion="6" minRefreshableVersion="3" recordCount="14" xr:uid="{10E5DDB5-BC62-4B02-862D-FB3F9164813B}">
  <cacheSource type="worksheet">
    <worksheetSource ref="A36:H50" sheet="Data"/>
  </cacheSource>
  <cacheFields count="8">
    <cacheField name="Date" numFmtId="16">
      <sharedItems containsSemiMixedTypes="0" containsNonDate="0" containsDate="1" containsString="0" minDate="2020-05-17T00:00:00" maxDate="2020-05-31T00:00:00"/>
    </cacheField>
    <cacheField name="Y = Weight" numFmtId="0">
      <sharedItems containsSemiMixedTypes="0" containsString="0" containsNumber="1" minValue="174.3" maxValue="178"/>
    </cacheField>
    <cacheField name="X = Calories Burned" numFmtId="0">
      <sharedItems containsSemiMixedTypes="0" containsString="0" containsNumber="1" containsInteger="1" minValue="615" maxValue="823"/>
    </cacheField>
    <cacheField name="X = Steps Taken" numFmtId="3">
      <sharedItems containsSemiMixedTypes="0" containsString="0" containsNumber="1" containsInteger="1" minValue="6009" maxValue="12471"/>
    </cacheField>
    <cacheField name="X = Intensity of Workout/Activity" numFmtId="0">
      <sharedItems count="2">
        <s v="Medium"/>
        <s v="High"/>
      </sharedItems>
    </cacheField>
    <cacheField name="X = Length of Workout That Day" numFmtId="0">
      <sharedItems/>
    </cacheField>
    <cacheField name="Day of The Week" numFmtId="0">
      <sharedItems/>
    </cacheField>
    <cacheField name="Change From the Previous Day" numFmtId="166">
      <sharedItems containsSemiMixedTypes="0" containsString="0" containsNumber="1" minValue="-5.6497175141242938E-3" maxValue="1.7172295363480903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d v="2020-04-16T00:00:00"/>
    <n v="175"/>
    <n v="432"/>
    <n v="4786"/>
    <x v="0"/>
    <s v="1 Hour"/>
    <s v="Thursday"/>
  </r>
  <r>
    <d v="2020-04-17T00:00:00"/>
    <n v="175.3"/>
    <n v="495"/>
    <n v="4232"/>
    <x v="1"/>
    <s v="45 Minutes"/>
    <s v="Friday"/>
  </r>
  <r>
    <d v="2020-04-18T00:00:00"/>
    <n v="175.7"/>
    <n v="480"/>
    <n v="5001"/>
    <x v="0"/>
    <s v="3 Hours"/>
    <s v="Saturday"/>
  </r>
  <r>
    <d v="2020-04-19T00:00:00"/>
    <n v="176.1"/>
    <n v="471"/>
    <n v="4998"/>
    <x v="0"/>
    <s v="1.5 Hours"/>
    <s v="Sunday"/>
  </r>
  <r>
    <d v="2020-04-20T00:00:00"/>
    <n v="175.3"/>
    <n v="701"/>
    <n v="7587"/>
    <x v="2"/>
    <s v="45 Minutes"/>
    <s v="Monday"/>
  </r>
  <r>
    <d v="2020-04-21T00:00:00"/>
    <n v="175.5"/>
    <n v="450"/>
    <n v="4777"/>
    <x v="0"/>
    <s v="1.5 Hours"/>
    <s v="Tuesday"/>
  </r>
  <r>
    <d v="2020-04-22T00:00:00"/>
    <n v="174.7"/>
    <n v="720"/>
    <n v="7192"/>
    <x v="2"/>
    <s v="45 Minutes"/>
    <s v="Wednesday"/>
  </r>
  <r>
    <d v="2020-04-23T00:00:00"/>
    <n v="174.1"/>
    <n v="655"/>
    <n v="6354"/>
    <x v="1"/>
    <s v="45 Minutes"/>
    <s v="Thursday"/>
  </r>
  <r>
    <d v="2020-04-24T00:00:00"/>
    <n v="175.1"/>
    <n v="410"/>
    <n v="4304"/>
    <x v="0"/>
    <s v="45 Minutes"/>
    <s v="Friday"/>
  </r>
  <r>
    <d v="2020-04-25T00:00:00"/>
    <n v="175.6"/>
    <n v="504"/>
    <n v="4694"/>
    <x v="0"/>
    <s v="3.25 Hours"/>
    <s v="Saturday"/>
  </r>
  <r>
    <d v="2020-04-26T00:00:00"/>
    <n v="176.1"/>
    <n v="492"/>
    <n v="4588"/>
    <x v="0"/>
    <s v="1.5 Hours"/>
    <s v="Sunday"/>
  </r>
  <r>
    <d v="2020-04-27T00:00:00"/>
    <n v="175.5"/>
    <n v="845"/>
    <n v="14662"/>
    <x v="2"/>
    <s v="1.75 Hours"/>
    <s v="Monday"/>
  </r>
  <r>
    <d v="2020-04-28T00:00:00"/>
    <n v="175.9"/>
    <n v="421"/>
    <n v="5105"/>
    <x v="0"/>
    <s v="50 Minutes"/>
    <s v="Tuesday"/>
  </r>
  <r>
    <d v="2020-04-29T00:00:00"/>
    <n v="176.4"/>
    <n v="496"/>
    <n v="5219"/>
    <x v="0"/>
    <s v="1.25 Hours"/>
    <s v="Wednesday"/>
  </r>
  <r>
    <d v="2020-04-30T00:00:00"/>
    <n v="176.5"/>
    <n v="433"/>
    <n v="5555"/>
    <x v="0"/>
    <s v="45 Minutes"/>
    <s v="Thursday"/>
  </r>
  <r>
    <d v="2020-05-01T00:00:00"/>
    <n v="176"/>
    <n v="660"/>
    <n v="7098"/>
    <x v="1"/>
    <s v="1.15 Hours"/>
    <s v="Friday"/>
  </r>
  <r>
    <d v="2020-05-02T00:00:00"/>
    <n v="176.2"/>
    <n v="518"/>
    <n v="4991"/>
    <x v="0"/>
    <s v="2 Hours"/>
    <s v="Saturday"/>
  </r>
  <r>
    <d v="2020-05-03T00:00:00"/>
    <n v="176.3"/>
    <n v="555"/>
    <n v="6092"/>
    <x v="0"/>
    <s v="2.75 Hours"/>
    <s v="Sunday"/>
  </r>
  <r>
    <d v="2020-05-04T00:00:00"/>
    <n v="175.9"/>
    <n v="674"/>
    <n v="7741"/>
    <x v="1"/>
    <s v="1 Hour"/>
    <s v="Monday"/>
  </r>
  <r>
    <d v="2020-05-05T00:00:00"/>
    <n v="175.1"/>
    <n v="814"/>
    <n v="12333"/>
    <x v="2"/>
    <s v="1.25 Hours"/>
    <s v="Tuesday"/>
  </r>
  <r>
    <d v="2020-05-06T00:00:00"/>
    <n v="174.8"/>
    <n v="723"/>
    <n v="10921"/>
    <x v="1"/>
    <s v="1.5 Hours"/>
    <s v="Wednesday"/>
  </r>
  <r>
    <d v="2020-05-07T00:00:00"/>
    <n v="175.7"/>
    <n v="476"/>
    <n v="4444"/>
    <x v="0"/>
    <s v="1 Hour"/>
    <s v="Thursday"/>
  </r>
  <r>
    <d v="2020-05-08T00:00:00"/>
    <n v="176.3"/>
    <n v="498"/>
    <n v="4454"/>
    <x v="0"/>
    <s v="1.5 Hours"/>
    <s v="Friday"/>
  </r>
  <r>
    <d v="2020-05-09T00:00:00"/>
    <n v="176.8"/>
    <n v="532"/>
    <n v="4616"/>
    <x v="0"/>
    <s v="2 Hours"/>
    <s v="Saturday"/>
  </r>
  <r>
    <d v="2020-05-10T00:00:00"/>
    <n v="177"/>
    <n v="510"/>
    <n v="4444"/>
    <x v="0"/>
    <s v="1.5 Hours"/>
    <s v="Sunday"/>
  </r>
  <r>
    <d v="2020-05-11T00:00:00"/>
    <n v="177.5"/>
    <n v="525"/>
    <n v="5112"/>
    <x v="0"/>
    <s v="1 Hour"/>
    <s v="Monday"/>
  </r>
  <r>
    <d v="2020-05-12T00:00:00"/>
    <n v="177.9"/>
    <n v="506"/>
    <n v="5003"/>
    <x v="0"/>
    <s v="1.5 Hours"/>
    <s v="Tuesday"/>
  </r>
  <r>
    <d v="2020-05-13T00:00:00"/>
    <n v="177.5"/>
    <n v="625"/>
    <n v="6845"/>
    <x v="1"/>
    <s v="1.25 Hours"/>
    <s v="Wednesday"/>
  </r>
  <r>
    <d v="2020-05-14T00:00:00"/>
    <n v="178"/>
    <n v="402"/>
    <n v="3986"/>
    <x v="0"/>
    <s v="1 Hour"/>
    <s v="Thursday"/>
  </r>
  <r>
    <d v="2020-05-15T00:00:00"/>
    <n v="177.7"/>
    <n v="733"/>
    <n v="8833"/>
    <x v="1"/>
    <s v="1.25 Hours"/>
    <s v="Friday"/>
  </r>
  <r>
    <d v="2020-05-16T00:00:00"/>
    <n v="178.3"/>
    <n v="512"/>
    <n v="4486"/>
    <x v="0"/>
    <s v="3 Hours"/>
    <s v="Saturda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d v="2020-05-17T00:00:00"/>
    <n v="178"/>
    <n v="724"/>
    <n v="8453"/>
    <x v="0"/>
    <s v="1.5 Hours"/>
    <s v="Sunday"/>
    <n v="-1.6825574873808825E-3"/>
  </r>
  <r>
    <d v="2020-05-18T00:00:00"/>
    <n v="177.9"/>
    <n v="703"/>
    <n v="8298"/>
    <x v="0"/>
    <s v="1.5 Hours"/>
    <s v="Monday"/>
    <n v="-5.6179775280895683E-4"/>
  </r>
  <r>
    <d v="2020-05-19T00:00:00"/>
    <n v="177.5"/>
    <n v="754"/>
    <n v="9001"/>
    <x v="1"/>
    <s v="1 Hour"/>
    <s v="Tuesday"/>
    <n v="-2.2484541877459564E-3"/>
  </r>
  <r>
    <d v="2020-05-20T00:00:00"/>
    <n v="177.2"/>
    <n v="777"/>
    <n v="9754"/>
    <x v="1"/>
    <s v="45 Minutes"/>
    <s v="Wednesday"/>
    <n v="-1.6901408450704866E-3"/>
  </r>
  <r>
    <d v="2020-05-21T00:00:00"/>
    <n v="177.2"/>
    <n v="692"/>
    <n v="7908"/>
    <x v="0"/>
    <s v="1.5 Hours"/>
    <s v="Thursday"/>
    <n v="0"/>
  </r>
  <r>
    <d v="2020-05-22T00:00:00"/>
    <n v="176.7"/>
    <n v="794"/>
    <n v="10437"/>
    <x v="1"/>
    <s v="1 Hour"/>
    <s v="Friday"/>
    <n v="-2.8216704288939053E-3"/>
  </r>
  <r>
    <d v="2020-05-23T00:00:00"/>
    <n v="177"/>
    <n v="620"/>
    <n v="6009"/>
    <x v="0"/>
    <s v="45 Minutes"/>
    <s v="Saturday"/>
    <n v="1.6977928692700134E-3"/>
  </r>
  <r>
    <d v="2020-05-24T00:00:00"/>
    <n v="176"/>
    <n v="801"/>
    <n v="11444"/>
    <x v="1"/>
    <s v="1 Hour"/>
    <s v="Sunday"/>
    <n v="-5.6497175141242938E-3"/>
  </r>
  <r>
    <d v="2020-05-25T00:00:00"/>
    <n v="175.4"/>
    <n v="813"/>
    <n v="11877"/>
    <x v="1"/>
    <s v="45 Minutes"/>
    <s v="Monday"/>
    <n v="-3.4090909090908768E-3"/>
  </r>
  <r>
    <d v="2020-05-26T00:00:00"/>
    <n v="175.1"/>
    <n v="676"/>
    <n v="8561"/>
    <x v="0"/>
    <s v="50 Minutes"/>
    <s v="Tuesday"/>
    <n v="-1.7103762827822768E-3"/>
  </r>
  <r>
    <d v="2020-05-27T00:00:00"/>
    <n v="174.9"/>
    <n v="640"/>
    <n v="7989"/>
    <x v="0"/>
    <s v="1.25 Hours"/>
    <s v="Wednesday"/>
    <n v="-1.1422044545973081E-3"/>
  </r>
  <r>
    <d v="2020-05-28T00:00:00"/>
    <n v="174.7"/>
    <n v="623"/>
    <n v="7540"/>
    <x v="0"/>
    <s v="1 Hour"/>
    <s v="Thursday"/>
    <n v="-1.1435105774729392E-3"/>
  </r>
  <r>
    <d v="2020-05-29T00:00:00"/>
    <n v="175"/>
    <n v="615"/>
    <n v="7333"/>
    <x v="0"/>
    <s v="50 Minuts"/>
    <s v="Friday"/>
    <n v="1.7172295363480903E-3"/>
  </r>
  <r>
    <d v="2020-05-30T00:00:00"/>
    <n v="174.3"/>
    <n v="823"/>
    <n v="12471"/>
    <x v="1"/>
    <s v="45 Minutes"/>
    <s v="Saturday"/>
    <n v="-3.999999999999935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68B8E-CE13-4B62-8F14-86D0B48545D5}" name="PivotTable57" cacheId="1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5" firstHeaderRow="1" firstDataRow="1" firstDataCol="1"/>
  <pivotFields count="8">
    <pivotField compact="0" numFmtId="1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Sum of X = Steps Taken" fld="3" baseField="0" baseItem="0" numFmtId="168"/>
  </dataFields>
  <formats count="1">
    <format dxfId="23">
      <pivotArea outline="0" collapsedLevelsAreSubtotals="1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08C55-A6F1-4E7E-AF22-94495C5AEACC}" name="PivotTable59" cacheId="1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3">
  <location ref="A60:B62" firstHeaderRow="1" firstDataRow="1" firstDataCol="1"/>
  <pivotFields count="8">
    <pivotField compact="0" numFmtId="1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X = Intensity of Workout/Activity" fld="4" subtotal="count" baseField="0" baseItem="0"/>
  </dataFields>
  <formats count="1">
    <format dxfId="20">
      <pivotArea outline="0" collapsedLevelsAreSubtotals="1" fieldPosition="0"/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DD74E-DA66-4FFD-9C4D-DD90832A5182}" name="PivotTable58" cacheId="7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3">
  <location ref="A41:B44" firstHeaderRow="1" firstDataRow="1" firstDataCol="1"/>
  <pivotFields count="7">
    <pivotField compact="0" numFmtId="1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0"/>
        <item x="1"/>
        <item m="1"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3"/>
    </i>
  </rowItems>
  <colItems count="1">
    <i/>
  </colItems>
  <dataFields count="1">
    <dataField name="Count of X = Intensity of Workout/Activity" fld="4" subtotal="count" baseField="0" baseItem="0"/>
  </dataFields>
  <formats count="1">
    <format dxfId="21">
      <pivotArea outline="0" collapsedLevelsAreSubtotals="1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A4376-5E68-47FC-97AE-8F9744036005}" name="PivotTable30" cacheId="7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8">
  <location ref="A3:B6" firstHeaderRow="1" firstDataRow="1" firstDataCol="1"/>
  <pivotFields count="7">
    <pivotField compact="0" numFmtId="1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m="1"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3"/>
    </i>
  </rowItems>
  <colItems count="1">
    <i/>
  </colItems>
  <dataFields count="1">
    <dataField name="Sum of X = Steps Taken" fld="3" baseField="0" baseItem="0" numFmtId="168"/>
  </dataFields>
  <formats count="1">
    <format dxfId="22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DFB5-487D-4E5F-BC61-176B517850D1}">
  <dimension ref="B2:D10"/>
  <sheetViews>
    <sheetView zoomScaleNormal="100" workbookViewId="0">
      <selection activeCell="M7" sqref="M7"/>
    </sheetView>
  </sheetViews>
  <sheetFormatPr defaultRowHeight="14.4" x14ac:dyDescent="0.3"/>
  <sheetData>
    <row r="2" spans="2:4" x14ac:dyDescent="0.3">
      <c r="B2" s="1" t="s">
        <v>0</v>
      </c>
    </row>
    <row r="3" spans="2:4" x14ac:dyDescent="0.3">
      <c r="B3" s="1"/>
      <c r="C3" t="s">
        <v>1</v>
      </c>
    </row>
    <row r="4" spans="2:4" x14ac:dyDescent="0.3">
      <c r="B4" s="1"/>
    </row>
    <row r="5" spans="2:4" x14ac:dyDescent="0.3">
      <c r="B5" s="1" t="s">
        <v>2</v>
      </c>
    </row>
    <row r="6" spans="2:4" x14ac:dyDescent="0.3">
      <c r="C6" t="s">
        <v>3</v>
      </c>
    </row>
    <row r="7" spans="2:4" x14ac:dyDescent="0.3">
      <c r="D7" t="s">
        <v>4</v>
      </c>
    </row>
    <row r="8" spans="2:4" x14ac:dyDescent="0.3">
      <c r="C8" t="s">
        <v>5</v>
      </c>
    </row>
    <row r="9" spans="2:4" x14ac:dyDescent="0.3">
      <c r="C9" t="s">
        <v>6</v>
      </c>
    </row>
    <row r="10" spans="2:4" x14ac:dyDescent="0.3">
      <c r="D10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B7C13-403A-486D-A777-1331B643BE15}">
  <dimension ref="A2:G26"/>
  <sheetViews>
    <sheetView workbookViewId="0">
      <selection activeCell="J33" sqref="J33"/>
    </sheetView>
  </sheetViews>
  <sheetFormatPr defaultRowHeight="14.4" x14ac:dyDescent="0.3"/>
  <cols>
    <col min="1" max="1" width="15.44140625" bestFit="1" customWidth="1"/>
    <col min="2" max="2" width="11.21875" bestFit="1" customWidth="1"/>
    <col min="6" max="6" width="30" bestFit="1" customWidth="1"/>
    <col min="7" max="7" width="17.88671875" bestFit="1" customWidth="1"/>
  </cols>
  <sheetData>
    <row r="2" spans="1:7" x14ac:dyDescent="0.3">
      <c r="A2" t="s">
        <v>94</v>
      </c>
    </row>
    <row r="3" spans="1:7" x14ac:dyDescent="0.3">
      <c r="B3" t="s">
        <v>96</v>
      </c>
      <c r="F3" s="43" t="s">
        <v>103</v>
      </c>
      <c r="G3" s="43"/>
    </row>
    <row r="4" spans="1:7" x14ac:dyDescent="0.3">
      <c r="B4" t="s">
        <v>95</v>
      </c>
      <c r="F4" s="44" t="s">
        <v>104</v>
      </c>
      <c r="G4" s="44" t="s">
        <v>105</v>
      </c>
    </row>
    <row r="5" spans="1:7" x14ac:dyDescent="0.3">
      <c r="B5" t="s">
        <v>102</v>
      </c>
      <c r="F5" t="s">
        <v>106</v>
      </c>
      <c r="G5">
        <v>1</v>
      </c>
    </row>
    <row r="6" spans="1:7" x14ac:dyDescent="0.3">
      <c r="B6" t="s">
        <v>97</v>
      </c>
      <c r="F6" t="s">
        <v>107</v>
      </c>
      <c r="G6">
        <v>31</v>
      </c>
    </row>
    <row r="7" spans="1:7" x14ac:dyDescent="0.3">
      <c r="B7">
        <f>21/31</f>
        <v>0.67741935483870963</v>
      </c>
      <c r="F7" t="s">
        <v>108</v>
      </c>
      <c r="G7">
        <v>31</v>
      </c>
    </row>
    <row r="8" spans="1:7" x14ac:dyDescent="0.3">
      <c r="B8" s="42">
        <f>B7*1000000</f>
        <v>677419.35483870958</v>
      </c>
      <c r="F8" t="s">
        <v>111</v>
      </c>
      <c r="G8">
        <v>21</v>
      </c>
    </row>
    <row r="9" spans="1:7" x14ac:dyDescent="0.3">
      <c r="F9" t="s">
        <v>109</v>
      </c>
      <c r="G9">
        <v>0.67741935483870963</v>
      </c>
    </row>
    <row r="10" spans="1:7" x14ac:dyDescent="0.3">
      <c r="F10" t="s">
        <v>110</v>
      </c>
      <c r="G10" s="42">
        <v>677419.35483870958</v>
      </c>
    </row>
    <row r="11" spans="1:7" x14ac:dyDescent="0.3">
      <c r="F11" t="s">
        <v>64</v>
      </c>
      <c r="G11" t="s">
        <v>112</v>
      </c>
    </row>
    <row r="18" spans="2:7" x14ac:dyDescent="0.3">
      <c r="B18" t="s">
        <v>96</v>
      </c>
      <c r="F18" s="43" t="s">
        <v>103</v>
      </c>
      <c r="G18" s="43"/>
    </row>
    <row r="19" spans="2:7" x14ac:dyDescent="0.3">
      <c r="B19" t="s">
        <v>119</v>
      </c>
      <c r="F19" s="44" t="s">
        <v>104</v>
      </c>
      <c r="G19" s="44" t="s">
        <v>105</v>
      </c>
    </row>
    <row r="20" spans="2:7" x14ac:dyDescent="0.3">
      <c r="B20" t="s">
        <v>120</v>
      </c>
      <c r="F20" t="s">
        <v>106</v>
      </c>
      <c r="G20">
        <v>1</v>
      </c>
    </row>
    <row r="21" spans="2:7" x14ac:dyDescent="0.3">
      <c r="B21" t="s">
        <v>121</v>
      </c>
      <c r="F21" t="s">
        <v>107</v>
      </c>
      <c r="G21">
        <v>14</v>
      </c>
    </row>
    <row r="22" spans="2:7" x14ac:dyDescent="0.3">
      <c r="B22">
        <f>2/14</f>
        <v>0.14285714285714285</v>
      </c>
      <c r="F22" t="s">
        <v>108</v>
      </c>
      <c r="G22">
        <v>14</v>
      </c>
    </row>
    <row r="23" spans="2:7" x14ac:dyDescent="0.3">
      <c r="B23" s="42">
        <f>B22*1000000</f>
        <v>142857.14285714284</v>
      </c>
      <c r="F23" t="s">
        <v>111</v>
      </c>
      <c r="G23">
        <v>21</v>
      </c>
    </row>
    <row r="24" spans="2:7" x14ac:dyDescent="0.3">
      <c r="F24" t="s">
        <v>109</v>
      </c>
      <c r="G24">
        <v>0.14285714285714285</v>
      </c>
    </row>
    <row r="25" spans="2:7" x14ac:dyDescent="0.3">
      <c r="F25" t="s">
        <v>110</v>
      </c>
      <c r="G25" s="42">
        <v>142857.14285714284</v>
      </c>
    </row>
    <row r="26" spans="2:7" x14ac:dyDescent="0.3">
      <c r="F26" t="s">
        <v>64</v>
      </c>
      <c r="G26" t="s">
        <v>122</v>
      </c>
    </row>
  </sheetData>
  <mergeCells count="2">
    <mergeCell ref="F3:G3"/>
    <mergeCell ref="F18:G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882A-F6CB-4918-A542-D94B1050FCE5}">
  <dimension ref="B1:U208"/>
  <sheetViews>
    <sheetView topLeftCell="J1" workbookViewId="0">
      <selection activeCell="S18" sqref="S18"/>
    </sheetView>
  </sheetViews>
  <sheetFormatPr defaultRowHeight="14.4" x14ac:dyDescent="0.3"/>
  <cols>
    <col min="2" max="2" width="9.88671875" bestFit="1" customWidth="1"/>
    <col min="3" max="3" width="14.21875" bestFit="1" customWidth="1"/>
    <col min="4" max="4" width="17.33203125" bestFit="1" customWidth="1"/>
    <col min="5" max="5" width="37.21875" bestFit="1" customWidth="1"/>
    <col min="6" max="6" width="27.109375" bestFit="1" customWidth="1"/>
    <col min="9" max="9" width="35.88671875" bestFit="1" customWidth="1"/>
    <col min="10" max="14" width="19.21875" customWidth="1"/>
    <col min="17" max="17" width="35.88671875" bestFit="1" customWidth="1"/>
    <col min="18" max="21" width="19.21875" customWidth="1"/>
  </cols>
  <sheetData>
    <row r="1" spans="2:21" x14ac:dyDescent="0.3">
      <c r="B1" s="4" t="s">
        <v>15</v>
      </c>
      <c r="C1" s="3" t="s">
        <v>17</v>
      </c>
      <c r="D1" s="3" t="s">
        <v>16</v>
      </c>
      <c r="E1" s="3" t="s">
        <v>65</v>
      </c>
      <c r="F1" s="3" t="s">
        <v>62</v>
      </c>
    </row>
    <row r="2" spans="2:21" x14ac:dyDescent="0.3">
      <c r="B2">
        <v>175</v>
      </c>
      <c r="C2" s="5">
        <v>4786</v>
      </c>
      <c r="D2">
        <v>432</v>
      </c>
      <c r="E2">
        <v>1</v>
      </c>
      <c r="F2" s="14">
        <v>0</v>
      </c>
    </row>
    <row r="3" spans="2:21" x14ac:dyDescent="0.3">
      <c r="B3">
        <v>175.3</v>
      </c>
      <c r="C3" s="5">
        <v>4232</v>
      </c>
      <c r="D3">
        <v>495</v>
      </c>
      <c r="E3">
        <v>0.75</v>
      </c>
      <c r="F3" s="20">
        <v>1.7142857142857792E-3</v>
      </c>
    </row>
    <row r="4" spans="2:21" ht="15" thickBot="1" x14ac:dyDescent="0.35">
      <c r="B4">
        <v>175.7</v>
      </c>
      <c r="C4" s="5">
        <v>5001</v>
      </c>
      <c r="D4">
        <v>480</v>
      </c>
      <c r="E4">
        <v>3</v>
      </c>
      <c r="F4" s="20">
        <v>2.2818026240728879E-3</v>
      </c>
    </row>
    <row r="5" spans="2:21" ht="28.8" customHeight="1" x14ac:dyDescent="0.3">
      <c r="B5">
        <v>176.1</v>
      </c>
      <c r="C5" s="5">
        <v>4998</v>
      </c>
      <c r="D5">
        <v>471</v>
      </c>
      <c r="E5">
        <v>1.5</v>
      </c>
      <c r="F5" s="20">
        <v>2.2766078542971299E-3</v>
      </c>
      <c r="I5" s="10"/>
      <c r="J5" s="10" t="s">
        <v>15</v>
      </c>
      <c r="K5" s="10" t="s">
        <v>16</v>
      </c>
      <c r="L5" s="10" t="s">
        <v>17</v>
      </c>
      <c r="M5" s="23" t="s">
        <v>65</v>
      </c>
      <c r="N5" s="23" t="s">
        <v>62</v>
      </c>
      <c r="Q5" s="10"/>
      <c r="R5" s="10" t="s">
        <v>15</v>
      </c>
      <c r="S5" s="10" t="s">
        <v>17</v>
      </c>
      <c r="T5" s="10" t="s">
        <v>16</v>
      </c>
      <c r="U5" s="23" t="s">
        <v>65</v>
      </c>
    </row>
    <row r="6" spans="2:21" x14ac:dyDescent="0.3">
      <c r="B6">
        <v>175.3</v>
      </c>
      <c r="C6" s="5">
        <v>7587</v>
      </c>
      <c r="D6">
        <v>701</v>
      </c>
      <c r="E6">
        <v>0.75</v>
      </c>
      <c r="F6" s="20">
        <v>-4.5428733674047865E-3</v>
      </c>
      <c r="I6" s="8" t="s">
        <v>15</v>
      </c>
      <c r="J6" s="8">
        <v>1</v>
      </c>
      <c r="K6" s="8"/>
      <c r="L6" s="8"/>
      <c r="M6" s="8"/>
      <c r="N6" s="8"/>
      <c r="Q6" s="8" t="s">
        <v>15</v>
      </c>
      <c r="R6" s="8">
        <v>1</v>
      </c>
      <c r="S6" s="8"/>
      <c r="T6" s="8"/>
      <c r="U6" s="8"/>
    </row>
    <row r="7" spans="2:21" x14ac:dyDescent="0.3">
      <c r="B7">
        <v>175.5</v>
      </c>
      <c r="C7" s="5">
        <v>4777</v>
      </c>
      <c r="D7">
        <v>450</v>
      </c>
      <c r="E7">
        <v>1.5</v>
      </c>
      <c r="F7" s="20">
        <v>1.1409013120364439E-3</v>
      </c>
      <c r="I7" s="8" t="s">
        <v>16</v>
      </c>
      <c r="J7" s="8">
        <v>-0.25903580515662222</v>
      </c>
      <c r="K7" s="8">
        <v>1</v>
      </c>
      <c r="L7" s="8"/>
      <c r="M7" s="8"/>
      <c r="N7" s="8"/>
      <c r="Q7" s="8" t="s">
        <v>17</v>
      </c>
      <c r="R7" s="8">
        <v>-0.28571069662657278</v>
      </c>
      <c r="S7" s="8">
        <v>1</v>
      </c>
      <c r="T7" s="8"/>
      <c r="U7" s="8"/>
    </row>
    <row r="8" spans="2:21" x14ac:dyDescent="0.3">
      <c r="B8">
        <v>174.7</v>
      </c>
      <c r="C8" s="5">
        <v>7192</v>
      </c>
      <c r="D8">
        <v>720</v>
      </c>
      <c r="E8">
        <v>0.75</v>
      </c>
      <c r="F8" s="20">
        <v>-4.5584045584046232E-3</v>
      </c>
      <c r="I8" s="8" t="s">
        <v>17</v>
      </c>
      <c r="J8" s="8">
        <v>-0.28571069662657278</v>
      </c>
      <c r="K8" s="24">
        <v>0.897090801882797</v>
      </c>
      <c r="L8" s="8">
        <v>1</v>
      </c>
      <c r="M8" s="8"/>
      <c r="N8" s="8"/>
      <c r="Q8" s="8" t="s">
        <v>16</v>
      </c>
      <c r="R8" s="8">
        <v>-0.25903580515662222</v>
      </c>
      <c r="S8" s="29">
        <v>0.897090801882797</v>
      </c>
      <c r="T8" s="8">
        <v>1</v>
      </c>
      <c r="U8" s="8"/>
    </row>
    <row r="9" spans="2:21" ht="15" thickBot="1" x14ac:dyDescent="0.35">
      <c r="B9">
        <v>174.1</v>
      </c>
      <c r="C9" s="5">
        <v>6354</v>
      </c>
      <c r="D9">
        <v>655</v>
      </c>
      <c r="E9">
        <v>0.75</v>
      </c>
      <c r="F9" s="20">
        <v>-3.434459072696018E-3</v>
      </c>
      <c r="I9" s="8" t="s">
        <v>65</v>
      </c>
      <c r="J9" s="8">
        <v>0.23946648262144973</v>
      </c>
      <c r="K9" s="8">
        <v>-8.0776454599201575E-2</v>
      </c>
      <c r="L9" s="8">
        <v>-7.9739813985740635E-2</v>
      </c>
      <c r="M9" s="8">
        <v>1</v>
      </c>
      <c r="N9" s="8"/>
      <c r="Q9" s="9" t="s">
        <v>65</v>
      </c>
      <c r="R9" s="9">
        <v>0.23946648262144973</v>
      </c>
      <c r="S9" s="9">
        <v>-7.9739813985740635E-2</v>
      </c>
      <c r="T9" s="9">
        <v>-8.0776454599201575E-2</v>
      </c>
      <c r="U9" s="9">
        <v>1</v>
      </c>
    </row>
    <row r="10" spans="2:21" ht="15" thickBot="1" x14ac:dyDescent="0.35">
      <c r="B10">
        <v>175.1</v>
      </c>
      <c r="C10" s="5">
        <v>4304</v>
      </c>
      <c r="D10">
        <v>410</v>
      </c>
      <c r="E10">
        <v>0.75</v>
      </c>
      <c r="F10" s="20">
        <v>5.7438253877082138E-3</v>
      </c>
      <c r="I10" s="9" t="s">
        <v>62</v>
      </c>
      <c r="J10" s="9">
        <v>0.35984861711707855</v>
      </c>
      <c r="K10" s="25">
        <v>-0.84728912291589609</v>
      </c>
      <c r="L10" s="25">
        <v>-0.73979136096632336</v>
      </c>
      <c r="M10" s="9">
        <v>0.26392709101318651</v>
      </c>
      <c r="N10" s="9">
        <v>1</v>
      </c>
    </row>
    <row r="11" spans="2:21" x14ac:dyDescent="0.3">
      <c r="B11">
        <v>175.6</v>
      </c>
      <c r="C11" s="5">
        <v>4694</v>
      </c>
      <c r="D11">
        <v>504</v>
      </c>
      <c r="E11">
        <v>3.25</v>
      </c>
      <c r="F11" s="20">
        <v>2.8555111364934323E-3</v>
      </c>
    </row>
    <row r="12" spans="2:21" x14ac:dyDescent="0.3">
      <c r="B12">
        <v>176.1</v>
      </c>
      <c r="C12" s="5">
        <v>4588</v>
      </c>
      <c r="D12">
        <v>492</v>
      </c>
      <c r="E12">
        <v>1.5</v>
      </c>
      <c r="F12" s="20">
        <v>2.8473804100227792E-3</v>
      </c>
    </row>
    <row r="13" spans="2:21" x14ac:dyDescent="0.3">
      <c r="B13">
        <v>175.5</v>
      </c>
      <c r="C13" s="5">
        <v>14662</v>
      </c>
      <c r="D13">
        <v>845</v>
      </c>
      <c r="E13">
        <v>1.75</v>
      </c>
      <c r="F13" s="20">
        <v>-3.4071550255536306E-3</v>
      </c>
    </row>
    <row r="14" spans="2:21" x14ac:dyDescent="0.3">
      <c r="B14">
        <v>175.9</v>
      </c>
      <c r="C14" s="5">
        <v>5105</v>
      </c>
      <c r="D14">
        <v>421</v>
      </c>
      <c r="E14">
        <f>5/6</f>
        <v>0.83333333333333337</v>
      </c>
      <c r="F14" s="20">
        <v>2.2792022792023116E-3</v>
      </c>
      <c r="I14" t="s">
        <v>68</v>
      </c>
    </row>
    <row r="15" spans="2:21" ht="15" thickBot="1" x14ac:dyDescent="0.35">
      <c r="B15">
        <v>176.4</v>
      </c>
      <c r="C15" s="5">
        <v>5219</v>
      </c>
      <c r="D15">
        <v>496</v>
      </c>
      <c r="E15">
        <v>1.25</v>
      </c>
      <c r="F15" s="20">
        <v>2.8425241614553724E-3</v>
      </c>
    </row>
    <row r="16" spans="2:21" x14ac:dyDescent="0.3">
      <c r="B16">
        <v>176.5</v>
      </c>
      <c r="C16" s="5">
        <v>5555</v>
      </c>
      <c r="D16">
        <v>433</v>
      </c>
      <c r="E16">
        <v>0.75</v>
      </c>
      <c r="F16" s="20">
        <v>5.6689342403624888E-4</v>
      </c>
      <c r="I16" s="11" t="s">
        <v>69</v>
      </c>
      <c r="J16" s="11"/>
    </row>
    <row r="17" spans="2:17" x14ac:dyDescent="0.3">
      <c r="B17">
        <v>176</v>
      </c>
      <c r="C17" s="5">
        <v>7098</v>
      </c>
      <c r="D17">
        <v>660</v>
      </c>
      <c r="E17">
        <v>1.1499999999999999</v>
      </c>
      <c r="F17" s="20">
        <v>-2.8328611898016999E-3</v>
      </c>
      <c r="I17" s="8" t="s">
        <v>70</v>
      </c>
      <c r="J17" s="8">
        <v>0.41590535932721101</v>
      </c>
    </row>
    <row r="18" spans="2:17" x14ac:dyDescent="0.3">
      <c r="B18">
        <v>176.2</v>
      </c>
      <c r="C18" s="5">
        <v>4991</v>
      </c>
      <c r="D18">
        <v>518</v>
      </c>
      <c r="E18">
        <v>2</v>
      </c>
      <c r="F18" s="20">
        <v>1.1363636363635717E-3</v>
      </c>
      <c r="I18" s="8" t="s">
        <v>71</v>
      </c>
      <c r="J18" s="8">
        <v>0.17297726791709653</v>
      </c>
    </row>
    <row r="19" spans="2:17" x14ac:dyDescent="0.3">
      <c r="B19">
        <v>176.3</v>
      </c>
      <c r="C19" s="5">
        <v>6092</v>
      </c>
      <c r="D19">
        <v>555</v>
      </c>
      <c r="E19">
        <v>2.75</v>
      </c>
      <c r="F19" s="20">
        <v>5.6753688989797247E-4</v>
      </c>
      <c r="I19" s="8" t="s">
        <v>72</v>
      </c>
      <c r="J19" s="8">
        <v>4.5743001442803695E-2</v>
      </c>
    </row>
    <row r="20" spans="2:17" x14ac:dyDescent="0.3">
      <c r="B20">
        <v>175.9</v>
      </c>
      <c r="C20" s="5">
        <v>7741</v>
      </c>
      <c r="D20">
        <v>674</v>
      </c>
      <c r="E20">
        <v>1</v>
      </c>
      <c r="F20" s="20">
        <v>-2.2688598979013369E-3</v>
      </c>
      <c r="I20" s="8" t="s">
        <v>50</v>
      </c>
      <c r="J20" s="8">
        <v>1.0294060155390172</v>
      </c>
    </row>
    <row r="21" spans="2:17" ht="15" thickBot="1" x14ac:dyDescent="0.35">
      <c r="B21">
        <v>175.1</v>
      </c>
      <c r="C21" s="5">
        <v>12333</v>
      </c>
      <c r="D21">
        <v>814</v>
      </c>
      <c r="E21">
        <v>1.25</v>
      </c>
      <c r="F21" s="20">
        <v>-4.5480386583286606E-3</v>
      </c>
      <c r="I21" s="9" t="s">
        <v>73</v>
      </c>
      <c r="J21" s="9">
        <v>31</v>
      </c>
    </row>
    <row r="22" spans="2:17" x14ac:dyDescent="0.3">
      <c r="B22">
        <v>174.8</v>
      </c>
      <c r="C22" s="5">
        <v>10921</v>
      </c>
      <c r="D22">
        <v>723</v>
      </c>
      <c r="E22">
        <v>1.5</v>
      </c>
      <c r="F22" s="20">
        <v>-1.7133066818959622E-3</v>
      </c>
    </row>
    <row r="23" spans="2:17" ht="15" thickBot="1" x14ac:dyDescent="0.35">
      <c r="B23">
        <v>175.7</v>
      </c>
      <c r="C23" s="5">
        <v>4444</v>
      </c>
      <c r="D23">
        <v>476</v>
      </c>
      <c r="E23">
        <v>1</v>
      </c>
      <c r="F23" s="20">
        <v>5.1487414187641719E-3</v>
      </c>
      <c r="I23" t="s">
        <v>74</v>
      </c>
    </row>
    <row r="24" spans="2:17" x14ac:dyDescent="0.3">
      <c r="B24">
        <v>176.3</v>
      </c>
      <c r="C24" s="5">
        <v>4454</v>
      </c>
      <c r="D24">
        <v>498</v>
      </c>
      <c r="E24">
        <v>1.5</v>
      </c>
      <c r="F24" s="20">
        <v>3.4149117814457758E-3</v>
      </c>
      <c r="I24" s="10"/>
      <c r="J24" s="10" t="s">
        <v>79</v>
      </c>
      <c r="K24" s="10" t="s">
        <v>80</v>
      </c>
      <c r="L24" s="10" t="s">
        <v>81</v>
      </c>
      <c r="M24" s="10" t="s">
        <v>82</v>
      </c>
      <c r="N24" s="10" t="s">
        <v>83</v>
      </c>
    </row>
    <row r="25" spans="2:17" x14ac:dyDescent="0.3">
      <c r="B25">
        <v>176.8</v>
      </c>
      <c r="C25" s="5">
        <v>4616</v>
      </c>
      <c r="D25">
        <v>532</v>
      </c>
      <c r="E25">
        <v>2</v>
      </c>
      <c r="F25" s="20">
        <v>2.8360748723766306E-3</v>
      </c>
      <c r="I25" s="8" t="s">
        <v>75</v>
      </c>
      <c r="J25" s="8">
        <v>4</v>
      </c>
      <c r="K25" s="8">
        <v>5.7625981828613781</v>
      </c>
      <c r="L25" s="8">
        <v>1.4406495457153445</v>
      </c>
      <c r="M25" s="8">
        <v>1.3595179404916511</v>
      </c>
      <c r="N25" s="8">
        <v>0.27506606772701447</v>
      </c>
    </row>
    <row r="26" spans="2:17" x14ac:dyDescent="0.3">
      <c r="B26">
        <v>177</v>
      </c>
      <c r="C26" s="5">
        <v>4444</v>
      </c>
      <c r="D26">
        <v>510</v>
      </c>
      <c r="E26">
        <v>1.5</v>
      </c>
      <c r="F26" s="20">
        <v>1.1312217194569493E-3</v>
      </c>
      <c r="I26" s="8" t="s">
        <v>76</v>
      </c>
      <c r="J26" s="8">
        <v>26</v>
      </c>
      <c r="K26" s="8">
        <v>27.551595365525802</v>
      </c>
      <c r="L26" s="8">
        <v>1.0596767448279154</v>
      </c>
      <c r="M26" s="8"/>
      <c r="N26" s="8"/>
    </row>
    <row r="27" spans="2:17" ht="15" thickBot="1" x14ac:dyDescent="0.35">
      <c r="B27">
        <v>177.5</v>
      </c>
      <c r="C27" s="5">
        <v>5112</v>
      </c>
      <c r="D27">
        <v>525</v>
      </c>
      <c r="E27">
        <v>1</v>
      </c>
      <c r="F27" s="20">
        <v>2.8248587570621469E-3</v>
      </c>
      <c r="I27" s="9" t="s">
        <v>77</v>
      </c>
      <c r="J27" s="9">
        <v>30</v>
      </c>
      <c r="K27" s="9">
        <v>33.31419354838718</v>
      </c>
      <c r="L27" s="9"/>
      <c r="M27" s="9"/>
      <c r="N27" s="9"/>
    </row>
    <row r="28" spans="2:17" ht="15" thickBot="1" x14ac:dyDescent="0.35">
      <c r="B28">
        <v>177.9</v>
      </c>
      <c r="C28" s="5">
        <v>5003</v>
      </c>
      <c r="D28">
        <v>506</v>
      </c>
      <c r="E28">
        <v>1.5</v>
      </c>
      <c r="F28" s="20">
        <v>2.2535211267605956E-3</v>
      </c>
    </row>
    <row r="29" spans="2:17" x14ac:dyDescent="0.3">
      <c r="B29">
        <v>177.5</v>
      </c>
      <c r="C29" s="5">
        <v>6845</v>
      </c>
      <c r="D29">
        <v>625</v>
      </c>
      <c r="E29">
        <v>1.25</v>
      </c>
      <c r="F29" s="20">
        <v>-2.2484541877459564E-3</v>
      </c>
      <c r="I29" s="10"/>
      <c r="J29" s="10" t="s">
        <v>84</v>
      </c>
      <c r="K29" s="10" t="s">
        <v>50</v>
      </c>
      <c r="L29" s="10" t="s">
        <v>85</v>
      </c>
      <c r="M29" s="10" t="s">
        <v>86</v>
      </c>
      <c r="N29" s="10" t="s">
        <v>87</v>
      </c>
      <c r="O29" s="10" t="s">
        <v>88</v>
      </c>
      <c r="P29" s="10" t="s">
        <v>89</v>
      </c>
      <c r="Q29" s="10" t="s">
        <v>90</v>
      </c>
    </row>
    <row r="30" spans="2:17" x14ac:dyDescent="0.3">
      <c r="B30">
        <v>178</v>
      </c>
      <c r="C30" s="5">
        <v>3986</v>
      </c>
      <c r="D30">
        <v>402</v>
      </c>
      <c r="E30">
        <v>1</v>
      </c>
      <c r="F30" s="20">
        <v>2.8169014084507044E-3</v>
      </c>
      <c r="I30" s="8" t="s">
        <v>78</v>
      </c>
      <c r="J30" s="8">
        <v>174.65071943338063</v>
      </c>
      <c r="K30" s="8">
        <v>1.8833788736212524</v>
      </c>
      <c r="L30" s="8">
        <v>92.732652935398107</v>
      </c>
      <c r="M30" s="8">
        <v>2.6329740093327317E-34</v>
      </c>
      <c r="N30" s="8">
        <v>170.77937871453409</v>
      </c>
      <c r="O30" s="8">
        <v>178.52206015222717</v>
      </c>
      <c r="P30" s="8">
        <v>170.77937871453409</v>
      </c>
      <c r="Q30" s="8">
        <v>178.52206015222717</v>
      </c>
    </row>
    <row r="31" spans="2:17" x14ac:dyDescent="0.3">
      <c r="B31">
        <v>177.7</v>
      </c>
      <c r="C31" s="5">
        <v>8833</v>
      </c>
      <c r="D31">
        <v>733</v>
      </c>
      <c r="E31">
        <v>1.25</v>
      </c>
      <c r="F31" s="20">
        <v>-1.6853932584270301E-3</v>
      </c>
      <c r="I31" s="8" t="s">
        <v>16</v>
      </c>
      <c r="J31" s="8">
        <v>3.4021723239647341E-3</v>
      </c>
      <c r="K31" s="8">
        <v>4.5419131438740601E-3</v>
      </c>
      <c r="L31" s="8">
        <v>0.74906151134867915</v>
      </c>
      <c r="M31" s="8">
        <v>0.46054384270054471</v>
      </c>
      <c r="N31" s="8">
        <v>-5.9338638510274006E-3</v>
      </c>
      <c r="O31" s="8">
        <v>1.2738208498956868E-2</v>
      </c>
      <c r="P31" s="8">
        <v>-5.9338638510274006E-3</v>
      </c>
      <c r="Q31" s="8">
        <v>1.2738208498956868E-2</v>
      </c>
    </row>
    <row r="32" spans="2:17" x14ac:dyDescent="0.3">
      <c r="B32" s="17">
        <v>178.3</v>
      </c>
      <c r="C32" s="18">
        <v>4486</v>
      </c>
      <c r="D32" s="17">
        <v>512</v>
      </c>
      <c r="E32" s="17">
        <v>3</v>
      </c>
      <c r="F32" s="20">
        <v>3.3764772087789691E-3</v>
      </c>
      <c r="I32" s="8" t="s">
        <v>17</v>
      </c>
      <c r="J32" s="8">
        <v>-1.3080550079763544E-4</v>
      </c>
      <c r="K32" s="8">
        <v>1.6973643315465158E-4</v>
      </c>
      <c r="L32" s="8">
        <v>-0.77063891567966969</v>
      </c>
      <c r="M32" s="8">
        <v>0.44786764921959277</v>
      </c>
      <c r="N32" s="8">
        <v>-4.7970373595725992E-4</v>
      </c>
      <c r="O32" s="8">
        <v>2.1809273436198908E-4</v>
      </c>
      <c r="P32" s="8">
        <v>-4.7970373595725992E-4</v>
      </c>
      <c r="Q32" s="8">
        <v>2.1809273436198908E-4</v>
      </c>
    </row>
    <row r="33" spans="9:17" x14ac:dyDescent="0.3">
      <c r="I33" s="8" t="s">
        <v>65</v>
      </c>
      <c r="J33" s="8">
        <v>0.1988531857922739</v>
      </c>
      <c r="K33" s="8">
        <v>0.28706139170026307</v>
      </c>
      <c r="L33" s="8">
        <v>0.69272006456342861</v>
      </c>
      <c r="M33" s="8">
        <v>0.49462666680899925</v>
      </c>
      <c r="N33" s="8">
        <v>-0.39120995554540977</v>
      </c>
      <c r="O33" s="8">
        <v>0.78891632712995752</v>
      </c>
      <c r="P33" s="8">
        <v>-0.39120995554540977</v>
      </c>
      <c r="Q33" s="8">
        <v>0.78891632712995752</v>
      </c>
    </row>
    <row r="34" spans="9:17" ht="15" thickBot="1" x14ac:dyDescent="0.35">
      <c r="I34" s="9" t="s">
        <v>62</v>
      </c>
      <c r="J34" s="9">
        <v>153.90946628071811</v>
      </c>
      <c r="K34" s="9">
        <v>130.72512693156489</v>
      </c>
      <c r="L34" s="9">
        <v>1.1773518212859744</v>
      </c>
      <c r="M34" s="9">
        <v>0.24972065759783485</v>
      </c>
      <c r="N34" s="9">
        <v>-114.7998804974398</v>
      </c>
      <c r="O34" s="9">
        <v>422.61881305887601</v>
      </c>
      <c r="P34" s="9">
        <v>-114.7998804974398</v>
      </c>
      <c r="Q34" s="9">
        <v>422.61881305887601</v>
      </c>
    </row>
    <row r="38" spans="9:17" x14ac:dyDescent="0.3">
      <c r="I38" t="s">
        <v>68</v>
      </c>
    </row>
    <row r="39" spans="9:17" ht="15" thickBot="1" x14ac:dyDescent="0.35"/>
    <row r="40" spans="9:17" x14ac:dyDescent="0.3">
      <c r="I40" s="11" t="s">
        <v>69</v>
      </c>
      <c r="J40" s="11"/>
    </row>
    <row r="41" spans="9:17" x14ac:dyDescent="0.3">
      <c r="I41" s="8" t="s">
        <v>70</v>
      </c>
      <c r="J41" s="8">
        <v>0.25903580515662178</v>
      </c>
    </row>
    <row r="42" spans="9:17" x14ac:dyDescent="0.3">
      <c r="I42" s="8" t="s">
        <v>71</v>
      </c>
      <c r="J42" s="8">
        <v>6.7099548353139318E-2</v>
      </c>
    </row>
    <row r="43" spans="9:17" x14ac:dyDescent="0.3">
      <c r="I43" s="8" t="s">
        <v>72</v>
      </c>
      <c r="J43" s="8">
        <v>3.4930567261868259E-2</v>
      </c>
    </row>
    <row r="44" spans="9:17" x14ac:dyDescent="0.3">
      <c r="I44" s="8" t="s">
        <v>50</v>
      </c>
      <c r="J44" s="8">
        <v>1.0352215522915911</v>
      </c>
    </row>
    <row r="45" spans="9:17" ht="15" thickBot="1" x14ac:dyDescent="0.35">
      <c r="I45" s="9" t="s">
        <v>73</v>
      </c>
      <c r="J45" s="9">
        <v>31</v>
      </c>
    </row>
    <row r="47" spans="9:17" ht="15" thickBot="1" x14ac:dyDescent="0.35">
      <c r="I47" t="s">
        <v>74</v>
      </c>
    </row>
    <row r="48" spans="9:17" x14ac:dyDescent="0.3">
      <c r="I48" s="10"/>
      <c r="J48" s="10" t="s">
        <v>79</v>
      </c>
      <c r="K48" s="10" t="s">
        <v>80</v>
      </c>
      <c r="L48" s="10" t="s">
        <v>81</v>
      </c>
      <c r="M48" s="10" t="s">
        <v>82</v>
      </c>
      <c r="N48" s="10" t="s">
        <v>83</v>
      </c>
    </row>
    <row r="49" spans="9:17" x14ac:dyDescent="0.3">
      <c r="I49" s="8" t="s">
        <v>75</v>
      </c>
      <c r="J49" s="8">
        <v>1</v>
      </c>
      <c r="K49" s="8">
        <v>2.2353673408458477</v>
      </c>
      <c r="L49" s="8">
        <v>2.2353673408458477</v>
      </c>
      <c r="M49" s="8">
        <v>2.0858462430862179</v>
      </c>
      <c r="N49" s="8">
        <v>0.15938792633064175</v>
      </c>
    </row>
    <row r="50" spans="9:17" x14ac:dyDescent="0.3">
      <c r="I50" s="8" t="s">
        <v>76</v>
      </c>
      <c r="J50" s="8">
        <v>29</v>
      </c>
      <c r="K50" s="8">
        <v>31.078826207541333</v>
      </c>
      <c r="L50" s="8">
        <v>1.0716836623290116</v>
      </c>
      <c r="M50" s="8"/>
      <c r="N50" s="8"/>
    </row>
    <row r="51" spans="9:17" ht="15" thickBot="1" x14ac:dyDescent="0.35">
      <c r="I51" s="9" t="s">
        <v>77</v>
      </c>
      <c r="J51" s="9">
        <v>30</v>
      </c>
      <c r="K51" s="9">
        <v>33.31419354838718</v>
      </c>
      <c r="L51" s="9"/>
      <c r="M51" s="9"/>
      <c r="N51" s="9"/>
    </row>
    <row r="52" spans="9:17" ht="15" thickBot="1" x14ac:dyDescent="0.35"/>
    <row r="53" spans="9:17" x14ac:dyDescent="0.3">
      <c r="I53" s="10"/>
      <c r="J53" s="10" t="s">
        <v>84</v>
      </c>
      <c r="K53" s="10" t="s">
        <v>50</v>
      </c>
      <c r="L53" s="10" t="s">
        <v>85</v>
      </c>
      <c r="M53" s="10" t="s">
        <v>86</v>
      </c>
      <c r="N53" s="10" t="s">
        <v>87</v>
      </c>
      <c r="O53" s="10" t="s">
        <v>88</v>
      </c>
      <c r="P53" s="10" t="s">
        <v>89</v>
      </c>
      <c r="Q53" s="10" t="s">
        <v>90</v>
      </c>
    </row>
    <row r="54" spans="9:17" x14ac:dyDescent="0.3">
      <c r="I54" s="8" t="s">
        <v>78</v>
      </c>
      <c r="J54" s="8">
        <v>177.3669776251617</v>
      </c>
      <c r="K54" s="8">
        <v>0.88145698148349183</v>
      </c>
      <c r="L54" s="8">
        <v>201.22023122064689</v>
      </c>
      <c r="M54" s="8">
        <v>3.6385464565086095E-47</v>
      </c>
      <c r="N54" s="8">
        <v>175.56419567836684</v>
      </c>
      <c r="O54" s="8">
        <v>179.16975957195655</v>
      </c>
      <c r="P54" s="8">
        <v>175.56419567836684</v>
      </c>
      <c r="Q54" s="8">
        <v>179.16975957195655</v>
      </c>
    </row>
    <row r="55" spans="9:17" ht="15" thickBot="1" x14ac:dyDescent="0.35">
      <c r="I55" s="9" t="s">
        <v>16</v>
      </c>
      <c r="J55" s="9">
        <v>-2.2339765103087904E-3</v>
      </c>
      <c r="K55" s="9">
        <v>1.546811729060471E-3</v>
      </c>
      <c r="L55" s="9">
        <v>-1.4442459081078349</v>
      </c>
      <c r="M55" s="9">
        <v>0.15938792633064153</v>
      </c>
      <c r="N55" s="9">
        <v>-5.3975617093818071E-3</v>
      </c>
      <c r="O55" s="9">
        <v>9.2960868876422681E-4</v>
      </c>
      <c r="P55" s="9">
        <v>-5.3975617093818071E-3</v>
      </c>
      <c r="Q55" s="9">
        <v>9.2960868876422681E-4</v>
      </c>
    </row>
    <row r="59" spans="9:17" x14ac:dyDescent="0.3">
      <c r="I59" t="s">
        <v>68</v>
      </c>
    </row>
    <row r="60" spans="9:17" ht="15" thickBot="1" x14ac:dyDescent="0.35"/>
    <row r="61" spans="9:17" x14ac:dyDescent="0.3">
      <c r="I61" s="11" t="s">
        <v>69</v>
      </c>
      <c r="J61" s="11"/>
    </row>
    <row r="62" spans="9:17" x14ac:dyDescent="0.3">
      <c r="I62" s="8" t="s">
        <v>70</v>
      </c>
      <c r="J62" s="8">
        <v>0.28571069662657239</v>
      </c>
    </row>
    <row r="63" spans="9:17" x14ac:dyDescent="0.3">
      <c r="I63" s="8" t="s">
        <v>71</v>
      </c>
      <c r="J63" s="8">
        <v>8.1630602166841287E-2</v>
      </c>
    </row>
    <row r="64" spans="9:17" x14ac:dyDescent="0.3">
      <c r="I64" s="8" t="s">
        <v>72</v>
      </c>
      <c r="J64" s="8">
        <v>4.9962691896732359E-2</v>
      </c>
    </row>
    <row r="65" spans="9:17" x14ac:dyDescent="0.3">
      <c r="I65" s="8" t="s">
        <v>50</v>
      </c>
      <c r="J65" s="8">
        <v>1.0271274954996419</v>
      </c>
    </row>
    <row r="66" spans="9:17" ht="15" thickBot="1" x14ac:dyDescent="0.35">
      <c r="I66" s="9" t="s">
        <v>73</v>
      </c>
      <c r="J66" s="9">
        <v>31</v>
      </c>
    </row>
    <row r="68" spans="9:17" ht="15" thickBot="1" x14ac:dyDescent="0.35">
      <c r="I68" t="s">
        <v>74</v>
      </c>
    </row>
    <row r="69" spans="9:17" x14ac:dyDescent="0.3">
      <c r="I69" s="10"/>
      <c r="J69" s="10" t="s">
        <v>79</v>
      </c>
      <c r="K69" s="10" t="s">
        <v>80</v>
      </c>
      <c r="L69" s="10" t="s">
        <v>81</v>
      </c>
      <c r="M69" s="10" t="s">
        <v>82</v>
      </c>
      <c r="N69" s="10" t="s">
        <v>83</v>
      </c>
    </row>
    <row r="70" spans="9:17" x14ac:dyDescent="0.3">
      <c r="I70" s="8" t="s">
        <v>75</v>
      </c>
      <c r="J70" s="8">
        <v>1</v>
      </c>
      <c r="K70" s="8">
        <v>2.7194576800575447</v>
      </c>
      <c r="L70" s="8">
        <v>2.7194576800575447</v>
      </c>
      <c r="M70" s="8">
        <v>2.577707258564887</v>
      </c>
      <c r="N70" s="8">
        <v>0.11921460848711608</v>
      </c>
    </row>
    <row r="71" spans="9:17" x14ac:dyDescent="0.3">
      <c r="I71" s="8" t="s">
        <v>76</v>
      </c>
      <c r="J71" s="8">
        <v>29</v>
      </c>
      <c r="K71" s="8">
        <v>30.594735868329636</v>
      </c>
      <c r="L71" s="8">
        <v>1.0549908920113666</v>
      </c>
      <c r="M71" s="8"/>
      <c r="N71" s="8"/>
    </row>
    <row r="72" spans="9:17" ht="15" thickBot="1" x14ac:dyDescent="0.35">
      <c r="I72" s="9" t="s">
        <v>77</v>
      </c>
      <c r="J72" s="9">
        <v>30</v>
      </c>
      <c r="K72" s="9">
        <v>33.31419354838718</v>
      </c>
      <c r="L72" s="9"/>
      <c r="M72" s="9"/>
      <c r="N72" s="9"/>
    </row>
    <row r="73" spans="9:17" ht="15" thickBot="1" x14ac:dyDescent="0.35"/>
    <row r="74" spans="9:17" x14ac:dyDescent="0.3">
      <c r="I74" s="10"/>
      <c r="J74" s="10" t="s">
        <v>84</v>
      </c>
      <c r="K74" s="10" t="s">
        <v>50</v>
      </c>
      <c r="L74" s="10" t="s">
        <v>85</v>
      </c>
      <c r="M74" s="10" t="s">
        <v>86</v>
      </c>
      <c r="N74" s="10" t="s">
        <v>87</v>
      </c>
      <c r="O74" s="10" t="s">
        <v>88</v>
      </c>
      <c r="P74" s="10" t="s">
        <v>89</v>
      </c>
      <c r="Q74" s="10" t="s">
        <v>90</v>
      </c>
    </row>
    <row r="75" spans="9:17" x14ac:dyDescent="0.3">
      <c r="I75" s="8" t="s">
        <v>78</v>
      </c>
      <c r="J75" s="8">
        <v>176.85692425108505</v>
      </c>
      <c r="K75" s="8">
        <v>0.4931871684926778</v>
      </c>
      <c r="L75" s="8">
        <v>358.60001141475516</v>
      </c>
      <c r="M75" s="8">
        <v>1.9350670270407602E-54</v>
      </c>
      <c r="N75" s="8">
        <v>175.84824323496431</v>
      </c>
      <c r="O75" s="8">
        <v>177.86560526720578</v>
      </c>
      <c r="P75" s="8">
        <v>175.84824323496431</v>
      </c>
      <c r="Q75" s="8">
        <v>177.86560526720578</v>
      </c>
    </row>
    <row r="76" spans="9:17" ht="15" thickBot="1" x14ac:dyDescent="0.35">
      <c r="I76" s="9" t="s">
        <v>17</v>
      </c>
      <c r="J76" s="9">
        <v>-1.1952897451673995E-4</v>
      </c>
      <c r="K76" s="9">
        <v>7.4448576175357631E-5</v>
      </c>
      <c r="L76" s="9">
        <v>-1.6055239825567527</v>
      </c>
      <c r="M76" s="9">
        <v>0.11921460848711522</v>
      </c>
      <c r="N76" s="9">
        <v>-2.7179340932515606E-4</v>
      </c>
      <c r="O76" s="9">
        <v>3.2735460291676143E-5</v>
      </c>
      <c r="P76" s="9">
        <v>-2.7179340932515606E-4</v>
      </c>
      <c r="Q76" s="9">
        <v>3.2735460291676143E-5</v>
      </c>
    </row>
    <row r="80" spans="9:17" x14ac:dyDescent="0.3">
      <c r="I80" t="s">
        <v>68</v>
      </c>
    </row>
    <row r="81" spans="9:17" ht="15" thickBot="1" x14ac:dyDescent="0.35"/>
    <row r="82" spans="9:17" x14ac:dyDescent="0.3">
      <c r="I82" s="11" t="s">
        <v>69</v>
      </c>
      <c r="J82" s="11"/>
    </row>
    <row r="83" spans="9:17" x14ac:dyDescent="0.3">
      <c r="I83" s="8" t="s">
        <v>70</v>
      </c>
      <c r="J83" s="8">
        <v>0.23946648262144912</v>
      </c>
    </row>
    <row r="84" spans="9:17" x14ac:dyDescent="0.3">
      <c r="I84" s="8" t="s">
        <v>71</v>
      </c>
      <c r="J84" s="8">
        <v>5.7344196299088795E-2</v>
      </c>
    </row>
    <row r="85" spans="9:17" x14ac:dyDescent="0.3">
      <c r="I85" s="8" t="s">
        <v>72</v>
      </c>
      <c r="J85" s="8">
        <v>2.4838823757678062E-2</v>
      </c>
    </row>
    <row r="86" spans="9:17" x14ac:dyDescent="0.3">
      <c r="I86" s="8" t="s">
        <v>50</v>
      </c>
      <c r="J86" s="8">
        <v>1.0406201382862947</v>
      </c>
    </row>
    <row r="87" spans="9:17" ht="15" thickBot="1" x14ac:dyDescent="0.35">
      <c r="I87" s="9" t="s">
        <v>73</v>
      </c>
      <c r="J87" s="9">
        <v>31</v>
      </c>
    </row>
    <row r="89" spans="9:17" ht="15" thickBot="1" x14ac:dyDescent="0.35">
      <c r="I89" t="s">
        <v>74</v>
      </c>
    </row>
    <row r="90" spans="9:17" x14ac:dyDescent="0.3">
      <c r="I90" s="10"/>
      <c r="J90" s="10" t="s">
        <v>79</v>
      </c>
      <c r="K90" s="10" t="s">
        <v>80</v>
      </c>
      <c r="L90" s="10" t="s">
        <v>81</v>
      </c>
      <c r="M90" s="10" t="s">
        <v>82</v>
      </c>
      <c r="N90" s="10" t="s">
        <v>83</v>
      </c>
    </row>
    <row r="91" spans="9:17" x14ac:dyDescent="0.3">
      <c r="I91" s="8" t="s">
        <v>75</v>
      </c>
      <c r="J91" s="8">
        <v>1</v>
      </c>
      <c r="K91" s="8">
        <v>1.910375654384552</v>
      </c>
      <c r="L91" s="8">
        <v>1.910375654384552</v>
      </c>
      <c r="M91" s="8">
        <v>1.764145180186268</v>
      </c>
      <c r="N91" s="8">
        <v>0.19446733821983497</v>
      </c>
    </row>
    <row r="92" spans="9:17" x14ac:dyDescent="0.3">
      <c r="I92" s="8" t="s">
        <v>76</v>
      </c>
      <c r="J92" s="8">
        <v>29</v>
      </c>
      <c r="K92" s="8">
        <v>31.403817894002628</v>
      </c>
      <c r="L92" s="8">
        <v>1.0828902722069871</v>
      </c>
      <c r="M92" s="8"/>
      <c r="N92" s="8"/>
    </row>
    <row r="93" spans="9:17" ht="15" thickBot="1" x14ac:dyDescent="0.35">
      <c r="I93" s="9" t="s">
        <v>77</v>
      </c>
      <c r="J93" s="9">
        <v>30</v>
      </c>
      <c r="K93" s="9">
        <v>33.31419354838718</v>
      </c>
      <c r="L93" s="9"/>
      <c r="M93" s="9"/>
      <c r="N93" s="9"/>
    </row>
    <row r="94" spans="9:17" ht="15" thickBot="1" x14ac:dyDescent="0.35"/>
    <row r="95" spans="9:17" x14ac:dyDescent="0.3">
      <c r="I95" s="10"/>
      <c r="J95" s="10" t="s">
        <v>84</v>
      </c>
      <c r="K95" s="10" t="s">
        <v>50</v>
      </c>
      <c r="L95" s="10" t="s">
        <v>85</v>
      </c>
      <c r="M95" s="10" t="s">
        <v>86</v>
      </c>
      <c r="N95" s="10" t="s">
        <v>87</v>
      </c>
      <c r="O95" s="10" t="s">
        <v>88</v>
      </c>
      <c r="P95" s="10" t="s">
        <v>89</v>
      </c>
      <c r="Q95" s="10" t="s">
        <v>90</v>
      </c>
    </row>
    <row r="96" spans="9:17" x14ac:dyDescent="0.3">
      <c r="I96" s="8" t="s">
        <v>78</v>
      </c>
      <c r="J96" s="8">
        <v>175.60810202657987</v>
      </c>
      <c r="K96" s="8">
        <v>0.43008095014163117</v>
      </c>
      <c r="L96" s="8">
        <v>408.31406731395538</v>
      </c>
      <c r="M96" s="8">
        <v>4.4861415733714479E-56</v>
      </c>
      <c r="N96" s="8">
        <v>174.72848771883361</v>
      </c>
      <c r="O96" s="8">
        <v>176.48771633432614</v>
      </c>
      <c r="P96" s="8">
        <v>174.72848771883361</v>
      </c>
      <c r="Q96" s="8">
        <v>176.48771633432614</v>
      </c>
    </row>
    <row r="97" spans="9:17" ht="15" thickBot="1" x14ac:dyDescent="0.35">
      <c r="I97" s="9" t="s">
        <v>65</v>
      </c>
      <c r="J97" s="9">
        <v>0.35653138247446697</v>
      </c>
      <c r="K97" s="9">
        <v>0.26842972219983452</v>
      </c>
      <c r="L97" s="9">
        <v>1.3282112709152398</v>
      </c>
      <c r="M97" s="9">
        <v>0.19446733821983417</v>
      </c>
      <c r="N97" s="9">
        <v>-0.19246904219808197</v>
      </c>
      <c r="O97" s="9">
        <v>0.90553180714701598</v>
      </c>
      <c r="P97" s="9">
        <v>-0.19246904219808197</v>
      </c>
      <c r="Q97" s="9">
        <v>0.90553180714701598</v>
      </c>
    </row>
    <row r="101" spans="9:17" x14ac:dyDescent="0.3">
      <c r="I101" t="s">
        <v>68</v>
      </c>
    </row>
    <row r="102" spans="9:17" ht="15" thickBot="1" x14ac:dyDescent="0.35"/>
    <row r="103" spans="9:17" x14ac:dyDescent="0.3">
      <c r="I103" s="11" t="s">
        <v>69</v>
      </c>
      <c r="J103" s="11"/>
    </row>
    <row r="104" spans="9:17" x14ac:dyDescent="0.3">
      <c r="I104" s="8" t="s">
        <v>70</v>
      </c>
      <c r="J104" s="8">
        <v>0.35984861711707827</v>
      </c>
    </row>
    <row r="105" spans="9:17" x14ac:dyDescent="0.3">
      <c r="I105" s="8" t="s">
        <v>71</v>
      </c>
      <c r="J105" s="8">
        <v>0.12949102724107359</v>
      </c>
    </row>
    <row r="106" spans="9:17" x14ac:dyDescent="0.3">
      <c r="I106" s="8" t="s">
        <v>72</v>
      </c>
      <c r="J106" s="8">
        <v>9.9473476456283016E-2</v>
      </c>
    </row>
    <row r="107" spans="9:17" x14ac:dyDescent="0.3">
      <c r="I107" s="8" t="s">
        <v>50</v>
      </c>
      <c r="J107" s="8">
        <v>1.0000052483327548</v>
      </c>
    </row>
    <row r="108" spans="9:17" ht="15" thickBot="1" x14ac:dyDescent="0.35">
      <c r="I108" s="9" t="s">
        <v>73</v>
      </c>
      <c r="J108" s="9">
        <v>31</v>
      </c>
    </row>
    <row r="110" spans="9:17" ht="15" thickBot="1" x14ac:dyDescent="0.35">
      <c r="I110" t="s">
        <v>74</v>
      </c>
    </row>
    <row r="111" spans="9:17" x14ac:dyDescent="0.3">
      <c r="I111" s="10"/>
      <c r="J111" s="10" t="s">
        <v>79</v>
      </c>
      <c r="K111" s="10" t="s">
        <v>80</v>
      </c>
      <c r="L111" s="10" t="s">
        <v>81</v>
      </c>
      <c r="M111" s="10" t="s">
        <v>82</v>
      </c>
      <c r="N111" s="10" t="s">
        <v>83</v>
      </c>
    </row>
    <row r="112" spans="9:17" x14ac:dyDescent="0.3">
      <c r="I112" s="8" t="s">
        <v>75</v>
      </c>
      <c r="J112" s="8">
        <v>1</v>
      </c>
      <c r="K112" s="8">
        <v>4.313889144288602</v>
      </c>
      <c r="L112" s="8">
        <v>4.313889144288602</v>
      </c>
      <c r="M112" s="8">
        <v>4.3138438631936848</v>
      </c>
      <c r="N112" s="8">
        <v>4.6768182302218124E-2</v>
      </c>
    </row>
    <row r="113" spans="9:17" x14ac:dyDescent="0.3">
      <c r="I113" s="8" t="s">
        <v>76</v>
      </c>
      <c r="J113" s="8">
        <v>29</v>
      </c>
      <c r="K113" s="8">
        <v>29.000304404098578</v>
      </c>
      <c r="L113" s="8">
        <v>1.0000104966930545</v>
      </c>
      <c r="M113" s="8"/>
      <c r="N113" s="8"/>
    </row>
    <row r="114" spans="9:17" ht="15" thickBot="1" x14ac:dyDescent="0.35">
      <c r="I114" s="9" t="s">
        <v>77</v>
      </c>
      <c r="J114" s="9">
        <v>30</v>
      </c>
      <c r="K114" s="9">
        <v>33.31419354838718</v>
      </c>
      <c r="L114" s="9"/>
      <c r="M114" s="9"/>
      <c r="N114" s="9"/>
    </row>
    <row r="115" spans="9:17" ht="15" thickBot="1" x14ac:dyDescent="0.35"/>
    <row r="116" spans="9:17" x14ac:dyDescent="0.3">
      <c r="I116" s="10"/>
      <c r="J116" s="10" t="s">
        <v>84</v>
      </c>
      <c r="K116" s="10" t="s">
        <v>50</v>
      </c>
      <c r="L116" s="10" t="s">
        <v>85</v>
      </c>
      <c r="M116" s="10" t="s">
        <v>86</v>
      </c>
      <c r="N116" s="10" t="s">
        <v>87</v>
      </c>
      <c r="O116" s="10" t="s">
        <v>88</v>
      </c>
      <c r="P116" s="10" t="s">
        <v>89</v>
      </c>
      <c r="Q116" s="10" t="s">
        <v>90</v>
      </c>
    </row>
    <row r="117" spans="9:17" x14ac:dyDescent="0.3">
      <c r="I117" s="8" t="s">
        <v>78</v>
      </c>
      <c r="J117" s="8">
        <v>176.04395425217874</v>
      </c>
      <c r="K117" s="8">
        <v>0.18355241545154091</v>
      </c>
      <c r="L117" s="8">
        <v>959.09363992355384</v>
      </c>
      <c r="M117" s="8">
        <v>7.899642014376666E-67</v>
      </c>
      <c r="N117" s="8">
        <v>175.66854741121219</v>
      </c>
      <c r="O117" s="8">
        <v>176.41936109314528</v>
      </c>
      <c r="P117" s="8">
        <v>175.66854741121219</v>
      </c>
      <c r="Q117" s="8">
        <v>176.41936109314528</v>
      </c>
    </row>
    <row r="118" spans="9:17" ht="15" thickBot="1" x14ac:dyDescent="0.35">
      <c r="I118" s="9" t="s">
        <v>62</v>
      </c>
      <c r="J118" s="9">
        <v>129.54146591955552</v>
      </c>
      <c r="K118" s="9">
        <v>62.370122392958017</v>
      </c>
      <c r="L118" s="9">
        <v>2.076979504760144</v>
      </c>
      <c r="M118" s="9">
        <v>4.6768182302217756E-2</v>
      </c>
      <c r="N118" s="9">
        <v>1.9802428180330054</v>
      </c>
      <c r="O118" s="9">
        <v>257.10268902107805</v>
      </c>
      <c r="P118" s="9">
        <v>1.9802428180330054</v>
      </c>
      <c r="Q118" s="9">
        <v>257.10268902107805</v>
      </c>
    </row>
    <row r="121" spans="9:17" x14ac:dyDescent="0.3">
      <c r="I121" t="s">
        <v>93</v>
      </c>
    </row>
    <row r="122" spans="9:17" x14ac:dyDescent="0.3">
      <c r="I122" s="26" t="s">
        <v>68</v>
      </c>
      <c r="J122" s="26"/>
      <c r="K122" s="26"/>
      <c r="L122" s="26"/>
      <c r="M122" s="26"/>
      <c r="N122" s="26"/>
      <c r="O122" s="26"/>
      <c r="P122" s="26"/>
      <c r="Q122" s="26"/>
    </row>
    <row r="123" spans="9:17" ht="15" thickBot="1" x14ac:dyDescent="0.35">
      <c r="I123" s="26"/>
      <c r="J123" s="26"/>
      <c r="K123" s="26"/>
      <c r="L123" s="26"/>
      <c r="M123" s="26"/>
      <c r="N123" s="26"/>
      <c r="O123" s="26"/>
      <c r="P123" s="26"/>
      <c r="Q123" s="26"/>
    </row>
    <row r="124" spans="9:17" x14ac:dyDescent="0.3">
      <c r="I124" s="27" t="s">
        <v>69</v>
      </c>
      <c r="J124" s="27"/>
      <c r="K124" s="26"/>
      <c r="L124" s="26"/>
      <c r="M124" s="26"/>
      <c r="N124" s="26"/>
      <c r="O124" s="26"/>
      <c r="P124" s="26"/>
      <c r="Q124" s="26"/>
    </row>
    <row r="125" spans="9:17" x14ac:dyDescent="0.3">
      <c r="I125" s="24" t="s">
        <v>70</v>
      </c>
      <c r="J125" s="24">
        <v>0.8710827928817636</v>
      </c>
      <c r="K125" s="26"/>
      <c r="L125" s="26"/>
      <c r="M125" s="26"/>
      <c r="N125" s="26"/>
      <c r="O125" s="26"/>
      <c r="P125" s="26"/>
      <c r="Q125" s="26"/>
    </row>
    <row r="126" spans="9:17" x14ac:dyDescent="0.3">
      <c r="I126" s="24" t="s">
        <v>71</v>
      </c>
      <c r="J126" s="24">
        <v>0.7587852320546935</v>
      </c>
      <c r="K126" s="26"/>
      <c r="L126" s="26"/>
      <c r="M126" s="26"/>
      <c r="N126" s="26"/>
      <c r="O126" s="26"/>
      <c r="P126" s="26"/>
      <c r="Q126" s="26"/>
    </row>
    <row r="127" spans="9:17" x14ac:dyDescent="0.3">
      <c r="I127" s="24" t="s">
        <v>72</v>
      </c>
      <c r="J127" s="24">
        <v>0.73198359117188172</v>
      </c>
      <c r="K127" s="26"/>
      <c r="L127" s="26"/>
      <c r="M127" s="26"/>
      <c r="N127" s="26"/>
      <c r="O127" s="26"/>
      <c r="P127" s="26"/>
      <c r="Q127" s="26"/>
    </row>
    <row r="128" spans="9:17" x14ac:dyDescent="0.3">
      <c r="I128" s="24" t="s">
        <v>50</v>
      </c>
      <c r="J128" s="24">
        <v>1.5154644306650258E-3</v>
      </c>
      <c r="K128" s="26"/>
      <c r="L128" s="26"/>
      <c r="M128" s="26"/>
      <c r="N128" s="26"/>
      <c r="O128" s="26"/>
      <c r="P128" s="26"/>
      <c r="Q128" s="26"/>
    </row>
    <row r="129" spans="9:17" ht="15" thickBot="1" x14ac:dyDescent="0.35">
      <c r="I129" s="25" t="s">
        <v>73</v>
      </c>
      <c r="J129" s="25">
        <v>31</v>
      </c>
      <c r="K129" s="26"/>
      <c r="L129" s="26"/>
      <c r="M129" s="26"/>
      <c r="N129" s="26"/>
      <c r="O129" s="26"/>
      <c r="P129" s="26"/>
      <c r="Q129" s="26"/>
    </row>
    <row r="130" spans="9:17" x14ac:dyDescent="0.3">
      <c r="I130" s="26"/>
      <c r="J130" s="26"/>
      <c r="K130" s="26"/>
      <c r="L130" s="26"/>
      <c r="M130" s="26"/>
      <c r="N130" s="26"/>
      <c r="O130" s="26"/>
      <c r="P130" s="26"/>
      <c r="Q130" s="26"/>
    </row>
    <row r="131" spans="9:17" ht="15" thickBot="1" x14ac:dyDescent="0.35">
      <c r="I131" s="26" t="s">
        <v>74</v>
      </c>
      <c r="J131" s="26"/>
      <c r="K131" s="26"/>
      <c r="L131" s="26"/>
      <c r="M131" s="26"/>
      <c r="N131" s="26"/>
      <c r="O131" s="26"/>
      <c r="P131" s="26"/>
      <c r="Q131" s="26"/>
    </row>
    <row r="132" spans="9:17" x14ac:dyDescent="0.3">
      <c r="I132" s="28"/>
      <c r="J132" s="28" t="s">
        <v>79</v>
      </c>
      <c r="K132" s="28" t="s">
        <v>80</v>
      </c>
      <c r="L132" s="28" t="s">
        <v>81</v>
      </c>
      <c r="M132" s="28" t="s">
        <v>82</v>
      </c>
      <c r="N132" s="28" t="s">
        <v>83</v>
      </c>
      <c r="O132" s="26"/>
      <c r="P132" s="26"/>
      <c r="Q132" s="26"/>
    </row>
    <row r="133" spans="9:17" x14ac:dyDescent="0.3">
      <c r="I133" s="24" t="s">
        <v>75</v>
      </c>
      <c r="J133" s="24">
        <v>3</v>
      </c>
      <c r="K133" s="24">
        <v>1.9506090545122216E-4</v>
      </c>
      <c r="L133" s="24">
        <v>6.5020301817074057E-5</v>
      </c>
      <c r="M133" s="24">
        <v>28.311148387235878</v>
      </c>
      <c r="N133" s="24">
        <v>1.7242320792262714E-8</v>
      </c>
      <c r="O133" s="26"/>
      <c r="P133" s="26"/>
      <c r="Q133" s="26"/>
    </row>
    <row r="134" spans="9:17" x14ac:dyDescent="0.3">
      <c r="I134" s="24" t="s">
        <v>76</v>
      </c>
      <c r="J134" s="24">
        <v>27</v>
      </c>
      <c r="K134" s="24">
        <v>6.2009075896493512E-5</v>
      </c>
      <c r="L134" s="24">
        <v>2.296632440610871E-6</v>
      </c>
      <c r="M134" s="24"/>
      <c r="N134" s="24"/>
      <c r="O134" s="26"/>
      <c r="P134" s="26"/>
      <c r="Q134" s="26"/>
    </row>
    <row r="135" spans="9:17" ht="15" thickBot="1" x14ac:dyDescent="0.35">
      <c r="I135" s="25" t="s">
        <v>77</v>
      </c>
      <c r="J135" s="25">
        <v>30</v>
      </c>
      <c r="K135" s="25">
        <v>2.5706998134771567E-4</v>
      </c>
      <c r="L135" s="25"/>
      <c r="M135" s="25"/>
      <c r="N135" s="25"/>
      <c r="O135" s="26"/>
      <c r="P135" s="26"/>
      <c r="Q135" s="26"/>
    </row>
    <row r="136" spans="9:17" ht="15" thickBot="1" x14ac:dyDescent="0.35">
      <c r="I136" s="26"/>
      <c r="J136" s="26"/>
      <c r="K136" s="26"/>
      <c r="L136" s="26"/>
      <c r="M136" s="26"/>
      <c r="N136" s="26"/>
      <c r="O136" s="26"/>
      <c r="P136" s="26"/>
      <c r="Q136" s="26"/>
    </row>
    <row r="137" spans="9:17" x14ac:dyDescent="0.3">
      <c r="I137" s="28"/>
      <c r="J137" s="28" t="s">
        <v>84</v>
      </c>
      <c r="K137" s="28" t="s">
        <v>50</v>
      </c>
      <c r="L137" s="28" t="s">
        <v>85</v>
      </c>
      <c r="M137" s="28" t="s">
        <v>86</v>
      </c>
      <c r="N137" s="28" t="s">
        <v>87</v>
      </c>
      <c r="O137" s="28" t="s">
        <v>88</v>
      </c>
      <c r="P137" s="28" t="s">
        <v>89</v>
      </c>
      <c r="Q137" s="28" t="s">
        <v>90</v>
      </c>
    </row>
    <row r="138" spans="9:17" x14ac:dyDescent="0.3">
      <c r="I138" s="24" t="s">
        <v>78</v>
      </c>
      <c r="J138" s="24">
        <v>1.1059704113661922E-2</v>
      </c>
      <c r="K138" s="24">
        <v>1.7769036373461785E-3</v>
      </c>
      <c r="L138" s="24">
        <v>6.2241440003914281</v>
      </c>
      <c r="M138" s="24">
        <v>1.174558262336102E-6</v>
      </c>
      <c r="N138" s="24">
        <v>7.413799005710214E-3</v>
      </c>
      <c r="O138" s="24">
        <v>1.470560922161363E-2</v>
      </c>
      <c r="P138" s="24">
        <v>7.413799005710214E-3</v>
      </c>
      <c r="Q138" s="24">
        <v>1.470560922161363E-2</v>
      </c>
    </row>
    <row r="139" spans="9:17" x14ac:dyDescent="0.3">
      <c r="I139" s="24" t="s">
        <v>17</v>
      </c>
      <c r="J139" s="24">
        <v>1.2942134874523075E-7</v>
      </c>
      <c r="K139" s="24">
        <v>2.4863708830445621E-7</v>
      </c>
      <c r="L139" s="24">
        <v>0.52052310308088179</v>
      </c>
      <c r="M139" s="24">
        <v>0.6069416218426491</v>
      </c>
      <c r="N139" s="24">
        <v>-3.8073981656665607E-7</v>
      </c>
      <c r="O139" s="24">
        <v>6.3958251405711752E-7</v>
      </c>
      <c r="P139" s="24">
        <v>-3.8073981656665607E-7</v>
      </c>
      <c r="Q139" s="24">
        <v>6.3958251405711752E-7</v>
      </c>
    </row>
    <row r="140" spans="9:17" x14ac:dyDescent="0.3">
      <c r="I140" s="24" t="s">
        <v>16</v>
      </c>
      <c r="J140" s="24">
        <v>-2.2309421653757966E-5</v>
      </c>
      <c r="K140" s="24">
        <v>5.1259502726291191E-6</v>
      </c>
      <c r="L140" s="24">
        <v>-4.3522508934358779</v>
      </c>
      <c r="M140" s="24">
        <v>1.7332849079840324E-4</v>
      </c>
      <c r="N140" s="24">
        <v>-3.2827002849098835E-5</v>
      </c>
      <c r="O140" s="24">
        <v>-1.1791840458417098E-5</v>
      </c>
      <c r="P140" s="24">
        <v>-3.2827002849098835E-5</v>
      </c>
      <c r="Q140" s="24">
        <v>-1.1791840458417098E-5</v>
      </c>
    </row>
    <row r="141" spans="9:17" ht="15" thickBot="1" x14ac:dyDescent="0.35">
      <c r="I141" s="25" t="s">
        <v>65</v>
      </c>
      <c r="J141" s="25">
        <v>8.1718298105378363E-4</v>
      </c>
      <c r="K141" s="25">
        <v>3.9225175440735205E-4</v>
      </c>
      <c r="L141" s="25">
        <v>2.083312494773808</v>
      </c>
      <c r="M141" s="25">
        <v>4.6820267698676955E-2</v>
      </c>
      <c r="N141" s="25">
        <v>1.2348861217848146E-5</v>
      </c>
      <c r="O141" s="25">
        <v>1.6220171008897192E-3</v>
      </c>
      <c r="P141" s="25">
        <v>1.2348861217848146E-5</v>
      </c>
      <c r="Q141" s="25">
        <v>1.6220171008897192E-3</v>
      </c>
    </row>
    <row r="142" spans="9:17" x14ac:dyDescent="0.3">
      <c r="I142" s="26"/>
      <c r="J142" s="26"/>
      <c r="K142" s="26"/>
      <c r="L142" s="26"/>
      <c r="M142" s="26"/>
      <c r="N142" s="26"/>
      <c r="O142" s="26"/>
      <c r="P142" s="26"/>
      <c r="Q142" s="26"/>
    </row>
    <row r="143" spans="9:17" x14ac:dyDescent="0.3">
      <c r="I143" s="26"/>
      <c r="J143" s="26"/>
      <c r="K143" s="26"/>
      <c r="L143" s="26"/>
      <c r="M143" s="26"/>
      <c r="N143" s="26"/>
      <c r="O143" s="26"/>
      <c r="P143" s="26"/>
      <c r="Q143" s="26"/>
    </row>
    <row r="144" spans="9:17" x14ac:dyDescent="0.3">
      <c r="I144" s="26" t="s">
        <v>93</v>
      </c>
      <c r="J144" s="26"/>
      <c r="K144" s="26"/>
      <c r="L144" s="26"/>
      <c r="M144" s="26"/>
      <c r="N144" s="26"/>
      <c r="O144" s="26"/>
      <c r="P144" s="26"/>
      <c r="Q144" s="26"/>
    </row>
    <row r="145" spans="9:17" x14ac:dyDescent="0.3">
      <c r="I145" s="26" t="s">
        <v>68</v>
      </c>
      <c r="J145" s="26"/>
      <c r="K145" s="26"/>
      <c r="L145" s="26"/>
      <c r="M145" s="26"/>
      <c r="N145" s="26"/>
      <c r="O145" s="26"/>
      <c r="P145" s="26"/>
      <c r="Q145" s="26"/>
    </row>
    <row r="146" spans="9:17" ht="15" thickBot="1" x14ac:dyDescent="0.35">
      <c r="I146" s="26"/>
      <c r="J146" s="26"/>
      <c r="K146" s="26"/>
      <c r="L146" s="26"/>
      <c r="M146" s="26"/>
      <c r="N146" s="26"/>
      <c r="O146" s="26"/>
      <c r="P146" s="26"/>
      <c r="Q146" s="26"/>
    </row>
    <row r="147" spans="9:17" x14ac:dyDescent="0.3">
      <c r="I147" s="27" t="s">
        <v>69</v>
      </c>
      <c r="J147" s="27"/>
      <c r="K147" s="26"/>
      <c r="L147" s="26"/>
      <c r="M147" s="26"/>
      <c r="N147" s="26"/>
      <c r="O147" s="26"/>
      <c r="P147" s="26"/>
      <c r="Q147" s="26"/>
    </row>
    <row r="148" spans="9:17" x14ac:dyDescent="0.3">
      <c r="I148" s="24" t="s">
        <v>70</v>
      </c>
      <c r="J148" s="24">
        <v>0.86969227207361433</v>
      </c>
      <c r="K148" s="26"/>
      <c r="L148" s="26"/>
      <c r="M148" s="26"/>
      <c r="N148" s="26"/>
      <c r="O148" s="26"/>
      <c r="P148" s="26"/>
      <c r="Q148" s="26"/>
    </row>
    <row r="149" spans="9:17" x14ac:dyDescent="0.3">
      <c r="I149" s="24" t="s">
        <v>71</v>
      </c>
      <c r="J149" s="24">
        <v>0.75636464810456561</v>
      </c>
      <c r="K149" s="26"/>
      <c r="L149" s="26"/>
      <c r="M149" s="26"/>
      <c r="N149" s="26"/>
      <c r="O149" s="26"/>
      <c r="P149" s="26"/>
      <c r="Q149" s="26"/>
    </row>
    <row r="150" spans="9:17" x14ac:dyDescent="0.3">
      <c r="I150" s="24" t="s">
        <v>72</v>
      </c>
      <c r="J150" s="24">
        <v>0.73896212296917752</v>
      </c>
      <c r="K150" s="26"/>
      <c r="L150" s="26"/>
      <c r="M150" s="26"/>
      <c r="N150" s="26"/>
      <c r="O150" s="26"/>
      <c r="P150" s="26"/>
      <c r="Q150" s="26"/>
    </row>
    <row r="151" spans="9:17" x14ac:dyDescent="0.3">
      <c r="I151" s="24" t="s">
        <v>50</v>
      </c>
      <c r="J151" s="24">
        <v>1.4956046957597773E-3</v>
      </c>
      <c r="K151" s="26"/>
      <c r="L151" s="26"/>
      <c r="M151" s="26"/>
      <c r="N151" s="26"/>
      <c r="O151" s="26"/>
      <c r="P151" s="26"/>
      <c r="Q151" s="26"/>
    </row>
    <row r="152" spans="9:17" ht="15" thickBot="1" x14ac:dyDescent="0.35">
      <c r="I152" s="25" t="s">
        <v>73</v>
      </c>
      <c r="J152" s="25">
        <v>31</v>
      </c>
      <c r="K152" s="26"/>
      <c r="L152" s="26"/>
      <c r="M152" s="26"/>
      <c r="N152" s="26"/>
      <c r="O152" s="26"/>
      <c r="P152" s="26"/>
      <c r="Q152" s="26"/>
    </row>
    <row r="153" spans="9:17" x14ac:dyDescent="0.3">
      <c r="I153" s="26"/>
      <c r="J153" s="26"/>
      <c r="K153" s="26"/>
      <c r="L153" s="26"/>
      <c r="M153" s="26"/>
      <c r="N153" s="26"/>
      <c r="O153" s="26"/>
      <c r="P153" s="26"/>
      <c r="Q153" s="26"/>
    </row>
    <row r="154" spans="9:17" ht="15" thickBot="1" x14ac:dyDescent="0.35">
      <c r="I154" s="26" t="s">
        <v>74</v>
      </c>
      <c r="J154" s="26"/>
      <c r="K154" s="26"/>
      <c r="L154" s="26"/>
      <c r="M154" s="26"/>
      <c r="N154" s="26"/>
      <c r="O154" s="26"/>
      <c r="P154" s="26"/>
      <c r="Q154" s="26"/>
    </row>
    <row r="155" spans="9:17" x14ac:dyDescent="0.3">
      <c r="I155" s="28"/>
      <c r="J155" s="28" t="s">
        <v>79</v>
      </c>
      <c r="K155" s="28" t="s">
        <v>80</v>
      </c>
      <c r="L155" s="28" t="s">
        <v>81</v>
      </c>
      <c r="M155" s="28" t="s">
        <v>82</v>
      </c>
      <c r="N155" s="28" t="s">
        <v>83</v>
      </c>
      <c r="O155" s="26"/>
      <c r="P155" s="26"/>
      <c r="Q155" s="26"/>
    </row>
    <row r="156" spans="9:17" x14ac:dyDescent="0.3">
      <c r="I156" s="24" t="s">
        <v>75</v>
      </c>
      <c r="J156" s="24">
        <v>2</v>
      </c>
      <c r="K156" s="24">
        <v>1.9443864598031219E-4</v>
      </c>
      <c r="L156" s="24">
        <v>9.7219322990156097E-5</v>
      </c>
      <c r="M156" s="24">
        <v>43.462925191614403</v>
      </c>
      <c r="N156" s="24">
        <v>2.5963562080281145E-9</v>
      </c>
      <c r="O156" s="26"/>
      <c r="P156" s="26"/>
      <c r="Q156" s="26"/>
    </row>
    <row r="157" spans="9:17" x14ac:dyDescent="0.3">
      <c r="I157" s="24" t="s">
        <v>76</v>
      </c>
      <c r="J157" s="24">
        <v>28</v>
      </c>
      <c r="K157" s="24">
        <v>6.2631335367403475E-5</v>
      </c>
      <c r="L157" s="24">
        <v>2.2368334059786956E-6</v>
      </c>
      <c r="M157" s="24"/>
      <c r="N157" s="24"/>
      <c r="O157" s="26"/>
      <c r="P157" s="26"/>
      <c r="Q157" s="26"/>
    </row>
    <row r="158" spans="9:17" ht="15" thickBot="1" x14ac:dyDescent="0.35">
      <c r="I158" s="25" t="s">
        <v>77</v>
      </c>
      <c r="J158" s="25">
        <v>30</v>
      </c>
      <c r="K158" s="25">
        <v>2.5706998134771567E-4</v>
      </c>
      <c r="L158" s="25"/>
      <c r="M158" s="25"/>
      <c r="N158" s="25"/>
      <c r="O158" s="26"/>
      <c r="P158" s="26"/>
      <c r="Q158" s="26"/>
    </row>
    <row r="159" spans="9:17" ht="15" thickBot="1" x14ac:dyDescent="0.35">
      <c r="I159" s="26"/>
      <c r="J159" s="26"/>
      <c r="K159" s="26"/>
      <c r="L159" s="26"/>
      <c r="M159" s="26"/>
      <c r="N159" s="26"/>
      <c r="O159" s="26"/>
      <c r="P159" s="26"/>
      <c r="Q159" s="26"/>
    </row>
    <row r="160" spans="9:17" x14ac:dyDescent="0.3">
      <c r="I160" s="28"/>
      <c r="J160" s="28" t="s">
        <v>84</v>
      </c>
      <c r="K160" s="28" t="s">
        <v>50</v>
      </c>
      <c r="L160" s="28" t="s">
        <v>85</v>
      </c>
      <c r="M160" s="28" t="s">
        <v>86</v>
      </c>
      <c r="N160" s="28" t="s">
        <v>87</v>
      </c>
      <c r="O160" s="28" t="s">
        <v>88</v>
      </c>
      <c r="P160" s="28" t="s">
        <v>89</v>
      </c>
      <c r="Q160" s="28" t="s">
        <v>90</v>
      </c>
    </row>
    <row r="161" spans="9:17" x14ac:dyDescent="0.3">
      <c r="I161" s="24" t="s">
        <v>78</v>
      </c>
      <c r="J161" s="24">
        <v>1.0527371374019531E-2</v>
      </c>
      <c r="K161" s="24">
        <v>1.4340562253586161E-3</v>
      </c>
      <c r="L161" s="24">
        <v>7.3409753312754109</v>
      </c>
      <c r="M161" s="24">
        <v>5.4086788255724499E-8</v>
      </c>
      <c r="N161" s="24">
        <v>7.5898403602590115E-3</v>
      </c>
      <c r="O161" s="24">
        <v>1.3464902387780052E-2</v>
      </c>
      <c r="P161" s="24">
        <v>7.5898403602590115E-3</v>
      </c>
      <c r="Q161" s="24">
        <v>1.3464902387780052E-2</v>
      </c>
    </row>
    <row r="162" spans="9:17" x14ac:dyDescent="0.3">
      <c r="I162" s="24" t="s">
        <v>16</v>
      </c>
      <c r="J162" s="24">
        <v>-1.9917604676610526E-5</v>
      </c>
      <c r="K162" s="24">
        <v>2.2420353933977945E-6</v>
      </c>
      <c r="L162" s="24">
        <v>-8.8837155449296841</v>
      </c>
      <c r="M162" s="24">
        <v>1.2268229166416656E-9</v>
      </c>
      <c r="N162" s="24">
        <v>-2.4510205988604281E-5</v>
      </c>
      <c r="O162" s="24">
        <v>-1.5325003364616772E-5</v>
      </c>
      <c r="P162" s="24">
        <v>-2.4510205988604281E-5</v>
      </c>
      <c r="Q162" s="24">
        <v>-1.5325003364616772E-5</v>
      </c>
    </row>
    <row r="163" spans="9:17" ht="15" thickBot="1" x14ac:dyDescent="0.35">
      <c r="I163" s="25" t="s">
        <v>65</v>
      </c>
      <c r="J163" s="25">
        <v>8.1380973589970454E-4</v>
      </c>
      <c r="K163" s="25">
        <v>3.8705857055959932E-4</v>
      </c>
      <c r="L163" s="25">
        <v>2.102549324054805</v>
      </c>
      <c r="M163" s="25">
        <v>4.4622015016211575E-2</v>
      </c>
      <c r="N163" s="25">
        <v>2.0956195672362679E-5</v>
      </c>
      <c r="O163" s="25">
        <v>1.6066632761270465E-3</v>
      </c>
      <c r="P163" s="25">
        <v>2.0956195672362679E-5</v>
      </c>
      <c r="Q163" s="25">
        <v>1.6066632761270465E-3</v>
      </c>
    </row>
    <row r="166" spans="9:17" ht="15" thickBot="1" x14ac:dyDescent="0.35">
      <c r="I166" s="24" t="s">
        <v>92</v>
      </c>
    </row>
    <row r="167" spans="9:17" x14ac:dyDescent="0.3">
      <c r="I167" s="30" t="s">
        <v>68</v>
      </c>
      <c r="J167" s="31"/>
      <c r="K167" s="31"/>
      <c r="L167" s="31"/>
      <c r="M167" s="31"/>
      <c r="N167" s="31"/>
      <c r="O167" s="31"/>
      <c r="P167" s="31"/>
      <c r="Q167" s="32"/>
    </row>
    <row r="168" spans="9:17" ht="15" thickBot="1" x14ac:dyDescent="0.35">
      <c r="I168" s="33"/>
      <c r="J168" s="17"/>
      <c r="K168" s="17"/>
      <c r="L168" s="17"/>
      <c r="M168" s="17"/>
      <c r="N168" s="17"/>
      <c r="O168" s="17"/>
      <c r="P168" s="17"/>
      <c r="Q168" s="34"/>
    </row>
    <row r="169" spans="9:17" x14ac:dyDescent="0.3">
      <c r="I169" s="35" t="s">
        <v>69</v>
      </c>
      <c r="J169" s="11"/>
      <c r="K169" s="17"/>
      <c r="L169" s="17"/>
      <c r="M169" s="17"/>
      <c r="N169" s="17"/>
      <c r="O169" s="17"/>
      <c r="P169" s="17"/>
      <c r="Q169" s="34"/>
    </row>
    <row r="170" spans="9:17" x14ac:dyDescent="0.3">
      <c r="I170" s="36" t="s">
        <v>70</v>
      </c>
      <c r="J170" s="8">
        <v>0.33937301881505233</v>
      </c>
      <c r="K170" s="17"/>
      <c r="L170" s="17"/>
      <c r="M170" s="17"/>
      <c r="N170" s="17"/>
      <c r="O170" s="17"/>
      <c r="P170" s="17"/>
      <c r="Q170" s="34"/>
    </row>
    <row r="171" spans="9:17" x14ac:dyDescent="0.3">
      <c r="I171" s="36" t="s">
        <v>71</v>
      </c>
      <c r="J171" s="8">
        <v>0.11517404589964185</v>
      </c>
      <c r="K171" s="17"/>
      <c r="L171" s="17"/>
      <c r="M171" s="17"/>
      <c r="N171" s="17"/>
      <c r="O171" s="17"/>
      <c r="P171" s="17"/>
      <c r="Q171" s="34"/>
    </row>
    <row r="172" spans="9:17" x14ac:dyDescent="0.3">
      <c r="I172" s="36" t="s">
        <v>72</v>
      </c>
      <c r="J172" s="8">
        <v>5.1972192035330558E-2</v>
      </c>
      <c r="K172" s="17"/>
      <c r="L172" s="17"/>
      <c r="M172" s="17"/>
      <c r="N172" s="17"/>
      <c r="O172" s="17"/>
      <c r="P172" s="17"/>
      <c r="Q172" s="34"/>
    </row>
    <row r="173" spans="9:17" x14ac:dyDescent="0.3">
      <c r="I173" s="36" t="s">
        <v>50</v>
      </c>
      <c r="J173" s="8">
        <v>1.0260406405821723</v>
      </c>
      <c r="K173" s="17"/>
      <c r="L173" s="17"/>
      <c r="M173" s="17"/>
      <c r="N173" s="17"/>
      <c r="O173" s="17"/>
      <c r="P173" s="17"/>
      <c r="Q173" s="34"/>
    </row>
    <row r="174" spans="9:17" ht="15" thickBot="1" x14ac:dyDescent="0.35">
      <c r="I174" s="37" t="s">
        <v>73</v>
      </c>
      <c r="J174" s="9">
        <v>31</v>
      </c>
      <c r="K174" s="17"/>
      <c r="L174" s="17"/>
      <c r="M174" s="17"/>
      <c r="N174" s="17"/>
      <c r="O174" s="17"/>
      <c r="P174" s="17"/>
      <c r="Q174" s="34"/>
    </row>
    <row r="175" spans="9:17" x14ac:dyDescent="0.3">
      <c r="I175" s="33"/>
      <c r="J175" s="17"/>
      <c r="K175" s="17"/>
      <c r="L175" s="17"/>
      <c r="M175" s="17"/>
      <c r="N175" s="17"/>
      <c r="O175" s="17"/>
      <c r="P175" s="17"/>
      <c r="Q175" s="34"/>
    </row>
    <row r="176" spans="9:17" ht="15" thickBot="1" x14ac:dyDescent="0.35">
      <c r="I176" s="33" t="s">
        <v>74</v>
      </c>
      <c r="J176" s="17"/>
      <c r="K176" s="17"/>
      <c r="L176" s="17"/>
      <c r="M176" s="17"/>
      <c r="N176" s="17"/>
      <c r="O176" s="17"/>
      <c r="P176" s="17"/>
      <c r="Q176" s="34"/>
    </row>
    <row r="177" spans="9:17" x14ac:dyDescent="0.3">
      <c r="I177" s="38"/>
      <c r="J177" s="10" t="s">
        <v>79</v>
      </c>
      <c r="K177" s="10" t="s">
        <v>80</v>
      </c>
      <c r="L177" s="10" t="s">
        <v>81</v>
      </c>
      <c r="M177" s="10" t="s">
        <v>82</v>
      </c>
      <c r="N177" s="10" t="s">
        <v>83</v>
      </c>
      <c r="O177" s="17"/>
      <c r="P177" s="17"/>
      <c r="Q177" s="34"/>
    </row>
    <row r="178" spans="9:17" x14ac:dyDescent="0.3">
      <c r="I178" s="36" t="s">
        <v>75</v>
      </c>
      <c r="J178" s="8">
        <v>2</v>
      </c>
      <c r="K178" s="8">
        <v>3.8369304568514977</v>
      </c>
      <c r="L178" s="8">
        <v>1.9184652284257488</v>
      </c>
      <c r="M178" s="8">
        <v>1.8223206893093702</v>
      </c>
      <c r="N178" s="8">
        <v>0.18030590201838181</v>
      </c>
      <c r="O178" s="17"/>
      <c r="P178" s="17"/>
      <c r="Q178" s="34"/>
    </row>
    <row r="179" spans="9:17" x14ac:dyDescent="0.3">
      <c r="I179" s="36" t="s">
        <v>76</v>
      </c>
      <c r="J179" s="8">
        <v>28</v>
      </c>
      <c r="K179" s="8">
        <v>29.477263091535683</v>
      </c>
      <c r="L179" s="8">
        <v>1.0527593961262744</v>
      </c>
      <c r="M179" s="8"/>
      <c r="N179" s="8"/>
      <c r="O179" s="17"/>
      <c r="P179" s="17"/>
      <c r="Q179" s="34"/>
    </row>
    <row r="180" spans="9:17" ht="15" thickBot="1" x14ac:dyDescent="0.35">
      <c r="I180" s="37" t="s">
        <v>77</v>
      </c>
      <c r="J180" s="9">
        <v>30</v>
      </c>
      <c r="K180" s="9">
        <v>33.31419354838718</v>
      </c>
      <c r="L180" s="9"/>
      <c r="M180" s="9"/>
      <c r="N180" s="9"/>
      <c r="O180" s="17"/>
      <c r="P180" s="17"/>
      <c r="Q180" s="34"/>
    </row>
    <row r="181" spans="9:17" ht="15" thickBot="1" x14ac:dyDescent="0.35">
      <c r="I181" s="33"/>
      <c r="J181" s="17"/>
      <c r="K181" s="17"/>
      <c r="L181" s="17"/>
      <c r="M181" s="17"/>
      <c r="N181" s="17"/>
      <c r="O181" s="17"/>
      <c r="P181" s="17"/>
      <c r="Q181" s="34"/>
    </row>
    <row r="182" spans="9:17" x14ac:dyDescent="0.3">
      <c r="I182" s="38"/>
      <c r="J182" s="10" t="s">
        <v>84</v>
      </c>
      <c r="K182" s="10" t="s">
        <v>50</v>
      </c>
      <c r="L182" s="10" t="s">
        <v>85</v>
      </c>
      <c r="M182" s="10" t="s">
        <v>86</v>
      </c>
      <c r="N182" s="10" t="s">
        <v>87</v>
      </c>
      <c r="O182" s="10" t="s">
        <v>88</v>
      </c>
      <c r="P182" s="10" t="s">
        <v>89</v>
      </c>
      <c r="Q182" s="39" t="s">
        <v>90</v>
      </c>
    </row>
    <row r="183" spans="9:17" x14ac:dyDescent="0.3">
      <c r="I183" s="36" t="s">
        <v>78</v>
      </c>
      <c r="J183" s="8">
        <v>176.80900754304864</v>
      </c>
      <c r="K183" s="8">
        <v>0.98381609276127979</v>
      </c>
      <c r="L183" s="8">
        <v>179.71753953200565</v>
      </c>
      <c r="M183" s="8">
        <v>2.0001871224071326E-44</v>
      </c>
      <c r="N183" s="8">
        <v>174.79375163242335</v>
      </c>
      <c r="O183" s="8">
        <v>178.82426345367392</v>
      </c>
      <c r="P183" s="8">
        <v>174.79375163242335</v>
      </c>
      <c r="Q183" s="40">
        <v>178.82426345367392</v>
      </c>
    </row>
    <row r="184" spans="9:17" x14ac:dyDescent="0.3">
      <c r="I184" s="36" t="s">
        <v>16</v>
      </c>
      <c r="J184" s="8">
        <v>-2.0807328697584255E-3</v>
      </c>
      <c r="K184" s="8">
        <v>1.5381199576142996E-3</v>
      </c>
      <c r="L184" s="8">
        <v>-1.3527767190445572</v>
      </c>
      <c r="M184" s="8">
        <v>0.18695060699387481</v>
      </c>
      <c r="N184" s="8">
        <v>-5.2314287758733558E-3</v>
      </c>
      <c r="O184" s="8">
        <v>1.0699630363565048E-3</v>
      </c>
      <c r="P184" s="8">
        <v>-5.2314287758733558E-3</v>
      </c>
      <c r="Q184" s="40">
        <v>1.0699630363565048E-3</v>
      </c>
    </row>
    <row r="185" spans="9:17" ht="15" thickBot="1" x14ac:dyDescent="0.35">
      <c r="I185" s="37" t="s">
        <v>65</v>
      </c>
      <c r="J185" s="9">
        <v>0.32751552966797515</v>
      </c>
      <c r="K185" s="9">
        <v>0.26553662528990829</v>
      </c>
      <c r="L185" s="9">
        <v>1.233410002519989</v>
      </c>
      <c r="M185" s="9">
        <v>0.22767717715941393</v>
      </c>
      <c r="N185" s="9">
        <v>-0.21641158998408072</v>
      </c>
      <c r="O185" s="9">
        <v>0.87144264932003102</v>
      </c>
      <c r="P185" s="9">
        <v>-0.21641158998408072</v>
      </c>
      <c r="Q185" s="41">
        <v>0.87144264932003102</v>
      </c>
    </row>
    <row r="189" spans="9:17" x14ac:dyDescent="0.3">
      <c r="I189" t="s">
        <v>91</v>
      </c>
    </row>
    <row r="190" spans="9:17" ht="15" thickBot="1" x14ac:dyDescent="0.35"/>
    <row r="191" spans="9:17" x14ac:dyDescent="0.3">
      <c r="I191" s="11" t="s">
        <v>69</v>
      </c>
      <c r="J191" s="11"/>
    </row>
    <row r="192" spans="9:17" x14ac:dyDescent="0.3">
      <c r="I192" s="8" t="s">
        <v>70</v>
      </c>
      <c r="J192" s="8">
        <v>0.35900639373639864</v>
      </c>
    </row>
    <row r="193" spans="9:17" x14ac:dyDescent="0.3">
      <c r="I193" s="8" t="s">
        <v>71</v>
      </c>
      <c r="J193" s="8">
        <v>0.12888559074361408</v>
      </c>
    </row>
    <row r="194" spans="9:17" x14ac:dyDescent="0.3">
      <c r="I194" s="8" t="s">
        <v>72</v>
      </c>
      <c r="J194" s="8">
        <v>3.2095100826237864E-2</v>
      </c>
    </row>
    <row r="195" spans="9:17" x14ac:dyDescent="0.3">
      <c r="I195" s="8" t="s">
        <v>50</v>
      </c>
      <c r="J195" s="8">
        <v>1.0367412269142011</v>
      </c>
    </row>
    <row r="196" spans="9:17" ht="15" thickBot="1" x14ac:dyDescent="0.35">
      <c r="I196" s="9" t="s">
        <v>73</v>
      </c>
      <c r="J196" s="9">
        <v>31</v>
      </c>
    </row>
    <row r="198" spans="9:17" ht="15" thickBot="1" x14ac:dyDescent="0.35">
      <c r="I198" t="s">
        <v>74</v>
      </c>
    </row>
    <row r="199" spans="9:17" x14ac:dyDescent="0.3">
      <c r="I199" s="10"/>
      <c r="J199" s="10" t="s">
        <v>79</v>
      </c>
      <c r="K199" s="10" t="s">
        <v>80</v>
      </c>
      <c r="L199" s="10" t="s">
        <v>81</v>
      </c>
      <c r="M199" s="10" t="s">
        <v>82</v>
      </c>
      <c r="N199" s="10" t="s">
        <v>83</v>
      </c>
    </row>
    <row r="200" spans="9:17" x14ac:dyDescent="0.3">
      <c r="I200" s="8" t="s">
        <v>75</v>
      </c>
      <c r="J200" s="8">
        <v>3</v>
      </c>
      <c r="K200" s="8">
        <v>4.2937195156309791</v>
      </c>
      <c r="L200" s="8">
        <v>1.4312398385436598</v>
      </c>
      <c r="M200" s="8">
        <v>1.3315935362413744</v>
      </c>
      <c r="N200" s="8">
        <v>0.28474033281384392</v>
      </c>
    </row>
    <row r="201" spans="9:17" x14ac:dyDescent="0.3">
      <c r="I201" s="8" t="s">
        <v>76</v>
      </c>
      <c r="J201" s="8">
        <v>27</v>
      </c>
      <c r="K201" s="8">
        <v>29.020474032756201</v>
      </c>
      <c r="L201" s="8">
        <v>1.074832371583563</v>
      </c>
      <c r="M201" s="8"/>
      <c r="N201" s="8"/>
    </row>
    <row r="202" spans="9:17" ht="15" thickBot="1" x14ac:dyDescent="0.35">
      <c r="I202" s="9" t="s">
        <v>77</v>
      </c>
      <c r="J202" s="9">
        <v>30</v>
      </c>
      <c r="K202" s="9">
        <v>33.31419354838718</v>
      </c>
      <c r="L202" s="9"/>
      <c r="M202" s="9"/>
      <c r="N202" s="9"/>
    </row>
    <row r="203" spans="9:17" ht="15" thickBot="1" x14ac:dyDescent="0.35"/>
    <row r="204" spans="9:17" x14ac:dyDescent="0.3">
      <c r="I204" s="10"/>
      <c r="J204" s="10" t="s">
        <v>84</v>
      </c>
      <c r="K204" s="10" t="s">
        <v>50</v>
      </c>
      <c r="L204" s="10" t="s">
        <v>85</v>
      </c>
      <c r="M204" s="10" t="s">
        <v>86</v>
      </c>
      <c r="N204" s="10" t="s">
        <v>87</v>
      </c>
      <c r="O204" s="10" t="s">
        <v>88</v>
      </c>
      <c r="P204" s="10" t="s">
        <v>89</v>
      </c>
      <c r="Q204" s="10" t="s">
        <v>90</v>
      </c>
    </row>
    <row r="205" spans="9:17" x14ac:dyDescent="0.3">
      <c r="I205" s="8" t="s">
        <v>78</v>
      </c>
      <c r="J205" s="8">
        <v>176.35291259073699</v>
      </c>
      <c r="K205" s="8">
        <v>1.2155938600829999</v>
      </c>
      <c r="L205" s="8">
        <v>145.07552101217075</v>
      </c>
      <c r="M205" s="8">
        <v>1.3656820618557609E-40</v>
      </c>
      <c r="N205" s="8">
        <v>173.85872001297264</v>
      </c>
      <c r="O205" s="8">
        <v>178.84710516850134</v>
      </c>
      <c r="P205" s="8">
        <v>173.85872001297264</v>
      </c>
      <c r="Q205" s="8">
        <v>178.84710516850134</v>
      </c>
    </row>
    <row r="206" spans="9:17" x14ac:dyDescent="0.3">
      <c r="I206" s="8" t="s">
        <v>17</v>
      </c>
      <c r="J206" s="8">
        <v>-1.1088633008692631E-4</v>
      </c>
      <c r="K206" s="8">
        <v>1.7009460253185831E-4</v>
      </c>
      <c r="L206" s="8">
        <v>-0.65190975161106335</v>
      </c>
      <c r="M206" s="8">
        <v>0.51997078160575094</v>
      </c>
      <c r="N206" s="8">
        <v>-4.5989162625037808E-4</v>
      </c>
      <c r="O206" s="8">
        <v>2.3811896607652547E-4</v>
      </c>
      <c r="P206" s="8">
        <v>-4.5989162625037808E-4</v>
      </c>
      <c r="Q206" s="8">
        <v>2.3811896607652547E-4</v>
      </c>
    </row>
    <row r="207" spans="9:17" x14ac:dyDescent="0.3">
      <c r="I207" s="8" t="s">
        <v>16</v>
      </c>
      <c r="J207" s="8">
        <v>-3.1458855796649864E-5</v>
      </c>
      <c r="K207" s="8">
        <v>3.5067032041224805E-3</v>
      </c>
      <c r="L207" s="8">
        <v>-8.9710631226694159E-3</v>
      </c>
      <c r="M207" s="8">
        <v>0.99290818160871952</v>
      </c>
      <c r="N207" s="8">
        <v>-7.2266195022543519E-3</v>
      </c>
      <c r="O207" s="8">
        <v>7.1637017906610529E-3</v>
      </c>
      <c r="P207" s="8">
        <v>-7.2266195022543519E-3</v>
      </c>
      <c r="Q207" s="8">
        <v>7.1637017906610529E-3</v>
      </c>
    </row>
    <row r="208" spans="9:17" ht="15" thickBot="1" x14ac:dyDescent="0.35">
      <c r="I208" s="9" t="s">
        <v>65</v>
      </c>
      <c r="J208" s="9">
        <v>0.32462538225994791</v>
      </c>
      <c r="K208" s="9">
        <v>0.26834253374397665</v>
      </c>
      <c r="L208" s="9">
        <v>1.2097425545279761</v>
      </c>
      <c r="M208" s="9">
        <v>0.23686352080990888</v>
      </c>
      <c r="N208" s="9">
        <v>-0.2259680173455843</v>
      </c>
      <c r="O208" s="9">
        <v>0.87521878186548019</v>
      </c>
      <c r="P208" s="9">
        <v>-0.2259680173455843</v>
      </c>
      <c r="Q208" s="9">
        <v>0.87521878186548019</v>
      </c>
    </row>
  </sheetData>
  <sortState xmlns:xlrd2="http://schemas.microsoft.com/office/spreadsheetml/2017/richdata2" ref="N41:N71">
    <sortCondition ref="N41"/>
  </sortState>
  <conditionalFormatting sqref="D2:D32">
    <cfRule type="cellIs" dxfId="3" priority="3" operator="lessThan">
      <formula>600</formula>
    </cfRule>
    <cfRule type="cellIs" dxfId="2" priority="4" operator="greaterThan">
      <formula>600</formula>
    </cfRule>
  </conditionalFormatting>
  <conditionalFormatting sqref="F3:F32">
    <cfRule type="cellIs" dxfId="1" priority="1" operator="lessThan">
      <formula>0.00059</formula>
    </cfRule>
    <cfRule type="cellIs" dxfId="0" priority="2" operator="greaterThan">
      <formula>0.00059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3F9A-7E92-4C0E-B317-B68F04B27E6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EAA7-95BC-4564-A8A0-C3D15D948A79}">
  <dimension ref="B2:G9"/>
  <sheetViews>
    <sheetView workbookViewId="0">
      <selection activeCell="B20" sqref="B20"/>
    </sheetView>
  </sheetViews>
  <sheetFormatPr defaultRowHeight="14.4" x14ac:dyDescent="0.3"/>
  <cols>
    <col min="2" max="2" width="49.44140625" bestFit="1" customWidth="1"/>
    <col min="3" max="3" width="27.21875" bestFit="1" customWidth="1"/>
    <col min="4" max="4" width="24.5546875" bestFit="1" customWidth="1"/>
    <col min="5" max="5" width="23.5546875" bestFit="1" customWidth="1"/>
    <col min="6" max="6" width="29.109375" bestFit="1" customWidth="1"/>
    <col min="7" max="7" width="16.21875" bestFit="1" customWidth="1"/>
  </cols>
  <sheetData>
    <row r="2" spans="2:7" x14ac:dyDescent="0.3">
      <c r="B2" s="22" t="s">
        <v>8</v>
      </c>
      <c r="C2" s="22" t="s">
        <v>9</v>
      </c>
      <c r="D2" s="22" t="s">
        <v>11</v>
      </c>
      <c r="E2" s="22" t="s">
        <v>10</v>
      </c>
      <c r="F2" s="22" t="s">
        <v>12</v>
      </c>
      <c r="G2" s="22" t="s">
        <v>13</v>
      </c>
    </row>
    <row r="3" spans="2:7" x14ac:dyDescent="0.3">
      <c r="B3" s="7" t="s">
        <v>44</v>
      </c>
      <c r="C3" t="s">
        <v>36</v>
      </c>
      <c r="D3" t="s">
        <v>39</v>
      </c>
      <c r="E3" t="s">
        <v>43</v>
      </c>
      <c r="F3" t="s">
        <v>45</v>
      </c>
      <c r="G3">
        <v>30</v>
      </c>
    </row>
    <row r="4" spans="2:7" x14ac:dyDescent="0.3">
      <c r="B4" s="7" t="s">
        <v>30</v>
      </c>
      <c r="C4" t="s">
        <v>37</v>
      </c>
      <c r="D4" t="s">
        <v>40</v>
      </c>
      <c r="E4" t="s">
        <v>43</v>
      </c>
      <c r="F4" t="s">
        <v>46</v>
      </c>
      <c r="G4">
        <v>30</v>
      </c>
    </row>
    <row r="5" spans="2:7" x14ac:dyDescent="0.3">
      <c r="B5" s="7" t="s">
        <v>31</v>
      </c>
      <c r="C5" t="s">
        <v>38</v>
      </c>
      <c r="D5" t="s">
        <v>41</v>
      </c>
      <c r="E5" t="s">
        <v>43</v>
      </c>
      <c r="F5" t="s">
        <v>47</v>
      </c>
      <c r="G5">
        <v>30</v>
      </c>
    </row>
    <row r="6" spans="2:7" x14ac:dyDescent="0.3">
      <c r="B6" s="7" t="s">
        <v>32</v>
      </c>
      <c r="C6" t="s">
        <v>38</v>
      </c>
      <c r="D6" t="s">
        <v>41</v>
      </c>
      <c r="E6" t="s">
        <v>43</v>
      </c>
      <c r="F6" t="s">
        <v>47</v>
      </c>
      <c r="G6">
        <v>30</v>
      </c>
    </row>
    <row r="7" spans="2:7" x14ac:dyDescent="0.3">
      <c r="B7" s="7" t="s">
        <v>33</v>
      </c>
      <c r="C7" t="s">
        <v>42</v>
      </c>
      <c r="D7" t="s">
        <v>40</v>
      </c>
      <c r="E7" t="s">
        <v>43</v>
      </c>
      <c r="F7" t="s">
        <v>45</v>
      </c>
      <c r="G7">
        <v>30</v>
      </c>
    </row>
    <row r="8" spans="2:7" x14ac:dyDescent="0.3">
      <c r="B8" s="7" t="s">
        <v>34</v>
      </c>
      <c r="C8" t="s">
        <v>38</v>
      </c>
      <c r="D8" t="s">
        <v>41</v>
      </c>
      <c r="E8" t="s">
        <v>43</v>
      </c>
      <c r="F8" t="s">
        <v>47</v>
      </c>
      <c r="G8">
        <v>30</v>
      </c>
    </row>
    <row r="9" spans="2:7" x14ac:dyDescent="0.3">
      <c r="B9" s="7" t="s">
        <v>35</v>
      </c>
      <c r="C9" t="s">
        <v>36</v>
      </c>
      <c r="D9" t="s">
        <v>39</v>
      </c>
      <c r="E9" t="s">
        <v>43</v>
      </c>
      <c r="F9" t="s">
        <v>45</v>
      </c>
      <c r="G9">
        <v>30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CCE8-31B4-4C6C-81E7-4F9F738F2D23}">
  <dimension ref="A3:B5"/>
  <sheetViews>
    <sheetView workbookViewId="0">
      <selection activeCell="B4" sqref="B4:B5"/>
    </sheetView>
  </sheetViews>
  <sheetFormatPr defaultRowHeight="14.4" x14ac:dyDescent="0.3"/>
  <cols>
    <col min="1" max="1" width="31.33203125" bestFit="1" customWidth="1"/>
    <col min="2" max="2" width="20.77734375" bestFit="1" customWidth="1"/>
  </cols>
  <sheetData>
    <row r="3" spans="1:2" x14ac:dyDescent="0.3">
      <c r="A3" s="12" t="s">
        <v>28</v>
      </c>
      <c r="B3" t="s">
        <v>48</v>
      </c>
    </row>
    <row r="4" spans="1:2" x14ac:dyDescent="0.3">
      <c r="A4" t="s">
        <v>27</v>
      </c>
      <c r="B4" s="21">
        <v>64984</v>
      </c>
    </row>
    <row r="5" spans="1:2" x14ac:dyDescent="0.3">
      <c r="A5" t="s">
        <v>26</v>
      </c>
      <c r="B5" s="21">
        <v>62091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163E-3662-40B5-B366-C949D14EC4AA}">
  <dimension ref="A1:Q50"/>
  <sheetViews>
    <sheetView workbookViewId="0">
      <selection activeCell="C50" sqref="C50"/>
    </sheetView>
  </sheetViews>
  <sheetFormatPr defaultRowHeight="14.4" x14ac:dyDescent="0.3"/>
  <cols>
    <col min="2" max="2" width="9.6640625" bestFit="1" customWidth="1"/>
    <col min="3" max="3" width="16.77734375" bestFit="1" customWidth="1"/>
    <col min="4" max="4" width="13.6640625" bestFit="1" customWidth="1"/>
    <col min="5" max="5" width="28.88671875" bestFit="1" customWidth="1"/>
    <col min="6" max="6" width="37.21875" bestFit="1" customWidth="1"/>
    <col min="7" max="7" width="15.33203125" bestFit="1" customWidth="1"/>
    <col min="8" max="8" width="27.109375" bestFit="1" customWidth="1"/>
    <col min="9" max="9" width="16.5546875" bestFit="1" customWidth="1"/>
    <col min="10" max="10" width="21.33203125" bestFit="1" customWidth="1"/>
    <col min="11" max="11" width="12" bestFit="1" customWidth="1"/>
    <col min="13" max="13" width="21.33203125" bestFit="1" customWidth="1"/>
    <col min="14" max="14" width="12" bestFit="1" customWidth="1"/>
    <col min="16" max="16" width="21.33203125" bestFit="1" customWidth="1"/>
    <col min="17" max="17" width="12.6640625" bestFit="1" customWidth="1"/>
  </cols>
  <sheetData>
    <row r="1" spans="1:17" x14ac:dyDescent="0.3">
      <c r="A1" s="3" t="s">
        <v>14</v>
      </c>
      <c r="B1" s="4" t="s">
        <v>15</v>
      </c>
      <c r="C1" s="3" t="s">
        <v>16</v>
      </c>
      <c r="D1" s="3" t="s">
        <v>17</v>
      </c>
      <c r="E1" s="3" t="s">
        <v>28</v>
      </c>
      <c r="F1" s="3" t="s">
        <v>65</v>
      </c>
      <c r="G1" s="3" t="s">
        <v>29</v>
      </c>
      <c r="H1" s="3" t="s">
        <v>62</v>
      </c>
    </row>
    <row r="2" spans="1:17" x14ac:dyDescent="0.3">
      <c r="A2" s="2">
        <v>43937</v>
      </c>
      <c r="B2">
        <v>175</v>
      </c>
      <c r="C2">
        <v>432</v>
      </c>
      <c r="D2" s="5">
        <v>4786</v>
      </c>
      <c r="E2" t="s">
        <v>25</v>
      </c>
      <c r="F2">
        <v>1</v>
      </c>
      <c r="G2" s="17" t="s">
        <v>18</v>
      </c>
      <c r="H2" s="14">
        <v>0</v>
      </c>
    </row>
    <row r="3" spans="1:17" x14ac:dyDescent="0.3">
      <c r="A3" s="2">
        <v>43938</v>
      </c>
      <c r="B3">
        <v>175.3</v>
      </c>
      <c r="C3">
        <v>495</v>
      </c>
      <c r="D3" s="5">
        <v>4232</v>
      </c>
      <c r="E3" t="s">
        <v>26</v>
      </c>
      <c r="F3">
        <v>0.75</v>
      </c>
      <c r="G3" s="17" t="s">
        <v>19</v>
      </c>
      <c r="H3" s="20">
        <f>(B3-B2)/B2</f>
        <v>1.7142857142857792E-3</v>
      </c>
    </row>
    <row r="4" spans="1:17" ht="15" thickBot="1" x14ac:dyDescent="0.35">
      <c r="A4" s="2">
        <v>43939</v>
      </c>
      <c r="B4">
        <v>175.7</v>
      </c>
      <c r="C4">
        <v>480</v>
      </c>
      <c r="D4" s="5">
        <v>5001</v>
      </c>
      <c r="E4" t="s">
        <v>25</v>
      </c>
      <c r="F4">
        <v>3</v>
      </c>
      <c r="G4" s="17" t="s">
        <v>20</v>
      </c>
      <c r="H4" s="20">
        <f t="shared" ref="H4:H50" si="0">(B4-B3)/B3</f>
        <v>2.2818026240728879E-3</v>
      </c>
    </row>
    <row r="5" spans="1:17" x14ac:dyDescent="0.3">
      <c r="A5" s="2">
        <v>43940</v>
      </c>
      <c r="B5">
        <v>176.1</v>
      </c>
      <c r="C5">
        <v>471</v>
      </c>
      <c r="D5" s="5">
        <v>4998</v>
      </c>
      <c r="E5" t="s">
        <v>25</v>
      </c>
      <c r="F5">
        <v>1.5</v>
      </c>
      <c r="G5" s="17" t="s">
        <v>21</v>
      </c>
      <c r="H5" s="20">
        <f t="shared" si="0"/>
        <v>2.2766078542971299E-3</v>
      </c>
      <c r="J5" s="11" t="s">
        <v>15</v>
      </c>
      <c r="K5" s="11"/>
      <c r="M5" s="11" t="s">
        <v>17</v>
      </c>
      <c r="N5" s="11"/>
      <c r="P5" s="11" t="s">
        <v>62</v>
      </c>
      <c r="Q5" s="11"/>
    </row>
    <row r="6" spans="1:17" x14ac:dyDescent="0.3">
      <c r="A6" s="2">
        <v>43941</v>
      </c>
      <c r="B6">
        <v>175.3</v>
      </c>
      <c r="C6">
        <v>701</v>
      </c>
      <c r="D6" s="5">
        <v>7587</v>
      </c>
      <c r="E6" t="s">
        <v>27</v>
      </c>
      <c r="F6">
        <v>0.75</v>
      </c>
      <c r="G6" s="17" t="s">
        <v>22</v>
      </c>
      <c r="H6" s="20">
        <f t="shared" si="0"/>
        <v>-4.5428733674047865E-3</v>
      </c>
      <c r="J6" s="8"/>
      <c r="K6" s="8"/>
      <c r="M6" s="8"/>
      <c r="N6" s="8"/>
      <c r="P6" s="8"/>
      <c r="Q6" s="8"/>
    </row>
    <row r="7" spans="1:17" x14ac:dyDescent="0.3">
      <c r="A7" s="2">
        <v>43942</v>
      </c>
      <c r="B7">
        <v>175.5</v>
      </c>
      <c r="C7">
        <v>450</v>
      </c>
      <c r="D7" s="5">
        <v>4777</v>
      </c>
      <c r="E7" t="s">
        <v>25</v>
      </c>
      <c r="F7">
        <v>1.5</v>
      </c>
      <c r="G7" s="17" t="s">
        <v>23</v>
      </c>
      <c r="H7" s="20">
        <f t="shared" si="0"/>
        <v>1.1409013120364439E-3</v>
      </c>
      <c r="J7" s="8" t="s">
        <v>49</v>
      </c>
      <c r="K7" s="8">
        <v>176.12258064516129</v>
      </c>
      <c r="M7" s="8" t="s">
        <v>49</v>
      </c>
      <c r="N7" s="8">
        <v>6143.6451612903229</v>
      </c>
      <c r="P7" s="8" t="s">
        <v>49</v>
      </c>
      <c r="Q7" s="8">
        <v>6.271912408269462E-4</v>
      </c>
    </row>
    <row r="8" spans="1:17" x14ac:dyDescent="0.3">
      <c r="A8" s="2">
        <v>43943</v>
      </c>
      <c r="B8">
        <v>174.7</v>
      </c>
      <c r="C8">
        <v>720</v>
      </c>
      <c r="D8" s="5">
        <v>7192</v>
      </c>
      <c r="E8" t="s">
        <v>27</v>
      </c>
      <c r="F8">
        <v>0.75</v>
      </c>
      <c r="G8" s="17" t="s">
        <v>24</v>
      </c>
      <c r="H8" s="20">
        <f t="shared" si="0"/>
        <v>-4.5584045584046232E-3</v>
      </c>
      <c r="J8" s="8" t="s">
        <v>50</v>
      </c>
      <c r="K8" s="8">
        <v>0.18926625027428803</v>
      </c>
      <c r="M8" s="8" t="s">
        <v>50</v>
      </c>
      <c r="N8" s="8">
        <v>452.40405041869485</v>
      </c>
      <c r="P8" s="8" t="s">
        <v>50</v>
      </c>
      <c r="Q8" s="8">
        <v>5.4318060946398588E-4</v>
      </c>
    </row>
    <row r="9" spans="1:17" x14ac:dyDescent="0.3">
      <c r="A9" s="2">
        <v>43944</v>
      </c>
      <c r="B9">
        <v>174.1</v>
      </c>
      <c r="C9">
        <v>655</v>
      </c>
      <c r="D9" s="5">
        <v>6354</v>
      </c>
      <c r="E9" t="s">
        <v>26</v>
      </c>
      <c r="F9">
        <v>0.75</v>
      </c>
      <c r="G9" s="17" t="s">
        <v>18</v>
      </c>
      <c r="H9" s="20">
        <f t="shared" si="0"/>
        <v>-3.434459072696018E-3</v>
      </c>
      <c r="J9" s="8" t="s">
        <v>51</v>
      </c>
      <c r="K9" s="8">
        <v>176</v>
      </c>
      <c r="M9" s="8" t="s">
        <v>51</v>
      </c>
      <c r="N9" s="8">
        <v>5003</v>
      </c>
      <c r="P9" s="8" t="s">
        <v>51</v>
      </c>
      <c r="Q9" s="8">
        <v>1.4275935131611117E-3</v>
      </c>
    </row>
    <row r="10" spans="1:17" x14ac:dyDescent="0.3">
      <c r="A10" s="2">
        <v>43945</v>
      </c>
      <c r="B10">
        <v>175.1</v>
      </c>
      <c r="C10">
        <v>410</v>
      </c>
      <c r="D10" s="5">
        <v>4304</v>
      </c>
      <c r="E10" t="s">
        <v>25</v>
      </c>
      <c r="F10">
        <v>0.75</v>
      </c>
      <c r="G10" s="17" t="s">
        <v>19</v>
      </c>
      <c r="H10" s="20">
        <f t="shared" si="0"/>
        <v>5.7438253877082138E-3</v>
      </c>
      <c r="J10" s="8" t="s">
        <v>52</v>
      </c>
      <c r="K10" s="8">
        <v>175.3</v>
      </c>
      <c r="M10" s="8" t="s">
        <v>52</v>
      </c>
      <c r="N10" s="8">
        <v>4444</v>
      </c>
      <c r="P10" s="8" t="s">
        <v>52</v>
      </c>
      <c r="Q10" s="8" t="e">
        <v>#N/A</v>
      </c>
    </row>
    <row r="11" spans="1:17" x14ac:dyDescent="0.3">
      <c r="A11" s="2">
        <v>43946</v>
      </c>
      <c r="B11">
        <v>175.6</v>
      </c>
      <c r="C11">
        <v>504</v>
      </c>
      <c r="D11" s="5">
        <v>4694</v>
      </c>
      <c r="E11" t="s">
        <v>25</v>
      </c>
      <c r="F11">
        <v>3.25</v>
      </c>
      <c r="G11" s="17" t="s">
        <v>20</v>
      </c>
      <c r="H11" s="20">
        <f t="shared" si="0"/>
        <v>2.8555111364934323E-3</v>
      </c>
      <c r="J11" s="8" t="s">
        <v>53</v>
      </c>
      <c r="K11" s="8">
        <v>1.0537898833636501</v>
      </c>
      <c r="M11" s="8" t="s">
        <v>53</v>
      </c>
      <c r="N11" s="8">
        <v>2518.8791495211653</v>
      </c>
      <c r="P11" s="8" t="s">
        <v>53</v>
      </c>
      <c r="Q11" s="8">
        <v>2.9751227260282919E-3</v>
      </c>
    </row>
    <row r="12" spans="1:17" x14ac:dyDescent="0.3">
      <c r="A12" s="2">
        <v>43947</v>
      </c>
      <c r="B12">
        <v>176.1</v>
      </c>
      <c r="C12">
        <v>492</v>
      </c>
      <c r="D12" s="5">
        <v>4588</v>
      </c>
      <c r="E12" t="s">
        <v>25</v>
      </c>
      <c r="F12">
        <v>1.5</v>
      </c>
      <c r="G12" s="17" t="s">
        <v>21</v>
      </c>
      <c r="H12" s="20">
        <f t="shared" si="0"/>
        <v>2.8473804100227792E-3</v>
      </c>
      <c r="J12" s="8" t="s">
        <v>54</v>
      </c>
      <c r="K12" s="8">
        <v>1.1104731182795726</v>
      </c>
      <c r="M12" s="8" t="s">
        <v>54</v>
      </c>
      <c r="N12" s="8">
        <v>6344752.1698924704</v>
      </c>
      <c r="P12" s="8" t="s">
        <v>54</v>
      </c>
      <c r="Q12" s="8">
        <v>8.8513552349300156E-6</v>
      </c>
    </row>
    <row r="13" spans="1:17" x14ac:dyDescent="0.3">
      <c r="A13" s="2">
        <v>43948</v>
      </c>
      <c r="B13">
        <v>175.5</v>
      </c>
      <c r="C13">
        <v>845</v>
      </c>
      <c r="D13" s="5">
        <v>14662</v>
      </c>
      <c r="E13" t="s">
        <v>27</v>
      </c>
      <c r="F13">
        <v>1.75</v>
      </c>
      <c r="G13" s="17" t="s">
        <v>22</v>
      </c>
      <c r="H13" s="20">
        <f t="shared" si="0"/>
        <v>-3.4071550255536306E-3</v>
      </c>
      <c r="J13" s="8" t="s">
        <v>55</v>
      </c>
      <c r="K13" s="8">
        <v>-0.41480102686087239</v>
      </c>
      <c r="M13" s="8" t="s">
        <v>55</v>
      </c>
      <c r="N13" s="8">
        <v>4.1916634206281511</v>
      </c>
      <c r="P13" s="8" t="s">
        <v>55</v>
      </c>
      <c r="Q13" s="8">
        <v>-0.94005702358900622</v>
      </c>
    </row>
    <row r="14" spans="1:17" x14ac:dyDescent="0.3">
      <c r="A14" s="2">
        <v>43949</v>
      </c>
      <c r="B14">
        <v>175.9</v>
      </c>
      <c r="C14">
        <v>421</v>
      </c>
      <c r="D14" s="5">
        <v>5105</v>
      </c>
      <c r="E14" t="s">
        <v>25</v>
      </c>
      <c r="F14">
        <f>5/6</f>
        <v>0.83333333333333337</v>
      </c>
      <c r="G14" s="17" t="s">
        <v>23</v>
      </c>
      <c r="H14" s="20">
        <f t="shared" si="0"/>
        <v>2.2792022792023116E-3</v>
      </c>
      <c r="J14" s="8" t="s">
        <v>56</v>
      </c>
      <c r="K14" s="8">
        <v>0.42166106873358783</v>
      </c>
      <c r="M14" s="8" t="s">
        <v>56</v>
      </c>
      <c r="N14" s="8">
        <v>2.0646854182141414</v>
      </c>
      <c r="P14" s="8" t="s">
        <v>56</v>
      </c>
      <c r="Q14" s="8">
        <v>-0.4355914857496907</v>
      </c>
    </row>
    <row r="15" spans="1:17" x14ac:dyDescent="0.3">
      <c r="A15" s="2">
        <v>43950</v>
      </c>
      <c r="B15">
        <v>176.4</v>
      </c>
      <c r="C15">
        <v>496</v>
      </c>
      <c r="D15" s="5">
        <v>5219</v>
      </c>
      <c r="E15" t="s">
        <v>25</v>
      </c>
      <c r="F15">
        <v>1.25</v>
      </c>
      <c r="G15" s="17" t="s">
        <v>24</v>
      </c>
      <c r="H15" s="20">
        <f t="shared" si="0"/>
        <v>2.8425241614553724E-3</v>
      </c>
      <c r="J15" s="8" t="s">
        <v>57</v>
      </c>
      <c r="K15" s="8">
        <v>4.2000000000000171</v>
      </c>
      <c r="M15" s="8" t="s">
        <v>57</v>
      </c>
      <c r="N15" s="8">
        <v>10676</v>
      </c>
      <c r="P15" s="8" t="s">
        <v>57</v>
      </c>
      <c r="Q15" s="8">
        <v>1.0302229946112837E-2</v>
      </c>
    </row>
    <row r="16" spans="1:17" x14ac:dyDescent="0.3">
      <c r="A16" s="2">
        <v>43951</v>
      </c>
      <c r="B16">
        <v>176.5</v>
      </c>
      <c r="C16">
        <v>433</v>
      </c>
      <c r="D16" s="5">
        <v>5555</v>
      </c>
      <c r="E16" t="s">
        <v>25</v>
      </c>
      <c r="F16">
        <v>0.75</v>
      </c>
      <c r="G16" s="17" t="s">
        <v>18</v>
      </c>
      <c r="H16" s="20">
        <f t="shared" si="0"/>
        <v>5.6689342403624888E-4</v>
      </c>
      <c r="J16" s="8" t="s">
        <v>58</v>
      </c>
      <c r="K16" s="8">
        <v>174.1</v>
      </c>
      <c r="M16" s="8" t="s">
        <v>58</v>
      </c>
      <c r="N16" s="8">
        <v>3986</v>
      </c>
      <c r="P16" s="8" t="s">
        <v>58</v>
      </c>
      <c r="Q16" s="8">
        <v>-4.5584045584046232E-3</v>
      </c>
    </row>
    <row r="17" spans="1:17" x14ac:dyDescent="0.3">
      <c r="A17" s="2">
        <v>43952</v>
      </c>
      <c r="B17">
        <v>176</v>
      </c>
      <c r="C17">
        <v>660</v>
      </c>
      <c r="D17" s="5">
        <v>7098</v>
      </c>
      <c r="E17" t="s">
        <v>26</v>
      </c>
      <c r="F17">
        <v>1.1499999999999999</v>
      </c>
      <c r="G17" s="17" t="s">
        <v>19</v>
      </c>
      <c r="H17" s="20">
        <f t="shared" si="0"/>
        <v>-2.8328611898016999E-3</v>
      </c>
      <c r="J17" s="8" t="s">
        <v>59</v>
      </c>
      <c r="K17" s="8">
        <v>178.3</v>
      </c>
      <c r="M17" s="8" t="s">
        <v>59</v>
      </c>
      <c r="N17" s="8">
        <v>14662</v>
      </c>
      <c r="P17" s="8" t="s">
        <v>59</v>
      </c>
      <c r="Q17" s="8">
        <v>5.7438253877082138E-3</v>
      </c>
    </row>
    <row r="18" spans="1:17" x14ac:dyDescent="0.3">
      <c r="A18" s="2">
        <v>43953</v>
      </c>
      <c r="B18">
        <v>176.2</v>
      </c>
      <c r="C18">
        <v>518</v>
      </c>
      <c r="D18" s="5">
        <v>4991</v>
      </c>
      <c r="E18" t="s">
        <v>25</v>
      </c>
      <c r="F18">
        <v>2</v>
      </c>
      <c r="G18" s="17" t="s">
        <v>20</v>
      </c>
      <c r="H18" s="20">
        <f t="shared" si="0"/>
        <v>1.1363636363635717E-3</v>
      </c>
      <c r="J18" s="8" t="s">
        <v>60</v>
      </c>
      <c r="K18" s="8">
        <v>5459.8</v>
      </c>
      <c r="M18" s="8" t="s">
        <v>60</v>
      </c>
      <c r="N18" s="8">
        <v>190453</v>
      </c>
      <c r="P18" s="8" t="s">
        <v>60</v>
      </c>
      <c r="Q18" s="8">
        <v>1.8815737224808386E-2</v>
      </c>
    </row>
    <row r="19" spans="1:17" x14ac:dyDescent="0.3">
      <c r="A19" s="2">
        <v>43954</v>
      </c>
      <c r="B19">
        <v>176.3</v>
      </c>
      <c r="C19">
        <v>555</v>
      </c>
      <c r="D19" s="5">
        <v>6092</v>
      </c>
      <c r="E19" t="s">
        <v>25</v>
      </c>
      <c r="F19">
        <v>2.75</v>
      </c>
      <c r="G19" s="17" t="s">
        <v>21</v>
      </c>
      <c r="H19" s="20">
        <f t="shared" si="0"/>
        <v>5.6753688989797247E-4</v>
      </c>
      <c r="J19" s="8" t="s">
        <v>61</v>
      </c>
      <c r="K19" s="8">
        <v>31</v>
      </c>
      <c r="M19" s="8" t="s">
        <v>61</v>
      </c>
      <c r="N19" s="8">
        <v>31</v>
      </c>
      <c r="P19" s="8" t="s">
        <v>61</v>
      </c>
      <c r="Q19" s="8">
        <v>30</v>
      </c>
    </row>
    <row r="20" spans="1:17" ht="15" thickBot="1" x14ac:dyDescent="0.35">
      <c r="A20" s="2">
        <v>43955</v>
      </c>
      <c r="B20">
        <v>175.9</v>
      </c>
      <c r="C20">
        <v>674</v>
      </c>
      <c r="D20" s="5">
        <v>7741</v>
      </c>
      <c r="E20" t="s">
        <v>26</v>
      </c>
      <c r="F20">
        <v>1</v>
      </c>
      <c r="G20" s="17" t="s">
        <v>22</v>
      </c>
      <c r="H20" s="20">
        <f t="shared" si="0"/>
        <v>-2.2688598979013369E-3</v>
      </c>
      <c r="J20" s="9" t="s">
        <v>66</v>
      </c>
      <c r="K20" s="9">
        <v>0.38653324984259502</v>
      </c>
      <c r="M20" s="9" t="s">
        <v>66</v>
      </c>
      <c r="N20" s="9">
        <v>923.9323312892169</v>
      </c>
      <c r="P20" s="9" t="s">
        <v>66</v>
      </c>
      <c r="Q20" s="9">
        <v>1.1109290835074517E-3</v>
      </c>
    </row>
    <row r="21" spans="1:17" x14ac:dyDescent="0.3">
      <c r="A21" s="2">
        <v>43956</v>
      </c>
      <c r="B21">
        <v>175.1</v>
      </c>
      <c r="C21">
        <v>814</v>
      </c>
      <c r="D21" s="5">
        <v>12333</v>
      </c>
      <c r="E21" t="s">
        <v>27</v>
      </c>
      <c r="F21">
        <v>1.25</v>
      </c>
      <c r="G21" s="17" t="s">
        <v>23</v>
      </c>
      <c r="H21" s="20">
        <f t="shared" si="0"/>
        <v>-4.5480386583286606E-3</v>
      </c>
    </row>
    <row r="22" spans="1:17" ht="15" thickBot="1" x14ac:dyDescent="0.35">
      <c r="A22" s="2">
        <v>43957</v>
      </c>
      <c r="B22">
        <v>174.8</v>
      </c>
      <c r="C22">
        <v>723</v>
      </c>
      <c r="D22" s="5">
        <v>10921</v>
      </c>
      <c r="E22" t="s">
        <v>26</v>
      </c>
      <c r="F22">
        <v>1.5</v>
      </c>
      <c r="G22" s="17" t="s">
        <v>24</v>
      </c>
      <c r="H22" s="20">
        <f t="shared" si="0"/>
        <v>-1.7133066818959622E-3</v>
      </c>
    </row>
    <row r="23" spans="1:17" x14ac:dyDescent="0.3">
      <c r="A23" s="2">
        <v>43958</v>
      </c>
      <c r="B23">
        <v>175.7</v>
      </c>
      <c r="C23">
        <v>476</v>
      </c>
      <c r="D23" s="5">
        <v>4444</v>
      </c>
      <c r="E23" t="s">
        <v>25</v>
      </c>
      <c r="F23">
        <v>1</v>
      </c>
      <c r="G23" s="17" t="s">
        <v>18</v>
      </c>
      <c r="H23" s="20">
        <f t="shared" si="0"/>
        <v>5.1487414187641719E-3</v>
      </c>
      <c r="J23" s="11" t="s">
        <v>16</v>
      </c>
      <c r="K23" s="11"/>
      <c r="M23" s="11" t="s">
        <v>65</v>
      </c>
      <c r="N23" s="11"/>
      <c r="P23" s="11" t="s">
        <v>62</v>
      </c>
      <c r="Q23" s="11"/>
    </row>
    <row r="24" spans="1:17" x14ac:dyDescent="0.3">
      <c r="A24" s="2">
        <v>43959</v>
      </c>
      <c r="B24">
        <v>176.3</v>
      </c>
      <c r="C24">
        <v>498</v>
      </c>
      <c r="D24" s="5">
        <v>4454</v>
      </c>
      <c r="E24" t="s">
        <v>25</v>
      </c>
      <c r="F24">
        <v>1.5</v>
      </c>
      <c r="G24" s="17" t="s">
        <v>19</v>
      </c>
      <c r="H24" s="20">
        <f t="shared" si="0"/>
        <v>3.4149117814457758E-3</v>
      </c>
      <c r="J24" s="8"/>
      <c r="K24" s="8"/>
      <c r="M24" s="8"/>
      <c r="N24" s="8"/>
      <c r="P24" s="8"/>
      <c r="Q24" s="8"/>
    </row>
    <row r="25" spans="1:17" x14ac:dyDescent="0.3">
      <c r="A25" s="2">
        <v>43960</v>
      </c>
      <c r="B25">
        <v>176.8</v>
      </c>
      <c r="C25">
        <v>532</v>
      </c>
      <c r="D25" s="5">
        <v>4616</v>
      </c>
      <c r="E25" t="s">
        <v>25</v>
      </c>
      <c r="F25">
        <v>2</v>
      </c>
      <c r="G25" s="17" t="s">
        <v>20</v>
      </c>
      <c r="H25" s="20">
        <f t="shared" si="0"/>
        <v>2.8360748723766306E-3</v>
      </c>
      <c r="J25" s="8" t="s">
        <v>49</v>
      </c>
      <c r="K25" s="8">
        <v>557.0322580645161</v>
      </c>
      <c r="M25" s="8" t="s">
        <v>49</v>
      </c>
      <c r="N25" s="8">
        <v>1.4430107526881721</v>
      </c>
      <c r="P25" s="8" t="s">
        <v>49</v>
      </c>
      <c r="Q25" s="8">
        <v>6.0695926531639951E-4</v>
      </c>
    </row>
    <row r="26" spans="1:17" x14ac:dyDescent="0.3">
      <c r="A26" s="2">
        <v>43961</v>
      </c>
      <c r="B26">
        <v>177</v>
      </c>
      <c r="C26">
        <v>510</v>
      </c>
      <c r="D26" s="5">
        <v>4444</v>
      </c>
      <c r="E26" t="s">
        <v>25</v>
      </c>
      <c r="F26">
        <v>1.5</v>
      </c>
      <c r="G26" s="17" t="s">
        <v>21</v>
      </c>
      <c r="H26" s="20">
        <f t="shared" si="0"/>
        <v>1.1312217194569493E-3</v>
      </c>
      <c r="J26" s="8" t="s">
        <v>50</v>
      </c>
      <c r="K26" s="8">
        <v>21.94594943256509</v>
      </c>
      <c r="M26" s="8" t="s">
        <v>50</v>
      </c>
      <c r="N26" s="8">
        <v>0.12712183403765465</v>
      </c>
      <c r="P26" s="8" t="s">
        <v>50</v>
      </c>
      <c r="Q26" s="8">
        <v>5.2575596504698832E-4</v>
      </c>
    </row>
    <row r="27" spans="1:17" x14ac:dyDescent="0.3">
      <c r="A27" s="2">
        <v>43962</v>
      </c>
      <c r="B27">
        <v>177.5</v>
      </c>
      <c r="C27">
        <v>525</v>
      </c>
      <c r="D27" s="5">
        <v>5112</v>
      </c>
      <c r="E27" t="s">
        <v>25</v>
      </c>
      <c r="F27">
        <v>1</v>
      </c>
      <c r="G27" s="17" t="s">
        <v>22</v>
      </c>
      <c r="H27" s="20">
        <f t="shared" si="0"/>
        <v>2.8248587570621469E-3</v>
      </c>
      <c r="J27" s="8" t="s">
        <v>51</v>
      </c>
      <c r="K27" s="8">
        <v>510</v>
      </c>
      <c r="M27" s="8" t="s">
        <v>51</v>
      </c>
      <c r="N27" s="8">
        <v>1.25</v>
      </c>
      <c r="P27" s="8" t="s">
        <v>51</v>
      </c>
      <c r="Q27" s="8">
        <v>1.1409013120364439E-3</v>
      </c>
    </row>
    <row r="28" spans="1:17" x14ac:dyDescent="0.3">
      <c r="A28" s="2">
        <v>43963</v>
      </c>
      <c r="B28">
        <v>177.9</v>
      </c>
      <c r="C28">
        <v>506</v>
      </c>
      <c r="D28" s="5">
        <v>5003</v>
      </c>
      <c r="E28" t="s">
        <v>25</v>
      </c>
      <c r="F28">
        <v>1.5</v>
      </c>
      <c r="G28" s="17" t="s">
        <v>23</v>
      </c>
      <c r="H28" s="20">
        <f t="shared" si="0"/>
        <v>2.2535211267605956E-3</v>
      </c>
      <c r="J28" s="8" t="s">
        <v>52</v>
      </c>
      <c r="K28" s="8" t="e">
        <v>#N/A</v>
      </c>
      <c r="M28" s="8" t="s">
        <v>52</v>
      </c>
      <c r="N28" s="8">
        <v>1.5</v>
      </c>
      <c r="P28" s="8" t="s">
        <v>52</v>
      </c>
      <c r="Q28" s="8" t="e">
        <v>#N/A</v>
      </c>
    </row>
    <row r="29" spans="1:17" x14ac:dyDescent="0.3">
      <c r="A29" s="2">
        <v>43964</v>
      </c>
      <c r="B29">
        <v>177.5</v>
      </c>
      <c r="C29">
        <v>625</v>
      </c>
      <c r="D29" s="5">
        <v>6845</v>
      </c>
      <c r="E29" t="s">
        <v>26</v>
      </c>
      <c r="F29">
        <v>1.25</v>
      </c>
      <c r="G29" s="17" t="s">
        <v>24</v>
      </c>
      <c r="H29" s="20">
        <f t="shared" si="0"/>
        <v>-2.2484541877459564E-3</v>
      </c>
      <c r="J29" s="8" t="s">
        <v>53</v>
      </c>
      <c r="K29" s="8">
        <v>122.18987515910564</v>
      </c>
      <c r="M29" s="8" t="s">
        <v>53</v>
      </c>
      <c r="N29" s="8">
        <v>0.7077844172924459</v>
      </c>
      <c r="P29" s="8" t="s">
        <v>53</v>
      </c>
      <c r="Q29" s="8">
        <v>2.9272853257339281E-3</v>
      </c>
    </row>
    <row r="30" spans="1:17" x14ac:dyDescent="0.3">
      <c r="A30" s="2">
        <v>43965</v>
      </c>
      <c r="B30">
        <v>178</v>
      </c>
      <c r="C30">
        <v>402</v>
      </c>
      <c r="D30" s="5">
        <v>3986</v>
      </c>
      <c r="E30" t="s">
        <v>25</v>
      </c>
      <c r="F30">
        <v>1</v>
      </c>
      <c r="G30" s="17" t="s">
        <v>18</v>
      </c>
      <c r="H30" s="20">
        <f t="shared" si="0"/>
        <v>2.8169014084507044E-3</v>
      </c>
      <c r="J30" s="8" t="s">
        <v>54</v>
      </c>
      <c r="K30" s="8">
        <v>14930.36559139782</v>
      </c>
      <c r="M30" s="8" t="s">
        <v>54</v>
      </c>
      <c r="N30" s="8">
        <v>0.50095878136200722</v>
      </c>
      <c r="P30" s="8" t="s">
        <v>54</v>
      </c>
      <c r="Q30" s="8">
        <v>8.5689993782571885E-6</v>
      </c>
    </row>
    <row r="31" spans="1:17" x14ac:dyDescent="0.3">
      <c r="A31" s="2">
        <v>43966</v>
      </c>
      <c r="B31">
        <v>177.7</v>
      </c>
      <c r="C31">
        <v>733</v>
      </c>
      <c r="D31" s="5">
        <v>8833</v>
      </c>
      <c r="E31" t="s">
        <v>26</v>
      </c>
      <c r="F31">
        <v>1.25</v>
      </c>
      <c r="G31" s="17" t="s">
        <v>19</v>
      </c>
      <c r="H31" s="20">
        <f t="shared" si="0"/>
        <v>-1.6853932584270301E-3</v>
      </c>
      <c r="J31" s="8" t="s">
        <v>55</v>
      </c>
      <c r="K31" s="8">
        <v>-0.27042052874499944</v>
      </c>
      <c r="M31" s="8" t="s">
        <v>55</v>
      </c>
      <c r="N31" s="8">
        <v>1.0986508968588922</v>
      </c>
      <c r="P31" s="8" t="s">
        <v>55</v>
      </c>
      <c r="Q31" s="8">
        <v>-0.88311635418266921</v>
      </c>
    </row>
    <row r="32" spans="1:17" x14ac:dyDescent="0.3">
      <c r="A32" s="13">
        <v>43967</v>
      </c>
      <c r="B32" s="17">
        <v>178.3</v>
      </c>
      <c r="C32" s="17">
        <v>512</v>
      </c>
      <c r="D32" s="18">
        <v>4486</v>
      </c>
      <c r="E32" s="17" t="s">
        <v>25</v>
      </c>
      <c r="F32" s="17">
        <v>3</v>
      </c>
      <c r="G32" s="17" t="s">
        <v>20</v>
      </c>
      <c r="H32" s="20">
        <f t="shared" si="0"/>
        <v>3.3764772087789691E-3</v>
      </c>
      <c r="J32" s="8" t="s">
        <v>56</v>
      </c>
      <c r="K32" s="8">
        <v>0.86832794198081242</v>
      </c>
      <c r="M32" s="8" t="s">
        <v>56</v>
      </c>
      <c r="N32" s="8">
        <v>1.3411280266980983</v>
      </c>
      <c r="P32" s="8" t="s">
        <v>56</v>
      </c>
      <c r="Q32" s="8">
        <v>-0.41922366816678042</v>
      </c>
    </row>
    <row r="33" spans="1:17" x14ac:dyDescent="0.3">
      <c r="A33" s="13"/>
      <c r="B33" s="17"/>
      <c r="C33" s="17"/>
      <c r="D33" s="18"/>
      <c r="E33" s="17"/>
      <c r="F33" s="17"/>
      <c r="G33" s="17"/>
      <c r="J33" s="8" t="s">
        <v>57</v>
      </c>
      <c r="K33" s="8">
        <v>443</v>
      </c>
      <c r="M33" s="8" t="s">
        <v>57</v>
      </c>
      <c r="N33" s="8">
        <v>2.5</v>
      </c>
      <c r="P33" s="8" t="s">
        <v>57</v>
      </c>
      <c r="Q33" s="8">
        <v>1.0302229946112837E-2</v>
      </c>
    </row>
    <row r="34" spans="1:17" x14ac:dyDescent="0.3">
      <c r="A34" s="13"/>
      <c r="B34" s="17"/>
      <c r="C34" s="17"/>
      <c r="D34" s="18"/>
      <c r="E34" s="17"/>
      <c r="F34" s="17"/>
      <c r="G34" s="17"/>
      <c r="J34" s="8" t="s">
        <v>58</v>
      </c>
      <c r="K34" s="8">
        <v>402</v>
      </c>
      <c r="M34" s="8" t="s">
        <v>58</v>
      </c>
      <c r="N34" s="8">
        <v>0.75</v>
      </c>
      <c r="P34" s="8" t="s">
        <v>58</v>
      </c>
      <c r="Q34" s="8">
        <v>-4.5584045584046232E-3</v>
      </c>
    </row>
    <row r="35" spans="1:17" ht="18" x14ac:dyDescent="0.35">
      <c r="A35" s="19" t="s">
        <v>63</v>
      </c>
      <c r="B35" s="19"/>
      <c r="C35" s="19"/>
      <c r="D35" s="19"/>
      <c r="E35" s="19"/>
      <c r="F35" s="19"/>
      <c r="G35" s="19"/>
      <c r="H35" s="19"/>
      <c r="J35" s="8" t="s">
        <v>59</v>
      </c>
      <c r="K35" s="8">
        <v>845</v>
      </c>
      <c r="M35" s="8" t="s">
        <v>59</v>
      </c>
      <c r="N35" s="8">
        <v>3.25</v>
      </c>
      <c r="P35" s="8" t="s">
        <v>59</v>
      </c>
      <c r="Q35" s="8">
        <v>5.7438253877082138E-3</v>
      </c>
    </row>
    <row r="36" spans="1:17" x14ac:dyDescent="0.3">
      <c r="A36" s="3" t="s">
        <v>14</v>
      </c>
      <c r="B36" s="4" t="s">
        <v>15</v>
      </c>
      <c r="C36" s="3" t="s">
        <v>16</v>
      </c>
      <c r="D36" s="3" t="s">
        <v>17</v>
      </c>
      <c r="E36" s="3" t="s">
        <v>28</v>
      </c>
      <c r="F36" s="3" t="s">
        <v>65</v>
      </c>
      <c r="G36" s="3" t="s">
        <v>29</v>
      </c>
      <c r="H36" s="3" t="s">
        <v>62</v>
      </c>
      <c r="J36" s="8" t="s">
        <v>60</v>
      </c>
      <c r="K36" s="8">
        <v>17268</v>
      </c>
      <c r="M36" s="8" t="s">
        <v>60</v>
      </c>
      <c r="N36" s="8">
        <v>44.733333333333334</v>
      </c>
      <c r="P36" s="8" t="s">
        <v>60</v>
      </c>
      <c r="Q36" s="8">
        <v>1.8815737224808386E-2</v>
      </c>
    </row>
    <row r="37" spans="1:17" x14ac:dyDescent="0.3">
      <c r="A37" s="13">
        <v>43973</v>
      </c>
      <c r="B37" s="14">
        <v>178</v>
      </c>
      <c r="C37" s="14">
        <v>724</v>
      </c>
      <c r="D37" s="15">
        <v>8453</v>
      </c>
      <c r="E37" s="14" t="s">
        <v>26</v>
      </c>
      <c r="F37">
        <v>1.5</v>
      </c>
      <c r="G37" s="14" t="s">
        <v>21</v>
      </c>
      <c r="J37" s="8" t="s">
        <v>61</v>
      </c>
      <c r="K37" s="8">
        <v>31</v>
      </c>
      <c r="M37" s="8" t="s">
        <v>61</v>
      </c>
      <c r="N37" s="8">
        <v>31</v>
      </c>
      <c r="P37" s="8" t="s">
        <v>61</v>
      </c>
      <c r="Q37" s="8">
        <v>31</v>
      </c>
    </row>
    <row r="38" spans="1:17" ht="15" thickBot="1" x14ac:dyDescent="0.35">
      <c r="A38" s="13">
        <v>43974</v>
      </c>
      <c r="B38" s="14">
        <v>177.9</v>
      </c>
      <c r="C38" s="14">
        <v>703</v>
      </c>
      <c r="D38" s="15">
        <v>8298</v>
      </c>
      <c r="E38" s="14" t="s">
        <v>26</v>
      </c>
      <c r="F38">
        <v>1.5</v>
      </c>
      <c r="G38" s="14" t="s">
        <v>22</v>
      </c>
      <c r="H38" s="16">
        <f>(B38-B37)/B37</f>
        <v>-5.6179775280895683E-4</v>
      </c>
      <c r="J38" s="9" t="s">
        <v>66</v>
      </c>
      <c r="K38" s="9">
        <v>44.819608053507459</v>
      </c>
      <c r="M38" s="9" t="s">
        <v>66</v>
      </c>
      <c r="N38" s="9">
        <v>0.25961742024959927</v>
      </c>
      <c r="P38" s="9" t="s">
        <v>66</v>
      </c>
      <c r="Q38" s="9">
        <v>1.0737369261515405E-3</v>
      </c>
    </row>
    <row r="39" spans="1:17" x14ac:dyDescent="0.3">
      <c r="A39" s="13">
        <v>43975</v>
      </c>
      <c r="B39" s="14">
        <v>177.5</v>
      </c>
      <c r="C39" s="14">
        <v>754</v>
      </c>
      <c r="D39" s="15">
        <v>9001</v>
      </c>
      <c r="E39" s="14" t="s">
        <v>27</v>
      </c>
      <c r="F39">
        <v>1</v>
      </c>
      <c r="G39" s="14" t="s">
        <v>23</v>
      </c>
      <c r="H39" s="16">
        <f t="shared" ref="H39:H50" si="1">(B39-B38)/B38</f>
        <v>-2.2484541877459564E-3</v>
      </c>
    </row>
    <row r="40" spans="1:17" x14ac:dyDescent="0.3">
      <c r="A40" s="13">
        <v>43976</v>
      </c>
      <c r="B40" s="14">
        <v>177.2</v>
      </c>
      <c r="C40" s="14">
        <v>777</v>
      </c>
      <c r="D40" s="15">
        <v>9754</v>
      </c>
      <c r="E40" s="14" t="s">
        <v>27</v>
      </c>
      <c r="F40">
        <v>0.75</v>
      </c>
      <c r="G40" s="14" t="s">
        <v>24</v>
      </c>
      <c r="H40" s="16">
        <f t="shared" si="1"/>
        <v>-1.6901408450704866E-3</v>
      </c>
    </row>
    <row r="41" spans="1:17" x14ac:dyDescent="0.3">
      <c r="A41" s="13">
        <v>43977</v>
      </c>
      <c r="B41" s="14">
        <v>177.2</v>
      </c>
      <c r="C41" s="14">
        <v>692</v>
      </c>
      <c r="D41" s="15">
        <v>7908</v>
      </c>
      <c r="E41" s="14" t="s">
        <v>26</v>
      </c>
      <c r="F41">
        <v>1.5</v>
      </c>
      <c r="G41" s="14" t="s">
        <v>18</v>
      </c>
      <c r="H41" s="16">
        <f t="shared" si="1"/>
        <v>0</v>
      </c>
    </row>
    <row r="42" spans="1:17" x14ac:dyDescent="0.3">
      <c r="A42" s="13">
        <v>43978</v>
      </c>
      <c r="B42" s="14">
        <v>176.7</v>
      </c>
      <c r="C42" s="14">
        <v>794</v>
      </c>
      <c r="D42" s="5">
        <v>10437</v>
      </c>
      <c r="E42" s="14" t="s">
        <v>27</v>
      </c>
      <c r="F42">
        <v>1</v>
      </c>
      <c r="G42" s="14" t="s">
        <v>19</v>
      </c>
      <c r="H42" s="16">
        <f t="shared" si="1"/>
        <v>-2.8216704288939053E-3</v>
      </c>
    </row>
    <row r="43" spans="1:17" x14ac:dyDescent="0.3">
      <c r="A43" s="13">
        <v>43979</v>
      </c>
      <c r="B43" s="14">
        <v>177</v>
      </c>
      <c r="C43" s="14">
        <v>551</v>
      </c>
      <c r="D43" s="5">
        <v>6009</v>
      </c>
      <c r="E43" s="14" t="s">
        <v>26</v>
      </c>
      <c r="F43">
        <v>0.75</v>
      </c>
      <c r="G43" s="14" t="s">
        <v>20</v>
      </c>
      <c r="H43" s="16">
        <f t="shared" si="1"/>
        <v>1.6977928692700134E-3</v>
      </c>
    </row>
    <row r="44" spans="1:17" x14ac:dyDescent="0.3">
      <c r="A44" s="13">
        <v>43980</v>
      </c>
      <c r="B44" s="14">
        <v>176</v>
      </c>
      <c r="C44" s="14">
        <v>801</v>
      </c>
      <c r="D44" s="5">
        <v>11444</v>
      </c>
      <c r="E44" s="14" t="s">
        <v>27</v>
      </c>
      <c r="F44">
        <v>1</v>
      </c>
      <c r="G44" s="14" t="s">
        <v>21</v>
      </c>
      <c r="H44" s="16">
        <f t="shared" si="1"/>
        <v>-5.6497175141242938E-3</v>
      </c>
    </row>
    <row r="45" spans="1:17" x14ac:dyDescent="0.3">
      <c r="A45" s="13">
        <v>43981</v>
      </c>
      <c r="B45" s="14">
        <v>175.4</v>
      </c>
      <c r="C45" s="14">
        <v>813</v>
      </c>
      <c r="D45" s="5">
        <v>11877</v>
      </c>
      <c r="E45" s="14" t="s">
        <v>27</v>
      </c>
      <c r="F45">
        <v>0.75</v>
      </c>
      <c r="G45" s="14" t="s">
        <v>22</v>
      </c>
      <c r="H45" s="16">
        <f t="shared" si="1"/>
        <v>-3.4090909090908768E-3</v>
      </c>
    </row>
    <row r="46" spans="1:17" x14ac:dyDescent="0.3">
      <c r="A46" s="13">
        <v>43982</v>
      </c>
      <c r="B46" s="14">
        <v>175.1</v>
      </c>
      <c r="C46" s="14">
        <v>676</v>
      </c>
      <c r="D46" s="5">
        <v>8561</v>
      </c>
      <c r="E46" s="14" t="s">
        <v>26</v>
      </c>
      <c r="F46">
        <v>0.83333330000000005</v>
      </c>
      <c r="G46" s="14" t="s">
        <v>23</v>
      </c>
      <c r="H46" s="16">
        <f t="shared" si="1"/>
        <v>-1.7103762827822768E-3</v>
      </c>
    </row>
    <row r="47" spans="1:17" x14ac:dyDescent="0.3">
      <c r="A47" s="13">
        <v>43983</v>
      </c>
      <c r="B47" s="14">
        <v>174.9</v>
      </c>
      <c r="C47" s="14">
        <v>640</v>
      </c>
      <c r="D47" s="5">
        <v>7989</v>
      </c>
      <c r="E47" s="14" t="s">
        <v>26</v>
      </c>
      <c r="F47">
        <v>1.25</v>
      </c>
      <c r="G47" s="14" t="s">
        <v>24</v>
      </c>
      <c r="H47" s="16">
        <f t="shared" si="1"/>
        <v>-1.1422044545973081E-3</v>
      </c>
    </row>
    <row r="48" spans="1:17" x14ac:dyDescent="0.3">
      <c r="A48" s="13">
        <v>43984</v>
      </c>
      <c r="B48" s="14">
        <v>174.7</v>
      </c>
      <c r="C48" s="14">
        <v>586</v>
      </c>
      <c r="D48" s="5">
        <v>7540</v>
      </c>
      <c r="E48" s="14" t="s">
        <v>26</v>
      </c>
      <c r="F48">
        <v>1</v>
      </c>
      <c r="G48" s="14" t="s">
        <v>18</v>
      </c>
      <c r="H48" s="16">
        <f t="shared" si="1"/>
        <v>-1.1435105774729392E-3</v>
      </c>
    </row>
    <row r="49" spans="1:8" x14ac:dyDescent="0.3">
      <c r="A49" s="13">
        <v>43985</v>
      </c>
      <c r="B49" s="14">
        <v>175</v>
      </c>
      <c r="C49" s="14">
        <v>601</v>
      </c>
      <c r="D49" s="5">
        <v>7333</v>
      </c>
      <c r="E49" s="14" t="s">
        <v>26</v>
      </c>
      <c r="F49">
        <v>0.83333332999999998</v>
      </c>
      <c r="G49" s="14" t="s">
        <v>19</v>
      </c>
      <c r="H49" s="16">
        <f t="shared" si="1"/>
        <v>1.7172295363480903E-3</v>
      </c>
    </row>
    <row r="50" spans="1:8" x14ac:dyDescent="0.3">
      <c r="A50" s="13">
        <v>43986</v>
      </c>
      <c r="B50" s="14">
        <v>174.3</v>
      </c>
      <c r="C50" s="14">
        <v>823</v>
      </c>
      <c r="D50" s="5">
        <v>12471</v>
      </c>
      <c r="E50" s="14" t="s">
        <v>27</v>
      </c>
      <c r="F50">
        <v>0.75</v>
      </c>
      <c r="G50" s="14" t="s">
        <v>20</v>
      </c>
      <c r="H50" s="16">
        <f>(B50-B49)/B49</f>
        <v>-3.999999999999935E-3</v>
      </c>
    </row>
  </sheetData>
  <autoFilter ref="A1:H32" xr:uid="{7DAE23B0-6F22-4310-B0BF-A000C68D841F}"/>
  <mergeCells count="1">
    <mergeCell ref="A35:H35"/>
  </mergeCells>
  <phoneticPr fontId="2" type="noConversion"/>
  <conditionalFormatting sqref="H3:H32 H38:H50">
    <cfRule type="cellIs" dxfId="19" priority="5" operator="lessThan">
      <formula>0.00059</formula>
    </cfRule>
    <cfRule type="cellIs" dxfId="18" priority="6" operator="greaterThan">
      <formula>0.00059</formula>
    </cfRule>
  </conditionalFormatting>
  <conditionalFormatting sqref="C2:C32">
    <cfRule type="cellIs" dxfId="17" priority="3" operator="lessThan">
      <formula>600</formula>
    </cfRule>
    <cfRule type="cellIs" dxfId="16" priority="4" operator="greaterThan">
      <formula>600</formula>
    </cfRule>
  </conditionalFormatting>
  <conditionalFormatting sqref="C37:C50">
    <cfRule type="cellIs" dxfId="15" priority="1" operator="lessThan">
      <formula>600</formula>
    </cfRule>
    <cfRule type="cellIs" dxfId="14" priority="2" operator="greaterThan">
      <formula>600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9BCA6-F264-4772-81AC-3D05E1C65470}">
  <dimension ref="B3:K13"/>
  <sheetViews>
    <sheetView workbookViewId="0">
      <selection activeCell="I22" sqref="I22"/>
    </sheetView>
  </sheetViews>
  <sheetFormatPr defaultRowHeight="14.4" x14ac:dyDescent="0.3"/>
  <cols>
    <col min="7" max="7" width="21.21875" bestFit="1" customWidth="1"/>
    <col min="8" max="8" width="13.21875" customWidth="1"/>
    <col min="9" max="9" width="16" customWidth="1"/>
    <col min="10" max="10" width="21.21875" bestFit="1" customWidth="1"/>
    <col min="11" max="11" width="12" bestFit="1" customWidth="1"/>
  </cols>
  <sheetData>
    <row r="3" spans="2:11" x14ac:dyDescent="0.3">
      <c r="B3" s="8">
        <v>1.0537898833636501</v>
      </c>
      <c r="D3">
        <f>((1.96*B3)/0.4)^2</f>
        <v>26.662459569892594</v>
      </c>
    </row>
    <row r="6" spans="2:11" x14ac:dyDescent="0.3">
      <c r="B6">
        <v>2.9272853257339281E-3</v>
      </c>
      <c r="D6">
        <f>((1.96*B6)/0.001)^2</f>
        <v>32.918668011512814</v>
      </c>
    </row>
    <row r="7" spans="2:11" x14ac:dyDescent="0.3">
      <c r="D7" t="s">
        <v>101</v>
      </c>
      <c r="G7" s="43" t="s">
        <v>113</v>
      </c>
      <c r="H7" s="43"/>
      <c r="J7" s="43" t="s">
        <v>113</v>
      </c>
      <c r="K7" s="43"/>
    </row>
    <row r="8" spans="2:11" x14ac:dyDescent="0.3">
      <c r="G8" s="44" t="s">
        <v>114</v>
      </c>
      <c r="H8" s="44" t="s">
        <v>105</v>
      </c>
      <c r="J8" s="44" t="s">
        <v>114</v>
      </c>
      <c r="K8" s="44" t="s">
        <v>105</v>
      </c>
    </row>
    <row r="9" spans="2:11" x14ac:dyDescent="0.3">
      <c r="G9" t="s">
        <v>53</v>
      </c>
      <c r="H9">
        <v>1.0537898833636501</v>
      </c>
      <c r="J9" t="s">
        <v>53</v>
      </c>
      <c r="K9">
        <v>2.9272853257339281E-3</v>
      </c>
    </row>
    <row r="10" spans="2:11" x14ac:dyDescent="0.3">
      <c r="G10" t="s">
        <v>115</v>
      </c>
      <c r="H10">
        <v>1.96</v>
      </c>
      <c r="J10" t="s">
        <v>115</v>
      </c>
      <c r="K10">
        <v>1.96</v>
      </c>
    </row>
    <row r="11" spans="2:11" x14ac:dyDescent="0.3">
      <c r="G11" t="s">
        <v>116</v>
      </c>
      <c r="H11">
        <v>0.4</v>
      </c>
      <c r="J11" t="s">
        <v>116</v>
      </c>
      <c r="K11">
        <v>1E-3</v>
      </c>
    </row>
    <row r="12" spans="2:11" x14ac:dyDescent="0.3">
      <c r="G12" t="s">
        <v>117</v>
      </c>
      <c r="H12">
        <v>26.662459569892594</v>
      </c>
      <c r="J12" t="s">
        <v>117</v>
      </c>
      <c r="K12">
        <v>32.918668011512814</v>
      </c>
    </row>
    <row r="13" spans="2:11" x14ac:dyDescent="0.3">
      <c r="G13" t="s">
        <v>118</v>
      </c>
      <c r="H13">
        <v>27</v>
      </c>
      <c r="J13" t="s">
        <v>118</v>
      </c>
      <c r="K13">
        <v>33</v>
      </c>
    </row>
  </sheetData>
  <mergeCells count="2">
    <mergeCell ref="G7:H7"/>
    <mergeCell ref="J7:K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4053-C76A-420F-A5ED-1AEB1AE4324D}">
  <dimension ref="A3:C62"/>
  <sheetViews>
    <sheetView topLeftCell="A22" zoomScale="85" zoomScaleNormal="85" workbookViewId="0">
      <selection activeCell="A17" sqref="A17"/>
    </sheetView>
  </sheetViews>
  <sheetFormatPr defaultRowHeight="14.4" x14ac:dyDescent="0.3"/>
  <cols>
    <col min="1" max="1" width="31.33203125" bestFit="1" customWidth="1"/>
    <col min="2" max="2" width="37.109375" bestFit="1" customWidth="1"/>
  </cols>
  <sheetData>
    <row r="3" spans="1:2" x14ac:dyDescent="0.3">
      <c r="A3" s="12" t="s">
        <v>28</v>
      </c>
      <c r="B3" t="s">
        <v>48</v>
      </c>
    </row>
    <row r="4" spans="1:2" x14ac:dyDescent="0.3">
      <c r="A4" t="s">
        <v>25</v>
      </c>
      <c r="B4" s="21">
        <v>96655</v>
      </c>
    </row>
    <row r="5" spans="1:2" x14ac:dyDescent="0.3">
      <c r="A5" t="s">
        <v>26</v>
      </c>
      <c r="B5" s="21">
        <v>52024</v>
      </c>
    </row>
    <row r="6" spans="1:2" x14ac:dyDescent="0.3">
      <c r="A6" t="s">
        <v>27</v>
      </c>
      <c r="B6" s="21">
        <v>41774</v>
      </c>
    </row>
    <row r="41" spans="1:2" x14ac:dyDescent="0.3">
      <c r="A41" s="12" t="s">
        <v>28</v>
      </c>
      <c r="B41" t="s">
        <v>67</v>
      </c>
    </row>
    <row r="42" spans="1:2" x14ac:dyDescent="0.3">
      <c r="A42" t="s">
        <v>25</v>
      </c>
      <c r="B42" s="21">
        <v>20</v>
      </c>
    </row>
    <row r="43" spans="1:2" x14ac:dyDescent="0.3">
      <c r="A43" t="s">
        <v>26</v>
      </c>
      <c r="B43" s="21">
        <v>7</v>
      </c>
    </row>
    <row r="44" spans="1:2" x14ac:dyDescent="0.3">
      <c r="A44" t="s">
        <v>27</v>
      </c>
      <c r="B44" s="21">
        <v>4</v>
      </c>
    </row>
    <row r="60" spans="1:3" x14ac:dyDescent="0.3">
      <c r="A60" s="12" t="s">
        <v>28</v>
      </c>
      <c r="B60" t="s">
        <v>67</v>
      </c>
      <c r="C60" s="12"/>
    </row>
    <row r="61" spans="1:3" x14ac:dyDescent="0.3">
      <c r="A61" t="s">
        <v>26</v>
      </c>
      <c r="B61" s="21">
        <v>8</v>
      </c>
    </row>
    <row r="62" spans="1:3" x14ac:dyDescent="0.3">
      <c r="A62" t="s">
        <v>27</v>
      </c>
      <c r="B62" s="21">
        <v>6</v>
      </c>
    </row>
  </sheetData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D8E8-5FA5-485B-A269-B6E25590D981}">
  <dimension ref="A1:X62"/>
  <sheetViews>
    <sheetView workbookViewId="0">
      <selection activeCell="B1" sqref="B1:N32"/>
    </sheetView>
  </sheetViews>
  <sheetFormatPr defaultRowHeight="14.4" x14ac:dyDescent="0.3"/>
  <cols>
    <col min="2" max="2" width="9.6640625" bestFit="1" customWidth="1"/>
    <col min="3" max="3" width="16.77734375" bestFit="1" customWidth="1"/>
    <col min="4" max="4" width="13.6640625" bestFit="1" customWidth="1"/>
    <col min="5" max="5" width="28.88671875" bestFit="1" customWidth="1"/>
    <col min="6" max="6" width="28.88671875" customWidth="1"/>
    <col min="7" max="7" width="37.21875" bestFit="1" customWidth="1"/>
    <col min="8" max="8" width="9.5546875" bestFit="1" customWidth="1"/>
    <col min="9" max="9" width="10.33203125" bestFit="1" customWidth="1"/>
    <col min="10" max="10" width="15.33203125" bestFit="1" customWidth="1"/>
    <col min="11" max="11" width="13.109375" bestFit="1" customWidth="1"/>
    <col min="12" max="12" width="11" bestFit="1" customWidth="1"/>
    <col min="13" max="13" width="8.33203125" bestFit="1" customWidth="1"/>
    <col min="14" max="14" width="27.109375" bestFit="1" customWidth="1"/>
    <col min="15" max="15" width="16.5546875" bestFit="1" customWidth="1"/>
    <col min="16" max="16" width="21.33203125" bestFit="1" customWidth="1"/>
    <col min="17" max="17" width="12.6640625" bestFit="1" customWidth="1"/>
    <col min="18" max="18" width="17.21875" bestFit="1" customWidth="1"/>
    <col min="19" max="19" width="14.33203125" bestFit="1" customWidth="1"/>
    <col min="20" max="20" width="28.21875" bestFit="1" customWidth="1"/>
    <col min="21" max="21" width="36.21875" bestFit="1" customWidth="1"/>
    <col min="22" max="22" width="21.33203125" bestFit="1" customWidth="1"/>
    <col min="23" max="23" width="12.6640625" bestFit="1" customWidth="1"/>
  </cols>
  <sheetData>
    <row r="1" spans="1:21" x14ac:dyDescent="0.3">
      <c r="A1" s="3" t="s">
        <v>14</v>
      </c>
      <c r="B1" s="4" t="s">
        <v>15</v>
      </c>
      <c r="C1" s="3" t="s">
        <v>16</v>
      </c>
      <c r="D1" s="3" t="s">
        <v>17</v>
      </c>
      <c r="E1" s="3" t="s">
        <v>98</v>
      </c>
      <c r="F1" s="3" t="s">
        <v>99</v>
      </c>
      <c r="G1" s="3" t="s">
        <v>65</v>
      </c>
      <c r="H1" s="6" t="s">
        <v>21</v>
      </c>
      <c r="I1" s="3" t="s">
        <v>22</v>
      </c>
      <c r="J1" s="3" t="s">
        <v>23</v>
      </c>
      <c r="K1" s="6" t="s">
        <v>24</v>
      </c>
      <c r="L1" s="6" t="s">
        <v>18</v>
      </c>
      <c r="M1" s="6" t="s">
        <v>19</v>
      </c>
      <c r="N1" s="3" t="s">
        <v>62</v>
      </c>
    </row>
    <row r="2" spans="1:21" x14ac:dyDescent="0.3">
      <c r="A2" s="2">
        <v>43937</v>
      </c>
      <c r="B2">
        <v>175</v>
      </c>
      <c r="C2">
        <v>432</v>
      </c>
      <c r="D2" s="5">
        <v>4786</v>
      </c>
      <c r="E2">
        <v>1</v>
      </c>
      <c r="F2">
        <v>0</v>
      </c>
      <c r="G2">
        <v>1</v>
      </c>
      <c r="H2">
        <v>0</v>
      </c>
      <c r="I2">
        <v>0</v>
      </c>
      <c r="J2" s="17">
        <v>0</v>
      </c>
      <c r="K2" s="14">
        <v>0</v>
      </c>
      <c r="L2" s="17">
        <v>1</v>
      </c>
      <c r="M2" s="14">
        <v>0</v>
      </c>
      <c r="N2" s="14">
        <v>0</v>
      </c>
    </row>
    <row r="3" spans="1:21" x14ac:dyDescent="0.3">
      <c r="A3" s="2">
        <v>43938</v>
      </c>
      <c r="B3">
        <v>175.3</v>
      </c>
      <c r="C3">
        <v>495</v>
      </c>
      <c r="D3" s="5">
        <v>4232</v>
      </c>
      <c r="E3">
        <v>0</v>
      </c>
      <c r="F3">
        <v>1</v>
      </c>
      <c r="G3">
        <v>0.75</v>
      </c>
      <c r="H3">
        <v>0</v>
      </c>
      <c r="I3">
        <v>0</v>
      </c>
      <c r="J3" s="17">
        <v>0</v>
      </c>
      <c r="K3" s="14">
        <v>0</v>
      </c>
      <c r="L3" s="14">
        <v>0</v>
      </c>
      <c r="M3" s="17">
        <v>1</v>
      </c>
      <c r="N3" s="20">
        <f>(B3-B2)/B2</f>
        <v>1.7142857142857792E-3</v>
      </c>
      <c r="P3" t="s">
        <v>68</v>
      </c>
    </row>
    <row r="4" spans="1:21" ht="15" thickBot="1" x14ac:dyDescent="0.35">
      <c r="A4" s="2">
        <v>43939</v>
      </c>
      <c r="B4">
        <v>175.7</v>
      </c>
      <c r="C4">
        <v>480</v>
      </c>
      <c r="D4" s="5">
        <v>5001</v>
      </c>
      <c r="E4">
        <v>1</v>
      </c>
      <c r="F4">
        <v>0</v>
      </c>
      <c r="G4">
        <v>3</v>
      </c>
      <c r="H4">
        <v>0</v>
      </c>
      <c r="I4">
        <v>0</v>
      </c>
      <c r="J4" s="17">
        <v>0</v>
      </c>
      <c r="K4" s="14">
        <v>0</v>
      </c>
      <c r="L4" s="14">
        <v>0</v>
      </c>
      <c r="M4" s="14">
        <v>0</v>
      </c>
      <c r="N4" s="20">
        <f t="shared" ref="N4:N50" si="0">(B4-B3)/B3</f>
        <v>2.2818026240728879E-3</v>
      </c>
    </row>
    <row r="5" spans="1:21" x14ac:dyDescent="0.3">
      <c r="A5" s="2">
        <v>43940</v>
      </c>
      <c r="B5">
        <v>176.1</v>
      </c>
      <c r="C5">
        <v>471</v>
      </c>
      <c r="D5" s="5">
        <v>4998</v>
      </c>
      <c r="E5">
        <v>1</v>
      </c>
      <c r="F5">
        <v>0</v>
      </c>
      <c r="G5">
        <v>1.5</v>
      </c>
      <c r="H5">
        <v>1</v>
      </c>
      <c r="I5">
        <v>0</v>
      </c>
      <c r="J5" s="17">
        <v>0</v>
      </c>
      <c r="K5" s="14">
        <v>0</v>
      </c>
      <c r="L5" s="14">
        <v>0</v>
      </c>
      <c r="M5" s="14">
        <v>0</v>
      </c>
      <c r="N5" s="20">
        <f t="shared" si="0"/>
        <v>2.2766078542971299E-3</v>
      </c>
      <c r="P5" s="11" t="s">
        <v>69</v>
      </c>
      <c r="Q5" s="11"/>
    </row>
    <row r="6" spans="1:21" x14ac:dyDescent="0.3">
      <c r="A6" s="2">
        <v>43941</v>
      </c>
      <c r="B6">
        <v>175.3</v>
      </c>
      <c r="C6">
        <v>701</v>
      </c>
      <c r="D6" s="5">
        <v>7587</v>
      </c>
      <c r="E6">
        <v>0</v>
      </c>
      <c r="F6">
        <v>0</v>
      </c>
      <c r="G6">
        <v>0.75</v>
      </c>
      <c r="H6">
        <v>0</v>
      </c>
      <c r="I6">
        <v>1</v>
      </c>
      <c r="J6" s="17">
        <v>0</v>
      </c>
      <c r="K6" s="14">
        <v>0</v>
      </c>
      <c r="L6" s="14">
        <v>0</v>
      </c>
      <c r="M6" s="14">
        <v>0</v>
      </c>
      <c r="N6" s="20">
        <f t="shared" si="0"/>
        <v>-4.5428733674047865E-3</v>
      </c>
      <c r="P6" s="8" t="s">
        <v>70</v>
      </c>
      <c r="Q6" s="8">
        <v>0.53387463436626692</v>
      </c>
    </row>
    <row r="7" spans="1:21" x14ac:dyDescent="0.3">
      <c r="A7" s="2">
        <v>43942</v>
      </c>
      <c r="B7">
        <v>175.5</v>
      </c>
      <c r="C7">
        <v>450</v>
      </c>
      <c r="D7" s="5">
        <v>4777</v>
      </c>
      <c r="E7">
        <v>1</v>
      </c>
      <c r="F7">
        <v>0</v>
      </c>
      <c r="G7">
        <v>1.5</v>
      </c>
      <c r="H7">
        <v>0</v>
      </c>
      <c r="I7">
        <v>0</v>
      </c>
      <c r="J7" s="17">
        <v>1</v>
      </c>
      <c r="K7" s="14">
        <v>0</v>
      </c>
      <c r="L7" s="14">
        <v>0</v>
      </c>
      <c r="M7" s="14">
        <v>0</v>
      </c>
      <c r="N7" s="20">
        <f t="shared" si="0"/>
        <v>1.1409013120364439E-3</v>
      </c>
      <c r="P7" s="8" t="s">
        <v>71</v>
      </c>
      <c r="Q7" s="8">
        <v>0.28502212521971521</v>
      </c>
    </row>
    <row r="8" spans="1:21" x14ac:dyDescent="0.3">
      <c r="A8" s="2">
        <v>43943</v>
      </c>
      <c r="B8">
        <v>174.7</v>
      </c>
      <c r="C8">
        <v>720</v>
      </c>
      <c r="D8" s="5">
        <v>7192</v>
      </c>
      <c r="E8">
        <v>0</v>
      </c>
      <c r="F8">
        <v>0</v>
      </c>
      <c r="G8">
        <v>0.75</v>
      </c>
      <c r="H8">
        <v>0</v>
      </c>
      <c r="I8">
        <v>0</v>
      </c>
      <c r="J8" s="17">
        <v>0</v>
      </c>
      <c r="K8" s="14">
        <v>1</v>
      </c>
      <c r="L8" s="14">
        <v>0</v>
      </c>
      <c r="M8" s="14">
        <v>0</v>
      </c>
      <c r="N8" s="20">
        <f t="shared" si="0"/>
        <v>-4.5584045584046232E-3</v>
      </c>
      <c r="P8" s="8" t="s">
        <v>72</v>
      </c>
      <c r="Q8" s="8">
        <v>-0.12891243386360757</v>
      </c>
    </row>
    <row r="9" spans="1:21" x14ac:dyDescent="0.3">
      <c r="A9" s="2">
        <v>43944</v>
      </c>
      <c r="B9">
        <v>174.1</v>
      </c>
      <c r="C9">
        <v>655</v>
      </c>
      <c r="D9" s="5">
        <v>6354</v>
      </c>
      <c r="E9">
        <v>0</v>
      </c>
      <c r="F9">
        <v>1</v>
      </c>
      <c r="G9">
        <v>0.75</v>
      </c>
      <c r="H9">
        <v>0</v>
      </c>
      <c r="I9">
        <v>0</v>
      </c>
      <c r="J9" s="17">
        <v>0</v>
      </c>
      <c r="K9" s="14">
        <v>0</v>
      </c>
      <c r="L9" s="17">
        <v>1</v>
      </c>
      <c r="M9" s="14">
        <v>0</v>
      </c>
      <c r="N9" s="20">
        <f t="shared" si="0"/>
        <v>-3.434459072696018E-3</v>
      </c>
      <c r="P9" s="8" t="s">
        <v>50</v>
      </c>
      <c r="Q9" s="8">
        <v>1.1196548176545762</v>
      </c>
    </row>
    <row r="10" spans="1:21" ht="15" thickBot="1" x14ac:dyDescent="0.35">
      <c r="A10" s="2">
        <v>43945</v>
      </c>
      <c r="B10">
        <v>175.1</v>
      </c>
      <c r="C10">
        <v>410</v>
      </c>
      <c r="D10" s="5">
        <v>4304</v>
      </c>
      <c r="E10">
        <v>1</v>
      </c>
      <c r="F10">
        <v>0</v>
      </c>
      <c r="G10">
        <v>0.75</v>
      </c>
      <c r="H10">
        <v>0</v>
      </c>
      <c r="I10">
        <v>0</v>
      </c>
      <c r="J10" s="17">
        <v>0</v>
      </c>
      <c r="K10" s="14">
        <v>0</v>
      </c>
      <c r="L10" s="14">
        <v>0</v>
      </c>
      <c r="M10" s="17">
        <v>1</v>
      </c>
      <c r="N10" s="20">
        <f t="shared" si="0"/>
        <v>5.7438253877082138E-3</v>
      </c>
      <c r="P10" s="9" t="s">
        <v>73</v>
      </c>
      <c r="Q10" s="9">
        <v>31</v>
      </c>
    </row>
    <row r="11" spans="1:21" x14ac:dyDescent="0.3">
      <c r="A11" s="2">
        <v>43946</v>
      </c>
      <c r="B11">
        <v>175.6</v>
      </c>
      <c r="C11">
        <v>504</v>
      </c>
      <c r="D11" s="5">
        <v>4694</v>
      </c>
      <c r="E11">
        <v>1</v>
      </c>
      <c r="F11">
        <v>0</v>
      </c>
      <c r="G11">
        <v>3.25</v>
      </c>
      <c r="H11">
        <v>0</v>
      </c>
      <c r="I11">
        <v>0</v>
      </c>
      <c r="J11" s="17">
        <v>0</v>
      </c>
      <c r="K11" s="14">
        <v>0</v>
      </c>
      <c r="L11" s="14">
        <v>0</v>
      </c>
      <c r="M11" s="14">
        <v>0</v>
      </c>
      <c r="N11" s="20">
        <f t="shared" si="0"/>
        <v>2.8555111364934323E-3</v>
      </c>
    </row>
    <row r="12" spans="1:21" ht="15" thickBot="1" x14ac:dyDescent="0.35">
      <c r="A12" s="2">
        <v>43947</v>
      </c>
      <c r="B12">
        <v>176.1</v>
      </c>
      <c r="C12">
        <v>492</v>
      </c>
      <c r="D12" s="5">
        <v>4588</v>
      </c>
      <c r="E12">
        <v>1</v>
      </c>
      <c r="F12">
        <v>0</v>
      </c>
      <c r="G12">
        <v>1.5</v>
      </c>
      <c r="H12">
        <v>1</v>
      </c>
      <c r="I12">
        <v>0</v>
      </c>
      <c r="J12" s="17">
        <v>0</v>
      </c>
      <c r="K12" s="14">
        <v>0</v>
      </c>
      <c r="L12" s="14">
        <v>0</v>
      </c>
      <c r="M12" s="14">
        <v>0</v>
      </c>
      <c r="N12" s="20">
        <f t="shared" si="0"/>
        <v>2.8473804100227792E-3</v>
      </c>
      <c r="P12" t="s">
        <v>74</v>
      </c>
    </row>
    <row r="13" spans="1:21" x14ac:dyDescent="0.3">
      <c r="A13" s="2">
        <v>43948</v>
      </c>
      <c r="B13">
        <v>175.5</v>
      </c>
      <c r="C13">
        <v>845</v>
      </c>
      <c r="D13" s="5">
        <v>14662</v>
      </c>
      <c r="E13">
        <v>0</v>
      </c>
      <c r="F13">
        <v>0</v>
      </c>
      <c r="G13">
        <v>1.75</v>
      </c>
      <c r="H13">
        <v>0</v>
      </c>
      <c r="I13">
        <v>1</v>
      </c>
      <c r="J13" s="17">
        <v>0</v>
      </c>
      <c r="K13" s="14">
        <v>0</v>
      </c>
      <c r="L13" s="14">
        <v>0</v>
      </c>
      <c r="M13" s="14">
        <v>0</v>
      </c>
      <c r="N13" s="20">
        <f t="shared" si="0"/>
        <v>-3.4071550255536306E-3</v>
      </c>
      <c r="P13" s="10"/>
      <c r="Q13" s="10" t="s">
        <v>79</v>
      </c>
      <c r="R13" s="10" t="s">
        <v>80</v>
      </c>
      <c r="S13" s="10" t="s">
        <v>81</v>
      </c>
      <c r="T13" s="10" t="s">
        <v>82</v>
      </c>
      <c r="U13" s="10" t="s">
        <v>83</v>
      </c>
    </row>
    <row r="14" spans="1:21" x14ac:dyDescent="0.3">
      <c r="A14" s="2">
        <v>43949</v>
      </c>
      <c r="B14">
        <v>175.9</v>
      </c>
      <c r="C14">
        <v>421</v>
      </c>
      <c r="D14" s="5">
        <v>5105</v>
      </c>
      <c r="E14">
        <v>1</v>
      </c>
      <c r="F14">
        <v>0</v>
      </c>
      <c r="G14">
        <f>5/6</f>
        <v>0.83333333333333337</v>
      </c>
      <c r="H14">
        <v>0</v>
      </c>
      <c r="I14">
        <v>0</v>
      </c>
      <c r="J14" s="17">
        <v>1</v>
      </c>
      <c r="K14" s="14">
        <v>0</v>
      </c>
      <c r="L14" s="14">
        <v>0</v>
      </c>
      <c r="M14" s="14">
        <v>0</v>
      </c>
      <c r="N14" s="20">
        <f t="shared" si="0"/>
        <v>2.2792022792023116E-3</v>
      </c>
      <c r="P14" s="8" t="s">
        <v>75</v>
      </c>
      <c r="Q14" s="8">
        <v>11</v>
      </c>
      <c r="R14" s="8">
        <v>9.4952822451422385</v>
      </c>
      <c r="S14" s="8">
        <v>0.86320747683111254</v>
      </c>
      <c r="T14" s="8">
        <v>0.6885680815124734</v>
      </c>
      <c r="U14" s="8">
        <v>0.73358766855800428</v>
      </c>
    </row>
    <row r="15" spans="1:21" x14ac:dyDescent="0.3">
      <c r="A15" s="2">
        <v>43950</v>
      </c>
      <c r="B15">
        <v>176.4</v>
      </c>
      <c r="C15">
        <v>496</v>
      </c>
      <c r="D15" s="5">
        <v>5219</v>
      </c>
      <c r="E15">
        <v>1</v>
      </c>
      <c r="F15">
        <v>0</v>
      </c>
      <c r="G15">
        <v>1.25</v>
      </c>
      <c r="H15">
        <v>0</v>
      </c>
      <c r="I15">
        <v>0</v>
      </c>
      <c r="J15" s="17">
        <v>0</v>
      </c>
      <c r="K15" s="14">
        <v>1</v>
      </c>
      <c r="L15" s="14">
        <v>0</v>
      </c>
      <c r="M15" s="14">
        <v>0</v>
      </c>
      <c r="N15" s="20">
        <f t="shared" si="0"/>
        <v>2.8425241614553724E-3</v>
      </c>
      <c r="P15" s="8" t="s">
        <v>76</v>
      </c>
      <c r="Q15" s="8">
        <v>19</v>
      </c>
      <c r="R15" s="8">
        <v>23.818911303244942</v>
      </c>
      <c r="S15" s="8">
        <v>1.2536269106971023</v>
      </c>
      <c r="T15" s="8"/>
      <c r="U15" s="8"/>
    </row>
    <row r="16" spans="1:21" ht="15" thickBot="1" x14ac:dyDescent="0.35">
      <c r="A16" s="2">
        <v>43951</v>
      </c>
      <c r="B16">
        <v>176.5</v>
      </c>
      <c r="C16">
        <v>433</v>
      </c>
      <c r="D16" s="5">
        <v>5555</v>
      </c>
      <c r="E16">
        <v>1</v>
      </c>
      <c r="F16">
        <v>0</v>
      </c>
      <c r="G16">
        <v>0.75</v>
      </c>
      <c r="H16">
        <v>0</v>
      </c>
      <c r="I16">
        <v>0</v>
      </c>
      <c r="J16" s="17">
        <v>0</v>
      </c>
      <c r="K16" s="14">
        <v>0</v>
      </c>
      <c r="L16" s="17">
        <v>1</v>
      </c>
      <c r="M16" s="14">
        <v>0</v>
      </c>
      <c r="N16" s="20">
        <f t="shared" si="0"/>
        <v>5.6689342403624888E-4</v>
      </c>
      <c r="P16" s="9" t="s">
        <v>77</v>
      </c>
      <c r="Q16" s="9">
        <v>30</v>
      </c>
      <c r="R16" s="9">
        <v>33.31419354838718</v>
      </c>
      <c r="S16" s="9"/>
      <c r="T16" s="9"/>
      <c r="U16" s="9"/>
    </row>
    <row r="17" spans="1:24" ht="15" thickBot="1" x14ac:dyDescent="0.35">
      <c r="A17" s="2">
        <v>43952</v>
      </c>
      <c r="B17">
        <v>176</v>
      </c>
      <c r="C17">
        <v>660</v>
      </c>
      <c r="D17" s="5">
        <v>7098</v>
      </c>
      <c r="E17">
        <v>0</v>
      </c>
      <c r="F17">
        <v>1</v>
      </c>
      <c r="G17">
        <v>1.1499999999999999</v>
      </c>
      <c r="H17">
        <v>0</v>
      </c>
      <c r="I17">
        <v>0</v>
      </c>
      <c r="J17" s="17">
        <v>0</v>
      </c>
      <c r="K17" s="14">
        <v>0</v>
      </c>
      <c r="L17" s="14">
        <v>0</v>
      </c>
      <c r="M17" s="17">
        <v>1</v>
      </c>
      <c r="N17" s="20">
        <f t="shared" si="0"/>
        <v>-2.8328611898016999E-3</v>
      </c>
    </row>
    <row r="18" spans="1:24" x14ac:dyDescent="0.3">
      <c r="A18" s="2">
        <v>43953</v>
      </c>
      <c r="B18">
        <v>176.2</v>
      </c>
      <c r="C18">
        <v>518</v>
      </c>
      <c r="D18" s="5">
        <v>4991</v>
      </c>
      <c r="E18">
        <v>1</v>
      </c>
      <c r="F18">
        <v>0</v>
      </c>
      <c r="G18">
        <v>2</v>
      </c>
      <c r="H18">
        <v>0</v>
      </c>
      <c r="I18">
        <v>0</v>
      </c>
      <c r="J18" s="17">
        <v>0</v>
      </c>
      <c r="K18" s="14">
        <v>0</v>
      </c>
      <c r="L18" s="14">
        <v>0</v>
      </c>
      <c r="M18" s="14">
        <v>0</v>
      </c>
      <c r="N18" s="20">
        <f t="shared" si="0"/>
        <v>1.1363636363635717E-3</v>
      </c>
      <c r="P18" s="10"/>
      <c r="Q18" s="10" t="s">
        <v>84</v>
      </c>
      <c r="R18" s="10" t="s">
        <v>50</v>
      </c>
      <c r="S18" s="10" t="s">
        <v>85</v>
      </c>
      <c r="T18" s="10" t="s">
        <v>86</v>
      </c>
      <c r="U18" s="10" t="s">
        <v>87</v>
      </c>
      <c r="V18" s="10" t="s">
        <v>88</v>
      </c>
      <c r="W18" s="10" t="s">
        <v>89</v>
      </c>
      <c r="X18" s="10" t="s">
        <v>90</v>
      </c>
    </row>
    <row r="19" spans="1:24" x14ac:dyDescent="0.3">
      <c r="A19" s="2">
        <v>43954</v>
      </c>
      <c r="B19">
        <v>176.3</v>
      </c>
      <c r="C19">
        <v>555</v>
      </c>
      <c r="D19" s="5">
        <v>6092</v>
      </c>
      <c r="E19">
        <v>1</v>
      </c>
      <c r="F19">
        <v>0</v>
      </c>
      <c r="G19">
        <v>2.75</v>
      </c>
      <c r="H19">
        <v>1</v>
      </c>
      <c r="I19">
        <v>0</v>
      </c>
      <c r="J19" s="17">
        <v>0</v>
      </c>
      <c r="K19" s="14">
        <v>0</v>
      </c>
      <c r="L19" s="14">
        <v>0</v>
      </c>
      <c r="M19" s="14">
        <v>0</v>
      </c>
      <c r="N19" s="20">
        <f t="shared" si="0"/>
        <v>5.6753688989797247E-4</v>
      </c>
      <c r="P19" s="8" t="s">
        <v>78</v>
      </c>
      <c r="Q19" s="8">
        <v>170.41719338698314</v>
      </c>
      <c r="R19" s="8">
        <v>3.9284745805785697</v>
      </c>
      <c r="S19" s="8">
        <v>43.37999136598328</v>
      </c>
      <c r="T19" s="8">
        <v>1.8073248249104459E-20</v>
      </c>
      <c r="U19" s="8">
        <v>162.1948015927006</v>
      </c>
      <c r="V19" s="8">
        <v>178.63958518126569</v>
      </c>
      <c r="W19" s="8">
        <v>162.1948015927006</v>
      </c>
      <c r="X19" s="8">
        <v>178.63958518126569</v>
      </c>
    </row>
    <row r="20" spans="1:24" x14ac:dyDescent="0.3">
      <c r="A20" s="2">
        <v>43955</v>
      </c>
      <c r="B20">
        <v>175.9</v>
      </c>
      <c r="C20">
        <v>674</v>
      </c>
      <c r="D20" s="5">
        <v>7741</v>
      </c>
      <c r="E20">
        <v>0</v>
      </c>
      <c r="F20">
        <v>1</v>
      </c>
      <c r="G20">
        <v>1</v>
      </c>
      <c r="H20">
        <v>0</v>
      </c>
      <c r="I20">
        <v>1</v>
      </c>
      <c r="J20" s="17">
        <v>0</v>
      </c>
      <c r="K20" s="14">
        <v>0</v>
      </c>
      <c r="L20" s="14">
        <v>0</v>
      </c>
      <c r="M20" s="14">
        <v>0</v>
      </c>
      <c r="N20" s="20">
        <f t="shared" si="0"/>
        <v>-2.2688598979013369E-3</v>
      </c>
      <c r="P20" s="8" t="s">
        <v>16</v>
      </c>
      <c r="Q20" s="8">
        <v>7.3563848862668851E-3</v>
      </c>
      <c r="R20" s="8">
        <v>6.488803545007981E-3</v>
      </c>
      <c r="S20" s="8">
        <v>1.1337043624824115</v>
      </c>
      <c r="T20" s="8">
        <v>0.27102130503851241</v>
      </c>
      <c r="U20" s="8">
        <v>-6.2248370177647311E-3</v>
      </c>
      <c r="V20" s="8">
        <v>2.0937606790298501E-2</v>
      </c>
      <c r="W20" s="8">
        <v>-6.2248370177647311E-3</v>
      </c>
      <c r="X20" s="8">
        <v>2.0937606790298501E-2</v>
      </c>
    </row>
    <row r="21" spans="1:24" x14ac:dyDescent="0.3">
      <c r="A21" s="2">
        <v>43956</v>
      </c>
      <c r="B21">
        <v>175.1</v>
      </c>
      <c r="C21">
        <v>814</v>
      </c>
      <c r="D21" s="5">
        <v>12333</v>
      </c>
      <c r="E21">
        <v>0</v>
      </c>
      <c r="F21">
        <v>0</v>
      </c>
      <c r="G21">
        <v>1.25</v>
      </c>
      <c r="H21">
        <v>0</v>
      </c>
      <c r="I21">
        <v>0</v>
      </c>
      <c r="J21" s="17">
        <v>1</v>
      </c>
      <c r="K21" s="14">
        <v>0</v>
      </c>
      <c r="L21" s="14">
        <v>0</v>
      </c>
      <c r="M21" s="14">
        <v>0</v>
      </c>
      <c r="N21" s="20">
        <f t="shared" si="0"/>
        <v>-4.5480386583286606E-3</v>
      </c>
      <c r="P21" s="8" t="s">
        <v>17</v>
      </c>
      <c r="Q21" s="8">
        <v>-1.851354388633189E-4</v>
      </c>
      <c r="R21" s="8">
        <v>2.1771183477226747E-4</v>
      </c>
      <c r="S21" s="8">
        <v>-0.8503692004478105</v>
      </c>
      <c r="T21" s="8">
        <v>0.40570900037019075</v>
      </c>
      <c r="U21" s="8">
        <v>-6.4081154597104217E-4</v>
      </c>
      <c r="V21" s="8">
        <v>2.7054066824440436E-4</v>
      </c>
      <c r="W21" s="8">
        <v>-6.4081154597104217E-4</v>
      </c>
      <c r="X21" s="8">
        <v>2.7054066824440436E-4</v>
      </c>
    </row>
    <row r="22" spans="1:24" x14ac:dyDescent="0.3">
      <c r="A22" s="2">
        <v>43957</v>
      </c>
      <c r="B22">
        <v>174.8</v>
      </c>
      <c r="C22">
        <v>723</v>
      </c>
      <c r="D22" s="5">
        <v>10921</v>
      </c>
      <c r="E22">
        <v>0</v>
      </c>
      <c r="F22">
        <v>1</v>
      </c>
      <c r="G22">
        <v>1.5</v>
      </c>
      <c r="H22">
        <v>0</v>
      </c>
      <c r="I22">
        <v>0</v>
      </c>
      <c r="J22" s="17">
        <v>0</v>
      </c>
      <c r="K22" s="14">
        <v>1</v>
      </c>
      <c r="L22" s="14">
        <v>0</v>
      </c>
      <c r="M22" s="14">
        <v>0</v>
      </c>
      <c r="N22" s="20">
        <f t="shared" si="0"/>
        <v>-1.7133066818959622E-3</v>
      </c>
      <c r="P22" s="8" t="s">
        <v>98</v>
      </c>
      <c r="Q22" s="8">
        <v>2.7416456489422592</v>
      </c>
      <c r="R22" s="8">
        <v>1.5896468430466684</v>
      </c>
      <c r="S22" s="8">
        <v>1.7246885123790798</v>
      </c>
      <c r="T22" s="8">
        <v>0.10081442789860345</v>
      </c>
      <c r="U22" s="8">
        <v>-0.58552343156864861</v>
      </c>
      <c r="V22" s="8">
        <v>6.0688147294531669</v>
      </c>
      <c r="W22" s="8">
        <v>-0.58552343156864861</v>
      </c>
      <c r="X22" s="8">
        <v>6.0688147294531669</v>
      </c>
    </row>
    <row r="23" spans="1:24" x14ac:dyDescent="0.3">
      <c r="A23" s="2">
        <v>43958</v>
      </c>
      <c r="B23">
        <v>175.7</v>
      </c>
      <c r="C23">
        <v>476</v>
      </c>
      <c r="D23" s="5">
        <v>4444</v>
      </c>
      <c r="E23">
        <v>1</v>
      </c>
      <c r="F23">
        <v>0</v>
      </c>
      <c r="G23">
        <v>1</v>
      </c>
      <c r="H23">
        <v>0</v>
      </c>
      <c r="I23">
        <v>0</v>
      </c>
      <c r="J23" s="17">
        <v>0</v>
      </c>
      <c r="K23" s="14">
        <v>0</v>
      </c>
      <c r="L23" s="17">
        <v>1</v>
      </c>
      <c r="M23" s="14">
        <v>0</v>
      </c>
      <c r="N23" s="20">
        <f t="shared" si="0"/>
        <v>5.1487414187641719E-3</v>
      </c>
      <c r="P23" s="8" t="s">
        <v>99</v>
      </c>
      <c r="Q23" s="8">
        <v>1.2865817816631751</v>
      </c>
      <c r="R23" s="8">
        <v>0.92667309112142504</v>
      </c>
      <c r="S23" s="8">
        <v>1.3883879806051149</v>
      </c>
      <c r="T23" s="8">
        <v>0.18108319292308811</v>
      </c>
      <c r="U23" s="8">
        <v>-0.65296728862687092</v>
      </c>
      <c r="V23" s="8">
        <v>3.2261308519532212</v>
      </c>
      <c r="W23" s="8">
        <v>-0.65296728862687092</v>
      </c>
      <c r="X23" s="8">
        <v>3.2261308519532212</v>
      </c>
    </row>
    <row r="24" spans="1:24" x14ac:dyDescent="0.3">
      <c r="A24" s="2">
        <v>43959</v>
      </c>
      <c r="B24">
        <v>176.3</v>
      </c>
      <c r="C24">
        <v>498</v>
      </c>
      <c r="D24" s="5">
        <v>4454</v>
      </c>
      <c r="E24">
        <v>1</v>
      </c>
      <c r="F24">
        <v>0</v>
      </c>
      <c r="G24">
        <v>1.5</v>
      </c>
      <c r="H24">
        <v>0</v>
      </c>
      <c r="I24">
        <v>0</v>
      </c>
      <c r="J24" s="17">
        <v>0</v>
      </c>
      <c r="K24" s="14">
        <v>0</v>
      </c>
      <c r="L24" s="14">
        <v>0</v>
      </c>
      <c r="M24" s="17">
        <v>1</v>
      </c>
      <c r="N24" s="20">
        <f t="shared" si="0"/>
        <v>3.4149117814457758E-3</v>
      </c>
      <c r="P24" s="29" t="s">
        <v>65</v>
      </c>
      <c r="Q24" s="29">
        <v>0.18720382789571688</v>
      </c>
      <c r="R24" s="29">
        <v>0.63421614323061415</v>
      </c>
      <c r="S24" s="29">
        <v>0.29517354594937467</v>
      </c>
      <c r="T24" s="29">
        <v>0.77106260693564943</v>
      </c>
      <c r="U24" s="8">
        <v>-1.1402258155800244</v>
      </c>
      <c r="V24" s="8">
        <v>1.5146334713714582</v>
      </c>
      <c r="W24" s="8">
        <v>-1.1402258155800244</v>
      </c>
      <c r="X24" s="8">
        <v>1.5146334713714582</v>
      </c>
    </row>
    <row r="25" spans="1:24" x14ac:dyDescent="0.3">
      <c r="A25" s="2">
        <v>43960</v>
      </c>
      <c r="B25">
        <v>176.8</v>
      </c>
      <c r="C25">
        <v>532</v>
      </c>
      <c r="D25" s="5">
        <v>4616</v>
      </c>
      <c r="E25">
        <v>1</v>
      </c>
      <c r="F25">
        <v>0</v>
      </c>
      <c r="G25">
        <v>2</v>
      </c>
      <c r="H25">
        <v>0</v>
      </c>
      <c r="I25">
        <v>0</v>
      </c>
      <c r="J25" s="17">
        <v>0</v>
      </c>
      <c r="K25" s="14">
        <v>0</v>
      </c>
      <c r="L25" s="14">
        <v>0</v>
      </c>
      <c r="M25" s="14">
        <v>0</v>
      </c>
      <c r="N25" s="20">
        <f t="shared" si="0"/>
        <v>2.8360748723766306E-3</v>
      </c>
      <c r="P25" s="29" t="s">
        <v>21</v>
      </c>
      <c r="Q25" s="29">
        <v>7.8490713878250962E-2</v>
      </c>
      <c r="R25" s="29">
        <v>0.93062484954345781</v>
      </c>
      <c r="S25" s="29">
        <v>8.4341949300791419E-2</v>
      </c>
      <c r="T25" s="29">
        <v>0.93366690541431863</v>
      </c>
      <c r="U25" s="8">
        <v>-1.8693294818463202</v>
      </c>
      <c r="V25" s="8">
        <v>2.026310909602822</v>
      </c>
      <c r="W25" s="8">
        <v>-1.8693294818463202</v>
      </c>
      <c r="X25" s="8">
        <v>2.026310909602822</v>
      </c>
    </row>
    <row r="26" spans="1:24" x14ac:dyDescent="0.3">
      <c r="A26" s="2">
        <v>43961</v>
      </c>
      <c r="B26">
        <v>177</v>
      </c>
      <c r="C26">
        <v>510</v>
      </c>
      <c r="D26" s="5">
        <v>4444</v>
      </c>
      <c r="E26">
        <v>1</v>
      </c>
      <c r="F26">
        <v>0</v>
      </c>
      <c r="G26">
        <v>1.5</v>
      </c>
      <c r="H26">
        <v>1</v>
      </c>
      <c r="I26">
        <v>0</v>
      </c>
      <c r="J26" s="17">
        <v>0</v>
      </c>
      <c r="K26" s="14">
        <v>0</v>
      </c>
      <c r="L26" s="14">
        <v>0</v>
      </c>
      <c r="M26" s="14">
        <v>0</v>
      </c>
      <c r="N26" s="20">
        <f t="shared" si="0"/>
        <v>1.1312217194569493E-3</v>
      </c>
      <c r="P26" s="8" t="s">
        <v>22</v>
      </c>
      <c r="Q26" s="8">
        <v>0.9914823645272508</v>
      </c>
      <c r="R26" s="8">
        <v>1.3222256943294532</v>
      </c>
      <c r="S26" s="8">
        <v>0.74985864272594249</v>
      </c>
      <c r="T26" s="8">
        <v>0.46252467203800174</v>
      </c>
      <c r="U26" s="8">
        <v>-1.7759678190610237</v>
      </c>
      <c r="V26" s="8">
        <v>3.7589325481155251</v>
      </c>
      <c r="W26" s="8">
        <v>-1.7759678190610237</v>
      </c>
      <c r="X26" s="8">
        <v>3.7589325481155251</v>
      </c>
    </row>
    <row r="27" spans="1:24" x14ac:dyDescent="0.3">
      <c r="A27" s="2">
        <v>43962</v>
      </c>
      <c r="B27">
        <v>177.5</v>
      </c>
      <c r="C27">
        <v>525</v>
      </c>
      <c r="D27" s="5">
        <v>5112</v>
      </c>
      <c r="E27">
        <v>1</v>
      </c>
      <c r="F27">
        <v>0</v>
      </c>
      <c r="G27">
        <v>1</v>
      </c>
      <c r="H27">
        <v>0</v>
      </c>
      <c r="I27">
        <v>1</v>
      </c>
      <c r="J27" s="17">
        <v>0</v>
      </c>
      <c r="K27" s="14">
        <v>0</v>
      </c>
      <c r="L27" s="14">
        <v>0</v>
      </c>
      <c r="M27" s="14">
        <v>0</v>
      </c>
      <c r="N27" s="20">
        <f t="shared" si="0"/>
        <v>2.8248587570621469E-3</v>
      </c>
      <c r="P27" s="8" t="s">
        <v>23</v>
      </c>
      <c r="Q27" s="8">
        <v>0.61896178398548263</v>
      </c>
      <c r="R27" s="8">
        <v>1.2184250583201843</v>
      </c>
      <c r="S27" s="8">
        <v>0.50800152193096848</v>
      </c>
      <c r="T27" s="8">
        <v>0.61729924223789068</v>
      </c>
      <c r="U27" s="8">
        <v>-1.9312311715725106</v>
      </c>
      <c r="V27" s="8">
        <v>3.169154739543476</v>
      </c>
      <c r="W27" s="8">
        <v>-1.9312311715725106</v>
      </c>
      <c r="X27" s="8">
        <v>3.169154739543476</v>
      </c>
    </row>
    <row r="28" spans="1:24" x14ac:dyDescent="0.3">
      <c r="A28" s="2">
        <v>43963</v>
      </c>
      <c r="B28">
        <v>177.9</v>
      </c>
      <c r="C28">
        <v>506</v>
      </c>
      <c r="D28" s="5">
        <v>5003</v>
      </c>
      <c r="E28">
        <v>1</v>
      </c>
      <c r="F28">
        <v>0</v>
      </c>
      <c r="G28">
        <v>1.5</v>
      </c>
      <c r="H28">
        <v>0</v>
      </c>
      <c r="I28">
        <v>0</v>
      </c>
      <c r="J28" s="17">
        <v>1</v>
      </c>
      <c r="K28" s="14">
        <v>0</v>
      </c>
      <c r="L28" s="14">
        <v>0</v>
      </c>
      <c r="M28" s="14">
        <v>0</v>
      </c>
      <c r="N28" s="20">
        <f t="shared" si="0"/>
        <v>2.2535211267605956E-3</v>
      </c>
      <c r="P28" s="8" t="s">
        <v>24</v>
      </c>
      <c r="Q28" s="8">
        <v>0.56306508687108714</v>
      </c>
      <c r="R28" s="8">
        <v>1.2465605182113357</v>
      </c>
      <c r="S28" s="8">
        <v>0.4516949467315215</v>
      </c>
      <c r="T28" s="8">
        <v>0.65660255738062312</v>
      </c>
      <c r="U28" s="8">
        <v>-2.0460160630209261</v>
      </c>
      <c r="V28" s="8">
        <v>3.1721462367631004</v>
      </c>
      <c r="W28" s="8">
        <v>-2.0460160630209261</v>
      </c>
      <c r="X28" s="8">
        <v>3.1721462367631004</v>
      </c>
    </row>
    <row r="29" spans="1:24" x14ac:dyDescent="0.3">
      <c r="A29" s="2">
        <v>43964</v>
      </c>
      <c r="B29">
        <v>177.5</v>
      </c>
      <c r="C29">
        <v>625</v>
      </c>
      <c r="D29" s="5">
        <v>6845</v>
      </c>
      <c r="E29">
        <v>0</v>
      </c>
      <c r="F29">
        <v>1</v>
      </c>
      <c r="G29">
        <v>1.25</v>
      </c>
      <c r="H29">
        <v>0</v>
      </c>
      <c r="I29">
        <v>0</v>
      </c>
      <c r="J29" s="17">
        <v>0</v>
      </c>
      <c r="K29" s="14">
        <v>1</v>
      </c>
      <c r="L29" s="14">
        <v>0</v>
      </c>
      <c r="M29" s="14">
        <v>0</v>
      </c>
      <c r="N29" s="20">
        <f t="shared" si="0"/>
        <v>-2.2484541877459564E-3</v>
      </c>
      <c r="P29" s="29" t="s">
        <v>18</v>
      </c>
      <c r="Q29" s="29">
        <v>0.22587368125887033</v>
      </c>
      <c r="R29" s="29">
        <v>1.3108994082545016</v>
      </c>
      <c r="S29" s="29">
        <v>0.17230435824181758</v>
      </c>
      <c r="T29" s="29">
        <v>0.86502036013579886</v>
      </c>
      <c r="U29" s="8">
        <v>-2.5178703131274207</v>
      </c>
      <c r="V29" s="8">
        <v>2.9696176756451611</v>
      </c>
      <c r="W29" s="8">
        <v>-2.5178703131274207</v>
      </c>
      <c r="X29" s="8">
        <v>2.9696176756451611</v>
      </c>
    </row>
    <row r="30" spans="1:24" ht="15" thickBot="1" x14ac:dyDescent="0.35">
      <c r="A30" s="2">
        <v>43965</v>
      </c>
      <c r="B30">
        <v>178</v>
      </c>
      <c r="C30">
        <v>402</v>
      </c>
      <c r="D30" s="5">
        <v>3986</v>
      </c>
      <c r="E30">
        <v>1</v>
      </c>
      <c r="F30">
        <v>0</v>
      </c>
      <c r="G30">
        <v>1</v>
      </c>
      <c r="H30">
        <v>0</v>
      </c>
      <c r="I30">
        <v>0</v>
      </c>
      <c r="J30" s="17">
        <v>0</v>
      </c>
      <c r="K30" s="14">
        <v>0</v>
      </c>
      <c r="L30" s="17">
        <v>1</v>
      </c>
      <c r="M30" s="14">
        <v>0</v>
      </c>
      <c r="N30" s="20">
        <f t="shared" si="0"/>
        <v>2.8169014084507044E-3</v>
      </c>
      <c r="P30" s="9" t="s">
        <v>19</v>
      </c>
      <c r="Q30" s="9">
        <v>0.5491891273874675</v>
      </c>
      <c r="R30" s="9">
        <v>1.2337905381361463</v>
      </c>
      <c r="S30" s="9">
        <v>0.44512347145822057</v>
      </c>
      <c r="T30" s="9">
        <v>0.66126026322050224</v>
      </c>
      <c r="U30" s="9">
        <v>-2.0331641470328594</v>
      </c>
      <c r="V30" s="9">
        <v>3.1315424018077942</v>
      </c>
      <c r="W30" s="9">
        <v>-2.0331641470328594</v>
      </c>
      <c r="X30" s="9">
        <v>3.1315424018077942</v>
      </c>
    </row>
    <row r="31" spans="1:24" x14ac:dyDescent="0.3">
      <c r="A31" s="2">
        <v>43966</v>
      </c>
      <c r="B31">
        <v>177.7</v>
      </c>
      <c r="C31">
        <v>733</v>
      </c>
      <c r="D31" s="5">
        <v>8833</v>
      </c>
      <c r="E31">
        <v>0</v>
      </c>
      <c r="F31">
        <v>1</v>
      </c>
      <c r="G31">
        <v>1.25</v>
      </c>
      <c r="H31">
        <v>0</v>
      </c>
      <c r="I31">
        <v>0</v>
      </c>
      <c r="J31" s="17">
        <v>0</v>
      </c>
      <c r="K31" s="14">
        <v>0</v>
      </c>
      <c r="L31" s="14">
        <v>0</v>
      </c>
      <c r="M31" s="17">
        <v>1</v>
      </c>
      <c r="N31" s="20">
        <f t="shared" si="0"/>
        <v>-1.6853932584270301E-3</v>
      </c>
    </row>
    <row r="32" spans="1:24" x14ac:dyDescent="0.3">
      <c r="A32" s="13">
        <v>43967</v>
      </c>
      <c r="B32" s="17">
        <v>178.3</v>
      </c>
      <c r="C32" s="17">
        <v>512</v>
      </c>
      <c r="D32" s="18">
        <v>4486</v>
      </c>
      <c r="E32">
        <v>1</v>
      </c>
      <c r="F32">
        <v>0</v>
      </c>
      <c r="G32" s="17">
        <v>3</v>
      </c>
      <c r="H32">
        <v>0</v>
      </c>
      <c r="I32">
        <v>0</v>
      </c>
      <c r="J32" s="17">
        <v>0</v>
      </c>
      <c r="K32" s="14">
        <v>0</v>
      </c>
      <c r="L32" s="14">
        <v>0</v>
      </c>
      <c r="M32" s="14">
        <v>0</v>
      </c>
      <c r="N32" s="20">
        <f t="shared" si="0"/>
        <v>3.3764772087789691E-3</v>
      </c>
    </row>
    <row r="33" spans="1:21" x14ac:dyDescent="0.3">
      <c r="A33" s="13"/>
      <c r="B33" s="17"/>
      <c r="C33" s="17"/>
      <c r="D33" s="18"/>
      <c r="E33" s="17"/>
      <c r="F33" s="17"/>
      <c r="G33" s="17"/>
      <c r="H33" s="17"/>
      <c r="I33" s="17"/>
      <c r="J33" s="17"/>
      <c r="K33" s="17"/>
      <c r="L33" s="17"/>
      <c r="M33" s="17"/>
    </row>
    <row r="34" spans="1:21" x14ac:dyDescent="0.3">
      <c r="A34" s="13"/>
      <c r="B34" s="17"/>
      <c r="C34" s="17"/>
      <c r="D34" s="18"/>
      <c r="E34" s="17"/>
      <c r="F34" s="17"/>
      <c r="G34" s="17"/>
      <c r="H34" s="17"/>
      <c r="I34" s="17"/>
      <c r="J34" s="17"/>
      <c r="K34" s="17"/>
      <c r="L34" s="17"/>
      <c r="M34" s="17"/>
      <c r="P34" t="s">
        <v>100</v>
      </c>
    </row>
    <row r="35" spans="1:21" ht="18" x14ac:dyDescent="0.35">
      <c r="A35" s="19" t="s">
        <v>63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P35" t="s">
        <v>68</v>
      </c>
    </row>
    <row r="36" spans="1:21" ht="15" thickBot="1" x14ac:dyDescent="0.35">
      <c r="A36" s="3" t="s">
        <v>14</v>
      </c>
      <c r="B36" s="4" t="s">
        <v>15</v>
      </c>
      <c r="C36" s="3" t="s">
        <v>16</v>
      </c>
      <c r="D36" s="3" t="s">
        <v>17</v>
      </c>
      <c r="E36" s="3" t="s">
        <v>28</v>
      </c>
      <c r="F36" s="3"/>
      <c r="G36" s="3" t="s">
        <v>65</v>
      </c>
      <c r="H36" s="3"/>
      <c r="I36" s="3"/>
      <c r="J36" s="3" t="s">
        <v>29</v>
      </c>
      <c r="K36" s="3"/>
      <c r="L36" s="3"/>
      <c r="M36" s="3"/>
      <c r="N36" s="3" t="s">
        <v>62</v>
      </c>
    </row>
    <row r="37" spans="1:21" x14ac:dyDescent="0.3">
      <c r="A37" s="13">
        <v>43973</v>
      </c>
      <c r="B37" s="14">
        <v>178</v>
      </c>
      <c r="C37" s="14">
        <v>724</v>
      </c>
      <c r="D37" s="15">
        <v>8453</v>
      </c>
      <c r="E37" s="14" t="s">
        <v>26</v>
      </c>
      <c r="F37" s="14"/>
      <c r="G37">
        <v>1.5</v>
      </c>
      <c r="J37" s="14" t="s">
        <v>21</v>
      </c>
      <c r="K37" s="14"/>
      <c r="L37" s="14"/>
      <c r="M37" s="14"/>
      <c r="P37" s="11" t="s">
        <v>69</v>
      </c>
      <c r="Q37" s="11"/>
    </row>
    <row r="38" spans="1:21" x14ac:dyDescent="0.3">
      <c r="A38" s="13">
        <v>43974</v>
      </c>
      <c r="B38" s="14">
        <v>177.9</v>
      </c>
      <c r="C38" s="14">
        <v>703</v>
      </c>
      <c r="D38" s="15">
        <v>8298</v>
      </c>
      <c r="E38" s="14" t="s">
        <v>26</v>
      </c>
      <c r="F38" s="14"/>
      <c r="G38">
        <v>1.5</v>
      </c>
      <c r="J38" s="14" t="s">
        <v>22</v>
      </c>
      <c r="K38" s="14"/>
      <c r="L38" s="14"/>
      <c r="M38" s="14"/>
      <c r="N38" s="16">
        <f>(B38-B37)/B37</f>
        <v>-5.6179775280895683E-4</v>
      </c>
      <c r="P38" s="8" t="s">
        <v>70</v>
      </c>
      <c r="Q38" s="8">
        <v>0.92740081923117579</v>
      </c>
    </row>
    <row r="39" spans="1:21" x14ac:dyDescent="0.3">
      <c r="A39" s="13">
        <v>43975</v>
      </c>
      <c r="B39" s="14">
        <v>177.5</v>
      </c>
      <c r="C39" s="14">
        <v>754</v>
      </c>
      <c r="D39" s="15">
        <v>9001</v>
      </c>
      <c r="E39" s="14" t="s">
        <v>27</v>
      </c>
      <c r="F39" s="14"/>
      <c r="G39">
        <v>1</v>
      </c>
      <c r="J39" s="14" t="s">
        <v>23</v>
      </c>
      <c r="K39" s="14"/>
      <c r="L39" s="14"/>
      <c r="M39" s="14"/>
      <c r="N39" s="16">
        <f t="shared" ref="N39:N50" si="1">(B39-B38)/B38</f>
        <v>-2.2484541877459564E-3</v>
      </c>
      <c r="P39" s="8" t="s">
        <v>71</v>
      </c>
      <c r="Q39" s="8">
        <v>0.8600722795106559</v>
      </c>
    </row>
    <row r="40" spans="1:21" x14ac:dyDescent="0.3">
      <c r="A40" s="13">
        <v>43976</v>
      </c>
      <c r="B40" s="14">
        <v>177.2</v>
      </c>
      <c r="C40" s="14">
        <v>777</v>
      </c>
      <c r="D40" s="15">
        <v>9754</v>
      </c>
      <c r="E40" s="14" t="s">
        <v>27</v>
      </c>
      <c r="F40" s="14"/>
      <c r="G40">
        <v>0.75</v>
      </c>
      <c r="J40" s="14" t="s">
        <v>24</v>
      </c>
      <c r="K40" s="14"/>
      <c r="L40" s="14"/>
      <c r="M40" s="14"/>
      <c r="N40" s="16">
        <f t="shared" si="1"/>
        <v>-1.6901408450704866E-3</v>
      </c>
      <c r="P40" s="8" t="s">
        <v>72</v>
      </c>
      <c r="Q40" s="8">
        <v>0.77906149396419355</v>
      </c>
    </row>
    <row r="41" spans="1:21" x14ac:dyDescent="0.3">
      <c r="A41" s="13">
        <v>43977</v>
      </c>
      <c r="B41" s="14">
        <v>177.2</v>
      </c>
      <c r="C41" s="14">
        <v>692</v>
      </c>
      <c r="D41" s="15">
        <v>7908</v>
      </c>
      <c r="E41" s="14" t="s">
        <v>26</v>
      </c>
      <c r="F41" s="14"/>
      <c r="G41">
        <v>1.5</v>
      </c>
      <c r="J41" s="14" t="s">
        <v>18</v>
      </c>
      <c r="K41" s="14"/>
      <c r="L41" s="14"/>
      <c r="M41" s="14"/>
      <c r="N41" s="16">
        <f t="shared" si="1"/>
        <v>0</v>
      </c>
      <c r="P41" s="8" t="s">
        <v>50</v>
      </c>
      <c r="Q41" s="8">
        <v>1.3759440107990943E-3</v>
      </c>
    </row>
    <row r="42" spans="1:21" ht="15" thickBot="1" x14ac:dyDescent="0.35">
      <c r="A42" s="13">
        <v>43978</v>
      </c>
      <c r="B42" s="14">
        <v>176.7</v>
      </c>
      <c r="C42" s="14">
        <v>794</v>
      </c>
      <c r="D42" s="5">
        <v>10437</v>
      </c>
      <c r="E42" s="14" t="s">
        <v>27</v>
      </c>
      <c r="F42" s="14"/>
      <c r="G42">
        <v>1</v>
      </c>
      <c r="J42" s="14" t="s">
        <v>19</v>
      </c>
      <c r="K42" s="14"/>
      <c r="L42" s="14"/>
      <c r="M42" s="14"/>
      <c r="N42" s="16">
        <f t="shared" si="1"/>
        <v>-2.8216704288939053E-3</v>
      </c>
      <c r="P42" s="9" t="s">
        <v>73</v>
      </c>
      <c r="Q42" s="9">
        <v>31</v>
      </c>
    </row>
    <row r="43" spans="1:21" x14ac:dyDescent="0.3">
      <c r="A43" s="13">
        <v>43979</v>
      </c>
      <c r="B43" s="14">
        <v>177</v>
      </c>
      <c r="C43" s="14">
        <v>551</v>
      </c>
      <c r="D43" s="5">
        <v>6009</v>
      </c>
      <c r="E43" s="14" t="s">
        <v>26</v>
      </c>
      <c r="F43" s="14"/>
      <c r="G43">
        <v>0.75</v>
      </c>
      <c r="J43" s="14" t="s">
        <v>20</v>
      </c>
      <c r="K43" s="14"/>
      <c r="L43" s="14"/>
      <c r="M43" s="14"/>
      <c r="N43" s="16">
        <f t="shared" si="1"/>
        <v>1.6977928692700134E-3</v>
      </c>
    </row>
    <row r="44" spans="1:21" ht="15" thickBot="1" x14ac:dyDescent="0.35">
      <c r="A44" s="13">
        <v>43980</v>
      </c>
      <c r="B44" s="14">
        <v>176</v>
      </c>
      <c r="C44" s="14">
        <v>801</v>
      </c>
      <c r="D44" s="5">
        <v>11444</v>
      </c>
      <c r="E44" s="14" t="s">
        <v>27</v>
      </c>
      <c r="F44" s="14"/>
      <c r="G44">
        <v>1</v>
      </c>
      <c r="J44" s="14" t="s">
        <v>21</v>
      </c>
      <c r="K44" s="14"/>
      <c r="L44" s="14"/>
      <c r="M44" s="14"/>
      <c r="N44" s="16">
        <f t="shared" si="1"/>
        <v>-5.6497175141242938E-3</v>
      </c>
      <c r="P44" t="s">
        <v>74</v>
      </c>
    </row>
    <row r="45" spans="1:21" x14ac:dyDescent="0.3">
      <c r="A45" s="13">
        <v>43981</v>
      </c>
      <c r="B45" s="14">
        <v>175.4</v>
      </c>
      <c r="C45" s="14">
        <v>813</v>
      </c>
      <c r="D45" s="5">
        <v>11877</v>
      </c>
      <c r="E45" s="14" t="s">
        <v>27</v>
      </c>
      <c r="F45" s="14"/>
      <c r="G45">
        <v>0.75</v>
      </c>
      <c r="J45" s="14" t="s">
        <v>22</v>
      </c>
      <c r="K45" s="14"/>
      <c r="L45" s="14"/>
      <c r="M45" s="14"/>
      <c r="N45" s="16">
        <f t="shared" si="1"/>
        <v>-3.4090909090908768E-3</v>
      </c>
      <c r="P45" s="10"/>
      <c r="Q45" s="10" t="s">
        <v>79</v>
      </c>
      <c r="R45" s="10" t="s">
        <v>80</v>
      </c>
      <c r="S45" s="10" t="s">
        <v>81</v>
      </c>
      <c r="T45" s="10" t="s">
        <v>82</v>
      </c>
      <c r="U45" s="10" t="s">
        <v>83</v>
      </c>
    </row>
    <row r="46" spans="1:21" x14ac:dyDescent="0.3">
      <c r="A46" s="13">
        <v>43982</v>
      </c>
      <c r="B46" s="14">
        <v>175.1</v>
      </c>
      <c r="C46" s="14">
        <v>676</v>
      </c>
      <c r="D46" s="5">
        <v>8561</v>
      </c>
      <c r="E46" s="14" t="s">
        <v>26</v>
      </c>
      <c r="F46" s="14"/>
      <c r="G46">
        <v>0.83333330000000005</v>
      </c>
      <c r="J46" s="14" t="s">
        <v>23</v>
      </c>
      <c r="K46" s="14"/>
      <c r="L46" s="14"/>
      <c r="M46" s="14"/>
      <c r="N46" s="16">
        <f t="shared" si="1"/>
        <v>-1.7103762827822768E-3</v>
      </c>
      <c r="P46" s="8" t="s">
        <v>75</v>
      </c>
      <c r="Q46" s="8">
        <v>11</v>
      </c>
      <c r="R46" s="8">
        <v>2.2109876485149161E-4</v>
      </c>
      <c r="S46" s="8">
        <v>2.0099887713771966E-5</v>
      </c>
      <c r="T46" s="8">
        <v>10.616762616347868</v>
      </c>
      <c r="U46" s="8">
        <v>6.1578064074217053E-6</v>
      </c>
    </row>
    <row r="47" spans="1:21" x14ac:dyDescent="0.3">
      <c r="A47" s="13">
        <v>43983</v>
      </c>
      <c r="B47" s="14">
        <v>174.9</v>
      </c>
      <c r="C47" s="14">
        <v>640</v>
      </c>
      <c r="D47" s="5">
        <v>7989</v>
      </c>
      <c r="E47" s="14" t="s">
        <v>26</v>
      </c>
      <c r="F47" s="14"/>
      <c r="G47">
        <v>1.25</v>
      </c>
      <c r="J47" s="14" t="s">
        <v>24</v>
      </c>
      <c r="K47" s="14"/>
      <c r="L47" s="14"/>
      <c r="M47" s="14"/>
      <c r="N47" s="16">
        <f t="shared" si="1"/>
        <v>-1.1422044545973081E-3</v>
      </c>
      <c r="P47" s="8" t="s">
        <v>76</v>
      </c>
      <c r="Q47" s="8">
        <v>19</v>
      </c>
      <c r="R47" s="8">
        <v>3.5971216496224063E-5</v>
      </c>
      <c r="S47" s="8">
        <v>1.893221920853898E-6</v>
      </c>
      <c r="T47" s="8"/>
      <c r="U47" s="8"/>
    </row>
    <row r="48" spans="1:21" ht="15" thickBot="1" x14ac:dyDescent="0.35">
      <c r="A48" s="13">
        <v>43984</v>
      </c>
      <c r="B48" s="14">
        <v>174.7</v>
      </c>
      <c r="C48" s="14">
        <v>586</v>
      </c>
      <c r="D48" s="5">
        <v>7540</v>
      </c>
      <c r="E48" s="14" t="s">
        <v>26</v>
      </c>
      <c r="F48" s="14"/>
      <c r="G48">
        <v>1</v>
      </c>
      <c r="J48" s="14" t="s">
        <v>18</v>
      </c>
      <c r="K48" s="14"/>
      <c r="L48" s="14"/>
      <c r="M48" s="14"/>
      <c r="N48" s="16">
        <f t="shared" si="1"/>
        <v>-1.1435105774729392E-3</v>
      </c>
      <c r="P48" s="9" t="s">
        <v>77</v>
      </c>
      <c r="Q48" s="9">
        <v>30</v>
      </c>
      <c r="R48" s="9">
        <v>2.5706998134771567E-4</v>
      </c>
      <c r="S48" s="9"/>
      <c r="T48" s="9"/>
      <c r="U48" s="9"/>
    </row>
    <row r="49" spans="1:24" ht="15" thickBot="1" x14ac:dyDescent="0.35">
      <c r="A49" s="13">
        <v>43985</v>
      </c>
      <c r="B49" s="14">
        <v>175</v>
      </c>
      <c r="C49" s="14">
        <v>597</v>
      </c>
      <c r="D49" s="5">
        <v>7333</v>
      </c>
      <c r="E49" s="14" t="s">
        <v>26</v>
      </c>
      <c r="F49" s="14"/>
      <c r="G49">
        <v>0.83333332999999998</v>
      </c>
      <c r="J49" s="14" t="s">
        <v>19</v>
      </c>
      <c r="K49" s="14"/>
      <c r="L49" s="14"/>
      <c r="M49" s="14"/>
      <c r="N49" s="16">
        <f t="shared" si="1"/>
        <v>1.7172295363480903E-3</v>
      </c>
    </row>
    <row r="50" spans="1:24" x14ac:dyDescent="0.3">
      <c r="A50" s="13">
        <v>43986</v>
      </c>
      <c r="B50" s="14">
        <v>174.3</v>
      </c>
      <c r="C50" s="14">
        <v>823</v>
      </c>
      <c r="D50" s="5">
        <v>12471</v>
      </c>
      <c r="E50" s="14" t="s">
        <v>27</v>
      </c>
      <c r="F50" s="14"/>
      <c r="G50">
        <v>0.75</v>
      </c>
      <c r="J50" s="14" t="s">
        <v>20</v>
      </c>
      <c r="K50" s="14"/>
      <c r="L50" s="14"/>
      <c r="M50" s="14"/>
      <c r="N50" s="16">
        <f>(B50-B49)/B49</f>
        <v>-3.999999999999935E-3</v>
      </c>
      <c r="P50" s="10"/>
      <c r="Q50" s="10" t="s">
        <v>84</v>
      </c>
      <c r="R50" s="10" t="s">
        <v>50</v>
      </c>
      <c r="S50" s="10" t="s">
        <v>85</v>
      </c>
      <c r="T50" s="10" t="s">
        <v>86</v>
      </c>
      <c r="U50" s="10" t="s">
        <v>87</v>
      </c>
      <c r="V50" s="10" t="s">
        <v>88</v>
      </c>
      <c r="W50" s="10" t="s">
        <v>89</v>
      </c>
      <c r="X50" s="10" t="s">
        <v>90</v>
      </c>
    </row>
    <row r="51" spans="1:24" x14ac:dyDescent="0.3">
      <c r="P51" s="8" t="s">
        <v>78</v>
      </c>
      <c r="Q51" s="8">
        <v>1.6058029667209012E-3</v>
      </c>
      <c r="R51" s="8">
        <v>4.8277031326909988E-3</v>
      </c>
      <c r="S51" s="8">
        <v>0.33262255830254711</v>
      </c>
      <c r="T51" s="8">
        <v>0.74306111023246491</v>
      </c>
      <c r="U51" s="8">
        <v>-8.4986958175437104E-3</v>
      </c>
      <c r="V51" s="8">
        <v>1.1710301750985513E-2</v>
      </c>
      <c r="W51" s="8">
        <v>-8.4986958175437104E-3</v>
      </c>
      <c r="X51" s="8">
        <v>1.1710301750985513E-2</v>
      </c>
    </row>
    <row r="52" spans="1:24" x14ac:dyDescent="0.3">
      <c r="P52" s="8" t="s">
        <v>16</v>
      </c>
      <c r="Q52" s="8">
        <v>-9.582463895929939E-6</v>
      </c>
      <c r="R52" s="8">
        <v>7.9740918667311126E-6</v>
      </c>
      <c r="S52" s="8">
        <v>-1.2016997115256662</v>
      </c>
      <c r="T52" s="8">
        <v>0.24424490862025944</v>
      </c>
      <c r="U52" s="8">
        <v>-2.6272429985059821E-5</v>
      </c>
      <c r="V52" s="8">
        <v>7.1075021931999412E-6</v>
      </c>
      <c r="W52" s="8">
        <v>-2.6272429985059821E-5</v>
      </c>
      <c r="X52" s="8">
        <v>7.1075021931999412E-6</v>
      </c>
    </row>
    <row r="53" spans="1:24" x14ac:dyDescent="0.3">
      <c r="P53" s="8" t="s">
        <v>17</v>
      </c>
      <c r="Q53" s="8">
        <v>1.5769479792256551E-7</v>
      </c>
      <c r="R53" s="8">
        <v>2.6754611368751347E-7</v>
      </c>
      <c r="S53" s="8">
        <v>0.58941165599119372</v>
      </c>
      <c r="T53" s="8">
        <v>0.56252892182018177</v>
      </c>
      <c r="U53" s="8">
        <v>-4.0228565368886055E-7</v>
      </c>
      <c r="V53" s="8">
        <v>7.1767524953399152E-7</v>
      </c>
      <c r="W53" s="8">
        <v>-4.0228565368886055E-7</v>
      </c>
      <c r="X53" s="8">
        <v>7.1767524953399152E-7</v>
      </c>
    </row>
    <row r="54" spans="1:24" x14ac:dyDescent="0.3">
      <c r="P54" s="8" t="s">
        <v>98</v>
      </c>
      <c r="Q54" s="8">
        <v>5.0571260803269858E-3</v>
      </c>
      <c r="R54" s="8">
        <v>1.9535172970162151E-3</v>
      </c>
      <c r="S54" s="8">
        <v>2.5887285912703177</v>
      </c>
      <c r="T54" s="8">
        <v>1.8013014939405859E-2</v>
      </c>
      <c r="U54" s="8">
        <v>9.6836738696934495E-4</v>
      </c>
      <c r="V54" s="8">
        <v>9.1458847736846267E-3</v>
      </c>
      <c r="W54" s="8">
        <v>9.6836738696934495E-4</v>
      </c>
      <c r="X54" s="8">
        <v>9.1458847736846267E-3</v>
      </c>
    </row>
    <row r="55" spans="1:24" x14ac:dyDescent="0.3">
      <c r="P55" s="8" t="s">
        <v>99</v>
      </c>
      <c r="Q55" s="8">
        <v>1.2248413771451939E-3</v>
      </c>
      <c r="R55" s="8">
        <v>1.1387887316629873E-3</v>
      </c>
      <c r="S55" s="8">
        <v>1.0755650658367009</v>
      </c>
      <c r="T55" s="8">
        <v>0.29559076329671152</v>
      </c>
      <c r="U55" s="8">
        <v>-1.1586708311145683E-3</v>
      </c>
      <c r="V55" s="8">
        <v>3.6083535854049562E-3</v>
      </c>
      <c r="W55" s="8">
        <v>-1.1586708311145683E-3</v>
      </c>
      <c r="X55" s="8">
        <v>3.6083535854049562E-3</v>
      </c>
    </row>
    <row r="56" spans="1:24" x14ac:dyDescent="0.3">
      <c r="P56" s="29" t="s">
        <v>65</v>
      </c>
      <c r="Q56" s="29">
        <v>-1.3789172158362735E-5</v>
      </c>
      <c r="R56" s="29">
        <v>7.7938833475325907E-4</v>
      </c>
      <c r="S56" s="29">
        <v>-1.7692299901727614E-2</v>
      </c>
      <c r="T56" s="29">
        <v>0.98606879337572029</v>
      </c>
      <c r="U56" s="8">
        <v>-1.64506770452217E-3</v>
      </c>
      <c r="V56" s="8">
        <v>1.6174893602054444E-3</v>
      </c>
      <c r="W56" s="8">
        <v>-1.64506770452217E-3</v>
      </c>
      <c r="X56" s="8">
        <v>1.6174893602054444E-3</v>
      </c>
    </row>
    <row r="57" spans="1:24" x14ac:dyDescent="0.3">
      <c r="P57" s="8" t="s">
        <v>21</v>
      </c>
      <c r="Q57" s="8">
        <v>-8.6722393980513321E-4</v>
      </c>
      <c r="R57" s="8">
        <v>1.1436450483127123E-3</v>
      </c>
      <c r="S57" s="8">
        <v>-0.75829816347703372</v>
      </c>
      <c r="T57" s="8">
        <v>0.45757613925757579</v>
      </c>
      <c r="U57" s="8">
        <v>-3.2609005356285937E-3</v>
      </c>
      <c r="V57" s="8">
        <v>1.5264526560183271E-3</v>
      </c>
      <c r="W57" s="8">
        <v>-3.2609005356285937E-3</v>
      </c>
      <c r="X57" s="8">
        <v>1.5264526560183271E-3</v>
      </c>
    </row>
    <row r="58" spans="1:24" x14ac:dyDescent="0.3">
      <c r="P58" s="29" t="s">
        <v>22</v>
      </c>
      <c r="Q58" s="29">
        <v>1.8282575355225639E-4</v>
      </c>
      <c r="R58" s="29">
        <v>1.6248833983033496E-3</v>
      </c>
      <c r="S58" s="29">
        <v>0.11251622962186524</v>
      </c>
      <c r="T58" s="29">
        <v>0.91159436945856076</v>
      </c>
      <c r="U58" s="8">
        <v>-3.2180942847053729E-3</v>
      </c>
      <c r="V58" s="8">
        <v>3.5837457918098856E-3</v>
      </c>
      <c r="W58" s="8">
        <v>-3.2180942847053729E-3</v>
      </c>
      <c r="X58" s="8">
        <v>3.5837457918098856E-3</v>
      </c>
    </row>
    <row r="59" spans="1:24" x14ac:dyDescent="0.3">
      <c r="P59" s="8" t="s">
        <v>23</v>
      </c>
      <c r="Q59" s="8">
        <v>-9.2396692589902208E-4</v>
      </c>
      <c r="R59" s="8">
        <v>1.4973227776709356E-3</v>
      </c>
      <c r="S59" s="8">
        <v>-0.61707932296083789</v>
      </c>
      <c r="T59" s="8">
        <v>0.54450708774510526</v>
      </c>
      <c r="U59" s="8">
        <v>-4.0578995167777562E-3</v>
      </c>
      <c r="V59" s="8">
        <v>2.2099656649797119E-3</v>
      </c>
      <c r="W59" s="8">
        <v>-4.0578995167777562E-3</v>
      </c>
      <c r="X59" s="8">
        <v>2.2099656649797119E-3</v>
      </c>
    </row>
    <row r="60" spans="1:24" x14ac:dyDescent="0.3">
      <c r="P60" s="29" t="s">
        <v>24</v>
      </c>
      <c r="Q60" s="29">
        <v>6.7129527978795084E-5</v>
      </c>
      <c r="R60" s="29">
        <v>1.5318984494921872E-3</v>
      </c>
      <c r="S60" s="29">
        <v>4.3821134489070095E-2</v>
      </c>
      <c r="T60" s="29">
        <v>0.96550424775144805</v>
      </c>
      <c r="U60" s="8">
        <v>-3.1391707757191458E-3</v>
      </c>
      <c r="V60" s="8">
        <v>3.2734298316767362E-3</v>
      </c>
      <c r="W60" s="8">
        <v>-3.1391707757191458E-3</v>
      </c>
      <c r="X60" s="8">
        <v>3.2734298316767362E-3</v>
      </c>
    </row>
    <row r="61" spans="1:24" x14ac:dyDescent="0.3">
      <c r="P61" s="8" t="s">
        <v>18</v>
      </c>
      <c r="Q61" s="8">
        <v>-1.0611130908308741E-3</v>
      </c>
      <c r="R61" s="8">
        <v>1.6109645232682095E-3</v>
      </c>
      <c r="S61" s="8">
        <v>-0.65868184898210158</v>
      </c>
      <c r="T61" s="8">
        <v>0.51800336976556771</v>
      </c>
      <c r="U61" s="8">
        <v>-4.4329005888296517E-3</v>
      </c>
      <c r="V61" s="8">
        <v>2.3106744071679031E-3</v>
      </c>
      <c r="W61" s="8">
        <v>-4.4329005888296517E-3</v>
      </c>
      <c r="X61" s="8">
        <v>2.3106744071679031E-3</v>
      </c>
    </row>
    <row r="62" spans="1:24" ht="15" thickBot="1" x14ac:dyDescent="0.35">
      <c r="P62" s="9" t="s">
        <v>19</v>
      </c>
      <c r="Q62" s="9">
        <v>1.3686633282947466E-3</v>
      </c>
      <c r="R62" s="9">
        <v>1.5162054186353311E-3</v>
      </c>
      <c r="S62" s="9">
        <v>0.90268990696961071</v>
      </c>
      <c r="T62" s="9">
        <v>0.37799262033886361</v>
      </c>
      <c r="U62" s="9">
        <v>-1.8047910843332225E-3</v>
      </c>
      <c r="V62" s="9">
        <v>4.5421177409227156E-3</v>
      </c>
      <c r="W62" s="9">
        <v>-1.8047910843332225E-3</v>
      </c>
      <c r="X62" s="9">
        <v>4.5421177409227156E-3</v>
      </c>
    </row>
  </sheetData>
  <autoFilter ref="A1:N32" xr:uid="{16C5C9C9-72B8-46E9-8CDD-E5D0324279D6}"/>
  <mergeCells count="1">
    <mergeCell ref="A35:N35"/>
  </mergeCells>
  <conditionalFormatting sqref="N3:N32 N38:N50">
    <cfRule type="cellIs" dxfId="13" priority="5" operator="lessThan">
      <formula>0.00059</formula>
    </cfRule>
    <cfRule type="cellIs" dxfId="12" priority="6" operator="greaterThan">
      <formula>0.00059</formula>
    </cfRule>
  </conditionalFormatting>
  <conditionalFormatting sqref="C2:C32">
    <cfRule type="cellIs" dxfId="11" priority="3" operator="lessThan">
      <formula>600</formula>
    </cfRule>
    <cfRule type="cellIs" dxfId="10" priority="4" operator="greaterThan">
      <formula>600</formula>
    </cfRule>
  </conditionalFormatting>
  <conditionalFormatting sqref="C37:C50">
    <cfRule type="cellIs" dxfId="9" priority="1" operator="lessThan">
      <formula>600</formula>
    </cfRule>
    <cfRule type="cellIs" dxfId="8" priority="2" operator="greaterThan">
      <formula>600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3B46-0935-4C96-B1B7-7B8BE14D80D3}">
  <dimension ref="A1:V115"/>
  <sheetViews>
    <sheetView tabSelected="1" topLeftCell="I6" zoomScale="130" zoomScaleNormal="130" workbookViewId="0">
      <selection activeCell="W9" sqref="W9"/>
    </sheetView>
  </sheetViews>
  <sheetFormatPr defaultRowHeight="14.4" x14ac:dyDescent="0.3"/>
  <cols>
    <col min="1" max="1" width="27.6640625" bestFit="1" customWidth="1"/>
    <col min="2" max="2" width="14.6640625" bestFit="1" customWidth="1"/>
    <col min="3" max="3" width="17.88671875" bestFit="1" customWidth="1"/>
    <col min="4" max="4" width="20.44140625" bestFit="1" customWidth="1"/>
    <col min="5" max="5" width="24.44140625" bestFit="1" customWidth="1"/>
    <col min="6" max="6" width="24.109375" bestFit="1" customWidth="1"/>
    <col min="7" max="11" width="12.6640625" bestFit="1" customWidth="1"/>
    <col min="12" max="12" width="28" bestFit="1" customWidth="1"/>
    <col min="14" max="14" width="22.6640625" bestFit="1" customWidth="1"/>
    <col min="15" max="15" width="12.6640625" hidden="1" customWidth="1"/>
    <col min="16" max="16" width="13.44140625" hidden="1" customWidth="1"/>
    <col min="17" max="17" width="12.6640625" hidden="1" customWidth="1"/>
    <col min="18" max="18" width="12" bestFit="1" customWidth="1"/>
    <col min="19" max="19" width="12.6640625" bestFit="1" customWidth="1"/>
    <col min="20" max="20" width="12" bestFit="1" customWidth="1"/>
    <col min="21" max="21" width="12.6640625" bestFit="1" customWidth="1"/>
    <col min="22" max="22" width="12.109375" bestFit="1" customWidth="1"/>
  </cols>
  <sheetData>
    <row r="1" spans="1:19" x14ac:dyDescent="0.3">
      <c r="A1" s="4" t="s">
        <v>15</v>
      </c>
      <c r="B1" s="3" t="s">
        <v>17</v>
      </c>
      <c r="C1" s="3" t="s">
        <v>16</v>
      </c>
      <c r="D1" s="3" t="s">
        <v>98</v>
      </c>
      <c r="E1" s="3" t="s">
        <v>99</v>
      </c>
      <c r="F1" s="6" t="s">
        <v>21</v>
      </c>
      <c r="G1" s="3" t="s">
        <v>22</v>
      </c>
      <c r="H1" s="3" t="s">
        <v>23</v>
      </c>
      <c r="I1" s="6" t="s">
        <v>24</v>
      </c>
      <c r="J1" s="6" t="s">
        <v>18</v>
      </c>
      <c r="K1" s="6" t="s">
        <v>19</v>
      </c>
      <c r="L1" s="3" t="s">
        <v>62</v>
      </c>
      <c r="N1" s="6" t="s">
        <v>100</v>
      </c>
    </row>
    <row r="2" spans="1:19" x14ac:dyDescent="0.3">
      <c r="A2">
        <v>175</v>
      </c>
      <c r="B2" s="5">
        <v>4786</v>
      </c>
      <c r="C2">
        <v>432</v>
      </c>
      <c r="D2">
        <v>1</v>
      </c>
      <c r="E2">
        <v>0</v>
      </c>
      <c r="F2">
        <v>0</v>
      </c>
      <c r="G2">
        <v>0</v>
      </c>
      <c r="H2" s="17">
        <v>0</v>
      </c>
      <c r="I2" s="14">
        <v>0</v>
      </c>
      <c r="J2" s="17">
        <v>1</v>
      </c>
      <c r="K2" s="14">
        <v>0</v>
      </c>
      <c r="L2" s="14">
        <v>0</v>
      </c>
      <c r="N2" t="s">
        <v>68</v>
      </c>
    </row>
    <row r="3" spans="1:19" ht="15" thickBot="1" x14ac:dyDescent="0.35">
      <c r="A3">
        <v>175.3</v>
      </c>
      <c r="B3" s="5">
        <v>4232</v>
      </c>
      <c r="C3">
        <v>495</v>
      </c>
      <c r="D3">
        <v>0</v>
      </c>
      <c r="E3">
        <v>1</v>
      </c>
      <c r="F3">
        <v>0</v>
      </c>
      <c r="G3">
        <v>0</v>
      </c>
      <c r="H3" s="17">
        <v>0</v>
      </c>
      <c r="I3" s="14">
        <v>0</v>
      </c>
      <c r="J3" s="14">
        <v>0</v>
      </c>
      <c r="K3" s="17">
        <v>1</v>
      </c>
      <c r="L3" s="20">
        <f>(A3-A2)/A2</f>
        <v>1.7142857142857792E-3</v>
      </c>
    </row>
    <row r="4" spans="1:19" x14ac:dyDescent="0.3">
      <c r="A4">
        <v>175.7</v>
      </c>
      <c r="B4" s="5">
        <v>5001</v>
      </c>
      <c r="C4">
        <v>480</v>
      </c>
      <c r="D4">
        <v>1</v>
      </c>
      <c r="E4">
        <v>0</v>
      </c>
      <c r="F4">
        <v>0</v>
      </c>
      <c r="G4">
        <v>0</v>
      </c>
      <c r="H4" s="17">
        <v>0</v>
      </c>
      <c r="I4" s="14">
        <v>0</v>
      </c>
      <c r="J4" s="14">
        <v>0</v>
      </c>
      <c r="K4" s="14">
        <v>0</v>
      </c>
      <c r="L4" s="20">
        <f t="shared" ref="L4:L32" si="0">(A4-A3)/A3</f>
        <v>2.2818026240728879E-3</v>
      </c>
      <c r="N4" s="11" t="s">
        <v>69</v>
      </c>
      <c r="O4" s="11"/>
    </row>
    <row r="5" spans="1:19" x14ac:dyDescent="0.3">
      <c r="A5">
        <v>176.1</v>
      </c>
      <c r="B5" s="5">
        <v>4998</v>
      </c>
      <c r="C5">
        <v>471</v>
      </c>
      <c r="D5">
        <v>1</v>
      </c>
      <c r="E5">
        <v>0</v>
      </c>
      <c r="F5">
        <v>1</v>
      </c>
      <c r="G5">
        <v>0</v>
      </c>
      <c r="H5" s="17">
        <v>0</v>
      </c>
      <c r="I5" s="14">
        <v>0</v>
      </c>
      <c r="J5" s="14">
        <v>0</v>
      </c>
      <c r="K5" s="14">
        <v>0</v>
      </c>
      <c r="L5" s="20">
        <f t="shared" si="0"/>
        <v>2.2766078542971299E-3</v>
      </c>
      <c r="N5" s="8" t="s">
        <v>70</v>
      </c>
      <c r="O5" s="8">
        <v>0.92739957637302894</v>
      </c>
    </row>
    <row r="6" spans="1:19" x14ac:dyDescent="0.3">
      <c r="A6">
        <v>175.3</v>
      </c>
      <c r="B6" s="5">
        <v>7587</v>
      </c>
      <c r="C6">
        <v>701</v>
      </c>
      <c r="D6">
        <v>0</v>
      </c>
      <c r="E6">
        <v>0</v>
      </c>
      <c r="F6">
        <v>0</v>
      </c>
      <c r="G6">
        <v>1</v>
      </c>
      <c r="H6" s="17">
        <v>0</v>
      </c>
      <c r="I6" s="14">
        <v>0</v>
      </c>
      <c r="J6" s="14">
        <v>0</v>
      </c>
      <c r="K6" s="14">
        <v>0</v>
      </c>
      <c r="L6" s="20">
        <f t="shared" si="0"/>
        <v>-4.5428733674047865E-3</v>
      </c>
      <c r="N6" s="8" t="s">
        <v>71</v>
      </c>
      <c r="O6" s="8">
        <v>0.86006997425687348</v>
      </c>
    </row>
    <row r="7" spans="1:19" x14ac:dyDescent="0.3">
      <c r="A7">
        <v>175.5</v>
      </c>
      <c r="B7" s="5">
        <v>4777</v>
      </c>
      <c r="C7">
        <v>450</v>
      </c>
      <c r="D7">
        <v>1</v>
      </c>
      <c r="E7">
        <v>0</v>
      </c>
      <c r="F7">
        <v>0</v>
      </c>
      <c r="G7">
        <v>0</v>
      </c>
      <c r="H7" s="17">
        <v>1</v>
      </c>
      <c r="I7" s="14">
        <v>0</v>
      </c>
      <c r="J7" s="14">
        <v>0</v>
      </c>
      <c r="K7" s="14">
        <v>0</v>
      </c>
      <c r="L7" s="20">
        <f t="shared" si="0"/>
        <v>1.1409013120364439E-3</v>
      </c>
      <c r="N7" s="8" t="s">
        <v>72</v>
      </c>
      <c r="O7" s="8">
        <v>0.79010496138531017</v>
      </c>
    </row>
    <row r="8" spans="1:19" x14ac:dyDescent="0.3">
      <c r="A8">
        <v>174.7</v>
      </c>
      <c r="B8" s="5">
        <v>7192</v>
      </c>
      <c r="C8">
        <v>720</v>
      </c>
      <c r="D8">
        <v>0</v>
      </c>
      <c r="E8">
        <v>0</v>
      </c>
      <c r="F8">
        <v>0</v>
      </c>
      <c r="G8">
        <v>0</v>
      </c>
      <c r="H8" s="17">
        <v>0</v>
      </c>
      <c r="I8" s="14">
        <v>1</v>
      </c>
      <c r="J8" s="14">
        <v>0</v>
      </c>
      <c r="K8" s="14">
        <v>0</v>
      </c>
      <c r="L8" s="20">
        <f t="shared" si="0"/>
        <v>-4.5584045584046232E-3</v>
      </c>
      <c r="N8" s="8" t="s">
        <v>50</v>
      </c>
      <c r="O8" s="8">
        <v>1.3411153773589149E-3</v>
      </c>
    </row>
    <row r="9" spans="1:19" ht="15" thickBot="1" x14ac:dyDescent="0.35">
      <c r="A9">
        <v>174.1</v>
      </c>
      <c r="B9" s="5">
        <v>6354</v>
      </c>
      <c r="C9">
        <v>655</v>
      </c>
      <c r="D9">
        <v>0</v>
      </c>
      <c r="E9">
        <v>1</v>
      </c>
      <c r="F9">
        <v>0</v>
      </c>
      <c r="G9">
        <v>0</v>
      </c>
      <c r="H9" s="17">
        <v>0</v>
      </c>
      <c r="I9" s="14">
        <v>0</v>
      </c>
      <c r="J9" s="17">
        <v>1</v>
      </c>
      <c r="K9" s="14">
        <v>0</v>
      </c>
      <c r="L9" s="20">
        <f t="shared" si="0"/>
        <v>-3.434459072696018E-3</v>
      </c>
      <c r="N9" s="9" t="s">
        <v>73</v>
      </c>
      <c r="O9" s="9">
        <v>31</v>
      </c>
    </row>
    <row r="10" spans="1:19" x14ac:dyDescent="0.3">
      <c r="A10">
        <v>175.1</v>
      </c>
      <c r="B10" s="5">
        <v>4304</v>
      </c>
      <c r="C10">
        <v>410</v>
      </c>
      <c r="D10">
        <v>1</v>
      </c>
      <c r="E10">
        <v>0</v>
      </c>
      <c r="F10">
        <v>0</v>
      </c>
      <c r="G10">
        <v>0</v>
      </c>
      <c r="H10" s="17">
        <v>0</v>
      </c>
      <c r="I10" s="14">
        <v>0</v>
      </c>
      <c r="J10" s="14">
        <v>0</v>
      </c>
      <c r="K10" s="17">
        <v>1</v>
      </c>
      <c r="L10" s="20">
        <f t="shared" si="0"/>
        <v>5.7438253877082138E-3</v>
      </c>
    </row>
    <row r="11" spans="1:19" ht="15" thickBot="1" x14ac:dyDescent="0.35">
      <c r="A11">
        <v>175.6</v>
      </c>
      <c r="B11" s="5">
        <v>4694</v>
      </c>
      <c r="C11">
        <v>504</v>
      </c>
      <c r="D11">
        <v>1</v>
      </c>
      <c r="E11">
        <v>0</v>
      </c>
      <c r="F11">
        <v>0</v>
      </c>
      <c r="G11">
        <v>0</v>
      </c>
      <c r="H11" s="17">
        <v>0</v>
      </c>
      <c r="I11" s="14">
        <v>0</v>
      </c>
      <c r="J11" s="14">
        <v>0</v>
      </c>
      <c r="K11" s="14">
        <v>0</v>
      </c>
      <c r="L11" s="20">
        <f t="shared" si="0"/>
        <v>2.8555111364934323E-3</v>
      </c>
      <c r="N11" t="s">
        <v>74</v>
      </c>
    </row>
    <row r="12" spans="1:19" x14ac:dyDescent="0.3">
      <c r="A12">
        <v>176.1</v>
      </c>
      <c r="B12" s="5">
        <v>4588</v>
      </c>
      <c r="C12">
        <v>492</v>
      </c>
      <c r="D12">
        <v>1</v>
      </c>
      <c r="E12">
        <v>0</v>
      </c>
      <c r="F12">
        <v>1</v>
      </c>
      <c r="G12">
        <v>0</v>
      </c>
      <c r="H12" s="17">
        <v>0</v>
      </c>
      <c r="I12" s="14">
        <v>0</v>
      </c>
      <c r="J12" s="14">
        <v>0</v>
      </c>
      <c r="K12" s="14">
        <v>0</v>
      </c>
      <c r="L12" s="20">
        <f t="shared" si="0"/>
        <v>2.8473804100227792E-3</v>
      </c>
      <c r="N12" s="10"/>
      <c r="O12" s="10" t="s">
        <v>79</v>
      </c>
      <c r="P12" s="10" t="s">
        <v>80</v>
      </c>
      <c r="Q12" s="10" t="s">
        <v>81</v>
      </c>
      <c r="R12" s="10" t="s">
        <v>82</v>
      </c>
      <c r="S12" s="10" t="s">
        <v>83</v>
      </c>
    </row>
    <row r="13" spans="1:19" x14ac:dyDescent="0.3">
      <c r="A13">
        <v>175.5</v>
      </c>
      <c r="B13" s="5">
        <v>14662</v>
      </c>
      <c r="C13">
        <v>845</v>
      </c>
      <c r="D13">
        <v>0</v>
      </c>
      <c r="E13">
        <v>0</v>
      </c>
      <c r="F13">
        <v>0</v>
      </c>
      <c r="G13">
        <v>1</v>
      </c>
      <c r="H13" s="17">
        <v>0</v>
      </c>
      <c r="I13" s="14">
        <v>0</v>
      </c>
      <c r="J13" s="14">
        <v>0</v>
      </c>
      <c r="K13" s="14">
        <v>0</v>
      </c>
      <c r="L13" s="20">
        <f t="shared" si="0"/>
        <v>-3.4071550255536306E-3</v>
      </c>
      <c r="N13" s="8" t="s">
        <v>75</v>
      </c>
      <c r="O13" s="8">
        <v>10</v>
      </c>
      <c r="P13" s="8">
        <v>2.2109817223994478E-4</v>
      </c>
      <c r="Q13" s="8">
        <v>2.2109817223994478E-5</v>
      </c>
      <c r="R13" s="8">
        <v>12.292858086594347</v>
      </c>
      <c r="S13" s="8">
        <v>1.6735987645345624E-6</v>
      </c>
    </row>
    <row r="14" spans="1:19" x14ac:dyDescent="0.3">
      <c r="A14">
        <v>175.9</v>
      </c>
      <c r="B14" s="5">
        <v>5105</v>
      </c>
      <c r="C14">
        <v>421</v>
      </c>
      <c r="D14">
        <v>1</v>
      </c>
      <c r="E14">
        <v>0</v>
      </c>
      <c r="F14">
        <v>0</v>
      </c>
      <c r="G14">
        <v>0</v>
      </c>
      <c r="H14" s="17">
        <v>1</v>
      </c>
      <c r="I14" s="14">
        <v>0</v>
      </c>
      <c r="J14" s="14">
        <v>0</v>
      </c>
      <c r="K14" s="14">
        <v>0</v>
      </c>
      <c r="L14" s="20">
        <f t="shared" si="0"/>
        <v>2.2792022792023116E-3</v>
      </c>
      <c r="N14" s="8" t="s">
        <v>76</v>
      </c>
      <c r="O14" s="8">
        <v>20</v>
      </c>
      <c r="P14" s="8">
        <v>3.5971809107770887E-5</v>
      </c>
      <c r="Q14" s="8">
        <v>1.7985904553885444E-6</v>
      </c>
      <c r="R14" s="8"/>
      <c r="S14" s="8"/>
    </row>
    <row r="15" spans="1:19" ht="15" thickBot="1" x14ac:dyDescent="0.35">
      <c r="A15">
        <v>176.4</v>
      </c>
      <c r="B15" s="5">
        <v>5219</v>
      </c>
      <c r="C15">
        <v>496</v>
      </c>
      <c r="D15">
        <v>1</v>
      </c>
      <c r="E15">
        <v>0</v>
      </c>
      <c r="F15">
        <v>0</v>
      </c>
      <c r="G15">
        <v>0</v>
      </c>
      <c r="H15" s="17">
        <v>0</v>
      </c>
      <c r="I15" s="14">
        <v>1</v>
      </c>
      <c r="J15" s="14">
        <v>0</v>
      </c>
      <c r="K15" s="14">
        <v>0</v>
      </c>
      <c r="L15" s="20">
        <f t="shared" si="0"/>
        <v>2.8425241614553724E-3</v>
      </c>
      <c r="N15" s="9" t="s">
        <v>77</v>
      </c>
      <c r="O15" s="9">
        <v>30</v>
      </c>
      <c r="P15" s="9">
        <v>2.5706998134771567E-4</v>
      </c>
      <c r="Q15" s="9"/>
      <c r="R15" s="9"/>
      <c r="S15" s="9"/>
    </row>
    <row r="16" spans="1:19" ht="15" thickBot="1" x14ac:dyDescent="0.35">
      <c r="A16">
        <v>176.5</v>
      </c>
      <c r="B16" s="5">
        <v>5555</v>
      </c>
      <c r="C16">
        <v>433</v>
      </c>
      <c r="D16">
        <v>1</v>
      </c>
      <c r="E16">
        <v>0</v>
      </c>
      <c r="F16">
        <v>0</v>
      </c>
      <c r="G16">
        <v>0</v>
      </c>
      <c r="H16" s="17">
        <v>0</v>
      </c>
      <c r="I16" s="14">
        <v>0</v>
      </c>
      <c r="J16" s="17">
        <v>1</v>
      </c>
      <c r="K16" s="14">
        <v>0</v>
      </c>
      <c r="L16" s="20">
        <f t="shared" si="0"/>
        <v>5.6689342403624888E-4</v>
      </c>
    </row>
    <row r="17" spans="1:22" x14ac:dyDescent="0.3">
      <c r="A17">
        <v>176</v>
      </c>
      <c r="B17" s="5">
        <v>7098</v>
      </c>
      <c r="C17">
        <v>660</v>
      </c>
      <c r="D17">
        <v>0</v>
      </c>
      <c r="E17">
        <v>1</v>
      </c>
      <c r="F17">
        <v>0</v>
      </c>
      <c r="G17">
        <v>0</v>
      </c>
      <c r="H17" s="17">
        <v>0</v>
      </c>
      <c r="I17" s="14">
        <v>0</v>
      </c>
      <c r="J17" s="14">
        <v>0</v>
      </c>
      <c r="K17" s="17">
        <v>1</v>
      </c>
      <c r="L17" s="20">
        <f t="shared" si="0"/>
        <v>-2.8328611898016999E-3</v>
      </c>
      <c r="N17" s="10"/>
      <c r="O17" s="10" t="s">
        <v>84</v>
      </c>
      <c r="P17" s="10" t="s">
        <v>50</v>
      </c>
      <c r="Q17" s="10" t="s">
        <v>85</v>
      </c>
      <c r="R17" s="10" t="s">
        <v>86</v>
      </c>
      <c r="S17" s="10" t="s">
        <v>87</v>
      </c>
      <c r="T17" s="10" t="s">
        <v>88</v>
      </c>
      <c r="U17" s="10" t="s">
        <v>89</v>
      </c>
      <c r="V17" s="10" t="s">
        <v>90</v>
      </c>
    </row>
    <row r="18" spans="1:22" x14ac:dyDescent="0.3">
      <c r="A18">
        <v>176.2</v>
      </c>
      <c r="B18" s="5">
        <v>4991</v>
      </c>
      <c r="C18">
        <v>518</v>
      </c>
      <c r="D18">
        <v>1</v>
      </c>
      <c r="E18">
        <v>0</v>
      </c>
      <c r="F18">
        <v>0</v>
      </c>
      <c r="G18">
        <v>0</v>
      </c>
      <c r="H18" s="17">
        <v>0</v>
      </c>
      <c r="I18" s="14">
        <v>0</v>
      </c>
      <c r="J18" s="14">
        <v>0</v>
      </c>
      <c r="K18" s="14">
        <v>0</v>
      </c>
      <c r="L18" s="20">
        <f t="shared" si="0"/>
        <v>1.1363636363635717E-3</v>
      </c>
      <c r="N18" s="8" t="s">
        <v>78</v>
      </c>
      <c r="O18" s="8">
        <v>1.599526049933613E-3</v>
      </c>
      <c r="P18" s="8">
        <v>4.6927782209373638E-3</v>
      </c>
      <c r="Q18" s="8">
        <v>0.34084842168699675</v>
      </c>
      <c r="R18" s="8">
        <v>0.73677219493872215</v>
      </c>
      <c r="S18" s="8">
        <v>-8.1894377850670625E-3</v>
      </c>
      <c r="T18" s="8">
        <v>1.1388489884934289E-2</v>
      </c>
      <c r="U18" s="8">
        <v>-8.1894377850670625E-3</v>
      </c>
      <c r="V18" s="8">
        <v>1.1388489884934289E-2</v>
      </c>
    </row>
    <row r="19" spans="1:22" x14ac:dyDescent="0.3">
      <c r="A19">
        <v>176.3</v>
      </c>
      <c r="B19" s="5">
        <v>6092</v>
      </c>
      <c r="C19">
        <v>555</v>
      </c>
      <c r="D19">
        <v>1</v>
      </c>
      <c r="E19">
        <v>0</v>
      </c>
      <c r="F19">
        <v>1</v>
      </c>
      <c r="G19">
        <v>0</v>
      </c>
      <c r="H19" s="17">
        <v>0</v>
      </c>
      <c r="I19" s="14">
        <v>0</v>
      </c>
      <c r="J19" s="14">
        <v>0</v>
      </c>
      <c r="K19" s="14">
        <v>0</v>
      </c>
      <c r="L19" s="20">
        <f t="shared" si="0"/>
        <v>5.6753688989797247E-4</v>
      </c>
      <c r="N19" s="8" t="s">
        <v>16</v>
      </c>
      <c r="O19" s="8">
        <v>-9.6030033726845807E-6</v>
      </c>
      <c r="P19" s="8">
        <v>7.6894371181663079E-6</v>
      </c>
      <c r="Q19" s="8">
        <v>-1.2488564800143134</v>
      </c>
      <c r="R19" s="8">
        <v>0.22613820077299102</v>
      </c>
      <c r="S19" s="8">
        <v>-2.5642888131228868E-5</v>
      </c>
      <c r="T19" s="8">
        <v>6.436881385859707E-6</v>
      </c>
      <c r="U19" s="8">
        <v>-2.5642888131228868E-5</v>
      </c>
      <c r="V19" s="8">
        <v>6.436881385859707E-6</v>
      </c>
    </row>
    <row r="20" spans="1:22" x14ac:dyDescent="0.3">
      <c r="A20">
        <v>175.9</v>
      </c>
      <c r="B20" s="5">
        <v>7741</v>
      </c>
      <c r="C20">
        <v>674</v>
      </c>
      <c r="D20">
        <v>0</v>
      </c>
      <c r="E20">
        <v>1</v>
      </c>
      <c r="F20">
        <v>0</v>
      </c>
      <c r="G20">
        <v>1</v>
      </c>
      <c r="H20" s="17">
        <v>0</v>
      </c>
      <c r="I20" s="14">
        <v>0</v>
      </c>
      <c r="J20" s="14">
        <v>0</v>
      </c>
      <c r="K20" s="14">
        <v>0</v>
      </c>
      <c r="L20" s="20">
        <f t="shared" si="0"/>
        <v>-2.2688598979013369E-3</v>
      </c>
      <c r="N20" s="8" t="s">
        <v>17</v>
      </c>
      <c r="O20" s="8">
        <v>1.5640929842541084E-7</v>
      </c>
      <c r="P20" s="8">
        <v>2.5097328988555404E-7</v>
      </c>
      <c r="Q20" s="8">
        <v>0.62321093410671236</v>
      </c>
      <c r="R20" s="8">
        <v>0.54018846762079298</v>
      </c>
      <c r="S20" s="8">
        <v>-3.6711181051591465E-7</v>
      </c>
      <c r="T20" s="8">
        <v>6.7993040736673628E-7</v>
      </c>
      <c r="U20" s="8">
        <v>-3.6711181051591465E-7</v>
      </c>
      <c r="V20" s="8">
        <v>6.7993040736673628E-7</v>
      </c>
    </row>
    <row r="21" spans="1:22" x14ac:dyDescent="0.3">
      <c r="A21">
        <v>175.1</v>
      </c>
      <c r="B21" s="5">
        <v>12333</v>
      </c>
      <c r="C21">
        <v>814</v>
      </c>
      <c r="D21">
        <v>0</v>
      </c>
      <c r="E21">
        <v>0</v>
      </c>
      <c r="F21">
        <v>0</v>
      </c>
      <c r="G21">
        <v>0</v>
      </c>
      <c r="H21" s="17">
        <v>1</v>
      </c>
      <c r="I21" s="14">
        <v>0</v>
      </c>
      <c r="J21" s="14">
        <v>0</v>
      </c>
      <c r="K21" s="14">
        <v>0</v>
      </c>
      <c r="L21" s="20">
        <f t="shared" si="0"/>
        <v>-4.5480386583286606E-3</v>
      </c>
      <c r="N21" s="8" t="s">
        <v>98</v>
      </c>
      <c r="O21" s="8">
        <v>5.0434362848657387E-3</v>
      </c>
      <c r="P21" s="8">
        <v>1.7483371074935522E-3</v>
      </c>
      <c r="Q21" s="8">
        <v>2.8847047078329764</v>
      </c>
      <c r="R21" s="8">
        <v>9.1613290305615248E-3</v>
      </c>
      <c r="S21" s="8">
        <v>1.3964689851356576E-3</v>
      </c>
      <c r="T21" s="8">
        <v>8.690403584595819E-3</v>
      </c>
      <c r="U21" s="8">
        <v>1.3964689851356576E-3</v>
      </c>
      <c r="V21" s="8">
        <v>8.690403584595819E-3</v>
      </c>
    </row>
    <row r="22" spans="1:22" x14ac:dyDescent="0.3">
      <c r="A22">
        <v>174.8</v>
      </c>
      <c r="B22" s="5">
        <v>10921</v>
      </c>
      <c r="C22">
        <v>723</v>
      </c>
      <c r="D22">
        <v>0</v>
      </c>
      <c r="E22">
        <v>1</v>
      </c>
      <c r="F22">
        <v>0</v>
      </c>
      <c r="G22">
        <v>0</v>
      </c>
      <c r="H22" s="17">
        <v>0</v>
      </c>
      <c r="I22" s="14">
        <v>1</v>
      </c>
      <c r="J22" s="14">
        <v>0</v>
      </c>
      <c r="K22" s="14">
        <v>0</v>
      </c>
      <c r="L22" s="20">
        <f t="shared" si="0"/>
        <v>-1.7133066818959622E-3</v>
      </c>
      <c r="N22" s="8" t="s">
        <v>99</v>
      </c>
      <c r="O22" s="8">
        <v>1.2191551291611503E-3</v>
      </c>
      <c r="P22" s="8">
        <v>1.0648405415983719E-3</v>
      </c>
      <c r="Q22" s="8">
        <v>1.1449180243749411</v>
      </c>
      <c r="R22" s="8">
        <v>0.26576003593179282</v>
      </c>
      <c r="S22" s="8">
        <v>-1.0020633177798401E-3</v>
      </c>
      <c r="T22" s="8">
        <v>3.4403735761021409E-3</v>
      </c>
      <c r="U22" s="8">
        <v>-1.0020633177798401E-3</v>
      </c>
      <c r="V22" s="8">
        <v>3.4403735761021409E-3</v>
      </c>
    </row>
    <row r="23" spans="1:22" x14ac:dyDescent="0.3">
      <c r="A23">
        <v>175.7</v>
      </c>
      <c r="B23" s="5">
        <v>4444</v>
      </c>
      <c r="C23">
        <v>476</v>
      </c>
      <c r="D23">
        <v>1</v>
      </c>
      <c r="E23">
        <v>0</v>
      </c>
      <c r="F23">
        <v>0</v>
      </c>
      <c r="G23">
        <v>0</v>
      </c>
      <c r="H23" s="17">
        <v>0</v>
      </c>
      <c r="I23" s="14">
        <v>0</v>
      </c>
      <c r="J23" s="17">
        <v>1</v>
      </c>
      <c r="K23" s="14">
        <v>0</v>
      </c>
      <c r="L23" s="20">
        <f t="shared" si="0"/>
        <v>5.1487414187641719E-3</v>
      </c>
      <c r="N23" s="8" t="s">
        <v>21</v>
      </c>
      <c r="O23" s="8">
        <v>-8.5536988215859078E-4</v>
      </c>
      <c r="P23" s="8">
        <v>9.0336628664476051E-4</v>
      </c>
      <c r="Q23" s="8">
        <v>-0.94686938709608515</v>
      </c>
      <c r="R23" s="8">
        <v>0.355006210040134</v>
      </c>
      <c r="S23" s="8">
        <v>-2.7397589355918589E-3</v>
      </c>
      <c r="T23" s="8">
        <v>1.0290191712746771E-3</v>
      </c>
      <c r="U23" s="8">
        <v>-2.7397589355918589E-3</v>
      </c>
      <c r="V23" s="8">
        <v>1.0290191712746771E-3</v>
      </c>
    </row>
    <row r="24" spans="1:22" x14ac:dyDescent="0.3">
      <c r="A24">
        <v>176.3</v>
      </c>
      <c r="B24" s="5">
        <v>4454</v>
      </c>
      <c r="C24">
        <v>498</v>
      </c>
      <c r="D24">
        <v>1</v>
      </c>
      <c r="E24">
        <v>0</v>
      </c>
      <c r="F24">
        <v>0</v>
      </c>
      <c r="G24">
        <v>0</v>
      </c>
      <c r="H24" s="17">
        <v>0</v>
      </c>
      <c r="I24" s="14">
        <v>0</v>
      </c>
      <c r="J24" s="14">
        <v>0</v>
      </c>
      <c r="K24" s="17">
        <v>1</v>
      </c>
      <c r="L24" s="20">
        <f t="shared" si="0"/>
        <v>3.4149117814457758E-3</v>
      </c>
      <c r="N24" s="8" t="s">
        <v>22</v>
      </c>
      <c r="O24" s="8">
        <v>2.0380997928286479E-4</v>
      </c>
      <c r="P24" s="8">
        <v>1.082515293369536E-3</v>
      </c>
      <c r="Q24" s="8">
        <v>0.18827445721202446</v>
      </c>
      <c r="R24" s="8">
        <v>0.85255872056025783</v>
      </c>
      <c r="S24" s="8">
        <v>-2.0542773537922713E-3</v>
      </c>
      <c r="T24" s="8">
        <v>2.4618973123580012E-3</v>
      </c>
      <c r="U24" s="8">
        <v>-2.0542773537922713E-3</v>
      </c>
      <c r="V24" s="8">
        <v>2.4618973123580012E-3</v>
      </c>
    </row>
    <row r="25" spans="1:22" x14ac:dyDescent="0.3">
      <c r="A25">
        <v>176.8</v>
      </c>
      <c r="B25" s="5">
        <v>4616</v>
      </c>
      <c r="C25">
        <v>532</v>
      </c>
      <c r="D25">
        <v>1</v>
      </c>
      <c r="E25">
        <v>0</v>
      </c>
      <c r="F25">
        <v>0</v>
      </c>
      <c r="G25">
        <v>0</v>
      </c>
      <c r="H25" s="17">
        <v>0</v>
      </c>
      <c r="I25" s="14">
        <v>0</v>
      </c>
      <c r="J25" s="14">
        <v>0</v>
      </c>
      <c r="K25" s="14">
        <v>0</v>
      </c>
      <c r="L25" s="20">
        <f t="shared" si="0"/>
        <v>2.8360748723766306E-3</v>
      </c>
      <c r="N25" s="8" t="s">
        <v>23</v>
      </c>
      <c r="O25" s="8">
        <v>-9.0494872241297377E-4</v>
      </c>
      <c r="P25" s="8">
        <v>1.0159564976971987E-3</v>
      </c>
      <c r="Q25" s="8">
        <v>-0.89073570026291593</v>
      </c>
      <c r="R25" s="8">
        <v>0.38366142688066951</v>
      </c>
      <c r="S25" s="8">
        <v>-3.024196840621577E-3</v>
      </c>
      <c r="T25" s="8">
        <v>1.2142993957956296E-3</v>
      </c>
      <c r="U25" s="8">
        <v>-3.024196840621577E-3</v>
      </c>
      <c r="V25" s="8">
        <v>1.2142993957956296E-3</v>
      </c>
    </row>
    <row r="26" spans="1:22" x14ac:dyDescent="0.3">
      <c r="A26">
        <v>177</v>
      </c>
      <c r="B26" s="5">
        <v>4444</v>
      </c>
      <c r="C26">
        <v>510</v>
      </c>
      <c r="D26">
        <v>1</v>
      </c>
      <c r="E26">
        <v>0</v>
      </c>
      <c r="F26">
        <v>1</v>
      </c>
      <c r="G26">
        <v>0</v>
      </c>
      <c r="H26" s="17">
        <v>0</v>
      </c>
      <c r="I26" s="14">
        <v>0</v>
      </c>
      <c r="J26" s="14">
        <v>0</v>
      </c>
      <c r="K26" s="14">
        <v>0</v>
      </c>
      <c r="L26" s="20">
        <f t="shared" si="0"/>
        <v>1.1312217194569493E-3</v>
      </c>
      <c r="N26" s="8" t="s">
        <v>24</v>
      </c>
      <c r="O26" s="8">
        <v>8.61613098664961E-5</v>
      </c>
      <c r="P26" s="8">
        <v>1.0630623998483981E-3</v>
      </c>
      <c r="Q26" s="8">
        <v>8.1050096286712281E-2</v>
      </c>
      <c r="R26" s="8">
        <v>0.93620771091515298</v>
      </c>
      <c r="S26" s="8">
        <v>-2.1313479983799915E-3</v>
      </c>
      <c r="T26" s="8">
        <v>2.3036706181129838E-3</v>
      </c>
      <c r="U26" s="8">
        <v>-2.1313479983799915E-3</v>
      </c>
      <c r="V26" s="8">
        <v>2.3036706181129838E-3</v>
      </c>
    </row>
    <row r="27" spans="1:22" x14ac:dyDescent="0.3">
      <c r="A27">
        <v>177.5</v>
      </c>
      <c r="B27" s="5">
        <v>5112</v>
      </c>
      <c r="C27">
        <v>525</v>
      </c>
      <c r="D27">
        <v>1</v>
      </c>
      <c r="E27">
        <v>0</v>
      </c>
      <c r="F27">
        <v>0</v>
      </c>
      <c r="G27">
        <v>1</v>
      </c>
      <c r="H27" s="17">
        <v>0</v>
      </c>
      <c r="I27" s="14">
        <v>0</v>
      </c>
      <c r="J27" s="14">
        <v>0</v>
      </c>
      <c r="K27" s="14">
        <v>0</v>
      </c>
      <c r="L27" s="20">
        <f t="shared" si="0"/>
        <v>2.8248587570621469E-3</v>
      </c>
      <c r="N27" s="8" t="s">
        <v>18</v>
      </c>
      <c r="O27" s="8">
        <v>-1.0388469749955782E-3</v>
      </c>
      <c r="P27" s="8">
        <v>9.8019532821139199E-4</v>
      </c>
      <c r="Q27" s="8">
        <v>-1.0598366928469354</v>
      </c>
      <c r="R27" s="8">
        <v>0.30185124364843335</v>
      </c>
      <c r="S27" s="8">
        <v>-3.0834986008253093E-3</v>
      </c>
      <c r="T27" s="8">
        <v>1.005804650834153E-3</v>
      </c>
      <c r="U27" s="8">
        <v>-3.0834986008253093E-3</v>
      </c>
      <c r="V27" s="8">
        <v>1.005804650834153E-3</v>
      </c>
    </row>
    <row r="28" spans="1:22" ht="15" thickBot="1" x14ac:dyDescent="0.35">
      <c r="A28">
        <v>177.9</v>
      </c>
      <c r="B28" s="5">
        <v>5003</v>
      </c>
      <c r="C28">
        <v>506</v>
      </c>
      <c r="D28">
        <v>1</v>
      </c>
      <c r="E28">
        <v>0</v>
      </c>
      <c r="F28">
        <v>0</v>
      </c>
      <c r="G28">
        <v>0</v>
      </c>
      <c r="H28" s="17">
        <v>1</v>
      </c>
      <c r="I28" s="14">
        <v>0</v>
      </c>
      <c r="J28" s="14">
        <v>0</v>
      </c>
      <c r="K28" s="14">
        <v>0</v>
      </c>
      <c r="L28" s="20">
        <f t="shared" si="0"/>
        <v>2.2535211267605956E-3</v>
      </c>
      <c r="N28" s="9" t="s">
        <v>19</v>
      </c>
      <c r="O28" s="9">
        <v>1.3878568677185643E-3</v>
      </c>
      <c r="P28" s="9">
        <v>1.0324206331491219E-3</v>
      </c>
      <c r="Q28" s="9">
        <v>1.3442746329907023</v>
      </c>
      <c r="R28" s="9">
        <v>0.19391011966483773</v>
      </c>
      <c r="S28" s="9">
        <v>-7.6573483523358467E-4</v>
      </c>
      <c r="T28" s="9">
        <v>3.5414485706707134E-3</v>
      </c>
      <c r="U28" s="9">
        <v>-7.6573483523358467E-4</v>
      </c>
      <c r="V28" s="9">
        <v>3.5414485706707134E-3</v>
      </c>
    </row>
    <row r="29" spans="1:22" x14ac:dyDescent="0.3">
      <c r="A29">
        <v>177.5</v>
      </c>
      <c r="B29" s="5">
        <v>6845</v>
      </c>
      <c r="C29">
        <v>625</v>
      </c>
      <c r="D29">
        <v>0</v>
      </c>
      <c r="E29">
        <v>1</v>
      </c>
      <c r="F29">
        <v>0</v>
      </c>
      <c r="G29">
        <v>0</v>
      </c>
      <c r="H29" s="17">
        <v>0</v>
      </c>
      <c r="I29" s="14">
        <v>1</v>
      </c>
      <c r="J29" s="14">
        <v>0</v>
      </c>
      <c r="K29" s="14">
        <v>0</v>
      </c>
      <c r="L29" s="20">
        <f t="shared" si="0"/>
        <v>-2.2484541877459564E-3</v>
      </c>
    </row>
    <row r="30" spans="1:22" x14ac:dyDescent="0.3">
      <c r="A30">
        <v>178</v>
      </c>
      <c r="B30" s="5">
        <v>3986</v>
      </c>
      <c r="C30">
        <v>402</v>
      </c>
      <c r="D30">
        <v>1</v>
      </c>
      <c r="E30">
        <v>0</v>
      </c>
      <c r="F30">
        <v>0</v>
      </c>
      <c r="G30">
        <v>0</v>
      </c>
      <c r="H30" s="17">
        <v>0</v>
      </c>
      <c r="I30" s="14">
        <v>0</v>
      </c>
      <c r="J30" s="17">
        <v>1</v>
      </c>
      <c r="K30" s="14">
        <v>0</v>
      </c>
      <c r="L30" s="20">
        <f t="shared" si="0"/>
        <v>2.8169014084507044E-3</v>
      </c>
      <c r="N30" t="s">
        <v>100</v>
      </c>
    </row>
    <row r="31" spans="1:22" x14ac:dyDescent="0.3">
      <c r="A31">
        <v>177.7</v>
      </c>
      <c r="B31" s="5">
        <v>8833</v>
      </c>
      <c r="C31">
        <v>733</v>
      </c>
      <c r="D31">
        <v>0</v>
      </c>
      <c r="E31">
        <v>1</v>
      </c>
      <c r="F31">
        <v>0</v>
      </c>
      <c r="G31">
        <v>0</v>
      </c>
      <c r="H31" s="17">
        <v>0</v>
      </c>
      <c r="I31" s="14">
        <v>0</v>
      </c>
      <c r="J31" s="14">
        <v>0</v>
      </c>
      <c r="K31" s="17">
        <v>1</v>
      </c>
      <c r="L31" s="20">
        <f t="shared" si="0"/>
        <v>-1.6853932584270301E-3</v>
      </c>
      <c r="N31" t="s">
        <v>68</v>
      </c>
    </row>
    <row r="32" spans="1:22" ht="15" thickBot="1" x14ac:dyDescent="0.35">
      <c r="A32" s="17">
        <v>178.3</v>
      </c>
      <c r="B32" s="18">
        <v>4486</v>
      </c>
      <c r="C32" s="17">
        <v>512</v>
      </c>
      <c r="D32">
        <v>1</v>
      </c>
      <c r="E32">
        <v>0</v>
      </c>
      <c r="F32">
        <v>0</v>
      </c>
      <c r="G32">
        <v>0</v>
      </c>
      <c r="H32" s="17">
        <v>0</v>
      </c>
      <c r="I32" s="14">
        <v>0</v>
      </c>
      <c r="J32" s="14">
        <v>0</v>
      </c>
      <c r="K32" s="14">
        <v>0</v>
      </c>
      <c r="L32" s="20">
        <f t="shared" si="0"/>
        <v>3.3764772087789691E-3</v>
      </c>
    </row>
    <row r="33" spans="1:22" x14ac:dyDescent="0.3">
      <c r="N33" s="11" t="s">
        <v>69</v>
      </c>
      <c r="O33" s="11"/>
    </row>
    <row r="34" spans="1:22" x14ac:dyDescent="0.3">
      <c r="N34" s="8" t="s">
        <v>70</v>
      </c>
      <c r="O34" s="8">
        <v>0.92593336155997796</v>
      </c>
    </row>
    <row r="35" spans="1:22" x14ac:dyDescent="0.3">
      <c r="N35" s="8" t="s">
        <v>71</v>
      </c>
      <c r="O35" s="8">
        <v>0.85735259004976083</v>
      </c>
    </row>
    <row r="36" spans="1:22" x14ac:dyDescent="0.3">
      <c r="N36" s="8" t="s">
        <v>72</v>
      </c>
      <c r="O36" s="8">
        <v>0.79621798578537262</v>
      </c>
    </row>
    <row r="37" spans="1:22" ht="15" thickBot="1" x14ac:dyDescent="0.35">
      <c r="N37" s="8" t="s">
        <v>50</v>
      </c>
      <c r="O37" s="8">
        <v>1.3214416192572187E-3</v>
      </c>
    </row>
    <row r="38" spans="1:22" ht="15" thickBot="1" x14ac:dyDescent="0.35">
      <c r="A38" s="10"/>
      <c r="B38" s="10" t="s">
        <v>15</v>
      </c>
      <c r="C38" s="10" t="s">
        <v>17</v>
      </c>
      <c r="D38" s="10" t="s">
        <v>16</v>
      </c>
      <c r="E38" s="10" t="s">
        <v>98</v>
      </c>
      <c r="F38" s="10" t="s">
        <v>99</v>
      </c>
      <c r="G38" s="10" t="s">
        <v>21</v>
      </c>
      <c r="H38" s="10" t="s">
        <v>22</v>
      </c>
      <c r="I38" s="10" t="s">
        <v>23</v>
      </c>
      <c r="J38" s="10" t="s">
        <v>24</v>
      </c>
      <c r="K38" s="10" t="s">
        <v>18</v>
      </c>
      <c r="L38" s="10" t="s">
        <v>19</v>
      </c>
      <c r="N38" s="9" t="s">
        <v>73</v>
      </c>
      <c r="O38" s="9">
        <v>31</v>
      </c>
    </row>
    <row r="39" spans="1:22" x14ac:dyDescent="0.3">
      <c r="A39" s="8" t="s">
        <v>15</v>
      </c>
      <c r="B39" s="8">
        <v>1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22" ht="15" thickBot="1" x14ac:dyDescent="0.35">
      <c r="A40" s="8" t="s">
        <v>17</v>
      </c>
      <c r="B40" s="8">
        <v>-0.28571069662657278</v>
      </c>
      <c r="C40" s="8">
        <v>1</v>
      </c>
      <c r="D40" s="8"/>
      <c r="E40" s="8"/>
      <c r="F40" s="8"/>
      <c r="G40" s="8"/>
      <c r="H40" s="8"/>
      <c r="I40" s="8"/>
      <c r="J40" s="8"/>
      <c r="K40" s="8"/>
      <c r="L40" s="8"/>
      <c r="N40" t="s">
        <v>74</v>
      </c>
    </row>
    <row r="41" spans="1:22" x14ac:dyDescent="0.3">
      <c r="A41" s="8" t="s">
        <v>16</v>
      </c>
      <c r="B41" s="8">
        <v>-0.25903580515662222</v>
      </c>
      <c r="C41" s="29">
        <v>0.897090801882797</v>
      </c>
      <c r="D41" s="8">
        <v>1</v>
      </c>
      <c r="E41" s="8"/>
      <c r="F41" s="8"/>
      <c r="G41" s="8"/>
      <c r="H41" s="8"/>
      <c r="I41" s="8"/>
      <c r="J41" s="8"/>
      <c r="K41" s="8"/>
      <c r="L41" s="8"/>
      <c r="N41" s="10"/>
      <c r="O41" s="10" t="s">
        <v>79</v>
      </c>
      <c r="P41" s="10" t="s">
        <v>80</v>
      </c>
      <c r="Q41" s="10" t="s">
        <v>81</v>
      </c>
      <c r="R41" s="10" t="s">
        <v>82</v>
      </c>
      <c r="S41" s="10" t="s">
        <v>83</v>
      </c>
    </row>
    <row r="42" spans="1:22" x14ac:dyDescent="0.3">
      <c r="A42" s="8" t="s">
        <v>98</v>
      </c>
      <c r="B42" s="8">
        <v>0.354342145101187</v>
      </c>
      <c r="C42" s="29">
        <v>-0.71334480657934773</v>
      </c>
      <c r="D42" s="29">
        <v>-0.85122407784095988</v>
      </c>
      <c r="E42" s="8">
        <v>1</v>
      </c>
      <c r="F42" s="8"/>
      <c r="G42" s="8"/>
      <c r="H42" s="8"/>
      <c r="I42" s="8"/>
      <c r="J42" s="8"/>
      <c r="K42" s="8"/>
      <c r="L42" s="8"/>
      <c r="N42" s="8" t="s">
        <v>75</v>
      </c>
      <c r="O42" s="8">
        <v>9</v>
      </c>
      <c r="P42" s="8">
        <v>2.2039961433250775E-4</v>
      </c>
      <c r="Q42" s="8">
        <v>2.4488846036945305E-5</v>
      </c>
      <c r="R42" s="8">
        <v>14.024014719093895</v>
      </c>
      <c r="S42" s="8">
        <v>5.0959960563942941E-7</v>
      </c>
    </row>
    <row r="43" spans="1:22" x14ac:dyDescent="0.3">
      <c r="A43" s="8" t="s">
        <v>99</v>
      </c>
      <c r="B43" s="8">
        <v>-0.1159570052804479</v>
      </c>
      <c r="C43" s="8">
        <v>0.28079655813922699</v>
      </c>
      <c r="D43" s="8">
        <v>0.42732402934981933</v>
      </c>
      <c r="E43" s="29">
        <v>-0.72821908125441959</v>
      </c>
      <c r="F43" s="8">
        <v>1</v>
      </c>
      <c r="G43" s="8"/>
      <c r="H43" s="8"/>
      <c r="I43" s="8"/>
      <c r="J43" s="8"/>
      <c r="K43" s="8"/>
      <c r="L43" s="8"/>
      <c r="N43" s="8" t="s">
        <v>76</v>
      </c>
      <c r="O43" s="8">
        <v>21</v>
      </c>
      <c r="P43" s="8">
        <v>3.6670367015207938E-5</v>
      </c>
      <c r="Q43" s="8">
        <v>1.7462079531051399E-6</v>
      </c>
      <c r="R43" s="8"/>
      <c r="S43" s="8"/>
    </row>
    <row r="44" spans="1:22" ht="15" thickBot="1" x14ac:dyDescent="0.35">
      <c r="A44" s="8" t="s">
        <v>21</v>
      </c>
      <c r="B44" s="8">
        <v>9.3721010087203196E-2</v>
      </c>
      <c r="C44" s="8">
        <v>-0.17290709109430072</v>
      </c>
      <c r="D44" s="8">
        <v>-0.16020763745680414</v>
      </c>
      <c r="E44" s="8">
        <v>0.28544961285922532</v>
      </c>
      <c r="F44" s="8">
        <v>-0.20786985482077469</v>
      </c>
      <c r="G44" s="8">
        <v>1</v>
      </c>
      <c r="H44" s="8"/>
      <c r="I44" s="8"/>
      <c r="J44" s="8"/>
      <c r="K44" s="8"/>
      <c r="L44" s="8"/>
      <c r="N44" s="9" t="s">
        <v>77</v>
      </c>
      <c r="O44" s="9">
        <v>30</v>
      </c>
      <c r="P44" s="9">
        <v>2.5706998134771567E-4</v>
      </c>
      <c r="Q44" s="9"/>
      <c r="R44" s="9"/>
      <c r="S44" s="9"/>
    </row>
    <row r="45" spans="1:22" ht="15" thickBot="1" x14ac:dyDescent="0.35">
      <c r="A45" s="8" t="s">
        <v>22</v>
      </c>
      <c r="B45" s="8">
        <v>-2.6948533251910069E-2</v>
      </c>
      <c r="C45" s="8">
        <v>0.4088113394090056</v>
      </c>
      <c r="D45" s="8">
        <v>0.41376643697136889</v>
      </c>
      <c r="E45" s="8">
        <v>-0.3178870688659553</v>
      </c>
      <c r="F45" s="8">
        <v>2.2271770159368719E-2</v>
      </c>
      <c r="G45" s="8">
        <v>-0.14814814814814825</v>
      </c>
      <c r="H45" s="8">
        <v>1</v>
      </c>
      <c r="I45" s="8"/>
      <c r="J45" s="8"/>
      <c r="K45" s="8"/>
      <c r="L45" s="8"/>
    </row>
    <row r="46" spans="1:22" x14ac:dyDescent="0.3">
      <c r="A46" s="8" t="s">
        <v>23</v>
      </c>
      <c r="B46" s="8">
        <v>-8.3839881228165176E-3</v>
      </c>
      <c r="C46" s="8">
        <v>0.10265191977695837</v>
      </c>
      <c r="D46" s="8">
        <v>-2.9722596826689467E-2</v>
      </c>
      <c r="E46" s="8">
        <v>8.4337385617498317E-2</v>
      </c>
      <c r="F46" s="8">
        <v>-0.20786985482077464</v>
      </c>
      <c r="G46" s="8">
        <v>-0.14814814814814822</v>
      </c>
      <c r="H46" s="8">
        <v>-0.14814814814814822</v>
      </c>
      <c r="I46" s="8">
        <v>1</v>
      </c>
      <c r="J46" s="8"/>
      <c r="K46" s="8"/>
      <c r="L46" s="8"/>
      <c r="N46" s="10"/>
      <c r="O46" s="10" t="s">
        <v>84</v>
      </c>
      <c r="P46" s="10" t="s">
        <v>50</v>
      </c>
      <c r="Q46" s="10" t="s">
        <v>85</v>
      </c>
      <c r="R46" s="10" t="s">
        <v>86</v>
      </c>
      <c r="S46" s="10" t="s">
        <v>87</v>
      </c>
      <c r="T46" s="10" t="s">
        <v>88</v>
      </c>
      <c r="U46" s="10" t="s">
        <v>89</v>
      </c>
      <c r="V46" s="10" t="s">
        <v>90</v>
      </c>
    </row>
    <row r="47" spans="1:22" x14ac:dyDescent="0.3">
      <c r="A47" s="8" t="s">
        <v>24</v>
      </c>
      <c r="B47" s="8">
        <v>-0.10120671376828949</v>
      </c>
      <c r="C47" s="8">
        <v>0.2175587846540801</v>
      </c>
      <c r="D47" s="8">
        <v>0.26887200535142558</v>
      </c>
      <c r="E47" s="8">
        <v>-0.31788706886595536</v>
      </c>
      <c r="F47" s="8">
        <v>0.25241339513951194</v>
      </c>
      <c r="G47" s="8">
        <v>-0.14814814814814822</v>
      </c>
      <c r="H47" s="8">
        <v>-0.14814814814814822</v>
      </c>
      <c r="I47" s="8">
        <v>-0.1481481481481482</v>
      </c>
      <c r="J47" s="8">
        <v>1</v>
      </c>
      <c r="K47" s="8"/>
      <c r="L47" s="8"/>
      <c r="N47" s="8" t="s">
        <v>78</v>
      </c>
      <c r="O47" s="8">
        <v>3.0628394886910262E-4</v>
      </c>
      <c r="P47" s="8">
        <v>4.1472941702262352E-3</v>
      </c>
      <c r="Q47" s="8">
        <v>7.3851512889522089E-2</v>
      </c>
      <c r="R47" s="8">
        <v>0.94182748395824989</v>
      </c>
      <c r="S47" s="8">
        <v>-8.3184864256917717E-3</v>
      </c>
      <c r="T47" s="8">
        <v>8.9310543234299763E-3</v>
      </c>
      <c r="U47" s="8">
        <v>-8.3184864256917717E-3</v>
      </c>
      <c r="V47" s="8">
        <v>8.9310543234299763E-3</v>
      </c>
    </row>
    <row r="48" spans="1:22" x14ac:dyDescent="0.3">
      <c r="A48" s="8" t="s">
        <v>18</v>
      </c>
      <c r="B48" s="8">
        <v>-0.11107779087315382</v>
      </c>
      <c r="C48" s="8">
        <v>-0.19797190616953325</v>
      </c>
      <c r="D48" s="8">
        <v>-0.28249141298100577</v>
      </c>
      <c r="E48" s="8">
        <v>0.1419149750373799</v>
      </c>
      <c r="F48" s="8">
        <v>-2.7066598098038307E-2</v>
      </c>
      <c r="G48" s="8">
        <v>-0.16878989451394438</v>
      </c>
      <c r="H48" s="8">
        <v>-0.16878989451394438</v>
      </c>
      <c r="I48" s="8">
        <v>-0.16878989451394444</v>
      </c>
      <c r="J48" s="8">
        <v>-0.16878989451394444</v>
      </c>
      <c r="K48" s="8">
        <v>1</v>
      </c>
      <c r="L48" s="8"/>
      <c r="N48" s="8" t="s">
        <v>16</v>
      </c>
      <c r="O48" s="8">
        <v>-6.0299014618578451E-6</v>
      </c>
      <c r="P48" s="8">
        <v>5.0488785922846364E-6</v>
      </c>
      <c r="Q48" s="8">
        <v>-1.1943051019432995</v>
      </c>
      <c r="R48" s="8">
        <v>0.24567469544764767</v>
      </c>
      <c r="S48" s="8">
        <v>-1.6529619282722173E-5</v>
      </c>
      <c r="T48" s="8">
        <v>4.4698163590064837E-6</v>
      </c>
      <c r="U48" s="8">
        <v>-1.6529619282722173E-5</v>
      </c>
      <c r="V48" s="8">
        <v>4.4698163590064837E-6</v>
      </c>
    </row>
    <row r="49" spans="1:22" ht="15" thickBot="1" x14ac:dyDescent="0.35">
      <c r="A49" s="9" t="s">
        <v>19</v>
      </c>
      <c r="B49" s="9">
        <v>-1.8012614736186514E-2</v>
      </c>
      <c r="C49" s="9">
        <v>-6.3612704194759631E-2</v>
      </c>
      <c r="D49" s="9">
        <v>7.908441489886486E-3</v>
      </c>
      <c r="E49" s="9">
        <v>-0.22469871047585135</v>
      </c>
      <c r="F49" s="9">
        <v>0.392465672421556</v>
      </c>
      <c r="G49" s="9">
        <v>-0.16878989451394438</v>
      </c>
      <c r="H49" s="9">
        <v>-0.16878989451394444</v>
      </c>
      <c r="I49" s="9">
        <v>-0.16878989451394444</v>
      </c>
      <c r="J49" s="9">
        <v>-0.16878989451394444</v>
      </c>
      <c r="K49" s="9">
        <v>-0.19230769230769232</v>
      </c>
      <c r="L49" s="9">
        <v>1</v>
      </c>
      <c r="N49" s="8" t="s">
        <v>98</v>
      </c>
      <c r="O49" s="8">
        <v>5.2613877711260104E-3</v>
      </c>
      <c r="P49" s="8">
        <v>1.687872860317779E-3</v>
      </c>
      <c r="Q49" s="8">
        <v>3.117170667780889</v>
      </c>
      <c r="R49" s="8">
        <v>5.2125520861940307E-3</v>
      </c>
      <c r="S49" s="8">
        <v>1.7512640026690479E-3</v>
      </c>
      <c r="T49" s="8">
        <v>8.771511539582973E-3</v>
      </c>
      <c r="U49" s="8">
        <v>1.7512640026690479E-3</v>
      </c>
      <c r="V49" s="8">
        <v>8.771511539582973E-3</v>
      </c>
    </row>
    <row r="50" spans="1:22" x14ac:dyDescent="0.3">
      <c r="N50" s="8" t="s">
        <v>99</v>
      </c>
      <c r="O50" s="8">
        <v>1.2013500010350042E-3</v>
      </c>
      <c r="P50" s="8">
        <v>1.0488419358896102E-3</v>
      </c>
      <c r="Q50" s="8">
        <v>1.1454061474153769</v>
      </c>
      <c r="R50" s="8">
        <v>0.26492709290623173</v>
      </c>
      <c r="S50" s="8">
        <v>-9.7983620977201073E-4</v>
      </c>
      <c r="T50" s="8">
        <v>3.382536211842019E-3</v>
      </c>
      <c r="U50" s="8">
        <v>-9.7983620977201073E-4</v>
      </c>
      <c r="V50" s="8">
        <v>3.382536211842019E-3</v>
      </c>
    </row>
    <row r="51" spans="1:22" x14ac:dyDescent="0.3">
      <c r="N51" s="8" t="s">
        <v>21</v>
      </c>
      <c r="O51" s="8">
        <v>-8.0482496041447884E-4</v>
      </c>
      <c r="P51" s="8">
        <v>8.8651957462004458E-4</v>
      </c>
      <c r="Q51" s="8">
        <v>-0.90784792965166117</v>
      </c>
      <c r="R51" s="8">
        <v>0.3742594156531619</v>
      </c>
      <c r="S51" s="8">
        <v>-2.6484433414164172E-3</v>
      </c>
      <c r="T51" s="8">
        <v>1.0387934205874595E-3</v>
      </c>
      <c r="U51" s="8">
        <v>-2.6484433414164172E-3</v>
      </c>
      <c r="V51" s="8">
        <v>1.0387934205874595E-3</v>
      </c>
    </row>
    <row r="52" spans="1:22" ht="15" thickBot="1" x14ac:dyDescent="0.35">
      <c r="N52" s="8" t="s">
        <v>22</v>
      </c>
      <c r="O52" s="8">
        <v>3.675441028411885E-4</v>
      </c>
      <c r="P52" s="8">
        <v>1.0347441672955006E-3</v>
      </c>
      <c r="Q52" s="8">
        <v>0.3552028747374672</v>
      </c>
      <c r="R52" s="8">
        <v>0.7259803383666027</v>
      </c>
      <c r="S52" s="8">
        <v>-1.7843241932177492E-3</v>
      </c>
      <c r="T52" s="8">
        <v>2.519412398900126E-3</v>
      </c>
      <c r="U52" s="8">
        <v>-1.7843241932177492E-3</v>
      </c>
      <c r="V52" s="8">
        <v>2.519412398900126E-3</v>
      </c>
    </row>
    <row r="53" spans="1:22" x14ac:dyDescent="0.3">
      <c r="A53" s="10"/>
      <c r="B53" s="10" t="s">
        <v>17</v>
      </c>
      <c r="C53" s="10" t="s">
        <v>16</v>
      </c>
      <c r="D53" s="10" t="s">
        <v>98</v>
      </c>
      <c r="E53" s="10" t="s">
        <v>99</v>
      </c>
      <c r="F53" s="10" t="s">
        <v>21</v>
      </c>
      <c r="G53" s="10" t="s">
        <v>22</v>
      </c>
      <c r="H53" s="10" t="s">
        <v>23</v>
      </c>
      <c r="I53" s="10" t="s">
        <v>24</v>
      </c>
      <c r="J53" s="10" t="s">
        <v>18</v>
      </c>
      <c r="K53" s="10" t="s">
        <v>19</v>
      </c>
      <c r="L53" s="10" t="s">
        <v>62</v>
      </c>
      <c r="N53" s="8" t="s">
        <v>23</v>
      </c>
      <c r="O53" s="8">
        <v>-6.6804973656330361E-4</v>
      </c>
      <c r="P53" s="8">
        <v>9.2834192922153203E-4</v>
      </c>
      <c r="Q53" s="8">
        <v>-0.71961603320395284</v>
      </c>
      <c r="R53" s="8">
        <v>0.47969426215116806</v>
      </c>
      <c r="S53" s="8">
        <v>-2.5986424652136055E-3</v>
      </c>
      <c r="T53" s="8">
        <v>1.2625429920869985E-3</v>
      </c>
      <c r="U53" s="8">
        <v>-2.5986424652136055E-3</v>
      </c>
      <c r="V53" s="8">
        <v>1.2625429920869985E-3</v>
      </c>
    </row>
    <row r="54" spans="1:22" x14ac:dyDescent="0.3">
      <c r="A54" s="8" t="s">
        <v>17</v>
      </c>
      <c r="B54" s="8">
        <v>1</v>
      </c>
      <c r="C54" s="8"/>
      <c r="D54" s="8"/>
      <c r="E54" s="8"/>
      <c r="F54" s="8"/>
      <c r="G54" s="8"/>
      <c r="H54" s="8"/>
      <c r="I54" s="8"/>
      <c r="J54" s="8"/>
      <c r="K54" s="8"/>
      <c r="L54" s="8"/>
      <c r="N54" s="8" t="s">
        <v>24</v>
      </c>
      <c r="O54" s="8">
        <v>2.2345062823497994E-4</v>
      </c>
      <c r="P54" s="8">
        <v>1.024730457723669E-3</v>
      </c>
      <c r="Q54" s="8">
        <v>0.21805795519277529</v>
      </c>
      <c r="R54" s="8">
        <v>0.82948895016046764</v>
      </c>
      <c r="S54" s="8">
        <v>-1.9075930187612948E-3</v>
      </c>
      <c r="T54" s="8">
        <v>2.3544942752312548E-3</v>
      </c>
      <c r="U54" s="8">
        <v>-1.9075930187612948E-3</v>
      </c>
      <c r="V54" s="8">
        <v>2.3544942752312548E-3</v>
      </c>
    </row>
    <row r="55" spans="1:22" x14ac:dyDescent="0.3">
      <c r="A55" s="8" t="s">
        <v>16</v>
      </c>
      <c r="B55" s="29">
        <v>0.897090801882797</v>
      </c>
      <c r="C55" s="8">
        <v>1</v>
      </c>
      <c r="D55" s="8"/>
      <c r="E55" s="8"/>
      <c r="F55" s="8"/>
      <c r="G55" s="8"/>
      <c r="H55" s="8"/>
      <c r="I55" s="8"/>
      <c r="J55" s="8"/>
      <c r="K55" s="8"/>
      <c r="L55" s="8"/>
      <c r="N55" s="8" t="s">
        <v>18</v>
      </c>
      <c r="O55" s="8">
        <v>-8.4410798915886905E-4</v>
      </c>
      <c r="P55" s="8">
        <v>9.1542493526094526E-4</v>
      </c>
      <c r="Q55" s="8">
        <v>-0.92209416266146704</v>
      </c>
      <c r="R55" s="8">
        <v>0.3669526785603876</v>
      </c>
      <c r="S55" s="8">
        <v>-2.747838358336471E-3</v>
      </c>
      <c r="T55" s="8">
        <v>1.0596223800187327E-3</v>
      </c>
      <c r="U55" s="8">
        <v>-2.747838358336471E-3</v>
      </c>
      <c r="V55" s="8">
        <v>1.0596223800187327E-3</v>
      </c>
    </row>
    <row r="56" spans="1:22" ht="15" thickBot="1" x14ac:dyDescent="0.35">
      <c r="A56" s="8" t="s">
        <v>98</v>
      </c>
      <c r="B56" s="29">
        <v>-0.71334480657934773</v>
      </c>
      <c r="C56" s="29">
        <v>-0.85122407784095988</v>
      </c>
      <c r="D56" s="8">
        <v>1</v>
      </c>
      <c r="E56" s="8"/>
      <c r="F56" s="8"/>
      <c r="G56" s="8"/>
      <c r="H56" s="8"/>
      <c r="I56" s="8"/>
      <c r="J56" s="8"/>
      <c r="K56" s="8"/>
      <c r="L56" s="8"/>
      <c r="N56" s="9" t="s">
        <v>19</v>
      </c>
      <c r="O56" s="9">
        <v>1.5112255265726045E-3</v>
      </c>
      <c r="P56" s="9">
        <v>9.9840052589907557E-4</v>
      </c>
      <c r="Q56" s="9">
        <v>1.5136465650513573</v>
      </c>
      <c r="R56" s="9">
        <v>0.14502145282825601</v>
      </c>
      <c r="S56" s="9">
        <v>-5.6506202967050961E-4</v>
      </c>
      <c r="T56" s="9">
        <v>3.5875130828157183E-3</v>
      </c>
      <c r="U56" s="9">
        <v>-5.6506202967050961E-4</v>
      </c>
      <c r="V56" s="9">
        <v>3.5875130828157183E-3</v>
      </c>
    </row>
    <row r="57" spans="1:22" x14ac:dyDescent="0.3">
      <c r="A57" s="8" t="s">
        <v>99</v>
      </c>
      <c r="B57" s="8">
        <v>0.28079655813922699</v>
      </c>
      <c r="C57" s="8">
        <v>0.42732402934981933</v>
      </c>
      <c r="D57" s="29">
        <v>-0.72821908125441959</v>
      </c>
      <c r="E57" s="8">
        <v>1</v>
      </c>
      <c r="F57" s="8"/>
      <c r="G57" s="8"/>
      <c r="H57" s="8"/>
      <c r="I57" s="8"/>
      <c r="J57" s="8"/>
      <c r="K57" s="8"/>
      <c r="L57" s="8"/>
    </row>
    <row r="58" spans="1:22" x14ac:dyDescent="0.3">
      <c r="A58" s="8" t="s">
        <v>21</v>
      </c>
      <c r="B58" s="8">
        <v>-0.17290709109430072</v>
      </c>
      <c r="C58" s="8">
        <v>-0.16020763745680414</v>
      </c>
      <c r="D58" s="8">
        <v>0.28544961285922532</v>
      </c>
      <c r="E58" s="8">
        <v>-0.20786985482077469</v>
      </c>
      <c r="F58" s="8">
        <v>1</v>
      </c>
      <c r="G58" s="8"/>
      <c r="H58" s="8"/>
      <c r="I58" s="8"/>
      <c r="J58" s="8"/>
      <c r="K58" s="8"/>
      <c r="L58" s="8"/>
    </row>
    <row r="59" spans="1:22" x14ac:dyDescent="0.3">
      <c r="A59" s="8" t="s">
        <v>22</v>
      </c>
      <c r="B59" s="8">
        <v>0.4088113394090056</v>
      </c>
      <c r="C59" s="8">
        <v>0.41376643697136889</v>
      </c>
      <c r="D59" s="8">
        <v>-0.3178870688659553</v>
      </c>
      <c r="E59" s="8">
        <v>2.2271770159368719E-2</v>
      </c>
      <c r="F59" s="8">
        <v>-0.14814814814814825</v>
      </c>
      <c r="G59" s="8">
        <v>1</v>
      </c>
      <c r="H59" s="8"/>
      <c r="I59" s="8"/>
      <c r="J59" s="8"/>
      <c r="K59" s="8"/>
      <c r="L59" s="8"/>
    </row>
    <row r="60" spans="1:22" x14ac:dyDescent="0.3">
      <c r="A60" s="8" t="s">
        <v>23</v>
      </c>
      <c r="B60" s="8">
        <v>0.10265191977695837</v>
      </c>
      <c r="C60" s="8">
        <v>-2.9722596826689467E-2</v>
      </c>
      <c r="D60" s="8">
        <v>8.4337385617498317E-2</v>
      </c>
      <c r="E60" s="8">
        <v>-0.20786985482077464</v>
      </c>
      <c r="F60" s="8">
        <v>-0.14814814814814822</v>
      </c>
      <c r="G60" s="8">
        <v>-0.14814814814814822</v>
      </c>
      <c r="H60" s="8">
        <v>1</v>
      </c>
      <c r="I60" s="8"/>
      <c r="J60" s="8"/>
      <c r="K60" s="8"/>
      <c r="L60" s="8"/>
      <c r="N60" t="s">
        <v>92</v>
      </c>
    </row>
    <row r="61" spans="1:22" x14ac:dyDescent="0.3">
      <c r="A61" s="8" t="s">
        <v>24</v>
      </c>
      <c r="B61" s="8">
        <v>0.2175587846540801</v>
      </c>
      <c r="C61" s="8">
        <v>0.26887200535142558</v>
      </c>
      <c r="D61" s="8">
        <v>-0.31788706886595536</v>
      </c>
      <c r="E61" s="8">
        <v>0.25241339513951194</v>
      </c>
      <c r="F61" s="8">
        <v>-0.14814814814814822</v>
      </c>
      <c r="G61" s="8">
        <v>-0.14814814814814822</v>
      </c>
      <c r="H61" s="8">
        <v>-0.1481481481481482</v>
      </c>
      <c r="I61" s="8">
        <v>1</v>
      </c>
      <c r="J61" s="8"/>
      <c r="K61" s="8"/>
      <c r="L61" s="8"/>
      <c r="N61" t="s">
        <v>68</v>
      </c>
    </row>
    <row r="62" spans="1:22" ht="15" thickBot="1" x14ac:dyDescent="0.35">
      <c r="A62" s="8" t="s">
        <v>18</v>
      </c>
      <c r="B62" s="8">
        <v>-0.19797190616953325</v>
      </c>
      <c r="C62" s="8">
        <v>-0.28249141298100577</v>
      </c>
      <c r="D62" s="8">
        <v>0.1419149750373799</v>
      </c>
      <c r="E62" s="8">
        <v>-2.7066598098038307E-2</v>
      </c>
      <c r="F62" s="8">
        <v>-0.16878989451394438</v>
      </c>
      <c r="G62" s="8">
        <v>-0.16878989451394438</v>
      </c>
      <c r="H62" s="8">
        <v>-0.16878989451394444</v>
      </c>
      <c r="I62" s="8">
        <v>-0.16878989451394444</v>
      </c>
      <c r="J62" s="8">
        <v>1</v>
      </c>
      <c r="K62" s="8"/>
      <c r="L62" s="8"/>
    </row>
    <row r="63" spans="1:22" x14ac:dyDescent="0.3">
      <c r="A63" s="8" t="s">
        <v>19</v>
      </c>
      <c r="B63" s="8">
        <v>-6.3612704194759631E-2</v>
      </c>
      <c r="C63" s="8">
        <v>7.908441489886486E-3</v>
      </c>
      <c r="D63" s="8">
        <v>-0.22469871047585135</v>
      </c>
      <c r="E63" s="8">
        <v>0.392465672421556</v>
      </c>
      <c r="F63" s="8">
        <v>-0.16878989451394438</v>
      </c>
      <c r="G63" s="8">
        <v>-0.16878989451394444</v>
      </c>
      <c r="H63" s="8">
        <v>-0.16878989451394444</v>
      </c>
      <c r="I63" s="8">
        <v>-0.16878989451394444</v>
      </c>
      <c r="J63" s="8">
        <v>-0.19230769230769232</v>
      </c>
      <c r="K63" s="8">
        <v>1</v>
      </c>
      <c r="L63" s="8"/>
      <c r="N63" s="11" t="s">
        <v>69</v>
      </c>
      <c r="O63" s="11"/>
    </row>
    <row r="64" spans="1:22" ht="15" thickBot="1" x14ac:dyDescent="0.35">
      <c r="A64" s="9" t="s">
        <v>62</v>
      </c>
      <c r="B64" s="45">
        <v>-0.73979136096632336</v>
      </c>
      <c r="C64" s="45">
        <v>-0.84728912291589609</v>
      </c>
      <c r="D64" s="45">
        <v>0.84757327122704951</v>
      </c>
      <c r="E64" s="9">
        <v>-0.44789756188904239</v>
      </c>
      <c r="F64" s="9">
        <v>0.14685652704751245</v>
      </c>
      <c r="G64" s="9">
        <v>-0.32819904818120715</v>
      </c>
      <c r="H64" s="9">
        <v>-4.3514899645582306E-2</v>
      </c>
      <c r="I64" s="9">
        <v>-0.27084569379033341</v>
      </c>
      <c r="J64" s="9">
        <v>6.2840818853726874E-2</v>
      </c>
      <c r="K64" s="9">
        <v>0.10111554405124784</v>
      </c>
      <c r="L64" s="9">
        <v>1</v>
      </c>
      <c r="N64" s="8" t="s">
        <v>70</v>
      </c>
      <c r="O64" s="8">
        <v>0.53079514335593447</v>
      </c>
    </row>
    <row r="65" spans="14:22" x14ac:dyDescent="0.3">
      <c r="N65" s="8" t="s">
        <v>71</v>
      </c>
      <c r="O65" s="8">
        <v>0.28174348421024709</v>
      </c>
    </row>
    <row r="66" spans="14:22" x14ac:dyDescent="0.3">
      <c r="N66" s="8" t="s">
        <v>72</v>
      </c>
      <c r="O66" s="8">
        <v>-7.7384773684629413E-2</v>
      </c>
    </row>
    <row r="67" spans="14:22" x14ac:dyDescent="0.3">
      <c r="N67" s="8" t="s">
        <v>50</v>
      </c>
      <c r="O67" s="8">
        <v>1.0938038348901973</v>
      </c>
    </row>
    <row r="68" spans="14:22" ht="15" thickBot="1" x14ac:dyDescent="0.35">
      <c r="N68" s="9" t="s">
        <v>73</v>
      </c>
      <c r="O68" s="9">
        <v>31</v>
      </c>
    </row>
    <row r="70" spans="14:22" ht="15" thickBot="1" x14ac:dyDescent="0.35">
      <c r="N70" t="s">
        <v>74</v>
      </c>
    </row>
    <row r="71" spans="14:22" x14ac:dyDescent="0.3">
      <c r="N71" s="10"/>
      <c r="O71" s="10" t="s">
        <v>79</v>
      </c>
      <c r="P71" s="10" t="s">
        <v>80</v>
      </c>
      <c r="Q71" s="10" t="s">
        <v>81</v>
      </c>
      <c r="R71" s="10" t="s">
        <v>82</v>
      </c>
      <c r="S71" s="10" t="s">
        <v>83</v>
      </c>
    </row>
    <row r="72" spans="14:22" x14ac:dyDescent="0.3">
      <c r="N72" s="8" t="s">
        <v>75</v>
      </c>
      <c r="O72" s="8">
        <v>10</v>
      </c>
      <c r="P72" s="8">
        <v>9.3860569639771398</v>
      </c>
      <c r="Q72" s="8">
        <v>0.93860569639771396</v>
      </c>
      <c r="R72" s="8">
        <v>0.78452051047656257</v>
      </c>
      <c r="S72" s="8">
        <v>0.64346573670775109</v>
      </c>
    </row>
    <row r="73" spans="14:22" x14ac:dyDescent="0.3">
      <c r="N73" s="8" t="s">
        <v>76</v>
      </c>
      <c r="O73" s="8">
        <v>20</v>
      </c>
      <c r="P73" s="8">
        <v>23.928136584410041</v>
      </c>
      <c r="Q73" s="8">
        <v>1.1964068292205021</v>
      </c>
      <c r="R73" s="8"/>
      <c r="S73" s="8"/>
    </row>
    <row r="74" spans="14:22" ht="15" thickBot="1" x14ac:dyDescent="0.35">
      <c r="N74" s="9" t="s">
        <v>77</v>
      </c>
      <c r="O74" s="9">
        <v>30</v>
      </c>
      <c r="P74" s="9">
        <v>33.31419354838718</v>
      </c>
      <c r="Q74" s="9"/>
      <c r="R74" s="9"/>
      <c r="S74" s="9"/>
    </row>
    <row r="75" spans="14:22" ht="15" thickBot="1" x14ac:dyDescent="0.35"/>
    <row r="76" spans="14:22" x14ac:dyDescent="0.3">
      <c r="N76" s="10"/>
      <c r="O76" s="10" t="s">
        <v>84</v>
      </c>
      <c r="P76" s="10" t="s">
        <v>50</v>
      </c>
      <c r="Q76" s="10" t="s">
        <v>85</v>
      </c>
      <c r="R76" s="10" t="s">
        <v>86</v>
      </c>
      <c r="S76" s="10" t="s">
        <v>87</v>
      </c>
      <c r="T76" s="10" t="s">
        <v>88</v>
      </c>
      <c r="U76" s="10" t="s">
        <v>89</v>
      </c>
      <c r="V76" s="10" t="s">
        <v>90</v>
      </c>
    </row>
    <row r="77" spans="14:22" x14ac:dyDescent="0.3">
      <c r="N77" s="8" t="s">
        <v>78</v>
      </c>
      <c r="O77" s="8">
        <v>170.50240973184188</v>
      </c>
      <c r="P77" s="8">
        <v>3.8273953911847336</v>
      </c>
      <c r="Q77" s="8">
        <v>44.547895449877856</v>
      </c>
      <c r="R77" s="8">
        <v>1.7305503265259438E-21</v>
      </c>
      <c r="S77" s="8">
        <v>162.5186028475967</v>
      </c>
      <c r="T77" s="8">
        <v>178.48621661608706</v>
      </c>
      <c r="U77" s="8">
        <v>162.5186028475967</v>
      </c>
      <c r="V77" s="8">
        <v>178.48621661608706</v>
      </c>
    </row>
    <row r="78" spans="14:22" x14ac:dyDescent="0.3">
      <c r="N78" s="8" t="s">
        <v>17</v>
      </c>
      <c r="O78" s="8">
        <v>-1.6768330875270086E-4</v>
      </c>
      <c r="P78" s="8">
        <v>2.046919687644154E-4</v>
      </c>
      <c r="Q78" s="8">
        <v>-0.81919828005412054</v>
      </c>
      <c r="R78" s="8">
        <v>0.4223282415925167</v>
      </c>
      <c r="S78" s="8">
        <v>-5.9466327354415754E-4</v>
      </c>
      <c r="T78" s="8">
        <v>2.5929665603875577E-4</v>
      </c>
      <c r="U78" s="8">
        <v>-5.9466327354415754E-4</v>
      </c>
      <c r="V78" s="8">
        <v>2.5929665603875577E-4</v>
      </c>
    </row>
    <row r="79" spans="14:22" x14ac:dyDescent="0.3">
      <c r="N79" s="8" t="s">
        <v>16</v>
      </c>
      <c r="O79" s="8">
        <v>7.6352318414926283E-3</v>
      </c>
      <c r="P79" s="8">
        <v>6.2714483406795061E-3</v>
      </c>
      <c r="Q79" s="8">
        <v>1.2174590982384395</v>
      </c>
      <c r="R79" s="8">
        <v>0.23759980500373518</v>
      </c>
      <c r="S79" s="8">
        <v>-5.4467801585809817E-3</v>
      </c>
      <c r="T79" s="8">
        <v>2.0717243841566237E-2</v>
      </c>
      <c r="U79" s="8">
        <v>-5.4467801585809817E-3</v>
      </c>
      <c r="V79" s="8">
        <v>2.0717243841566237E-2</v>
      </c>
    </row>
    <row r="80" spans="14:22" x14ac:dyDescent="0.3">
      <c r="N80" s="8" t="s">
        <v>98</v>
      </c>
      <c r="O80" s="8">
        <v>2.9275003241919482</v>
      </c>
      <c r="P80" s="8">
        <v>1.4259308819672829</v>
      </c>
      <c r="Q80" s="8">
        <v>2.0530450397097986</v>
      </c>
      <c r="R80" s="8">
        <v>5.3381997233705986E-2</v>
      </c>
      <c r="S80" s="8">
        <v>-4.6939373919380412E-2</v>
      </c>
      <c r="T80" s="8">
        <v>5.9019400223032772</v>
      </c>
      <c r="U80" s="8">
        <v>-4.6939373919380412E-2</v>
      </c>
      <c r="V80" s="8">
        <v>5.9019400223032772</v>
      </c>
    </row>
    <row r="81" spans="14:22" x14ac:dyDescent="0.3">
      <c r="N81" s="8" t="s">
        <v>99</v>
      </c>
      <c r="O81" s="8">
        <v>1.3637791200350384</v>
      </c>
      <c r="P81" s="8">
        <v>0.86847611145923431</v>
      </c>
      <c r="Q81" s="8">
        <v>1.5703127605243905</v>
      </c>
      <c r="R81" s="8">
        <v>0.1320289550420907</v>
      </c>
      <c r="S81" s="8">
        <v>-0.44783030329251949</v>
      </c>
      <c r="T81" s="8">
        <v>3.1753885433625966</v>
      </c>
      <c r="U81" s="8">
        <v>-0.44783030329251949</v>
      </c>
      <c r="V81" s="8">
        <v>3.1753885433625966</v>
      </c>
    </row>
    <row r="82" spans="14:22" x14ac:dyDescent="0.3">
      <c r="N82" s="8" t="s">
        <v>21</v>
      </c>
      <c r="O82" s="8">
        <v>-8.2441714990102916E-2</v>
      </c>
      <c r="P82" s="8">
        <v>0.73677889712103084</v>
      </c>
      <c r="Q82" s="8">
        <v>-0.11189478324127435</v>
      </c>
      <c r="R82" s="8">
        <v>0.912022237206497</v>
      </c>
      <c r="S82" s="8">
        <v>-1.6193355631014303</v>
      </c>
      <c r="T82" s="8">
        <v>1.4544521331212246</v>
      </c>
      <c r="U82" s="8">
        <v>-1.6193355631014303</v>
      </c>
      <c r="V82" s="8">
        <v>1.4544521331212246</v>
      </c>
    </row>
    <row r="83" spans="14:22" x14ac:dyDescent="0.3">
      <c r="N83" s="8" t="s">
        <v>22</v>
      </c>
      <c r="O83" s="8">
        <v>0.70659743183641388</v>
      </c>
      <c r="P83" s="8">
        <v>0.88289150896672075</v>
      </c>
      <c r="Q83" s="8">
        <v>0.8003219247893435</v>
      </c>
      <c r="R83" s="8">
        <v>0.43292866736786539</v>
      </c>
      <c r="S83" s="8">
        <v>-1.135081983769568</v>
      </c>
      <c r="T83" s="8">
        <v>2.5482768474423958</v>
      </c>
      <c r="U83" s="8">
        <v>-1.135081983769568</v>
      </c>
      <c r="V83" s="8">
        <v>2.5482768474423958</v>
      </c>
    </row>
    <row r="84" spans="14:22" x14ac:dyDescent="0.3">
      <c r="N84" s="8" t="s">
        <v>23</v>
      </c>
      <c r="O84" s="8">
        <v>0.36076785824435198</v>
      </c>
      <c r="P84" s="8">
        <v>0.82860664490420699</v>
      </c>
      <c r="Q84" s="8">
        <v>0.4353909788957333</v>
      </c>
      <c r="R84" s="8">
        <v>0.66794117400576458</v>
      </c>
      <c r="S84" s="8">
        <v>-1.3676753151874301</v>
      </c>
      <c r="T84" s="8">
        <v>2.0892110316761339</v>
      </c>
      <c r="U84" s="8">
        <v>-1.3676753151874301</v>
      </c>
      <c r="V84" s="8">
        <v>2.0892110316761339</v>
      </c>
    </row>
    <row r="85" spans="14:22" x14ac:dyDescent="0.3">
      <c r="N85" s="8" t="s">
        <v>24</v>
      </c>
      <c r="O85" s="8">
        <v>0.3046868187534294</v>
      </c>
      <c r="P85" s="8">
        <v>0.86702587213013949</v>
      </c>
      <c r="Q85" s="8">
        <v>0.35141606328870462</v>
      </c>
      <c r="R85" s="8">
        <v>0.72895133125389089</v>
      </c>
      <c r="S85" s="8">
        <v>-1.5038974583438494</v>
      </c>
      <c r="T85" s="8">
        <v>2.1132710958507079</v>
      </c>
      <c r="U85" s="8">
        <v>-1.5038974583438494</v>
      </c>
      <c r="V85" s="8">
        <v>2.1132710958507079</v>
      </c>
    </row>
    <row r="86" spans="14:22" x14ac:dyDescent="0.3">
      <c r="N86" s="8" t="s">
        <v>18</v>
      </c>
      <c r="O86" s="8">
        <v>-7.6414379899966647E-2</v>
      </c>
      <c r="P86" s="8">
        <v>0.7994400981744505</v>
      </c>
      <c r="Q86" s="8">
        <v>-9.5584872555756914E-2</v>
      </c>
      <c r="R86" s="8">
        <v>0.92480153865498027</v>
      </c>
      <c r="S86" s="8">
        <v>-1.7440172029705048</v>
      </c>
      <c r="T86" s="8">
        <v>1.5911884431705716</v>
      </c>
      <c r="U86" s="8">
        <v>-1.7440172029705048</v>
      </c>
      <c r="V86" s="8">
        <v>1.5911884431705716</v>
      </c>
    </row>
    <row r="87" spans="14:22" ht="15" thickBot="1" x14ac:dyDescent="0.35">
      <c r="N87" s="9" t="s">
        <v>19</v>
      </c>
      <c r="O87" s="9">
        <v>0.28861481518503962</v>
      </c>
      <c r="P87" s="9">
        <v>0.84203467264849396</v>
      </c>
      <c r="Q87" s="9">
        <v>0.34275882521232165</v>
      </c>
      <c r="R87" s="9">
        <v>0.73535614531214266</v>
      </c>
      <c r="S87" s="9">
        <v>-1.4678387332901968</v>
      </c>
      <c r="T87" s="9">
        <v>2.0450683636602758</v>
      </c>
      <c r="U87" s="9">
        <v>-1.4678387332901968</v>
      </c>
      <c r="V87" s="9">
        <v>2.0450683636602758</v>
      </c>
    </row>
    <row r="89" spans="14:22" x14ac:dyDescent="0.3">
      <c r="N89" t="s">
        <v>92</v>
      </c>
    </row>
    <row r="90" spans="14:22" x14ac:dyDescent="0.3">
      <c r="N90" t="s">
        <v>68</v>
      </c>
    </row>
    <row r="91" spans="14:22" ht="15" thickBot="1" x14ac:dyDescent="0.35"/>
    <row r="92" spans="14:22" x14ac:dyDescent="0.3">
      <c r="N92" s="11" t="s">
        <v>69</v>
      </c>
      <c r="O92" s="11"/>
    </row>
    <row r="93" spans="14:22" x14ac:dyDescent="0.3">
      <c r="N93" s="8" t="s">
        <v>70</v>
      </c>
      <c r="O93" s="8">
        <v>0.50758535833236873</v>
      </c>
    </row>
    <row r="94" spans="14:22" x14ac:dyDescent="0.3">
      <c r="N94" s="8" t="s">
        <v>71</v>
      </c>
      <c r="O94" s="8">
        <v>0.25764289599339912</v>
      </c>
    </row>
    <row r="95" spans="14:22" x14ac:dyDescent="0.3">
      <c r="N95" s="8" t="s">
        <v>72</v>
      </c>
      <c r="O95" s="8">
        <v>-6.0510148580858403E-2</v>
      </c>
    </row>
    <row r="96" spans="14:22" x14ac:dyDescent="0.3">
      <c r="N96" s="8" t="s">
        <v>50</v>
      </c>
      <c r="O96" s="8">
        <v>1.0852041336364873</v>
      </c>
    </row>
    <row r="97" spans="14:22" ht="15" thickBot="1" x14ac:dyDescent="0.35">
      <c r="N97" s="9" t="s">
        <v>73</v>
      </c>
      <c r="O97" s="9">
        <v>31</v>
      </c>
    </row>
    <row r="99" spans="14:22" ht="15" thickBot="1" x14ac:dyDescent="0.35">
      <c r="N99" t="s">
        <v>74</v>
      </c>
    </row>
    <row r="100" spans="14:22" x14ac:dyDescent="0.3">
      <c r="N100" s="10"/>
      <c r="O100" s="10" t="s">
        <v>79</v>
      </c>
      <c r="P100" s="10" t="s">
        <v>80</v>
      </c>
      <c r="Q100" s="10" t="s">
        <v>81</v>
      </c>
      <c r="R100" s="10" t="s">
        <v>82</v>
      </c>
      <c r="S100" s="10" t="s">
        <v>83</v>
      </c>
    </row>
    <row r="101" spans="14:22" x14ac:dyDescent="0.3">
      <c r="N101" s="8" t="s">
        <v>75</v>
      </c>
      <c r="O101" s="8">
        <v>9</v>
      </c>
      <c r="P101" s="8">
        <v>8.5831653034910858</v>
      </c>
      <c r="Q101" s="8">
        <v>0.9536850337212317</v>
      </c>
      <c r="R101" s="8">
        <v>0.80980804800459716</v>
      </c>
      <c r="S101" s="8">
        <v>0.61276645074554581</v>
      </c>
    </row>
    <row r="102" spans="14:22" x14ac:dyDescent="0.3">
      <c r="N102" s="8" t="s">
        <v>76</v>
      </c>
      <c r="O102" s="8">
        <v>21</v>
      </c>
      <c r="P102" s="8">
        <v>24.731028244896095</v>
      </c>
      <c r="Q102" s="8">
        <v>1.1776680116617189</v>
      </c>
      <c r="R102" s="8"/>
      <c r="S102" s="8"/>
    </row>
    <row r="103" spans="14:22" ht="15" thickBot="1" x14ac:dyDescent="0.35">
      <c r="N103" s="9" t="s">
        <v>77</v>
      </c>
      <c r="O103" s="9">
        <v>30</v>
      </c>
      <c r="P103" s="9">
        <v>33.31419354838718</v>
      </c>
      <c r="Q103" s="9"/>
      <c r="R103" s="9"/>
      <c r="S103" s="9"/>
    </row>
    <row r="104" spans="14:22" ht="15" thickBot="1" x14ac:dyDescent="0.35"/>
    <row r="105" spans="14:22" x14ac:dyDescent="0.3">
      <c r="N105" s="10"/>
      <c r="O105" s="10" t="s">
        <v>84</v>
      </c>
      <c r="P105" s="10" t="s">
        <v>50</v>
      </c>
      <c r="Q105" s="10" t="s">
        <v>85</v>
      </c>
      <c r="R105" s="10" t="s">
        <v>86</v>
      </c>
      <c r="S105" s="10" t="s">
        <v>87</v>
      </c>
      <c r="T105" s="10" t="s">
        <v>88</v>
      </c>
      <c r="U105" s="10" t="s">
        <v>89</v>
      </c>
      <c r="V105" s="10" t="s">
        <v>90</v>
      </c>
    </row>
    <row r="106" spans="14:22" x14ac:dyDescent="0.3">
      <c r="N106" s="8" t="s">
        <v>78</v>
      </c>
      <c r="O106" s="8">
        <v>171.8888689558643</v>
      </c>
      <c r="P106" s="8">
        <v>3.405871823127407</v>
      </c>
      <c r="Q106" s="8">
        <v>50.46839043931756</v>
      </c>
      <c r="R106" s="8">
        <v>2.0880493606631221E-23</v>
      </c>
      <c r="S106" s="8">
        <v>164.80597075912064</v>
      </c>
      <c r="T106" s="8">
        <v>178.97176715260795</v>
      </c>
      <c r="U106" s="8">
        <v>164.80597075912064</v>
      </c>
      <c r="V106" s="8">
        <v>178.97176715260795</v>
      </c>
    </row>
    <row r="107" spans="14:22" x14ac:dyDescent="0.3">
      <c r="N107" s="8" t="s">
        <v>16</v>
      </c>
      <c r="O107" s="8">
        <v>3.8045801030747333E-3</v>
      </c>
      <c r="P107" s="8">
        <v>4.1462777006038556E-3</v>
      </c>
      <c r="Q107" s="8">
        <v>0.91758931210049965</v>
      </c>
      <c r="R107" s="8">
        <v>0.36925279288744328</v>
      </c>
      <c r="S107" s="8">
        <v>-4.8180764071866951E-3</v>
      </c>
      <c r="T107" s="8">
        <v>1.2427236613336161E-2</v>
      </c>
      <c r="U107" s="8">
        <v>-4.8180764071866951E-3</v>
      </c>
      <c r="V107" s="8">
        <v>1.2427236613336161E-2</v>
      </c>
    </row>
    <row r="108" spans="14:22" x14ac:dyDescent="0.3">
      <c r="N108" s="8" t="s">
        <v>98</v>
      </c>
      <c r="O108" s="8">
        <v>2.6938388556500437</v>
      </c>
      <c r="P108" s="8">
        <v>1.3861275279790906</v>
      </c>
      <c r="Q108" s="8">
        <v>1.9434278601894124</v>
      </c>
      <c r="R108" s="8">
        <v>6.5488175966800413E-2</v>
      </c>
      <c r="S108" s="8">
        <v>-0.18877114209342771</v>
      </c>
      <c r="T108" s="8">
        <v>5.576448853393515</v>
      </c>
      <c r="U108" s="8">
        <v>-0.18877114209342771</v>
      </c>
      <c r="V108" s="8">
        <v>5.576448853393515</v>
      </c>
    </row>
    <row r="109" spans="14:22" x14ac:dyDescent="0.3">
      <c r="N109" s="8" t="s">
        <v>99</v>
      </c>
      <c r="O109" s="8">
        <v>1.3828676449949673</v>
      </c>
      <c r="P109" s="8">
        <v>0.86133779031304181</v>
      </c>
      <c r="Q109" s="8">
        <v>1.6054881842492739</v>
      </c>
      <c r="R109" s="8">
        <v>0.12332028153447083</v>
      </c>
      <c r="S109" s="8">
        <v>-0.40838234872718182</v>
      </c>
      <c r="T109" s="8">
        <v>3.1741176387171164</v>
      </c>
      <c r="U109" s="8">
        <v>-0.40838234872718182</v>
      </c>
      <c r="V109" s="8">
        <v>3.1741176387171164</v>
      </c>
    </row>
    <row r="110" spans="14:22" x14ac:dyDescent="0.3">
      <c r="N110" s="8" t="s">
        <v>21</v>
      </c>
      <c r="O110" s="8">
        <v>-0.13662992377323474</v>
      </c>
      <c r="P110" s="8">
        <v>0.72803421120344525</v>
      </c>
      <c r="Q110" s="8">
        <v>-0.18766964748453865</v>
      </c>
      <c r="R110" s="8">
        <v>0.85293711736004807</v>
      </c>
      <c r="S110" s="8">
        <v>-1.6506599488273153</v>
      </c>
      <c r="T110" s="8">
        <v>1.3774001012808459</v>
      </c>
      <c r="U110" s="8">
        <v>-1.6506599488273153</v>
      </c>
      <c r="V110" s="8">
        <v>1.3774001012808459</v>
      </c>
    </row>
    <row r="111" spans="14:22" x14ac:dyDescent="0.3">
      <c r="N111" s="8" t="s">
        <v>22</v>
      </c>
      <c r="O111" s="8">
        <v>0.53106132323941524</v>
      </c>
      <c r="P111" s="8">
        <v>0.84976031573495336</v>
      </c>
      <c r="Q111" s="8">
        <v>0.62495425287082629</v>
      </c>
      <c r="R111" s="8">
        <v>0.53873314640056091</v>
      </c>
      <c r="S111" s="8">
        <v>-1.2361119940631584</v>
      </c>
      <c r="T111" s="8">
        <v>2.2982346405419891</v>
      </c>
      <c r="U111" s="8">
        <v>-1.2361119940631584</v>
      </c>
      <c r="V111" s="8">
        <v>2.2982346405419891</v>
      </c>
    </row>
    <row r="112" spans="14:22" x14ac:dyDescent="0.3">
      <c r="N112" s="8" t="s">
        <v>23</v>
      </c>
      <c r="O112" s="8">
        <v>0.10679315093898244</v>
      </c>
      <c r="P112" s="8">
        <v>0.7623798768995631</v>
      </c>
      <c r="Q112" s="8">
        <v>0.14007865917616749</v>
      </c>
      <c r="R112" s="8">
        <v>0.88993269217514226</v>
      </c>
      <c r="S112" s="8">
        <v>-1.4786625960031334</v>
      </c>
      <c r="T112" s="8">
        <v>1.6922488978810981</v>
      </c>
      <c r="U112" s="8">
        <v>-1.4786625960031334</v>
      </c>
      <c r="V112" s="8">
        <v>1.6922488978810981</v>
      </c>
    </row>
    <row r="113" spans="14:22" x14ac:dyDescent="0.3">
      <c r="N113" s="8" t="s">
        <v>24</v>
      </c>
      <c r="O113" s="8">
        <v>0.15750166165480226</v>
      </c>
      <c r="P113" s="8">
        <v>0.84153678254058106</v>
      </c>
      <c r="Q113" s="8">
        <v>0.18715956916263149</v>
      </c>
      <c r="R113" s="8">
        <v>0.8533319609091129</v>
      </c>
      <c r="S113" s="8">
        <v>-1.5925698821641772</v>
      </c>
      <c r="T113" s="8">
        <v>1.9075732054737815</v>
      </c>
      <c r="U113" s="8">
        <v>-1.5925698821641772</v>
      </c>
      <c r="V113" s="8">
        <v>1.9075732054737815</v>
      </c>
    </row>
    <row r="114" spans="14:22" x14ac:dyDescent="0.3">
      <c r="N114" s="8" t="s">
        <v>18</v>
      </c>
      <c r="O114" s="8">
        <v>-0.28519018681797564</v>
      </c>
      <c r="P114" s="8">
        <v>0.7517720868648694</v>
      </c>
      <c r="Q114" s="8">
        <v>-0.37935724377225838</v>
      </c>
      <c r="R114" s="8">
        <v>0.70823151727817868</v>
      </c>
      <c r="S114" s="8">
        <v>-1.8485858267419781</v>
      </c>
      <c r="T114" s="8">
        <v>1.278205453106027</v>
      </c>
      <c r="U114" s="8">
        <v>-1.8485858267419781</v>
      </c>
      <c r="V114" s="8">
        <v>1.278205453106027</v>
      </c>
    </row>
    <row r="115" spans="14:22" ht="15" thickBot="1" x14ac:dyDescent="0.35">
      <c r="N115" s="9" t="s">
        <v>19</v>
      </c>
      <c r="O115" s="9">
        <v>0.15635372123931138</v>
      </c>
      <c r="P115" s="9">
        <v>0.81991391972317051</v>
      </c>
      <c r="Q115" s="9">
        <v>0.1906952882225752</v>
      </c>
      <c r="R115" s="9">
        <v>0.85059583292149643</v>
      </c>
      <c r="S115" s="9">
        <v>-1.5487506177019337</v>
      </c>
      <c r="T115" s="9">
        <v>1.8614580601805564</v>
      </c>
      <c r="U115" s="9">
        <v>-1.5487506177019337</v>
      </c>
      <c r="V115" s="9">
        <v>1.8614580601805564</v>
      </c>
    </row>
  </sheetData>
  <conditionalFormatting sqref="L3:L32">
    <cfRule type="cellIs" dxfId="7" priority="3" operator="lessThan">
      <formula>0.00059</formula>
    </cfRule>
    <cfRule type="cellIs" dxfId="6" priority="4" operator="greaterThan">
      <formula>0.00059</formula>
    </cfRule>
  </conditionalFormatting>
  <conditionalFormatting sqref="C2:C32">
    <cfRule type="cellIs" dxfId="5" priority="1" operator="lessThan">
      <formula>600</formula>
    </cfRule>
    <cfRule type="cellIs" dxfId="4" priority="2" operator="greaterThan">
      <formula>600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Sample Size Formula</vt:lpstr>
      <vt:lpstr>Data Measurement Plan</vt:lpstr>
      <vt:lpstr>Sheet6</vt:lpstr>
      <vt:lpstr>Data</vt:lpstr>
      <vt:lpstr>Sheet11</vt:lpstr>
      <vt:lpstr>Charts</vt:lpstr>
      <vt:lpstr>Data (2)</vt:lpstr>
      <vt:lpstr>Sheet10</vt:lpstr>
      <vt:lpstr>SQL</vt:lpstr>
      <vt:lpstr>Correlation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doman</dc:creator>
  <cp:lastModifiedBy>mike doman</cp:lastModifiedBy>
  <dcterms:created xsi:type="dcterms:W3CDTF">2020-06-07T16:35:27Z</dcterms:created>
  <dcterms:modified xsi:type="dcterms:W3CDTF">2020-06-13T21:44:20Z</dcterms:modified>
</cp:coreProperties>
</file>