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11460" windowHeight="58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5" i="1" l="1"/>
  <c r="A43" i="1"/>
  <c r="A38" i="1"/>
  <c r="A36" i="1"/>
  <c r="A31" i="1"/>
  <c r="A29" i="1"/>
  <c r="M24" i="1"/>
  <c r="L24" i="1"/>
  <c r="M20" i="1"/>
  <c r="M21" i="1"/>
  <c r="L20" i="1"/>
  <c r="L21" i="1"/>
  <c r="M16" i="1"/>
  <c r="M17" i="1"/>
  <c r="L16" i="1"/>
  <c r="L17" i="1"/>
  <c r="M12" i="1"/>
  <c r="M13" i="1"/>
  <c r="L12" i="1"/>
  <c r="L13" i="1"/>
  <c r="M8" i="1"/>
  <c r="M9" i="1"/>
  <c r="L8" i="1"/>
  <c r="L9" i="1"/>
  <c r="L7" i="1"/>
  <c r="M7" i="1"/>
</calcChain>
</file>

<file path=xl/sharedStrings.xml><?xml version="1.0" encoding="utf-8"?>
<sst xmlns="http://schemas.openxmlformats.org/spreadsheetml/2006/main" count="138" uniqueCount="30">
  <si>
    <t>Credit Score</t>
  </si>
  <si>
    <t>Income</t>
  </si>
  <si>
    <t>Collateral</t>
  </si>
  <si>
    <t>Job History</t>
  </si>
  <si>
    <t>Should Loan</t>
  </si>
  <si>
    <t>Good</t>
  </si>
  <si>
    <t>High</t>
  </si>
  <si>
    <t>Short</t>
  </si>
  <si>
    <t>Yes</t>
  </si>
  <si>
    <t>Long</t>
  </si>
  <si>
    <t>Poor</t>
  </si>
  <si>
    <t>No</t>
  </si>
  <si>
    <t>Low</t>
  </si>
  <si>
    <t>Average</t>
  </si>
  <si>
    <t>David Lobaccaro</t>
  </si>
  <si>
    <t>Dataset:</t>
  </si>
  <si>
    <t>Joint Probability:</t>
  </si>
  <si>
    <t>Class Conditional:</t>
  </si>
  <si>
    <t>P(Yes) * P(Credit Good | Yes) * P(Income High | Yes) * P(Collateral Good | Yes) * P(Job Long | Yes)</t>
  </si>
  <si>
    <t>P(No) * P(Credit Good | No) * P(Income High | No) * P(Collateral Good | No) * P(Job Long | No)</t>
  </si>
  <si>
    <t>Formulas:</t>
  </si>
  <si>
    <t>#1</t>
  </si>
  <si>
    <t>#2</t>
  </si>
  <si>
    <t>Therefore YES</t>
  </si>
  <si>
    <t>P(Yes) * P(Credit Average | Yes) * P(Income Low | Yes) * P(Collateral Good | Yes) * P(Job Short | Yes)</t>
  </si>
  <si>
    <t>P(No) * P(Credit Average | No) * P(Income Low | No) * P(Collateral Good | No) * P(Job Short | No)</t>
  </si>
  <si>
    <t>Therefore NO</t>
  </si>
  <si>
    <t>#3</t>
  </si>
  <si>
    <t>P(Yes) * P(Credit Low | Yes) * P(Income High | Yes) * P(Collateral Poor | Yes) * P(Job Short | Yes)</t>
  </si>
  <si>
    <t>P(No) * P(Credit Low | No) * P(Income High | No) * P(Collateral Poor | No) * P(Job Short |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</si>
</sst>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E20" totalsRowShown="0" headerRowDxfId="20">
  <autoFilter ref="A6:E20"/>
  <tableColumns count="5">
    <tableColumn id="1" name="Credit Score"/>
    <tableColumn id="2" name="Income"/>
    <tableColumn id="3" name="Collateral"/>
    <tableColumn id="4" name="Job History"/>
    <tableColumn id="5" name="Should Loan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id="11" name="Table512" displayName="Table512" ref="K19:M21" totalsRowShown="0">
  <autoFilter ref="K19:M21"/>
  <tableColumns count="3">
    <tableColumn id="1" name="Job History"/>
    <tableColumn id="2" name="Yes" dataDxfId="4">
      <calculatedColumnFormula>Table5[[#This Row],[Yes]]/Table7[Yes]</calculatedColumnFormula>
    </tableColumn>
    <tableColumn id="3" name="No" dataDxfId="3">
      <calculatedColumnFormula>Table5[[#This Row],[No]]/Table7[No]</calculatedColumnFormula>
    </tableColumn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id="12" name="Table713" displayName="Table713" ref="L23:M24" totalsRowShown="0" dataDxfId="2">
  <autoFilter ref="L23:M24"/>
  <tableColumns count="2">
    <tableColumn id="1" name="Yes" dataDxfId="1">
      <calculatedColumnFormula>Table7[Yes]/(Table7[Yes]+Table7[No])</calculatedColumnFormula>
    </tableColumn>
    <tableColumn id="2" name="No" dataDxfId="0">
      <calculatedColumnFormula>Table7[No]/(Table7[No]+Table7[Yes])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6:I9" totalsRowShown="0">
  <autoFilter ref="G6:I9"/>
  <tableColumns count="3">
    <tableColumn id="1" name="Credit Score"/>
    <tableColumn id="2" name="Yes" dataDxfId="19"/>
    <tableColumn id="3" name="No" dataDxfId="18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11:I13" totalsRowShown="0">
  <autoFilter ref="G11:I13"/>
  <tableColumns count="3">
    <tableColumn id="1" name="Income"/>
    <tableColumn id="2" name="Yes" dataDxfId="17"/>
    <tableColumn id="3" name="No" dataDxfId="16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G15:I17" totalsRowShown="0">
  <autoFilter ref="G15:I17"/>
  <tableColumns count="3">
    <tableColumn id="1" name="Collateral"/>
    <tableColumn id="2" name="Yes" dataDxfId="15"/>
    <tableColumn id="3" name="No" dataDxfId="14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G19:I21" totalsRowShown="0">
  <autoFilter ref="G19:I21"/>
  <tableColumns count="3">
    <tableColumn id="1" name="Job History"/>
    <tableColumn id="2" name="Yes" dataDxfId="13"/>
    <tableColumn id="3" name="No" dataDxfId="12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H23:I24" totalsRowShown="0" dataDxfId="9">
  <autoFilter ref="H23:I24"/>
  <tableColumns count="2">
    <tableColumn id="1" name="Yes" dataDxfId="11"/>
    <tableColumn id="2" name="No" dataDxfId="10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K6:M9" totalsRowShown="0">
  <autoFilter ref="K6:M9"/>
  <tableColumns count="3">
    <tableColumn id="1" name="Credit Score"/>
    <tableColumn id="2" name="Yes">
      <calculatedColumnFormula>Table2[[#This Row],[Yes]]/Table7[Yes]</calculatedColumnFormula>
    </tableColumn>
    <tableColumn id="3" name="No">
      <calculatedColumnFormula>Table2[[#This Row],[No]]/Table7[No]</calculatedColumnFormula>
    </tableColumn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id="9" name="Table310" displayName="Table310" ref="K11:M13" totalsRowShown="0">
  <autoFilter ref="K11:M13"/>
  <tableColumns count="3">
    <tableColumn id="1" name="Income"/>
    <tableColumn id="2" name="Yes" dataDxfId="8">
      <calculatedColumnFormula>Table3[[#This Row],[Yes]]/Table7[Yes]</calculatedColumnFormula>
    </tableColumn>
    <tableColumn id="3" name="No" dataDxfId="7">
      <calculatedColumnFormula>Table3[[#This Row],[No]]/Table7[No]</calculatedColumnFormula>
    </tableColumn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id="10" name="Table411" displayName="Table411" ref="K15:M17" totalsRowShown="0">
  <autoFilter ref="K15:M17"/>
  <tableColumns count="3">
    <tableColumn id="1" name="Collateral"/>
    <tableColumn id="2" name="Yes" dataDxfId="6">
      <calculatedColumnFormula>Table4[[#This Row],[Yes]]/Table7[Yes]</calculatedColumnFormula>
    </tableColumn>
    <tableColumn id="3" name="No" dataDxfId="5">
      <calculatedColumnFormula>Table4[[#This Row],[No]]/Table7[No]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17" workbookViewId="0">
      <selection activeCell="A47" sqref="A47"/>
    </sheetView>
  </sheetViews>
  <sheetFormatPr defaultRowHeight="14.4" x14ac:dyDescent="0.3"/>
  <cols>
    <col min="1" max="1" width="12.77734375" customWidth="1"/>
    <col min="2" max="2" width="9.109375" customWidth="1"/>
    <col min="3" max="3" width="10.88671875" customWidth="1"/>
    <col min="4" max="4" width="12" customWidth="1"/>
    <col min="5" max="5" width="12.88671875" customWidth="1"/>
    <col min="7" max="7" width="13.6640625" bestFit="1" customWidth="1"/>
    <col min="11" max="11" width="15.88671875" bestFit="1" customWidth="1"/>
  </cols>
  <sheetData>
    <row r="1" spans="1:13" x14ac:dyDescent="0.3">
      <c r="A1" t="s">
        <v>14</v>
      </c>
    </row>
    <row r="4" spans="1:13" x14ac:dyDescent="0.3">
      <c r="A4" s="1" t="s">
        <v>15</v>
      </c>
      <c r="G4" s="1" t="s">
        <v>16</v>
      </c>
      <c r="K4" s="1" t="s">
        <v>17</v>
      </c>
    </row>
    <row r="6" spans="1:13" x14ac:dyDescent="0.3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G6" s="2" t="s">
        <v>0</v>
      </c>
      <c r="H6" t="s">
        <v>8</v>
      </c>
      <c r="I6" t="s">
        <v>11</v>
      </c>
      <c r="K6" s="2" t="s">
        <v>0</v>
      </c>
      <c r="L6" t="s">
        <v>8</v>
      </c>
      <c r="M6" t="s">
        <v>11</v>
      </c>
    </row>
    <row r="7" spans="1:13" x14ac:dyDescent="0.3">
      <c r="A7" t="s">
        <v>5</v>
      </c>
      <c r="B7" t="s">
        <v>6</v>
      </c>
      <c r="C7" t="s">
        <v>5</v>
      </c>
      <c r="D7" t="s">
        <v>7</v>
      </c>
      <c r="E7" t="s">
        <v>8</v>
      </c>
      <c r="G7" t="s">
        <v>12</v>
      </c>
      <c r="H7" s="3">
        <v>1</v>
      </c>
      <c r="I7" s="3">
        <v>3</v>
      </c>
      <c r="K7" t="s">
        <v>12</v>
      </c>
      <c r="L7">
        <f>Table2[[#This Row],[Yes]]/Table7[Yes]</f>
        <v>0.16666666666666666</v>
      </c>
      <c r="M7">
        <f>Table2[[#This Row],[No]]/Table7[No]</f>
        <v>0.375</v>
      </c>
    </row>
    <row r="8" spans="1:13" x14ac:dyDescent="0.3">
      <c r="A8" t="s">
        <v>5</v>
      </c>
      <c r="B8" t="s">
        <v>6</v>
      </c>
      <c r="C8" t="s">
        <v>5</v>
      </c>
      <c r="D8" t="s">
        <v>9</v>
      </c>
      <c r="E8" t="s">
        <v>8</v>
      </c>
      <c r="G8" t="s">
        <v>13</v>
      </c>
      <c r="H8" s="3">
        <v>2</v>
      </c>
      <c r="I8" s="3">
        <v>3</v>
      </c>
      <c r="K8" t="s">
        <v>13</v>
      </c>
      <c r="L8">
        <f>Table2[[#This Row],[Yes]]/Table7[Yes]</f>
        <v>0.33333333333333331</v>
      </c>
      <c r="M8">
        <f>Table2[[#This Row],[No]]/Table7[No]</f>
        <v>0.375</v>
      </c>
    </row>
    <row r="9" spans="1:13" x14ac:dyDescent="0.3">
      <c r="A9" t="s">
        <v>5</v>
      </c>
      <c r="B9" t="s">
        <v>6</v>
      </c>
      <c r="C9" t="s">
        <v>10</v>
      </c>
      <c r="D9" t="s">
        <v>7</v>
      </c>
      <c r="E9" t="s">
        <v>11</v>
      </c>
      <c r="G9" t="s">
        <v>5</v>
      </c>
      <c r="H9" s="3">
        <v>3</v>
      </c>
      <c r="I9" s="3">
        <v>2</v>
      </c>
      <c r="K9" t="s">
        <v>5</v>
      </c>
      <c r="L9">
        <f>Table2[[#This Row],[Yes]]/Table7[Yes]</f>
        <v>0.5</v>
      </c>
      <c r="M9">
        <f>Table2[[#This Row],[No]]/Table7[No]</f>
        <v>0.25</v>
      </c>
    </row>
    <row r="10" spans="1:13" x14ac:dyDescent="0.3">
      <c r="A10" t="s">
        <v>5</v>
      </c>
      <c r="B10" t="s">
        <v>12</v>
      </c>
      <c r="C10" t="s">
        <v>5</v>
      </c>
      <c r="D10" t="s">
        <v>9</v>
      </c>
      <c r="E10" t="s">
        <v>8</v>
      </c>
    </row>
    <row r="11" spans="1:13" x14ac:dyDescent="0.3">
      <c r="A11" t="s">
        <v>5</v>
      </c>
      <c r="B11" t="s">
        <v>12</v>
      </c>
      <c r="C11" t="s">
        <v>10</v>
      </c>
      <c r="D11" t="s">
        <v>9</v>
      </c>
      <c r="E11" t="s">
        <v>11</v>
      </c>
      <c r="G11" s="2" t="s">
        <v>1</v>
      </c>
      <c r="H11" t="s">
        <v>8</v>
      </c>
      <c r="I11" t="s">
        <v>11</v>
      </c>
      <c r="K11" s="2" t="s">
        <v>1</v>
      </c>
      <c r="L11" t="s">
        <v>8</v>
      </c>
      <c r="M11" t="s">
        <v>11</v>
      </c>
    </row>
    <row r="12" spans="1:13" x14ac:dyDescent="0.3">
      <c r="A12" t="s">
        <v>13</v>
      </c>
      <c r="B12" t="s">
        <v>6</v>
      </c>
      <c r="C12" t="s">
        <v>5</v>
      </c>
      <c r="D12" t="s">
        <v>9</v>
      </c>
      <c r="E12" t="s">
        <v>8</v>
      </c>
      <c r="G12" t="s">
        <v>12</v>
      </c>
      <c r="H12" s="3">
        <v>1</v>
      </c>
      <c r="I12" s="3">
        <v>5</v>
      </c>
      <c r="K12" t="s">
        <v>12</v>
      </c>
      <c r="L12" s="3">
        <f>Table3[[#This Row],[Yes]]/Table7[Yes]</f>
        <v>0.16666666666666666</v>
      </c>
      <c r="M12" s="3">
        <f>Table3[[#This Row],[No]]/Table7[No]</f>
        <v>0.625</v>
      </c>
    </row>
    <row r="13" spans="1:13" x14ac:dyDescent="0.3">
      <c r="A13" t="s">
        <v>13</v>
      </c>
      <c r="B13" t="s">
        <v>12</v>
      </c>
      <c r="C13" t="s">
        <v>10</v>
      </c>
      <c r="D13" t="s">
        <v>9</v>
      </c>
      <c r="E13" t="s">
        <v>11</v>
      </c>
      <c r="G13" t="s">
        <v>6</v>
      </c>
      <c r="H13" s="3">
        <v>5</v>
      </c>
      <c r="I13" s="3">
        <v>3</v>
      </c>
      <c r="K13" t="s">
        <v>6</v>
      </c>
      <c r="L13" s="3">
        <f>Table3[[#This Row],[Yes]]/Table7[Yes]</f>
        <v>0.83333333333333337</v>
      </c>
      <c r="M13" s="3">
        <f>Table3[[#This Row],[No]]/Table7[No]</f>
        <v>0.375</v>
      </c>
    </row>
    <row r="14" spans="1:13" x14ac:dyDescent="0.3">
      <c r="A14" t="s">
        <v>13</v>
      </c>
      <c r="B14" t="s">
        <v>12</v>
      </c>
      <c r="C14" t="s">
        <v>10</v>
      </c>
      <c r="D14" t="s">
        <v>7</v>
      </c>
      <c r="E14" t="s">
        <v>11</v>
      </c>
    </row>
    <row r="15" spans="1:13" x14ac:dyDescent="0.3">
      <c r="A15" t="s">
        <v>13</v>
      </c>
      <c r="B15" t="s">
        <v>6</v>
      </c>
      <c r="C15" t="s">
        <v>10</v>
      </c>
      <c r="D15" t="s">
        <v>9</v>
      </c>
      <c r="E15" t="s">
        <v>8</v>
      </c>
      <c r="G15" s="2" t="s">
        <v>2</v>
      </c>
      <c r="H15" t="s">
        <v>8</v>
      </c>
      <c r="I15" t="s">
        <v>11</v>
      </c>
      <c r="K15" s="2" t="s">
        <v>2</v>
      </c>
      <c r="L15" t="s">
        <v>8</v>
      </c>
      <c r="M15" t="s">
        <v>11</v>
      </c>
    </row>
    <row r="16" spans="1:13" x14ac:dyDescent="0.3">
      <c r="A16" t="s">
        <v>13</v>
      </c>
      <c r="B16" t="s">
        <v>12</v>
      </c>
      <c r="C16" t="s">
        <v>5</v>
      </c>
      <c r="D16" t="s">
        <v>9</v>
      </c>
      <c r="E16" t="s">
        <v>11</v>
      </c>
      <c r="G16" t="s">
        <v>10</v>
      </c>
      <c r="H16" s="3">
        <v>1</v>
      </c>
      <c r="I16" s="3">
        <v>6</v>
      </c>
      <c r="K16" t="s">
        <v>10</v>
      </c>
      <c r="L16" s="3">
        <f>Table4[[#This Row],[Yes]]/Table7[Yes]</f>
        <v>0.16666666666666666</v>
      </c>
      <c r="M16" s="3">
        <f>Table4[[#This Row],[No]]/Table7[No]</f>
        <v>0.75</v>
      </c>
    </row>
    <row r="17" spans="1:13" x14ac:dyDescent="0.3">
      <c r="A17" t="s">
        <v>12</v>
      </c>
      <c r="B17" t="s">
        <v>6</v>
      </c>
      <c r="C17" t="s">
        <v>5</v>
      </c>
      <c r="D17" t="s">
        <v>9</v>
      </c>
      <c r="E17" t="s">
        <v>8</v>
      </c>
      <c r="G17" t="s">
        <v>5</v>
      </c>
      <c r="H17" s="3">
        <v>5</v>
      </c>
      <c r="I17" s="3">
        <v>2</v>
      </c>
      <c r="K17" t="s">
        <v>5</v>
      </c>
      <c r="L17" s="3">
        <f>Table4[[#This Row],[Yes]]/Table7[Yes]</f>
        <v>0.83333333333333337</v>
      </c>
      <c r="M17" s="3">
        <f>Table4[[#This Row],[No]]/Table7[No]</f>
        <v>0.25</v>
      </c>
    </row>
    <row r="18" spans="1:13" x14ac:dyDescent="0.3">
      <c r="A18" t="s">
        <v>12</v>
      </c>
      <c r="B18" t="s">
        <v>6</v>
      </c>
      <c r="C18" t="s">
        <v>10</v>
      </c>
      <c r="D18" t="s">
        <v>9</v>
      </c>
      <c r="E18" t="s">
        <v>11</v>
      </c>
    </row>
    <row r="19" spans="1:13" x14ac:dyDescent="0.3">
      <c r="A19" t="s">
        <v>12</v>
      </c>
      <c r="B19" t="s">
        <v>6</v>
      </c>
      <c r="C19" t="s">
        <v>5</v>
      </c>
      <c r="D19" t="s">
        <v>7</v>
      </c>
      <c r="E19" t="s">
        <v>11</v>
      </c>
      <c r="G19" s="2" t="s">
        <v>3</v>
      </c>
      <c r="H19" t="s">
        <v>8</v>
      </c>
      <c r="I19" t="s">
        <v>11</v>
      </c>
      <c r="K19" s="2" t="s">
        <v>3</v>
      </c>
      <c r="L19" t="s">
        <v>8</v>
      </c>
      <c r="M19" t="s">
        <v>11</v>
      </c>
    </row>
    <row r="20" spans="1:13" x14ac:dyDescent="0.3">
      <c r="A20" t="s">
        <v>12</v>
      </c>
      <c r="B20" t="s">
        <v>12</v>
      </c>
      <c r="C20" t="s">
        <v>10</v>
      </c>
      <c r="D20" t="s">
        <v>9</v>
      </c>
      <c r="E20" t="s">
        <v>11</v>
      </c>
      <c r="G20" t="s">
        <v>7</v>
      </c>
      <c r="H20" s="3">
        <v>1</v>
      </c>
      <c r="I20" s="3">
        <v>3</v>
      </c>
      <c r="K20" t="s">
        <v>7</v>
      </c>
      <c r="L20" s="3">
        <f>Table5[[#This Row],[Yes]]/Table7[Yes]</f>
        <v>0.16666666666666666</v>
      </c>
      <c r="M20" s="3">
        <f>Table5[[#This Row],[No]]/Table7[No]</f>
        <v>0.375</v>
      </c>
    </row>
    <row r="21" spans="1:13" x14ac:dyDescent="0.3">
      <c r="G21" t="s">
        <v>9</v>
      </c>
      <c r="H21" s="3">
        <v>5</v>
      </c>
      <c r="I21" s="3">
        <v>5</v>
      </c>
      <c r="K21" t="s">
        <v>9</v>
      </c>
      <c r="L21" s="3">
        <f>Table5[[#This Row],[Yes]]/Table7[Yes]</f>
        <v>0.83333333333333337</v>
      </c>
      <c r="M21" s="3">
        <f>Table5[[#This Row],[No]]/Table7[No]</f>
        <v>0.625</v>
      </c>
    </row>
    <row r="23" spans="1:13" x14ac:dyDescent="0.3">
      <c r="H23" t="s">
        <v>8</v>
      </c>
      <c r="I23" t="s">
        <v>11</v>
      </c>
      <c r="L23" t="s">
        <v>8</v>
      </c>
      <c r="M23" t="s">
        <v>11</v>
      </c>
    </row>
    <row r="24" spans="1:13" x14ac:dyDescent="0.3">
      <c r="H24" s="3">
        <v>6</v>
      </c>
      <c r="I24" s="3">
        <v>8</v>
      </c>
      <c r="L24" s="3">
        <f>Table7[Yes]/(Table7[Yes]+Table7[No])</f>
        <v>0.42857142857142855</v>
      </c>
      <c r="M24" s="3">
        <f>Table7[No]/(Table7[No]+Table7[Yes])</f>
        <v>0.5714285714285714</v>
      </c>
    </row>
    <row r="26" spans="1:13" x14ac:dyDescent="0.3">
      <c r="A26" s="1" t="s">
        <v>20</v>
      </c>
    </row>
    <row r="27" spans="1:13" x14ac:dyDescent="0.3">
      <c r="A27" t="s">
        <v>21</v>
      </c>
    </row>
    <row r="28" spans="1:13" x14ac:dyDescent="0.3">
      <c r="A28" t="s">
        <v>18</v>
      </c>
    </row>
    <row r="29" spans="1:13" x14ac:dyDescent="0.3">
      <c r="A29">
        <f>Table713[Yes]*L9*L13*L17*L21</f>
        <v>0.12400793650793651</v>
      </c>
    </row>
    <row r="30" spans="1:13" x14ac:dyDescent="0.3">
      <c r="A30" t="s">
        <v>19</v>
      </c>
    </row>
    <row r="31" spans="1:13" x14ac:dyDescent="0.3">
      <c r="A31">
        <f>Table713[No]*M9*M13*M17*M21</f>
        <v>8.370535714285714E-3</v>
      </c>
    </row>
    <row r="32" spans="1:13" x14ac:dyDescent="0.3">
      <c r="A32" t="s">
        <v>23</v>
      </c>
    </row>
    <row r="34" spans="1:1" x14ac:dyDescent="0.3">
      <c r="A34" t="s">
        <v>22</v>
      </c>
    </row>
    <row r="35" spans="1:1" x14ac:dyDescent="0.3">
      <c r="A35" t="s">
        <v>24</v>
      </c>
    </row>
    <row r="36" spans="1:1" x14ac:dyDescent="0.3">
      <c r="A36">
        <f>Table713[Yes]*L8*L12*L17*L20</f>
        <v>3.3068783068783067E-3</v>
      </c>
    </row>
    <row r="37" spans="1:1" x14ac:dyDescent="0.3">
      <c r="A37" t="s">
        <v>25</v>
      </c>
    </row>
    <row r="38" spans="1:1" x14ac:dyDescent="0.3">
      <c r="A38">
        <f>Table713[No]*M8*M12*M17*M20</f>
        <v>1.2555803571428572E-2</v>
      </c>
    </row>
    <row r="39" spans="1:1" x14ac:dyDescent="0.3">
      <c r="A39" t="s">
        <v>26</v>
      </c>
    </row>
    <row r="41" spans="1:1" x14ac:dyDescent="0.3">
      <c r="A41" t="s">
        <v>27</v>
      </c>
    </row>
    <row r="42" spans="1:1" x14ac:dyDescent="0.3">
      <c r="A42" t="s">
        <v>28</v>
      </c>
    </row>
    <row r="43" spans="1:1" x14ac:dyDescent="0.3">
      <c r="A43">
        <f>Table713[Yes]*L7*L13*L16*L20</f>
        <v>1.6534391534391533E-3</v>
      </c>
    </row>
    <row r="44" spans="1:1" x14ac:dyDescent="0.3">
      <c r="A44" t="s">
        <v>29</v>
      </c>
    </row>
    <row r="45" spans="1:1" x14ac:dyDescent="0.3">
      <c r="A45">
        <f>Table713[No]*M7*M13*M16*M20</f>
        <v>2.2600446428571425E-2</v>
      </c>
    </row>
    <row r="46" spans="1:1" x14ac:dyDescent="0.3">
      <c r="A46" t="s">
        <v>26</v>
      </c>
    </row>
  </sheetData>
  <pageMargins left="0.7" right="0.7" top="0.75" bottom="0.75" header="0.3" footer="0.3"/>
  <pageSetup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2018-02-07T20:14:57Z</dcterms:created>
  <dcterms:modified xsi:type="dcterms:W3CDTF">2018-02-07T22:36:48Z</dcterms:modified>
</cp:coreProperties>
</file>