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5552" windowHeight="6792"/>
  </bookViews>
  <sheets>
    <sheet name="Cal" sheetId="1" r:id="rId1"/>
    <sheet name="Coupling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D2" i="4" l="1"/>
  <c r="E2" i="4"/>
  <c r="F2" i="4"/>
  <c r="G2" i="4"/>
  <c r="D3" i="4"/>
  <c r="E3" i="4"/>
  <c r="F3" i="4"/>
  <c r="G3" i="4"/>
  <c r="D4" i="4"/>
  <c r="E4" i="4"/>
  <c r="F4" i="4"/>
  <c r="G4" i="4"/>
  <c r="M4" i="4"/>
  <c r="D5" i="4"/>
  <c r="E5" i="4"/>
  <c r="G5" i="4" s="1"/>
  <c r="F5" i="4"/>
  <c r="D6" i="4"/>
  <c r="E6" i="4"/>
  <c r="F6" i="4"/>
  <c r="G6" i="4"/>
  <c r="D7" i="4"/>
  <c r="E7" i="4"/>
  <c r="G7" i="4" s="1"/>
  <c r="F7" i="4"/>
  <c r="M8" i="4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9" i="1"/>
  <c r="O4" i="1"/>
  <c r="I3" i="1"/>
  <c r="J3" i="1" s="1"/>
  <c r="K3" i="1" s="1"/>
  <c r="I4" i="1"/>
  <c r="J4" i="1" s="1"/>
  <c r="K4" i="1" s="1"/>
  <c r="I5" i="1"/>
  <c r="J5" i="1" s="1"/>
  <c r="K5" i="1" s="1"/>
  <c r="I6" i="1"/>
  <c r="J6" i="1"/>
  <c r="K6" i="1" s="1"/>
  <c r="I7" i="1"/>
  <c r="J7" i="1" s="1"/>
  <c r="K7" i="1" s="1"/>
  <c r="I8" i="1"/>
  <c r="J8" i="1"/>
  <c r="K8" i="1" s="1"/>
  <c r="I9" i="1"/>
  <c r="J9" i="1" s="1"/>
  <c r="I10" i="1"/>
  <c r="J10" i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/>
  <c r="K16" i="1" s="1"/>
  <c r="I17" i="1"/>
  <c r="J17" i="1" s="1"/>
  <c r="K17" i="1" s="1"/>
  <c r="I2" i="1"/>
  <c r="J2" i="1" s="1"/>
  <c r="K2" i="1" s="1"/>
</calcChain>
</file>

<file path=xl/sharedStrings.xml><?xml version="1.0" encoding="utf-8"?>
<sst xmlns="http://schemas.openxmlformats.org/spreadsheetml/2006/main" count="37" uniqueCount="35">
  <si>
    <t>throttleFlt, deg</t>
  </si>
  <si>
    <t>v4, vdc</t>
  </si>
  <si>
    <t>Vemf, V pk-pk</t>
  </si>
  <si>
    <t>Freq, Hz</t>
  </si>
  <si>
    <t>numPoles</t>
  </si>
  <si>
    <t>T, micros</t>
  </si>
  <si>
    <t>Kv</t>
  </si>
  <si>
    <t>Vc</t>
  </si>
  <si>
    <t>max RPM</t>
  </si>
  <si>
    <t>POT, v</t>
  </si>
  <si>
    <t>fan,RPM</t>
  </si>
  <si>
    <t>fan, %</t>
  </si>
  <si>
    <t>Calc POT, v</t>
  </si>
  <si>
    <t>POT scale</t>
  </si>
  <si>
    <t>Calc PCNF</t>
  </si>
  <si>
    <t>using 18</t>
  </si>
  <si>
    <t>ESC amps</t>
  </si>
  <si>
    <t>using 120</t>
  </si>
  <si>
    <t>watts</t>
  </si>
  <si>
    <t>using 12</t>
  </si>
  <si>
    <t>volts</t>
  </si>
  <si>
    <t>using 10</t>
  </si>
  <si>
    <t>max amps</t>
  </si>
  <si>
    <t>max rpm</t>
  </si>
  <si>
    <t>kv</t>
  </si>
  <si>
    <t>Num Poles</t>
  </si>
  <si>
    <t>fan, rpm</t>
  </si>
  <si>
    <t>gg, rpm</t>
  </si>
  <si>
    <t>out, Hz</t>
  </si>
  <si>
    <t>in, Hz</t>
  </si>
  <si>
    <t>out, microsec</t>
  </si>
  <si>
    <t>in, microsec</t>
  </si>
  <si>
    <t>I, A</t>
  </si>
  <si>
    <t>V, vdc</t>
  </si>
  <si>
    <t>P,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</si>
</sst>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Cal!$J$1</c:f>
              <c:strCache>
                <c:ptCount val="1"/>
                <c:pt idx="0">
                  <c:v>fan,RPM</c:v>
                </c:pt>
              </c:strCache>
            </c:strRef>
          </c:tx>
          <c:marker>
            <c:symbol val="none"/>
          </c:marker>
          <c:xVal>
            <c:numRef>
              <c:f>Cal!$C$2:$C$16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Cal!$J$2:$J$16</c:f>
              <c:numCache>
                <c:formatCode>0</c:formatCode>
                <c:ptCount val="15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6984"/>
        <c:axId val="162626696"/>
      </c:scatterChart>
      <c:scatterChart>
        <c:scatterStyle val="lineMarker"/>
        <c:varyColors val="0"/>
        <c:ser>
          <c:idx val="1"/>
          <c:order val="1"/>
          <c:tx>
            <c:strRef>
              <c:f>Cal!$K$1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backward val="0.54"/>
            <c:dispRSqr val="1"/>
            <c:dispEq val="1"/>
            <c:trendlineLbl>
              <c:layout>
                <c:manualLayout>
                  <c:x val="0.3960984251968504"/>
                  <c:y val="2.5614246135899681E-2"/>
                </c:manualLayout>
              </c:layout>
              <c:numFmt formatCode="General" sourceLinked="0"/>
            </c:trendlineLbl>
          </c:trendline>
          <c:xVal>
            <c:numRef>
              <c:f>Cal!$C$2:$C$16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Cal!$K$2:$K$16</c:f>
              <c:numCache>
                <c:formatCode>0</c:formatCode>
                <c:ptCount val="15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3360"/>
        <c:axId val="162627088"/>
      </c:scatterChart>
      <c:valAx>
        <c:axId val="85116984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62626696"/>
        <c:crosses val="autoZero"/>
        <c:crossBetween val="midCat"/>
      </c:valAx>
      <c:valAx>
        <c:axId val="162626696"/>
        <c:scaling>
          <c:orientation val="minMax"/>
          <c:max val="20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5116984"/>
        <c:crosses val="autoZero"/>
        <c:crossBetween val="midCat"/>
        <c:majorUnit val="5000"/>
      </c:valAx>
      <c:valAx>
        <c:axId val="162627088"/>
        <c:scaling>
          <c:orientation val="minMax"/>
          <c:max val="4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162633360"/>
        <c:crosses val="max"/>
        <c:crossBetween val="midCat"/>
        <c:majorUnit val="10"/>
      </c:valAx>
      <c:valAx>
        <c:axId val="16263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62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Cal!$B$1</c:f>
              <c:strCache>
                <c:ptCount val="1"/>
                <c:pt idx="0">
                  <c:v>throttleFlt, deg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2976487314085738"/>
                  <c:y val="0.19388451443569554"/>
                </c:manualLayout>
              </c:layout>
              <c:numFmt formatCode="General" sourceLinked="0"/>
            </c:trendlineLbl>
          </c:trendline>
          <c:xVal>
            <c:numRef>
              <c:f>Cal!$A$2:$A$17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7872"/>
        <c:axId val="162633752"/>
      </c:scatterChart>
      <c:scatterChart>
        <c:scatterStyle val="lineMarker"/>
        <c:varyColors val="0"/>
        <c:ser>
          <c:idx val="1"/>
          <c:order val="1"/>
          <c:tx>
            <c:strRef>
              <c:f>Cal!$J$1</c:f>
              <c:strCache>
                <c:ptCount val="1"/>
                <c:pt idx="0">
                  <c:v>fan,RPM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Cal!$A$2:$A$17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Cal!$J$2:$J$17</c:f>
              <c:numCache>
                <c:formatCode>0</c:formatCode>
                <c:ptCount val="16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  <c:pt idx="15">
                  <c:v>16835.016835016839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7480"/>
        <c:axId val="162626304"/>
      </c:scatterChart>
      <c:valAx>
        <c:axId val="1626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33752"/>
        <c:crosses val="autoZero"/>
        <c:crossBetween val="midCat"/>
      </c:valAx>
      <c:valAx>
        <c:axId val="16263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27872"/>
        <c:crosses val="autoZero"/>
        <c:crossBetween val="midCat"/>
      </c:valAx>
      <c:valAx>
        <c:axId val="16262630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62627480"/>
        <c:crosses val="max"/>
        <c:crossBetween val="midCat"/>
      </c:valAx>
      <c:valAx>
        <c:axId val="162627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62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Microturbine Control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Cal!$K$1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Cal!$K$2:$K$17</c:f>
              <c:numCache>
                <c:formatCode>0</c:formatCode>
                <c:ptCount val="16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  <c:pt idx="15">
                  <c:v>29.227459783015348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8656"/>
        <c:axId val="162632184"/>
      </c:scatterChart>
      <c:valAx>
        <c:axId val="16262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32184"/>
        <c:crosses val="autoZero"/>
        <c:crossBetween val="midCat"/>
      </c:valAx>
      <c:valAx>
        <c:axId val="16263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Speed,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262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Cal!$D$1</c:f>
              <c:strCache>
                <c:ptCount val="1"/>
                <c:pt idx="0">
                  <c:v>V, vdc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Cal!$D$2:$D$17</c:f>
              <c:numCache>
                <c:formatCode>General</c:formatCode>
                <c:ptCount val="16"/>
                <c:pt idx="0">
                  <c:v>12.15</c:v>
                </c:pt>
                <c:pt idx="1">
                  <c:v>12.14</c:v>
                </c:pt>
                <c:pt idx="2">
                  <c:v>12.11</c:v>
                </c:pt>
                <c:pt idx="3">
                  <c:v>12.07</c:v>
                </c:pt>
                <c:pt idx="4">
                  <c:v>12.07</c:v>
                </c:pt>
                <c:pt idx="5">
                  <c:v>12.03</c:v>
                </c:pt>
                <c:pt idx="6">
                  <c:v>12.03</c:v>
                </c:pt>
                <c:pt idx="7">
                  <c:v>11.98</c:v>
                </c:pt>
                <c:pt idx="8">
                  <c:v>11.96</c:v>
                </c:pt>
                <c:pt idx="9">
                  <c:v>11.9</c:v>
                </c:pt>
                <c:pt idx="10">
                  <c:v>11.86</c:v>
                </c:pt>
                <c:pt idx="11">
                  <c:v>11.75</c:v>
                </c:pt>
                <c:pt idx="12">
                  <c:v>11.55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Cal!$E$1</c:f>
              <c:strCache>
                <c:ptCount val="1"/>
                <c:pt idx="0">
                  <c:v>I,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Cal!$E$2:$E$17</c:f>
              <c:numCache>
                <c:formatCode>General</c:formatCode>
                <c:ptCount val="16"/>
                <c:pt idx="0">
                  <c:v>1.56</c:v>
                </c:pt>
                <c:pt idx="1">
                  <c:v>1.9</c:v>
                </c:pt>
                <c:pt idx="2">
                  <c:v>2.64</c:v>
                </c:pt>
                <c:pt idx="3">
                  <c:v>3.66</c:v>
                </c:pt>
                <c:pt idx="4">
                  <c:v>3.66</c:v>
                </c:pt>
                <c:pt idx="5">
                  <c:v>4.47</c:v>
                </c:pt>
                <c:pt idx="6">
                  <c:v>4.47</c:v>
                </c:pt>
                <c:pt idx="7">
                  <c:v>5.69</c:v>
                </c:pt>
                <c:pt idx="8">
                  <c:v>6.51</c:v>
                </c:pt>
                <c:pt idx="9">
                  <c:v>7.43</c:v>
                </c:pt>
                <c:pt idx="10">
                  <c:v>8.49</c:v>
                </c:pt>
                <c:pt idx="11">
                  <c:v>10.8</c:v>
                </c:pt>
                <c:pt idx="12">
                  <c:v>13.48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77376"/>
        <c:axId val="216073848"/>
      </c:scatterChart>
      <c:scatterChart>
        <c:scatterStyle val="lineMarker"/>
        <c:varyColors val="0"/>
        <c:ser>
          <c:idx val="2"/>
          <c:order val="2"/>
          <c:tx>
            <c:strRef>
              <c:f>Cal!$F$1</c:f>
              <c:strCache>
                <c:ptCount val="1"/>
                <c:pt idx="0">
                  <c:v>P, 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Cal!$F$2:$F$17</c:f>
              <c:numCache>
                <c:formatCode>General</c:formatCode>
                <c:ptCount val="16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Cal!$K$1</c:f>
              <c:strCache>
                <c:ptCount val="1"/>
                <c:pt idx="0">
                  <c:v>fan,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Cal!$K$2:$K$17</c:f>
              <c:numCache>
                <c:formatCode>0</c:formatCode>
                <c:ptCount val="16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  <c:pt idx="15">
                  <c:v>29.227459783015348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19224"/>
        <c:axId val="487720008"/>
      </c:scatterChart>
      <c:valAx>
        <c:axId val="21607737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3848"/>
        <c:crosses val="autoZero"/>
        <c:crossBetween val="midCat"/>
      </c:valAx>
      <c:valAx>
        <c:axId val="2160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7376"/>
        <c:crosses val="autoZero"/>
        <c:crossBetween val="midCat"/>
      </c:valAx>
      <c:valAx>
        <c:axId val="487720008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9224"/>
        <c:crosses val="max"/>
        <c:crossBetween val="midCat"/>
      </c:valAx>
      <c:valAx>
        <c:axId val="487719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7200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Cal!$M$1</c:f>
              <c:strCache>
                <c:ptCount val="1"/>
                <c:pt idx="0">
                  <c:v>Calc PCNF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"/>
            <c:backward val="9"/>
            <c:dispRSqr val="0"/>
            <c:dispEq val="1"/>
            <c:trendlineLbl>
              <c:layout>
                <c:manualLayout>
                  <c:x val="-0.26646434820647419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Cal!$F$2:$F$17</c:f>
              <c:numCache>
                <c:formatCode>General</c:formatCode>
                <c:ptCount val="16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xVal>
          <c:yVal>
            <c:numRef>
              <c:f>Cal!$M$2:$M$17</c:f>
              <c:numCache>
                <c:formatCode>0.0</c:formatCode>
                <c:ptCount val="16"/>
                <c:pt idx="0">
                  <c:v>6.1305687199999994</c:v>
                </c:pt>
                <c:pt idx="1">
                  <c:v>8.093358079999998</c:v>
                </c:pt>
                <c:pt idx="2">
                  <c:v>11.026802</c:v>
                </c:pt>
                <c:pt idx="3">
                  <c:v>13.594195554999995</c:v>
                </c:pt>
                <c:pt idx="4">
                  <c:v>14.493464079999999</c:v>
                </c:pt>
                <c:pt idx="5">
                  <c:v>15.429051919999999</c:v>
                </c:pt>
                <c:pt idx="6">
                  <c:v>16.114734079999998</c:v>
                </c:pt>
                <c:pt idx="7">
                  <c:v>17.444933119999995</c:v>
                </c:pt>
                <c:pt idx="8">
                  <c:v>18.824043579999998</c:v>
                </c:pt>
                <c:pt idx="9">
                  <c:v>20.627237499999996</c:v>
                </c:pt>
                <c:pt idx="10">
                  <c:v>21.852740479999998</c:v>
                </c:pt>
                <c:pt idx="11">
                  <c:v>23.272622720000001</c:v>
                </c:pt>
                <c:pt idx="12">
                  <c:v>24.910257919999999</c:v>
                </c:pt>
                <c:pt idx="13">
                  <c:v>26.324791579999999</c:v>
                </c:pt>
                <c:pt idx="14">
                  <c:v>27.97638208</c:v>
                </c:pt>
                <c:pt idx="15">
                  <c:v>27.97638208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2592"/>
        <c:axId val="485871808"/>
      </c:scatterChart>
      <c:valAx>
        <c:axId val="4858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 Power, 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1808"/>
        <c:crosses val="autoZero"/>
        <c:crossBetween val="midCat"/>
      </c:valAx>
      <c:valAx>
        <c:axId val="4858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50mm EDF Coupling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Coupling!$G$1</c:f>
              <c:strCache>
                <c:ptCount val="1"/>
                <c:pt idx="0">
                  <c:v>fan, rpm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10000"/>
            <c:dispRSqr val="0"/>
            <c:dispEq val="1"/>
            <c:trendlineLbl>
              <c:layout>
                <c:manualLayout>
                  <c:x val="0.23072747482255712"/>
                  <c:y val="9.4504602437921553E-2"/>
                </c:manualLayout>
              </c:layout>
              <c:numFmt formatCode="General" sourceLinked="0"/>
            </c:trendlineLbl>
          </c:trendline>
          <c:xVal>
            <c:numRef>
              <c:f>Coupling!$F$2:$F$7</c:f>
              <c:numCache>
                <c:formatCode>General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xVal>
          <c:y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2576"/>
        <c:axId val="162631008"/>
      </c:scatterChart>
      <c:valAx>
        <c:axId val="162632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Generator Speed, rpm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31008"/>
        <c:crossesAt val="-5000"/>
        <c:crossBetween val="midCat"/>
      </c:valAx>
      <c:valAx>
        <c:axId val="162631008"/>
        <c:scaling>
          <c:orientation val="minMax"/>
          <c:max val="25000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Module Speed,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32576"/>
        <c:crossesAt val="-50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538162</xdr:colOff>
      <xdr:row>0</xdr:row>
      <xdr:rowOff>100012</xdr:rowOff>
    </xdr:from>
    <xdr:to>
      <xdr:col>23</xdr:col>
      <xdr:colOff>233362</xdr:colOff>
      <xdr:row>13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120967</xdr:colOff>
      <xdr:row>17</xdr:row>
      <xdr:rowOff>111442</xdr:rowOff>
    </xdr:from>
    <xdr:to>
      <xdr:col>24</xdr:col>
      <xdr:colOff>425767</xdr:colOff>
      <xdr:row>32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</xdr:colOff>
      <xdr:row>12</xdr:row>
      <xdr:rowOff>100012</xdr:rowOff>
    </xdr:from>
    <xdr:to>
      <xdr:col>18</xdr:col>
      <xdr:colOff>362902</xdr:colOff>
      <xdr:row>26</xdr:row>
      <xdr:rowOff>168592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312420</xdr:colOff>
      <xdr:row>1</xdr:row>
      <xdr:rowOff>175260</xdr:rowOff>
    </xdr:from>
    <xdr:to>
      <xdr:col>15</xdr:col>
      <xdr:colOff>99060</xdr:colOff>
      <xdr:row>16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2</xdr:row>
      <xdr:rowOff>99060</xdr:rowOff>
    </xdr:from>
    <xdr:to>
      <xdr:col>13</xdr:col>
      <xdr:colOff>563880</xdr:colOff>
      <xdr:row>17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7</xdr:row>
      <xdr:rowOff>171450</xdr:rowOff>
    </xdr:from>
    <xdr:to>
      <xdr:col>8</xdr:col>
      <xdr:colOff>228600</xdr:colOff>
      <xdr:row>25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M1" activeCellId="1" sqref="F1:F1048576 M1:M1048576"/>
    </sheetView>
  </sheetViews>
  <sheetFormatPr defaultRowHeight="14.4" x14ac:dyDescent="0.3"/>
  <cols>
    <col min="2" max="2" width="10.6640625" style="1" bestFit="1" customWidth="1"/>
    <col min="3" max="3" width="7" style="1" bestFit="1" customWidth="1"/>
    <col min="4" max="6" width="7" style="1" customWidth="1"/>
    <col min="7" max="7" width="6.88671875" style="1" customWidth="1"/>
    <col min="8" max="8" width="7.88671875" style="1" customWidth="1"/>
    <col min="9" max="9" width="6" style="1" customWidth="1"/>
    <col min="10" max="10" width="6" style="1" bestFit="1" customWidth="1"/>
    <col min="11" max="11" width="6" style="1" customWidth="1"/>
    <col min="12" max="12" width="6.5546875" bestFit="1" customWidth="1"/>
    <col min="13" max="13" width="5.6640625" bestFit="1" customWidth="1"/>
  </cols>
  <sheetData>
    <row r="1" spans="1:17" ht="28.8" x14ac:dyDescent="0.3">
      <c r="A1" t="s">
        <v>9</v>
      </c>
      <c r="B1" s="5" t="s">
        <v>0</v>
      </c>
      <c r="C1" s="5" t="s">
        <v>1</v>
      </c>
      <c r="D1" s="5" t="s">
        <v>33</v>
      </c>
      <c r="E1" s="5" t="s">
        <v>32</v>
      </c>
      <c r="F1" s="5" t="s">
        <v>34</v>
      </c>
      <c r="G1" s="5" t="s">
        <v>5</v>
      </c>
      <c r="H1" s="5" t="s">
        <v>2</v>
      </c>
      <c r="I1" s="5" t="s">
        <v>3</v>
      </c>
      <c r="J1" s="5" t="s">
        <v>10</v>
      </c>
      <c r="K1" s="5" t="s">
        <v>11</v>
      </c>
      <c r="L1" s="5" t="s">
        <v>12</v>
      </c>
      <c r="M1" s="5" t="s">
        <v>14</v>
      </c>
      <c r="N1" t="s">
        <v>4</v>
      </c>
      <c r="O1">
        <v>2</v>
      </c>
    </row>
    <row r="2" spans="1:17" x14ac:dyDescent="0.3">
      <c r="A2">
        <v>1.1399999999999999</v>
      </c>
      <c r="B2" s="1">
        <v>61</v>
      </c>
      <c r="C2" s="1">
        <v>0.54</v>
      </c>
      <c r="D2" s="1">
        <v>12.15</v>
      </c>
      <c r="E2" s="1">
        <v>1.56</v>
      </c>
      <c r="F2" s="1">
        <f>D2*E2</f>
        <v>18.954000000000001</v>
      </c>
      <c r="G2" s="1">
        <v>8615</v>
      </c>
      <c r="H2" s="1">
        <v>2.88</v>
      </c>
      <c r="I2" s="4">
        <f>1/G2/0.000001</f>
        <v>116.07661056297157</v>
      </c>
      <c r="J2" s="4">
        <f>I2*60/$O$1</f>
        <v>3482.2983168891469</v>
      </c>
      <c r="K2" s="4">
        <f>J2/$O$4*100</f>
        <v>6.0456568001547684</v>
      </c>
      <c r="L2" s="2">
        <f>B2/179*3.3</f>
        <v>1.1245810055865921</v>
      </c>
      <c r="M2" s="3">
        <f>16.345*C2-1.9058*C2*C2-2.14</f>
        <v>6.1305687199999994</v>
      </c>
      <c r="N2" t="s">
        <v>6</v>
      </c>
      <c r="O2">
        <v>4800</v>
      </c>
    </row>
    <row r="3" spans="1:17" x14ac:dyDescent="0.3">
      <c r="B3" s="1">
        <v>65</v>
      </c>
      <c r="C3" s="1">
        <v>0.68</v>
      </c>
      <c r="D3" s="1">
        <v>12.14</v>
      </c>
      <c r="E3" s="1">
        <v>1.9</v>
      </c>
      <c r="F3" s="1">
        <f t="shared" ref="F3:F17" si="0">D3*E3</f>
        <v>23.065999999999999</v>
      </c>
      <c r="G3" s="1">
        <v>6290</v>
      </c>
      <c r="H3" s="1">
        <v>4.0199999999999996</v>
      </c>
      <c r="I3" s="4">
        <f t="shared" ref="I3:I17" si="1">1/G3/0.000001</f>
        <v>158.98251192368841</v>
      </c>
      <c r="J3" s="4">
        <f t="shared" ref="J3:J17" si="2">I3*60/$O$1</f>
        <v>4769.4753577106521</v>
      </c>
      <c r="K3" s="4">
        <f t="shared" ref="K3:K17" si="3">J3/$O$4*100</f>
        <v>8.2803391626921048</v>
      </c>
      <c r="L3" s="2">
        <f t="shared" ref="L3:L17" si="4">B3/179*3.3</f>
        <v>1.1983240223463687</v>
      </c>
      <c r="M3" s="3">
        <f t="shared" ref="M3:M17" si="5">16.345*C3-1.9058*C3*C3-2.14</f>
        <v>8.093358079999998</v>
      </c>
      <c r="N3" t="s">
        <v>7</v>
      </c>
      <c r="O3">
        <v>12</v>
      </c>
    </row>
    <row r="4" spans="1:17" x14ac:dyDescent="0.3">
      <c r="B4" s="1">
        <v>70</v>
      </c>
      <c r="C4" s="1">
        <v>0.9</v>
      </c>
      <c r="D4" s="1">
        <v>12.11</v>
      </c>
      <c r="E4" s="1">
        <v>2.64</v>
      </c>
      <c r="F4" s="1">
        <f t="shared" si="0"/>
        <v>31.970400000000001</v>
      </c>
      <c r="G4" s="1">
        <v>4825</v>
      </c>
      <c r="H4" s="1">
        <v>5.36</v>
      </c>
      <c r="I4" s="4">
        <f t="shared" si="1"/>
        <v>207.25388601036269</v>
      </c>
      <c r="J4" s="4">
        <f t="shared" si="2"/>
        <v>6217.6165803108806</v>
      </c>
      <c r="K4" s="4">
        <f t="shared" si="3"/>
        <v>10.794473229706391</v>
      </c>
      <c r="L4" s="2">
        <f t="shared" si="4"/>
        <v>1.2905027932960893</v>
      </c>
      <c r="M4" s="3">
        <f t="shared" si="5"/>
        <v>11.026802</v>
      </c>
      <c r="N4" t="s">
        <v>8</v>
      </c>
      <c r="O4">
        <f>O2*O3</f>
        <v>57600</v>
      </c>
    </row>
    <row r="5" spans="1:17" x14ac:dyDescent="0.3">
      <c r="B5" s="1">
        <v>75</v>
      </c>
      <c r="C5" s="1">
        <v>1.105</v>
      </c>
      <c r="D5" s="1">
        <v>12.07</v>
      </c>
      <c r="E5" s="1">
        <v>3.66</v>
      </c>
      <c r="F5" s="1">
        <f t="shared" si="0"/>
        <v>44.176200000000001</v>
      </c>
      <c r="G5" s="1">
        <v>3810</v>
      </c>
      <c r="H5" s="1">
        <v>6.7</v>
      </c>
      <c r="I5" s="4">
        <f t="shared" si="1"/>
        <v>262.46719160104988</v>
      </c>
      <c r="J5" s="4">
        <f t="shared" si="2"/>
        <v>7874.0157480314965</v>
      </c>
      <c r="K5" s="4">
        <f t="shared" si="3"/>
        <v>13.670166229221348</v>
      </c>
      <c r="L5" s="2">
        <f t="shared" si="4"/>
        <v>1.3826815642458099</v>
      </c>
      <c r="M5" s="3">
        <f t="shared" si="5"/>
        <v>13.594195554999995</v>
      </c>
      <c r="N5" t="s">
        <v>13</v>
      </c>
      <c r="O5">
        <v>4096</v>
      </c>
      <c r="P5">
        <v>3.3</v>
      </c>
      <c r="Q5">
        <v>179</v>
      </c>
    </row>
    <row r="6" spans="1:17" x14ac:dyDescent="0.3">
      <c r="B6" s="1">
        <v>77</v>
      </c>
      <c r="C6" s="1">
        <v>1.18</v>
      </c>
      <c r="D6" s="1">
        <v>12.07</v>
      </c>
      <c r="E6" s="1">
        <v>3.66</v>
      </c>
      <c r="F6" s="1">
        <f t="shared" si="0"/>
        <v>44.176200000000001</v>
      </c>
      <c r="G6" s="1">
        <v>3623</v>
      </c>
      <c r="H6" s="1">
        <v>7.4</v>
      </c>
      <c r="I6" s="4">
        <f t="shared" si="1"/>
        <v>276.01435274634281</v>
      </c>
      <c r="J6" s="4">
        <f t="shared" si="2"/>
        <v>8280.4305823902851</v>
      </c>
      <c r="K6" s="4">
        <f t="shared" si="3"/>
        <v>14.375747538872021</v>
      </c>
      <c r="L6" s="2">
        <f t="shared" si="4"/>
        <v>1.4195530726256982</v>
      </c>
      <c r="M6" s="3">
        <f t="shared" si="5"/>
        <v>14.493464079999999</v>
      </c>
    </row>
    <row r="7" spans="1:17" x14ac:dyDescent="0.3">
      <c r="B7" s="1">
        <v>79</v>
      </c>
      <c r="C7" s="1">
        <v>1.26</v>
      </c>
      <c r="D7" s="1">
        <v>12.03</v>
      </c>
      <c r="E7" s="1">
        <v>4.47</v>
      </c>
      <c r="F7" s="1">
        <f t="shared" si="0"/>
        <v>53.774099999999997</v>
      </c>
      <c r="G7" s="1">
        <v>3359</v>
      </c>
      <c r="H7" s="1">
        <v>8</v>
      </c>
      <c r="I7" s="4">
        <f t="shared" si="1"/>
        <v>297.70765108663295</v>
      </c>
      <c r="J7" s="4">
        <f t="shared" si="2"/>
        <v>8931.229532598989</v>
      </c>
      <c r="K7" s="4">
        <f t="shared" si="3"/>
        <v>15.505606827428799</v>
      </c>
      <c r="L7" s="2">
        <f t="shared" si="4"/>
        <v>1.4564245810055865</v>
      </c>
      <c r="M7" s="3">
        <f t="shared" si="5"/>
        <v>15.429051919999999</v>
      </c>
    </row>
    <row r="8" spans="1:17" x14ac:dyDescent="0.3">
      <c r="B8" s="1">
        <v>81</v>
      </c>
      <c r="C8" s="1">
        <v>1.32</v>
      </c>
      <c r="D8" s="1">
        <v>12.03</v>
      </c>
      <c r="E8" s="1">
        <v>4.47</v>
      </c>
      <c r="F8" s="1">
        <f t="shared" si="0"/>
        <v>53.774099999999997</v>
      </c>
      <c r="G8" s="1">
        <v>3204</v>
      </c>
      <c r="H8" s="1">
        <v>8.4</v>
      </c>
      <c r="I8" s="4">
        <f t="shared" si="1"/>
        <v>312.10986267166044</v>
      </c>
      <c r="J8" s="4">
        <f t="shared" si="2"/>
        <v>9363.2958801498135</v>
      </c>
      <c r="K8" s="4">
        <f t="shared" si="3"/>
        <v>16.255722014148983</v>
      </c>
      <c r="L8" s="2">
        <f t="shared" si="4"/>
        <v>1.4932960893854748</v>
      </c>
      <c r="M8" s="3">
        <f t="shared" si="5"/>
        <v>16.114734079999998</v>
      </c>
    </row>
    <row r="9" spans="1:17" x14ac:dyDescent="0.3">
      <c r="A9">
        <v>1.55</v>
      </c>
      <c r="B9" s="1">
        <v>83.5</v>
      </c>
      <c r="C9" s="1">
        <v>1.44</v>
      </c>
      <c r="D9" s="1">
        <v>11.98</v>
      </c>
      <c r="E9" s="1">
        <v>5.69</v>
      </c>
      <c r="F9" s="1">
        <f t="shared" si="0"/>
        <v>68.166200000000003</v>
      </c>
      <c r="G9" s="1">
        <v>2975</v>
      </c>
      <c r="H9" s="1">
        <v>9.15</v>
      </c>
      <c r="I9" s="4">
        <f t="shared" si="1"/>
        <v>336.1344537815126</v>
      </c>
      <c r="J9" s="4">
        <f t="shared" si="2"/>
        <v>10084.033613445377</v>
      </c>
      <c r="K9" s="4">
        <f t="shared" si="3"/>
        <v>17.507002801120446</v>
      </c>
      <c r="L9" s="2">
        <f t="shared" si="4"/>
        <v>1.5393854748603351</v>
      </c>
      <c r="M9" s="3">
        <f t="shared" si="5"/>
        <v>17.444933119999995</v>
      </c>
    </row>
    <row r="10" spans="1:17" x14ac:dyDescent="0.3">
      <c r="B10" s="1">
        <v>88</v>
      </c>
      <c r="C10" s="1">
        <v>1.57</v>
      </c>
      <c r="D10" s="1">
        <v>11.96</v>
      </c>
      <c r="E10" s="1">
        <v>6.51</v>
      </c>
      <c r="F10" s="1">
        <f t="shared" si="0"/>
        <v>77.8596</v>
      </c>
      <c r="G10" s="1">
        <v>2721</v>
      </c>
      <c r="H10" s="1">
        <v>9.5</v>
      </c>
      <c r="I10" s="4">
        <f t="shared" si="1"/>
        <v>367.51194413818456</v>
      </c>
      <c r="J10" s="4">
        <f t="shared" si="2"/>
        <v>11025.358324145536</v>
      </c>
      <c r="K10" s="4">
        <f t="shared" si="3"/>
        <v>19.141247090530445</v>
      </c>
      <c r="L10" s="2">
        <f t="shared" si="4"/>
        <v>1.6223463687150836</v>
      </c>
      <c r="M10" s="3">
        <f t="shared" si="5"/>
        <v>18.824043579999998</v>
      </c>
    </row>
    <row r="11" spans="1:17" x14ac:dyDescent="0.3">
      <c r="B11" s="1">
        <v>92</v>
      </c>
      <c r="C11" s="1">
        <v>1.75</v>
      </c>
      <c r="D11" s="1">
        <v>11.9</v>
      </c>
      <c r="E11" s="1">
        <v>7.43</v>
      </c>
      <c r="F11" s="1">
        <f t="shared" si="0"/>
        <v>88.417000000000002</v>
      </c>
      <c r="G11" s="1">
        <v>2576</v>
      </c>
      <c r="H11" s="1">
        <v>9.9</v>
      </c>
      <c r="I11" s="4">
        <f t="shared" si="1"/>
        <v>388.19875776397515</v>
      </c>
      <c r="J11" s="4">
        <f t="shared" si="2"/>
        <v>11645.962732919255</v>
      </c>
      <c r="K11" s="4">
        <f t="shared" si="3"/>
        <v>20.218685300207039</v>
      </c>
      <c r="L11" s="2">
        <f t="shared" si="4"/>
        <v>1.6960893854748602</v>
      </c>
      <c r="M11" s="3">
        <f t="shared" si="5"/>
        <v>20.627237499999996</v>
      </c>
    </row>
    <row r="12" spans="1:17" x14ac:dyDescent="0.3">
      <c r="A12">
        <v>1.79</v>
      </c>
      <c r="B12" s="1">
        <v>95</v>
      </c>
      <c r="C12" s="1">
        <v>1.88</v>
      </c>
      <c r="D12" s="1">
        <v>11.86</v>
      </c>
      <c r="E12" s="1">
        <v>8.49</v>
      </c>
      <c r="F12" s="1">
        <f t="shared" si="0"/>
        <v>100.6914</v>
      </c>
      <c r="G12" s="1">
        <v>2427</v>
      </c>
      <c r="H12" s="1">
        <v>10.5</v>
      </c>
      <c r="I12" s="4">
        <f t="shared" si="1"/>
        <v>412.03131437989288</v>
      </c>
      <c r="J12" s="4">
        <f t="shared" si="2"/>
        <v>12360.939431396786</v>
      </c>
      <c r="K12" s="4">
        <f t="shared" si="3"/>
        <v>21.459964290619421</v>
      </c>
      <c r="L12" s="2">
        <f t="shared" si="4"/>
        <v>1.7513966480446927</v>
      </c>
      <c r="M12" s="3">
        <f t="shared" si="5"/>
        <v>21.852740479999998</v>
      </c>
    </row>
    <row r="13" spans="1:17" x14ac:dyDescent="0.3">
      <c r="B13" s="1">
        <v>100</v>
      </c>
      <c r="C13" s="1">
        <v>2.04</v>
      </c>
      <c r="D13" s="1">
        <v>11.75</v>
      </c>
      <c r="E13" s="1">
        <v>10.8</v>
      </c>
      <c r="F13" s="1">
        <f t="shared" si="0"/>
        <v>126.9</v>
      </c>
      <c r="G13" s="1">
        <v>2221</v>
      </c>
      <c r="H13" s="1">
        <v>11.4</v>
      </c>
      <c r="I13" s="4">
        <f t="shared" si="1"/>
        <v>450.24763619990995</v>
      </c>
      <c r="J13" s="4">
        <f t="shared" si="2"/>
        <v>13507.429085997299</v>
      </c>
      <c r="K13" s="4">
        <f t="shared" si="3"/>
        <v>23.450397718745311</v>
      </c>
      <c r="L13" s="2">
        <f t="shared" si="4"/>
        <v>1.8435754189944131</v>
      </c>
      <c r="M13" s="3">
        <f t="shared" si="5"/>
        <v>23.272622720000001</v>
      </c>
    </row>
    <row r="14" spans="1:17" x14ac:dyDescent="0.3">
      <c r="B14" s="1">
        <v>105</v>
      </c>
      <c r="C14" s="1">
        <v>2.2400000000000002</v>
      </c>
      <c r="D14" s="1">
        <v>11.55</v>
      </c>
      <c r="E14" s="1">
        <v>13.48</v>
      </c>
      <c r="F14" s="1">
        <f t="shared" si="0"/>
        <v>155.69400000000002</v>
      </c>
      <c r="G14" s="1">
        <v>2086</v>
      </c>
      <c r="H14" s="1">
        <v>12.4</v>
      </c>
      <c r="I14" s="4">
        <f t="shared" si="1"/>
        <v>479.38638542665387</v>
      </c>
      <c r="J14" s="4">
        <f t="shared" si="2"/>
        <v>14381.591562799616</v>
      </c>
      <c r="K14" s="4">
        <f t="shared" si="3"/>
        <v>24.968040907638223</v>
      </c>
      <c r="L14" s="2">
        <f t="shared" si="4"/>
        <v>1.935754189944134</v>
      </c>
      <c r="M14" s="3">
        <f t="shared" si="5"/>
        <v>24.910257919999999</v>
      </c>
    </row>
    <row r="15" spans="1:17" x14ac:dyDescent="0.3">
      <c r="B15" s="1">
        <v>110</v>
      </c>
      <c r="C15" s="1">
        <v>2.4300000000000002</v>
      </c>
      <c r="G15" s="1">
        <v>1959</v>
      </c>
      <c r="H15" s="1">
        <v>13.1</v>
      </c>
      <c r="I15" s="4">
        <f t="shared" si="1"/>
        <v>510.46452271567131</v>
      </c>
      <c r="J15" s="4">
        <f t="shared" si="2"/>
        <v>15313.935681470139</v>
      </c>
      <c r="K15" s="4">
        <f t="shared" si="3"/>
        <v>26.586693891441215</v>
      </c>
      <c r="L15" s="2">
        <f t="shared" si="4"/>
        <v>2.0279329608938546</v>
      </c>
      <c r="M15" s="3">
        <f t="shared" si="5"/>
        <v>26.324791579999999</v>
      </c>
    </row>
    <row r="16" spans="1:17" x14ac:dyDescent="0.3">
      <c r="A16">
        <v>2.14</v>
      </c>
      <c r="B16" s="1">
        <v>115</v>
      </c>
      <c r="C16" s="1">
        <v>2.68</v>
      </c>
      <c r="G16" s="1">
        <v>1872</v>
      </c>
      <c r="H16" s="1">
        <v>13.8</v>
      </c>
      <c r="I16" s="4">
        <f t="shared" si="1"/>
        <v>534.18803418803429</v>
      </c>
      <c r="J16" s="4">
        <f t="shared" si="2"/>
        <v>16025.641025641029</v>
      </c>
      <c r="K16" s="4">
        <f t="shared" si="3"/>
        <v>27.822293447293454</v>
      </c>
      <c r="L16" s="2">
        <f t="shared" si="4"/>
        <v>2.1201117318435756</v>
      </c>
      <c r="M16" s="3">
        <f t="shared" si="5"/>
        <v>27.97638208</v>
      </c>
    </row>
    <row r="17" spans="2:13" x14ac:dyDescent="0.3">
      <c r="B17" s="1">
        <v>120</v>
      </c>
      <c r="C17" s="1">
        <v>2.68</v>
      </c>
      <c r="G17" s="1">
        <v>1782</v>
      </c>
      <c r="H17" s="1">
        <v>14.4</v>
      </c>
      <c r="I17" s="4">
        <f t="shared" si="1"/>
        <v>561.16722783389457</v>
      </c>
      <c r="J17" s="4">
        <f t="shared" si="2"/>
        <v>16835.016835016839</v>
      </c>
      <c r="K17" s="4">
        <f t="shared" si="3"/>
        <v>29.227459783015348</v>
      </c>
      <c r="L17" s="2">
        <f t="shared" si="4"/>
        <v>2.2122905027932958</v>
      </c>
      <c r="M17" s="3">
        <f t="shared" si="5"/>
        <v>27.97638208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17" sqref="M17"/>
    </sheetView>
  </sheetViews>
  <sheetFormatPr defaultRowHeight="14.4" x14ac:dyDescent="0.3"/>
  <sheetData>
    <row r="1" spans="1:14" x14ac:dyDescent="0.3">
      <c r="A1" t="s">
        <v>9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L1" t="s">
        <v>25</v>
      </c>
      <c r="M1">
        <v>2</v>
      </c>
    </row>
    <row r="2" spans="1:14" x14ac:dyDescent="0.3">
      <c r="A2">
        <v>2.4</v>
      </c>
      <c r="B2">
        <v>1421</v>
      </c>
      <c r="C2">
        <v>1881</v>
      </c>
      <c r="D2">
        <f t="shared" ref="D2:E7" si="0">1/B2*1000000</f>
        <v>703.72976776917665</v>
      </c>
      <c r="E2">
        <f t="shared" si="0"/>
        <v>531.63211057947899</v>
      </c>
      <c r="F2">
        <f t="shared" ref="F2:G7" si="1">D2*60/$M$1</f>
        <v>21111.893033075299</v>
      </c>
      <c r="G2">
        <f t="shared" si="1"/>
        <v>15948.96331738437</v>
      </c>
      <c r="L2" t="s">
        <v>24</v>
      </c>
      <c r="M2">
        <v>4800</v>
      </c>
    </row>
    <row r="3" spans="1:14" x14ac:dyDescent="0.3">
      <c r="A3">
        <v>2</v>
      </c>
      <c r="B3">
        <v>1724</v>
      </c>
      <c r="C3">
        <v>2372</v>
      </c>
      <c r="D3">
        <f t="shared" si="0"/>
        <v>580.04640371229698</v>
      </c>
      <c r="E3">
        <f t="shared" si="0"/>
        <v>421.58516020236084</v>
      </c>
      <c r="F3">
        <f t="shared" si="1"/>
        <v>17401.39211136891</v>
      </c>
      <c r="G3">
        <f t="shared" si="1"/>
        <v>12647.554806070824</v>
      </c>
      <c r="L3" t="s">
        <v>7</v>
      </c>
      <c r="M3">
        <v>12</v>
      </c>
    </row>
    <row r="4" spans="1:14" x14ac:dyDescent="0.3">
      <c r="A4">
        <v>1.5</v>
      </c>
      <c r="B4">
        <v>2570</v>
      </c>
      <c r="C4">
        <v>4114</v>
      </c>
      <c r="D4">
        <f t="shared" si="0"/>
        <v>389.10505836575879</v>
      </c>
      <c r="E4">
        <f t="shared" si="0"/>
        <v>243.07243558580456</v>
      </c>
      <c r="F4">
        <f t="shared" si="1"/>
        <v>11673.151750972764</v>
      </c>
      <c r="G4">
        <f t="shared" si="1"/>
        <v>7292.1730675741364</v>
      </c>
      <c r="L4" t="s">
        <v>23</v>
      </c>
      <c r="M4">
        <f>M2*M3</f>
        <v>57600</v>
      </c>
    </row>
    <row r="5" spans="1:14" x14ac:dyDescent="0.3">
      <c r="A5">
        <v>1.3</v>
      </c>
      <c r="B5">
        <v>3052</v>
      </c>
      <c r="C5">
        <v>6196</v>
      </c>
      <c r="D5">
        <f t="shared" si="0"/>
        <v>327.653997378768</v>
      </c>
      <c r="E5">
        <f t="shared" si="0"/>
        <v>161.39444803098772</v>
      </c>
      <c r="F5">
        <f t="shared" si="1"/>
        <v>9829.6199213630407</v>
      </c>
      <c r="G5">
        <f t="shared" si="1"/>
        <v>4841.8334409296313</v>
      </c>
    </row>
    <row r="6" spans="1:14" x14ac:dyDescent="0.3">
      <c r="A6">
        <v>1.5</v>
      </c>
      <c r="B6">
        <v>2462</v>
      </c>
      <c r="C6">
        <v>3944</v>
      </c>
      <c r="D6">
        <f t="shared" si="0"/>
        <v>406.17384240454913</v>
      </c>
      <c r="E6">
        <f t="shared" si="0"/>
        <v>253.54969574036511</v>
      </c>
      <c r="F6">
        <f t="shared" si="1"/>
        <v>12185.215272136475</v>
      </c>
      <c r="G6">
        <f t="shared" si="1"/>
        <v>7606.4908722109531</v>
      </c>
      <c r="L6" t="s">
        <v>22</v>
      </c>
      <c r="M6">
        <v>18</v>
      </c>
      <c r="N6" t="s">
        <v>21</v>
      </c>
    </row>
    <row r="7" spans="1:14" x14ac:dyDescent="0.3">
      <c r="A7">
        <v>2</v>
      </c>
      <c r="B7">
        <v>1731</v>
      </c>
      <c r="C7">
        <v>2266</v>
      </c>
      <c r="D7">
        <f t="shared" si="0"/>
        <v>577.70075101097632</v>
      </c>
      <c r="E7">
        <f t="shared" si="0"/>
        <v>441.30626654898504</v>
      </c>
      <c r="F7">
        <f t="shared" si="1"/>
        <v>17331.02253032929</v>
      </c>
      <c r="G7">
        <f t="shared" si="1"/>
        <v>13239.187996469551</v>
      </c>
      <c r="L7" t="s">
        <v>20</v>
      </c>
      <c r="M7">
        <v>12</v>
      </c>
      <c r="N7" t="s">
        <v>19</v>
      </c>
    </row>
    <row r="8" spans="1:14" x14ac:dyDescent="0.3">
      <c r="L8" t="s">
        <v>18</v>
      </c>
      <c r="M8">
        <f>M6*M7</f>
        <v>216</v>
      </c>
      <c r="N8" t="s">
        <v>17</v>
      </c>
    </row>
    <row r="9" spans="1:14" x14ac:dyDescent="0.3">
      <c r="L9" t="s">
        <v>16</v>
      </c>
      <c r="M9">
        <v>25</v>
      </c>
      <c r="N9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</vt:lpstr>
      <vt:lpstr>Coupling</vt:lpstr>
      <vt:lpstr>Sheet2</vt:lpstr>
      <vt:lpstr>Sheet3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2016-09-26T22:30:44Z</dcterms:modified>
</cp:coreProperties>
</file>