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drawings/drawing8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5040" windowWidth="24030" windowHeight="5100" firstSheet="2" activeTab="7"/>
  </bookViews>
  <sheets>
    <sheet name="d_16_6_3" sheetId="1" r:id="rId1"/>
    <sheet name="d_25_6_3" sheetId="5" r:id="rId2"/>
    <sheet name="d_48_6_3" sheetId="7" r:id="rId3"/>
    <sheet name="d_62_6_3" sheetId="10" r:id="rId4"/>
    <sheet name="fr_16_3" sheetId="2" r:id="rId5"/>
    <sheet name="fr_25_3" sheetId="3" r:id="rId6"/>
    <sheet name="fr_48_3" sheetId="6" r:id="rId7"/>
    <sheet name="fr_62_3" sheetId="9" r:id="rId8"/>
  </sheets>
  <definedNames>
    <definedName name="solver_adj" localSheetId="4" hidden="1">fr_16_3!$V$4</definedName>
    <definedName name="solver_adj" localSheetId="5" hidden="1">fr_25_3!$V$4</definedName>
    <definedName name="solver_adj" localSheetId="6" hidden="1">fr_48_3!$V$4</definedName>
    <definedName name="solver_adj" localSheetId="7" hidden="1">fr_62_3!$V$4</definedName>
    <definedName name="solver_cvg" localSheetId="4" hidden="1">0.0001</definedName>
    <definedName name="solver_cvg" localSheetId="5" hidden="1">0.0001</definedName>
    <definedName name="solver_cvg" localSheetId="6" hidden="1">0.0001</definedName>
    <definedName name="solver_cvg" localSheetId="7" hidden="1">0.0001</definedName>
    <definedName name="solver_drv" localSheetId="4" hidden="1">2</definedName>
    <definedName name="solver_drv" localSheetId="5" hidden="1">2</definedName>
    <definedName name="solver_drv" localSheetId="6" hidden="1">2</definedName>
    <definedName name="solver_drv" localSheetId="7" hidden="1">2</definedName>
    <definedName name="solver_eng" localSheetId="4" hidden="1">1</definedName>
    <definedName name="solver_eng" localSheetId="5" hidden="1">1</definedName>
    <definedName name="solver_eng" localSheetId="6" hidden="1">1</definedName>
    <definedName name="solver_eng" localSheetId="7" hidden="1">1</definedName>
    <definedName name="solver_est" localSheetId="4" hidden="1">1</definedName>
    <definedName name="solver_est" localSheetId="5" hidden="1">1</definedName>
    <definedName name="solver_est" localSheetId="6" hidden="1">1</definedName>
    <definedName name="solver_est" localSheetId="7" hidden="1">1</definedName>
    <definedName name="solver_itr" localSheetId="4" hidden="1">2147483647</definedName>
    <definedName name="solver_itr" localSheetId="5" hidden="1">2147483647</definedName>
    <definedName name="solver_itr" localSheetId="6" hidden="1">2147483647</definedName>
    <definedName name="solver_itr" localSheetId="7" hidden="1">2147483647</definedName>
    <definedName name="solver_mip" localSheetId="4" hidden="1">2147483647</definedName>
    <definedName name="solver_mip" localSheetId="5" hidden="1">2147483647</definedName>
    <definedName name="solver_mip" localSheetId="6" hidden="1">2147483647</definedName>
    <definedName name="solver_mip" localSheetId="7" hidden="1">2147483647</definedName>
    <definedName name="solver_mni" localSheetId="4" hidden="1">30</definedName>
    <definedName name="solver_mni" localSheetId="5" hidden="1">30</definedName>
    <definedName name="solver_mni" localSheetId="6" hidden="1">30</definedName>
    <definedName name="solver_mni" localSheetId="7" hidden="1">30</definedName>
    <definedName name="solver_mrt" localSheetId="4" hidden="1">0.075</definedName>
    <definedName name="solver_mrt" localSheetId="5" hidden="1">0.075</definedName>
    <definedName name="solver_mrt" localSheetId="6" hidden="1">0.075</definedName>
    <definedName name="solver_mrt" localSheetId="7" hidden="1">0.075</definedName>
    <definedName name="solver_msl" localSheetId="4" hidden="1">2</definedName>
    <definedName name="solver_msl" localSheetId="5" hidden="1">2</definedName>
    <definedName name="solver_msl" localSheetId="6" hidden="1">2</definedName>
    <definedName name="solver_msl" localSheetId="7" hidden="1">2</definedName>
    <definedName name="solver_neg" localSheetId="4" hidden="1">1</definedName>
    <definedName name="solver_neg" localSheetId="5" hidden="1">1</definedName>
    <definedName name="solver_neg" localSheetId="6" hidden="1">1</definedName>
    <definedName name="solver_neg" localSheetId="7" hidden="1">1</definedName>
    <definedName name="solver_nod" localSheetId="4" hidden="1">2147483647</definedName>
    <definedName name="solver_nod" localSheetId="5" hidden="1">2147483647</definedName>
    <definedName name="solver_nod" localSheetId="6" hidden="1">2147483647</definedName>
    <definedName name="solver_nod" localSheetId="7" hidden="1">2147483647</definedName>
    <definedName name="solver_num" localSheetId="4" hidden="1">0</definedName>
    <definedName name="solver_num" localSheetId="5" hidden="1">0</definedName>
    <definedName name="solver_num" localSheetId="6" hidden="1">0</definedName>
    <definedName name="solver_num" localSheetId="7" hidden="1">0</definedName>
    <definedName name="solver_nwt" localSheetId="4" hidden="1">1</definedName>
    <definedName name="solver_nwt" localSheetId="5" hidden="1">1</definedName>
    <definedName name="solver_nwt" localSheetId="6" hidden="1">1</definedName>
    <definedName name="solver_nwt" localSheetId="7" hidden="1">1</definedName>
    <definedName name="solver_opt" localSheetId="4" hidden="1">fr_16_3!$T$27</definedName>
    <definedName name="solver_opt" localSheetId="5" hidden="1">fr_25_3!$T$27</definedName>
    <definedName name="solver_opt" localSheetId="6" hidden="1">fr_48_3!$T$27</definedName>
    <definedName name="solver_opt" localSheetId="7" hidden="1">fr_62_3!$T$27</definedName>
    <definedName name="solver_pre" localSheetId="4" hidden="1">0.000001</definedName>
    <definedName name="solver_pre" localSheetId="5" hidden="1">0.000001</definedName>
    <definedName name="solver_pre" localSheetId="6" hidden="1">0.000001</definedName>
    <definedName name="solver_pre" localSheetId="7" hidden="1">0.000001</definedName>
    <definedName name="solver_rbv" localSheetId="4" hidden="1">2</definedName>
    <definedName name="solver_rbv" localSheetId="5" hidden="1">2</definedName>
    <definedName name="solver_rbv" localSheetId="6" hidden="1">2</definedName>
    <definedName name="solver_rbv" localSheetId="7" hidden="1">2</definedName>
    <definedName name="solver_rlx" localSheetId="4" hidden="1">2</definedName>
    <definedName name="solver_rlx" localSheetId="5" hidden="1">2</definedName>
    <definedName name="solver_rlx" localSheetId="6" hidden="1">2</definedName>
    <definedName name="solver_rlx" localSheetId="7" hidden="1">2</definedName>
    <definedName name="solver_rsd" localSheetId="4" hidden="1">0</definedName>
    <definedName name="solver_rsd" localSheetId="5" hidden="1">0</definedName>
    <definedName name="solver_rsd" localSheetId="6" hidden="1">0</definedName>
    <definedName name="solver_rsd" localSheetId="7" hidden="1">0</definedName>
    <definedName name="solver_scl" localSheetId="4" hidden="1">2</definedName>
    <definedName name="solver_scl" localSheetId="5" hidden="1">2</definedName>
    <definedName name="solver_scl" localSheetId="6" hidden="1">2</definedName>
    <definedName name="solver_scl" localSheetId="7" hidden="1">2</definedName>
    <definedName name="solver_sho" localSheetId="4" hidden="1">2</definedName>
    <definedName name="solver_sho" localSheetId="5" hidden="1">2</definedName>
    <definedName name="solver_sho" localSheetId="6" hidden="1">2</definedName>
    <definedName name="solver_sho" localSheetId="7" hidden="1">2</definedName>
    <definedName name="solver_ssz" localSheetId="4" hidden="1">100</definedName>
    <definedName name="solver_ssz" localSheetId="5" hidden="1">100</definedName>
    <definedName name="solver_ssz" localSheetId="6" hidden="1">100</definedName>
    <definedName name="solver_ssz" localSheetId="7" hidden="1">100</definedName>
    <definedName name="solver_tim" localSheetId="4" hidden="1">2147483647</definedName>
    <definedName name="solver_tim" localSheetId="5" hidden="1">2147483647</definedName>
    <definedName name="solver_tim" localSheetId="6" hidden="1">2147483647</definedName>
    <definedName name="solver_tim" localSheetId="7" hidden="1">2147483647</definedName>
    <definedName name="solver_tol" localSheetId="4" hidden="1">0.01</definedName>
    <definedName name="solver_tol" localSheetId="5" hidden="1">0.01</definedName>
    <definedName name="solver_tol" localSheetId="6" hidden="1">0.01</definedName>
    <definedName name="solver_tol" localSheetId="7" hidden="1">0.01</definedName>
    <definedName name="solver_typ" localSheetId="4" hidden="1">2</definedName>
    <definedName name="solver_typ" localSheetId="5" hidden="1">2</definedName>
    <definedName name="solver_typ" localSheetId="6" hidden="1">2</definedName>
    <definedName name="solver_typ" localSheetId="7" hidden="1">2</definedName>
    <definedName name="solver_val" localSheetId="4" hidden="1">0</definedName>
    <definedName name="solver_val" localSheetId="5" hidden="1">0</definedName>
    <definedName name="solver_val" localSheetId="6" hidden="1">0</definedName>
    <definedName name="solver_val" localSheetId="7" hidden="1">0</definedName>
    <definedName name="solver_ver" localSheetId="4" hidden="1">3</definedName>
    <definedName name="solver_ver" localSheetId="5" hidden="1">3</definedName>
    <definedName name="solver_ver" localSheetId="6" hidden="1">3</definedName>
    <definedName name="solver_ver" localSheetId="7" hidden="1">3</definedName>
  </definedNames>
  <calcPr calcId="145621"/>
</workbook>
</file>

<file path=xl/calcChain.xml><?xml version="1.0" encoding="utf-8"?>
<calcChain xmlns="http://schemas.openxmlformats.org/spreadsheetml/2006/main">
  <c r="H29" i="9" l="1"/>
  <c r="H28" i="9"/>
  <c r="H27" i="9"/>
  <c r="H26" i="9"/>
  <c r="P24" i="9"/>
  <c r="M24" i="9"/>
  <c r="O24" i="9" s="1"/>
  <c r="J24" i="9"/>
  <c r="K24" i="9" s="1"/>
  <c r="G24" i="9"/>
  <c r="I24" i="9" s="1"/>
  <c r="F24" i="9"/>
  <c r="P23" i="9"/>
  <c r="M23" i="9"/>
  <c r="N23" i="9" s="1"/>
  <c r="J23" i="9"/>
  <c r="K23" i="9" s="1"/>
  <c r="G23" i="9"/>
  <c r="F23" i="9"/>
  <c r="P22" i="9"/>
  <c r="M22" i="9"/>
  <c r="O22" i="9" s="1"/>
  <c r="J22" i="9"/>
  <c r="G22" i="9"/>
  <c r="I22" i="9" s="1"/>
  <c r="F22" i="9"/>
  <c r="P21" i="9"/>
  <c r="M21" i="9"/>
  <c r="J21" i="9"/>
  <c r="L21" i="9" s="1"/>
  <c r="G21" i="9"/>
  <c r="H21" i="9" s="1"/>
  <c r="F21" i="9"/>
  <c r="P20" i="9"/>
  <c r="M20" i="9"/>
  <c r="O20" i="9" s="1"/>
  <c r="J20" i="9"/>
  <c r="K20" i="9" s="1"/>
  <c r="G20" i="9"/>
  <c r="I20" i="9" s="1"/>
  <c r="F20" i="9"/>
  <c r="P19" i="9"/>
  <c r="M19" i="9"/>
  <c r="N19" i="9" s="1"/>
  <c r="J19" i="9"/>
  <c r="L19" i="9" s="1"/>
  <c r="G19" i="9"/>
  <c r="F19" i="9"/>
  <c r="P18" i="9"/>
  <c r="M18" i="9"/>
  <c r="N18" i="9" s="1"/>
  <c r="J18" i="9"/>
  <c r="G18" i="9"/>
  <c r="I18" i="9" s="1"/>
  <c r="F18" i="9"/>
  <c r="P17" i="9"/>
  <c r="M17" i="9"/>
  <c r="J17" i="9"/>
  <c r="L17" i="9" s="1"/>
  <c r="G17" i="9"/>
  <c r="H17" i="9" s="1"/>
  <c r="F17" i="9"/>
  <c r="P16" i="9"/>
  <c r="M16" i="9"/>
  <c r="O16" i="9" s="1"/>
  <c r="J16" i="9"/>
  <c r="K16" i="9" s="1"/>
  <c r="G16" i="9"/>
  <c r="I16" i="9" s="1"/>
  <c r="F16" i="9"/>
  <c r="P15" i="9"/>
  <c r="M15" i="9"/>
  <c r="N15" i="9" s="1"/>
  <c r="J15" i="9"/>
  <c r="L15" i="9" s="1"/>
  <c r="G15" i="9"/>
  <c r="F15" i="9"/>
  <c r="P14" i="9"/>
  <c r="M14" i="9"/>
  <c r="N14" i="9" s="1"/>
  <c r="J14" i="9"/>
  <c r="G14" i="9"/>
  <c r="I14" i="9" s="1"/>
  <c r="F14" i="9"/>
  <c r="P13" i="9"/>
  <c r="M13" i="9"/>
  <c r="J13" i="9"/>
  <c r="L13" i="9" s="1"/>
  <c r="G13" i="9"/>
  <c r="H13" i="9" s="1"/>
  <c r="F13" i="9"/>
  <c r="P12" i="9"/>
  <c r="M12" i="9"/>
  <c r="O12" i="9" s="1"/>
  <c r="J12" i="9"/>
  <c r="K12" i="9" s="1"/>
  <c r="G12" i="9"/>
  <c r="H12" i="9" s="1"/>
  <c r="F12" i="9"/>
  <c r="P11" i="9"/>
  <c r="M11" i="9"/>
  <c r="N11" i="9" s="1"/>
  <c r="J11" i="9"/>
  <c r="K11" i="9" s="1"/>
  <c r="G11" i="9"/>
  <c r="F11" i="9"/>
  <c r="P10" i="9"/>
  <c r="M10" i="9"/>
  <c r="O10" i="9" s="1"/>
  <c r="J10" i="9"/>
  <c r="G10" i="9"/>
  <c r="I10" i="9" s="1"/>
  <c r="F10" i="9"/>
  <c r="P9" i="9"/>
  <c r="M9" i="9"/>
  <c r="J9" i="9"/>
  <c r="L9" i="9" s="1"/>
  <c r="G9" i="9"/>
  <c r="H9" i="9" s="1"/>
  <c r="F9" i="9"/>
  <c r="P8" i="9"/>
  <c r="M8" i="9"/>
  <c r="O8" i="9" s="1"/>
  <c r="J8" i="9"/>
  <c r="K8" i="9" s="1"/>
  <c r="G8" i="9"/>
  <c r="I8" i="9" s="1"/>
  <c r="F8" i="9"/>
  <c r="P7" i="9"/>
  <c r="M7" i="9"/>
  <c r="N7" i="9" s="1"/>
  <c r="J7" i="9"/>
  <c r="K7" i="9" s="1"/>
  <c r="G7" i="9"/>
  <c r="F7" i="9"/>
  <c r="P6" i="9"/>
  <c r="M6" i="9"/>
  <c r="O6" i="9" s="1"/>
  <c r="J6" i="9"/>
  <c r="G6" i="9"/>
  <c r="I6" i="9" s="1"/>
  <c r="F6" i="9"/>
  <c r="P5" i="9"/>
  <c r="M5" i="9"/>
  <c r="J5" i="9"/>
  <c r="L5" i="9" s="1"/>
  <c r="G5" i="9"/>
  <c r="H5" i="9" s="1"/>
  <c r="F5" i="9"/>
  <c r="P4" i="9"/>
  <c r="M4" i="9"/>
  <c r="O4" i="9" s="1"/>
  <c r="J4" i="9"/>
  <c r="K4" i="9" s="1"/>
  <c r="G4" i="9"/>
  <c r="H4" i="9" s="1"/>
  <c r="F4" i="9"/>
  <c r="P3" i="9"/>
  <c r="M3" i="9"/>
  <c r="N3" i="9" s="1"/>
  <c r="J3" i="9"/>
  <c r="L3" i="9" s="1"/>
  <c r="G3" i="9"/>
  <c r="F3" i="9"/>
  <c r="P2" i="9"/>
  <c r="M2" i="9"/>
  <c r="N2" i="9" s="1"/>
  <c r="J2" i="9"/>
  <c r="G2" i="9"/>
  <c r="I2" i="9" s="1"/>
  <c r="F2" i="9"/>
  <c r="H26" i="6"/>
  <c r="P24" i="6"/>
  <c r="M24" i="6"/>
  <c r="O24" i="6" s="1"/>
  <c r="J24" i="6"/>
  <c r="K24" i="6" s="1"/>
  <c r="G24" i="6"/>
  <c r="I24" i="6" s="1"/>
  <c r="F24" i="6"/>
  <c r="P23" i="6"/>
  <c r="M23" i="6"/>
  <c r="N23" i="6" s="1"/>
  <c r="J23" i="6"/>
  <c r="K23" i="6" s="1"/>
  <c r="G23" i="6"/>
  <c r="I23" i="6" s="1"/>
  <c r="F23" i="6"/>
  <c r="P22" i="6"/>
  <c r="M22" i="6"/>
  <c r="O22" i="6" s="1"/>
  <c r="J22" i="6"/>
  <c r="L22" i="6" s="1"/>
  <c r="G22" i="6"/>
  <c r="I22" i="6" s="1"/>
  <c r="F22" i="6"/>
  <c r="P21" i="6"/>
  <c r="M21" i="6"/>
  <c r="O21" i="6" s="1"/>
  <c r="J21" i="6"/>
  <c r="L21" i="6" s="1"/>
  <c r="G21" i="6"/>
  <c r="H21" i="6" s="1"/>
  <c r="F21" i="6"/>
  <c r="P20" i="6"/>
  <c r="M20" i="6"/>
  <c r="O20" i="6" s="1"/>
  <c r="J20" i="6"/>
  <c r="K20" i="6" s="1"/>
  <c r="G20" i="6"/>
  <c r="H20" i="6" s="1"/>
  <c r="F20" i="6"/>
  <c r="P19" i="6"/>
  <c r="M19" i="6"/>
  <c r="N19" i="6" s="1"/>
  <c r="J19" i="6"/>
  <c r="L19" i="6" s="1"/>
  <c r="G19" i="6"/>
  <c r="I19" i="6" s="1"/>
  <c r="F19" i="6"/>
  <c r="P18" i="6"/>
  <c r="M18" i="6"/>
  <c r="N18" i="6" s="1"/>
  <c r="J18" i="6"/>
  <c r="L18" i="6" s="1"/>
  <c r="G18" i="6"/>
  <c r="I18" i="6" s="1"/>
  <c r="F18" i="6"/>
  <c r="P17" i="6"/>
  <c r="M17" i="6"/>
  <c r="O17" i="6" s="1"/>
  <c r="J17" i="6"/>
  <c r="L17" i="6" s="1"/>
  <c r="G17" i="6"/>
  <c r="H17" i="6" s="1"/>
  <c r="F17" i="6"/>
  <c r="P16" i="6"/>
  <c r="M16" i="6"/>
  <c r="O16" i="6" s="1"/>
  <c r="J16" i="6"/>
  <c r="K16" i="6" s="1"/>
  <c r="G16" i="6"/>
  <c r="H16" i="6" s="1"/>
  <c r="F16" i="6"/>
  <c r="P15" i="6"/>
  <c r="M15" i="6"/>
  <c r="N15" i="6" s="1"/>
  <c r="J15" i="6"/>
  <c r="L15" i="6" s="1"/>
  <c r="G15" i="6"/>
  <c r="I15" i="6" s="1"/>
  <c r="F15" i="6"/>
  <c r="P14" i="6"/>
  <c r="M14" i="6"/>
  <c r="N14" i="6" s="1"/>
  <c r="J14" i="6"/>
  <c r="K14" i="6" s="1"/>
  <c r="G14" i="6"/>
  <c r="I14" i="6" s="1"/>
  <c r="F14" i="6"/>
  <c r="P13" i="6"/>
  <c r="M13" i="6"/>
  <c r="O13" i="6" s="1"/>
  <c r="J13" i="6"/>
  <c r="L13" i="6" s="1"/>
  <c r="G13" i="6"/>
  <c r="H13" i="6" s="1"/>
  <c r="F13" i="6"/>
  <c r="P12" i="6"/>
  <c r="M12" i="6"/>
  <c r="O12" i="6" s="1"/>
  <c r="J12" i="6"/>
  <c r="K12" i="6" s="1"/>
  <c r="G12" i="6"/>
  <c r="H12" i="6" s="1"/>
  <c r="F12" i="6"/>
  <c r="P11" i="6"/>
  <c r="M11" i="6"/>
  <c r="N11" i="6" s="1"/>
  <c r="J11" i="6"/>
  <c r="K11" i="6" s="1"/>
  <c r="G11" i="6"/>
  <c r="I11" i="6" s="1"/>
  <c r="F11" i="6"/>
  <c r="P10" i="6"/>
  <c r="M10" i="6"/>
  <c r="O10" i="6" s="1"/>
  <c r="J10" i="6"/>
  <c r="L10" i="6" s="1"/>
  <c r="G10" i="6"/>
  <c r="I10" i="6" s="1"/>
  <c r="F10" i="6"/>
  <c r="P9" i="6"/>
  <c r="M9" i="6"/>
  <c r="O9" i="6" s="1"/>
  <c r="J9" i="6"/>
  <c r="L9" i="6" s="1"/>
  <c r="G9" i="6"/>
  <c r="H9" i="6" s="1"/>
  <c r="F9" i="6"/>
  <c r="P8" i="6"/>
  <c r="M8" i="6"/>
  <c r="O8" i="6" s="1"/>
  <c r="J8" i="6"/>
  <c r="K8" i="6" s="1"/>
  <c r="G8" i="6"/>
  <c r="H8" i="6" s="1"/>
  <c r="F8" i="6"/>
  <c r="P7" i="6"/>
  <c r="M7" i="6"/>
  <c r="N7" i="6" s="1"/>
  <c r="J7" i="6"/>
  <c r="L7" i="6" s="1"/>
  <c r="G7" i="6"/>
  <c r="I7" i="6" s="1"/>
  <c r="F7" i="6"/>
  <c r="P6" i="6"/>
  <c r="M6" i="6"/>
  <c r="O6" i="6" s="1"/>
  <c r="J6" i="6"/>
  <c r="K6" i="6" s="1"/>
  <c r="G6" i="6"/>
  <c r="I6" i="6" s="1"/>
  <c r="F6" i="6"/>
  <c r="P5" i="6"/>
  <c r="M5" i="6"/>
  <c r="O5" i="6" s="1"/>
  <c r="J5" i="6"/>
  <c r="L5" i="6" s="1"/>
  <c r="G5" i="6"/>
  <c r="H5" i="6" s="1"/>
  <c r="F5" i="6"/>
  <c r="P4" i="6"/>
  <c r="M4" i="6"/>
  <c r="O4" i="6" s="1"/>
  <c r="J4" i="6"/>
  <c r="K4" i="6" s="1"/>
  <c r="G4" i="6"/>
  <c r="H4" i="6" s="1"/>
  <c r="F4" i="6"/>
  <c r="P3" i="6"/>
  <c r="M3" i="6"/>
  <c r="N3" i="6" s="1"/>
  <c r="J3" i="6"/>
  <c r="K3" i="6" s="1"/>
  <c r="G3" i="6"/>
  <c r="F3" i="6"/>
  <c r="P2" i="6"/>
  <c r="M2" i="6"/>
  <c r="N2" i="6" s="1"/>
  <c r="J2" i="6"/>
  <c r="G2" i="6"/>
  <c r="I2" i="6" s="1"/>
  <c r="F2" i="6"/>
  <c r="H29" i="3"/>
  <c r="H28" i="3"/>
  <c r="H27" i="3"/>
  <c r="H26" i="3"/>
  <c r="P24" i="3"/>
  <c r="M24" i="3"/>
  <c r="O24" i="3" s="1"/>
  <c r="J24" i="3"/>
  <c r="L24" i="3" s="1"/>
  <c r="G24" i="3"/>
  <c r="H24" i="3" s="1"/>
  <c r="F24" i="3"/>
  <c r="P23" i="3"/>
  <c r="M23" i="3"/>
  <c r="O23" i="3" s="1"/>
  <c r="J23" i="3"/>
  <c r="K23" i="3" s="1"/>
  <c r="G23" i="3"/>
  <c r="I23" i="3" s="1"/>
  <c r="F23" i="3"/>
  <c r="P22" i="3"/>
  <c r="M22" i="3"/>
  <c r="N22" i="3" s="1"/>
  <c r="J22" i="3"/>
  <c r="K22" i="3" s="1"/>
  <c r="G22" i="3"/>
  <c r="I22" i="3" s="1"/>
  <c r="F22" i="3"/>
  <c r="P21" i="3"/>
  <c r="M21" i="3"/>
  <c r="N21" i="3" s="1"/>
  <c r="J21" i="3"/>
  <c r="L21" i="3" s="1"/>
  <c r="G21" i="3"/>
  <c r="I21" i="3" s="1"/>
  <c r="F21" i="3"/>
  <c r="P20" i="3"/>
  <c r="M20" i="3"/>
  <c r="O20" i="3" s="1"/>
  <c r="J20" i="3"/>
  <c r="L20" i="3" s="1"/>
  <c r="G20" i="3"/>
  <c r="H20" i="3" s="1"/>
  <c r="F20" i="3"/>
  <c r="P19" i="3"/>
  <c r="M19" i="3"/>
  <c r="O19" i="3" s="1"/>
  <c r="J19" i="3"/>
  <c r="K19" i="3" s="1"/>
  <c r="G19" i="3"/>
  <c r="I19" i="3" s="1"/>
  <c r="F19" i="3"/>
  <c r="P18" i="3"/>
  <c r="M18" i="3"/>
  <c r="N18" i="3" s="1"/>
  <c r="J18" i="3"/>
  <c r="K18" i="3" s="1"/>
  <c r="G18" i="3"/>
  <c r="I18" i="3" s="1"/>
  <c r="F18" i="3"/>
  <c r="P17" i="3"/>
  <c r="M17" i="3"/>
  <c r="O17" i="3" s="1"/>
  <c r="J17" i="3"/>
  <c r="L17" i="3" s="1"/>
  <c r="G17" i="3"/>
  <c r="I17" i="3" s="1"/>
  <c r="F17" i="3"/>
  <c r="P16" i="3"/>
  <c r="M16" i="3"/>
  <c r="O16" i="3" s="1"/>
  <c r="J16" i="3"/>
  <c r="L16" i="3" s="1"/>
  <c r="G16" i="3"/>
  <c r="H16" i="3" s="1"/>
  <c r="F16" i="3"/>
  <c r="P15" i="3"/>
  <c r="M15" i="3"/>
  <c r="O15" i="3" s="1"/>
  <c r="J15" i="3"/>
  <c r="K15" i="3" s="1"/>
  <c r="G15" i="3"/>
  <c r="I15" i="3" s="1"/>
  <c r="F15" i="3"/>
  <c r="P14" i="3"/>
  <c r="M14" i="3"/>
  <c r="N14" i="3" s="1"/>
  <c r="J14" i="3"/>
  <c r="K14" i="3" s="1"/>
  <c r="G14" i="3"/>
  <c r="I14" i="3" s="1"/>
  <c r="F14" i="3"/>
  <c r="P13" i="3"/>
  <c r="M13" i="3"/>
  <c r="N13" i="3" s="1"/>
  <c r="J13" i="3"/>
  <c r="L13" i="3" s="1"/>
  <c r="G13" i="3"/>
  <c r="I13" i="3" s="1"/>
  <c r="F13" i="3"/>
  <c r="P12" i="3"/>
  <c r="M12" i="3"/>
  <c r="O12" i="3" s="1"/>
  <c r="J12" i="3"/>
  <c r="L12" i="3" s="1"/>
  <c r="G12" i="3"/>
  <c r="H12" i="3" s="1"/>
  <c r="F12" i="3"/>
  <c r="P11" i="3"/>
  <c r="M11" i="3"/>
  <c r="O11" i="3" s="1"/>
  <c r="J11" i="3"/>
  <c r="K11" i="3" s="1"/>
  <c r="G11" i="3"/>
  <c r="I11" i="3" s="1"/>
  <c r="F11" i="3"/>
  <c r="P10" i="3"/>
  <c r="M10" i="3"/>
  <c r="N10" i="3" s="1"/>
  <c r="J10" i="3"/>
  <c r="K10" i="3" s="1"/>
  <c r="G10" i="3"/>
  <c r="I10" i="3" s="1"/>
  <c r="F10" i="3"/>
  <c r="P9" i="3"/>
  <c r="M9" i="3"/>
  <c r="N9" i="3" s="1"/>
  <c r="J9" i="3"/>
  <c r="L9" i="3" s="1"/>
  <c r="G9" i="3"/>
  <c r="I9" i="3" s="1"/>
  <c r="F9" i="3"/>
  <c r="P8" i="3"/>
  <c r="M8" i="3"/>
  <c r="O8" i="3" s="1"/>
  <c r="J8" i="3"/>
  <c r="L8" i="3" s="1"/>
  <c r="G8" i="3"/>
  <c r="H8" i="3" s="1"/>
  <c r="F8" i="3"/>
  <c r="P7" i="3"/>
  <c r="M7" i="3"/>
  <c r="O7" i="3" s="1"/>
  <c r="J7" i="3"/>
  <c r="K7" i="3" s="1"/>
  <c r="G7" i="3"/>
  <c r="I7" i="3" s="1"/>
  <c r="F7" i="3"/>
  <c r="P6" i="3"/>
  <c r="M6" i="3"/>
  <c r="N6" i="3" s="1"/>
  <c r="J6" i="3"/>
  <c r="K6" i="3" s="1"/>
  <c r="G6" i="3"/>
  <c r="I6" i="3" s="1"/>
  <c r="F6" i="3"/>
  <c r="P5" i="3"/>
  <c r="M5" i="3"/>
  <c r="O5" i="3" s="1"/>
  <c r="J5" i="3"/>
  <c r="L5" i="3" s="1"/>
  <c r="G5" i="3"/>
  <c r="I5" i="3" s="1"/>
  <c r="F5" i="3"/>
  <c r="P4" i="3"/>
  <c r="M4" i="3"/>
  <c r="O4" i="3" s="1"/>
  <c r="J4" i="3"/>
  <c r="L4" i="3" s="1"/>
  <c r="G4" i="3"/>
  <c r="H4" i="3" s="1"/>
  <c r="F4" i="3"/>
  <c r="P3" i="3"/>
  <c r="M3" i="3"/>
  <c r="O3" i="3" s="1"/>
  <c r="J3" i="3"/>
  <c r="K3" i="3" s="1"/>
  <c r="G3" i="3"/>
  <c r="I3" i="3" s="1"/>
  <c r="F3" i="3"/>
  <c r="P2" i="3"/>
  <c r="M2" i="3"/>
  <c r="N2" i="3" s="1"/>
  <c r="J2" i="3"/>
  <c r="K2" i="3" s="1"/>
  <c r="G2" i="3"/>
  <c r="I2" i="3" s="1"/>
  <c r="F2" i="3"/>
  <c r="H27" i="2"/>
  <c r="H28" i="2"/>
  <c r="H29" i="2"/>
  <c r="H30" i="2"/>
  <c r="H26" i="2"/>
  <c r="I20" i="6" l="1"/>
  <c r="L18" i="3"/>
  <c r="I4" i="9"/>
  <c r="L20" i="9"/>
  <c r="K15" i="9"/>
  <c r="I4" i="6"/>
  <c r="K15" i="6"/>
  <c r="L14" i="3"/>
  <c r="I17" i="9"/>
  <c r="H20" i="9"/>
  <c r="I21" i="9"/>
  <c r="L22" i="3"/>
  <c r="I5" i="6"/>
  <c r="R5" i="6" s="1"/>
  <c r="T5" i="6" s="1"/>
  <c r="I16" i="6"/>
  <c r="I21" i="6"/>
  <c r="R21" i="6" s="1"/>
  <c r="T21" i="6" s="1"/>
  <c r="I5" i="9"/>
  <c r="H16" i="9"/>
  <c r="L24" i="9"/>
  <c r="R24" i="9" s="1"/>
  <c r="T24" i="9" s="1"/>
  <c r="L2" i="3"/>
  <c r="L6" i="3"/>
  <c r="L10" i="3"/>
  <c r="L8" i="6"/>
  <c r="L11" i="6"/>
  <c r="L24" i="6"/>
  <c r="R24" i="6" s="1"/>
  <c r="T24" i="6" s="1"/>
  <c r="L8" i="9"/>
  <c r="R8" i="9" s="1"/>
  <c r="T8" i="9" s="1"/>
  <c r="L11" i="9"/>
  <c r="N6" i="9"/>
  <c r="O19" i="9"/>
  <c r="O2" i="9"/>
  <c r="O15" i="9"/>
  <c r="O18" i="9"/>
  <c r="O3" i="9"/>
  <c r="N22" i="9"/>
  <c r="L4" i="9"/>
  <c r="L7" i="9"/>
  <c r="I12" i="9"/>
  <c r="O14" i="9"/>
  <c r="L23" i="9"/>
  <c r="O7" i="9"/>
  <c r="H8" i="9"/>
  <c r="I9" i="9"/>
  <c r="N10" i="9"/>
  <c r="L12" i="9"/>
  <c r="K19" i="9"/>
  <c r="O23" i="9"/>
  <c r="H24" i="9"/>
  <c r="K3" i="9"/>
  <c r="O11" i="9"/>
  <c r="I13" i="9"/>
  <c r="L16" i="9"/>
  <c r="R16" i="9" s="1"/>
  <c r="T16" i="9" s="1"/>
  <c r="K18" i="9"/>
  <c r="L18" i="9"/>
  <c r="L6" i="9"/>
  <c r="R6" i="9" s="1"/>
  <c r="T6" i="9" s="1"/>
  <c r="K6" i="9"/>
  <c r="L22" i="9"/>
  <c r="R22" i="9" s="1"/>
  <c r="T22" i="9" s="1"/>
  <c r="K22" i="9"/>
  <c r="H3" i="9"/>
  <c r="I3" i="9"/>
  <c r="K14" i="9"/>
  <c r="L14" i="9"/>
  <c r="O17" i="9"/>
  <c r="N17" i="9"/>
  <c r="H19" i="9"/>
  <c r="I19" i="9"/>
  <c r="K2" i="9"/>
  <c r="L2" i="9"/>
  <c r="O5" i="9"/>
  <c r="N5" i="9"/>
  <c r="H7" i="9"/>
  <c r="Q7" i="9" s="1"/>
  <c r="S7" i="9" s="1"/>
  <c r="I7" i="9"/>
  <c r="N21" i="9"/>
  <c r="O21" i="9"/>
  <c r="R21" i="9" s="1"/>
  <c r="T21" i="9" s="1"/>
  <c r="H23" i="9"/>
  <c r="Q23" i="9" s="1"/>
  <c r="S23" i="9" s="1"/>
  <c r="I23" i="9"/>
  <c r="N9" i="9"/>
  <c r="O9" i="9"/>
  <c r="R9" i="9" s="1"/>
  <c r="T9" i="9" s="1"/>
  <c r="H11" i="9"/>
  <c r="Q11" i="9" s="1"/>
  <c r="S11" i="9" s="1"/>
  <c r="I11" i="9"/>
  <c r="L10" i="9"/>
  <c r="R10" i="9" s="1"/>
  <c r="T10" i="9" s="1"/>
  <c r="K10" i="9"/>
  <c r="N13" i="9"/>
  <c r="O13" i="9"/>
  <c r="R13" i="9" s="1"/>
  <c r="T13" i="9" s="1"/>
  <c r="I15" i="9"/>
  <c r="H15" i="9"/>
  <c r="R20" i="9"/>
  <c r="T20" i="9" s="1"/>
  <c r="H2" i="9"/>
  <c r="Q2" i="9" s="1"/>
  <c r="S2" i="9" s="1"/>
  <c r="N4" i="9"/>
  <c r="Q4" i="9" s="1"/>
  <c r="S4" i="9" s="1"/>
  <c r="K5" i="9"/>
  <c r="H6" i="9"/>
  <c r="N8" i="9"/>
  <c r="K9" i="9"/>
  <c r="H10" i="9"/>
  <c r="N12" i="9"/>
  <c r="Q12" i="9" s="1"/>
  <c r="S12" i="9" s="1"/>
  <c r="K13" i="9"/>
  <c r="H14" i="9"/>
  <c r="N16" i="9"/>
  <c r="K17" i="9"/>
  <c r="H18" i="9"/>
  <c r="N20" i="9"/>
  <c r="K21" i="9"/>
  <c r="H22" i="9"/>
  <c r="N24" i="9"/>
  <c r="Q24" i="9" s="1"/>
  <c r="S24" i="9" s="1"/>
  <c r="O18" i="6"/>
  <c r="R18" i="6" s="1"/>
  <c r="T18" i="6" s="1"/>
  <c r="N6" i="6"/>
  <c r="N22" i="6"/>
  <c r="O2" i="6"/>
  <c r="O3" i="6"/>
  <c r="O19" i="6"/>
  <c r="R19" i="6" s="1"/>
  <c r="T19" i="6" s="1"/>
  <c r="R22" i="6"/>
  <c r="T22" i="6" s="1"/>
  <c r="O7" i="6"/>
  <c r="R7" i="6" s="1"/>
  <c r="T7" i="6" s="1"/>
  <c r="I9" i="6"/>
  <c r="R9" i="6" s="1"/>
  <c r="T9" i="6" s="1"/>
  <c r="N10" i="6"/>
  <c r="K19" i="6"/>
  <c r="L3" i="6"/>
  <c r="K7" i="6"/>
  <c r="I8" i="6"/>
  <c r="L4" i="6"/>
  <c r="I12" i="6"/>
  <c r="O14" i="6"/>
  <c r="O15" i="6"/>
  <c r="R15" i="6" s="1"/>
  <c r="T15" i="6" s="1"/>
  <c r="I17" i="6"/>
  <c r="R17" i="6" s="1"/>
  <c r="T17" i="6" s="1"/>
  <c r="L20" i="6"/>
  <c r="R20" i="6" s="1"/>
  <c r="T20" i="6" s="1"/>
  <c r="L23" i="6"/>
  <c r="L12" i="6"/>
  <c r="O23" i="6"/>
  <c r="H24" i="6"/>
  <c r="O11" i="6"/>
  <c r="R11" i="6" s="1"/>
  <c r="T11" i="6" s="1"/>
  <c r="I13" i="6"/>
  <c r="R13" i="6" s="1"/>
  <c r="T13" i="6" s="1"/>
  <c r="L16" i="6"/>
  <c r="L2" i="6"/>
  <c r="K2" i="6"/>
  <c r="I3" i="6"/>
  <c r="H3" i="6"/>
  <c r="Q3" i="6" s="1"/>
  <c r="S3" i="6" s="1"/>
  <c r="R10" i="6"/>
  <c r="T10" i="6" s="1"/>
  <c r="H7" i="6"/>
  <c r="N9" i="6"/>
  <c r="K10" i="6"/>
  <c r="N13" i="6"/>
  <c r="H15" i="6"/>
  <c r="Q15" i="6" s="1"/>
  <c r="S15" i="6" s="1"/>
  <c r="N17" i="6"/>
  <c r="K18" i="6"/>
  <c r="H19" i="6"/>
  <c r="Q19" i="6" s="1"/>
  <c r="S19" i="6" s="1"/>
  <c r="N21" i="6"/>
  <c r="K22" i="6"/>
  <c r="H23" i="6"/>
  <c r="Q23" i="6" s="1"/>
  <c r="S23" i="6" s="1"/>
  <c r="N5" i="6"/>
  <c r="H11" i="6"/>
  <c r="Q11" i="6" s="1"/>
  <c r="S11" i="6" s="1"/>
  <c r="N4" i="6"/>
  <c r="Q4" i="6" s="1"/>
  <c r="S4" i="6" s="1"/>
  <c r="K5" i="6"/>
  <c r="L6" i="6"/>
  <c r="R6" i="6" s="1"/>
  <c r="T6" i="6" s="1"/>
  <c r="N8" i="6"/>
  <c r="Q8" i="6" s="1"/>
  <c r="S8" i="6" s="1"/>
  <c r="K9" i="6"/>
  <c r="H10" i="6"/>
  <c r="N12" i="6"/>
  <c r="Q12" i="6" s="1"/>
  <c r="S12" i="6" s="1"/>
  <c r="K13" i="6"/>
  <c r="H14" i="6"/>
  <c r="Q14" i="6" s="1"/>
  <c r="S14" i="6" s="1"/>
  <c r="L14" i="6"/>
  <c r="N16" i="6"/>
  <c r="Q16" i="6" s="1"/>
  <c r="S16" i="6" s="1"/>
  <c r="K17" i="6"/>
  <c r="H18" i="6"/>
  <c r="N20" i="6"/>
  <c r="Q20" i="6" s="1"/>
  <c r="S20" i="6" s="1"/>
  <c r="K21" i="6"/>
  <c r="H22" i="6"/>
  <c r="N24" i="6"/>
  <c r="Q24" i="6" s="1"/>
  <c r="S24" i="6" s="1"/>
  <c r="H2" i="6"/>
  <c r="H6" i="6"/>
  <c r="O13" i="3"/>
  <c r="R13" i="3" s="1"/>
  <c r="T13" i="3" s="1"/>
  <c r="O9" i="3"/>
  <c r="R9" i="3" s="1"/>
  <c r="T9" i="3" s="1"/>
  <c r="N5" i="3"/>
  <c r="N17" i="3"/>
  <c r="O21" i="3"/>
  <c r="R21" i="3" s="1"/>
  <c r="T21" i="3" s="1"/>
  <c r="H2" i="3"/>
  <c r="L3" i="3"/>
  <c r="R3" i="3" s="1"/>
  <c r="T3" i="3" s="1"/>
  <c r="N8" i="3"/>
  <c r="H10" i="3"/>
  <c r="Q10" i="3" s="1"/>
  <c r="S10" i="3" s="1"/>
  <c r="L11" i="3"/>
  <c r="N16" i="3"/>
  <c r="H18" i="3"/>
  <c r="Q18" i="3" s="1"/>
  <c r="S18" i="3" s="1"/>
  <c r="N20" i="3"/>
  <c r="H22" i="3"/>
  <c r="Q22" i="3" s="1"/>
  <c r="S22" i="3" s="1"/>
  <c r="I4" i="3"/>
  <c r="R4" i="3" s="1"/>
  <c r="T4" i="3" s="1"/>
  <c r="K5" i="3"/>
  <c r="O6" i="3"/>
  <c r="H7" i="3"/>
  <c r="I8" i="3"/>
  <c r="R8" i="3" s="1"/>
  <c r="T8" i="3" s="1"/>
  <c r="K9" i="3"/>
  <c r="O10" i="3"/>
  <c r="R10" i="3" s="1"/>
  <c r="T10" i="3" s="1"/>
  <c r="H11" i="3"/>
  <c r="I12" i="3"/>
  <c r="R12" i="3" s="1"/>
  <c r="T12" i="3" s="1"/>
  <c r="K13" i="3"/>
  <c r="O14" i="3"/>
  <c r="R14" i="3" s="1"/>
  <c r="T14" i="3" s="1"/>
  <c r="H15" i="3"/>
  <c r="I16" i="3"/>
  <c r="R16" i="3" s="1"/>
  <c r="T16" i="3" s="1"/>
  <c r="K17" i="3"/>
  <c r="O18" i="3"/>
  <c r="R18" i="3" s="1"/>
  <c r="T18" i="3" s="1"/>
  <c r="H19" i="3"/>
  <c r="I20" i="3"/>
  <c r="R20" i="3" s="1"/>
  <c r="T20" i="3" s="1"/>
  <c r="K21" i="3"/>
  <c r="O22" i="3"/>
  <c r="H23" i="3"/>
  <c r="I24" i="3"/>
  <c r="R24" i="3" s="1"/>
  <c r="T24" i="3" s="1"/>
  <c r="N4" i="3"/>
  <c r="H6" i="3"/>
  <c r="Q6" i="3" s="1"/>
  <c r="S6" i="3" s="1"/>
  <c r="L7" i="3"/>
  <c r="R7" i="3" s="1"/>
  <c r="T7" i="3" s="1"/>
  <c r="N12" i="3"/>
  <c r="H14" i="3"/>
  <c r="Q14" i="3" s="1"/>
  <c r="S14" i="3" s="1"/>
  <c r="L15" i="3"/>
  <c r="R15" i="3" s="1"/>
  <c r="T15" i="3" s="1"/>
  <c r="L19" i="3"/>
  <c r="L23" i="3"/>
  <c r="R23" i="3" s="1"/>
  <c r="T23" i="3" s="1"/>
  <c r="N24" i="3"/>
  <c r="O2" i="3"/>
  <c r="H3" i="3"/>
  <c r="Q2" i="3"/>
  <c r="S2" i="3" s="1"/>
  <c r="R5" i="3"/>
  <c r="T5" i="3" s="1"/>
  <c r="R17" i="3"/>
  <c r="T17" i="3" s="1"/>
  <c r="R11" i="3"/>
  <c r="T11" i="3" s="1"/>
  <c r="R19" i="3"/>
  <c r="T19" i="3" s="1"/>
  <c r="N3" i="3"/>
  <c r="K4" i="3"/>
  <c r="H5" i="3"/>
  <c r="N7" i="3"/>
  <c r="K8" i="3"/>
  <c r="H9" i="3"/>
  <c r="Q9" i="3" s="1"/>
  <c r="S9" i="3" s="1"/>
  <c r="N11" i="3"/>
  <c r="K12" i="3"/>
  <c r="H13" i="3"/>
  <c r="N15" i="3"/>
  <c r="K16" i="3"/>
  <c r="H17" i="3"/>
  <c r="N19" i="3"/>
  <c r="K20" i="3"/>
  <c r="H21" i="3"/>
  <c r="N23" i="3"/>
  <c r="K24" i="3"/>
  <c r="R5" i="9" l="1"/>
  <c r="T5" i="9" s="1"/>
  <c r="Q9" i="6"/>
  <c r="S9" i="6" s="1"/>
  <c r="R15" i="9"/>
  <c r="T15" i="9" s="1"/>
  <c r="R4" i="9"/>
  <c r="T4" i="9" s="1"/>
  <c r="Q19" i="9"/>
  <c r="S19" i="9" s="1"/>
  <c r="Q18" i="9"/>
  <c r="S18" i="9" s="1"/>
  <c r="Q8" i="9"/>
  <c r="S8" i="9" s="1"/>
  <c r="Q3" i="9"/>
  <c r="S3" i="9" s="1"/>
  <c r="Q18" i="6"/>
  <c r="S18" i="6" s="1"/>
  <c r="Q7" i="6"/>
  <c r="S7" i="6" s="1"/>
  <c r="R16" i="6"/>
  <c r="T16" i="6" s="1"/>
  <c r="R4" i="6"/>
  <c r="T4" i="6" s="1"/>
  <c r="R8" i="6"/>
  <c r="T8" i="6" s="1"/>
  <c r="Q13" i="3"/>
  <c r="S13" i="3" s="1"/>
  <c r="Q21" i="3"/>
  <c r="S21" i="3" s="1"/>
  <c r="R22" i="3"/>
  <c r="T22" i="3" s="1"/>
  <c r="R6" i="3"/>
  <c r="T6" i="3" s="1"/>
  <c r="Q16" i="9"/>
  <c r="S16" i="9" s="1"/>
  <c r="Q20" i="9"/>
  <c r="S20" i="9" s="1"/>
  <c r="Q14" i="9"/>
  <c r="S14" i="9" s="1"/>
  <c r="Q15" i="9"/>
  <c r="S15" i="9" s="1"/>
  <c r="R17" i="9"/>
  <c r="T17" i="9" s="1"/>
  <c r="Q19" i="3"/>
  <c r="S19" i="3" s="1"/>
  <c r="R2" i="3"/>
  <c r="T2" i="3" s="1"/>
  <c r="Q3" i="3"/>
  <c r="S3" i="3" s="1"/>
  <c r="R12" i="9"/>
  <c r="T12" i="9" s="1"/>
  <c r="Q17" i="9"/>
  <c r="S17" i="9" s="1"/>
  <c r="R11" i="9"/>
  <c r="T11" i="9" s="1"/>
  <c r="R19" i="9"/>
  <c r="T19" i="9" s="1"/>
  <c r="R2" i="9"/>
  <c r="T2" i="9" s="1"/>
  <c r="Q5" i="9"/>
  <c r="S5" i="9" s="1"/>
  <c r="R7" i="9"/>
  <c r="T7" i="9" s="1"/>
  <c r="R3" i="9"/>
  <c r="T3" i="9" s="1"/>
  <c r="Q21" i="9"/>
  <c r="S21" i="9" s="1"/>
  <c r="R18" i="9"/>
  <c r="T18" i="9" s="1"/>
  <c r="R14" i="9"/>
  <c r="T14" i="9" s="1"/>
  <c r="R23" i="9"/>
  <c r="T23" i="9" s="1"/>
  <c r="Q9" i="9"/>
  <c r="S9" i="9" s="1"/>
  <c r="Q13" i="9"/>
  <c r="S13" i="9" s="1"/>
  <c r="Q22" i="9"/>
  <c r="S22" i="9" s="1"/>
  <c r="Q10" i="9"/>
  <c r="S10" i="9" s="1"/>
  <c r="Q6" i="9"/>
  <c r="S6" i="9" s="1"/>
  <c r="Q13" i="6"/>
  <c r="S13" i="6" s="1"/>
  <c r="R14" i="6"/>
  <c r="T14" i="6" s="1"/>
  <c r="Q6" i="6"/>
  <c r="S6" i="6" s="1"/>
  <c r="R3" i="6"/>
  <c r="T3" i="6" s="1"/>
  <c r="R23" i="6"/>
  <c r="T23" i="6" s="1"/>
  <c r="Q17" i="6"/>
  <c r="S17" i="6" s="1"/>
  <c r="R2" i="6"/>
  <c r="T2" i="6" s="1"/>
  <c r="Q2" i="6"/>
  <c r="S2" i="6" s="1"/>
  <c r="Q10" i="6"/>
  <c r="S10" i="6" s="1"/>
  <c r="Q5" i="6"/>
  <c r="S5" i="6" s="1"/>
  <c r="R12" i="6"/>
  <c r="T12" i="6" s="1"/>
  <c r="Q21" i="6"/>
  <c r="S21" i="6" s="1"/>
  <c r="Q22" i="6"/>
  <c r="S22" i="6" s="1"/>
  <c r="Q16" i="3"/>
  <c r="S16" i="3" s="1"/>
  <c r="Q5" i="3"/>
  <c r="S5" i="3" s="1"/>
  <c r="Q17" i="3"/>
  <c r="S17" i="3" s="1"/>
  <c r="Q8" i="3"/>
  <c r="S8" i="3" s="1"/>
  <c r="Q20" i="3"/>
  <c r="S20" i="3" s="1"/>
  <c r="Q24" i="3"/>
  <c r="S24" i="3" s="1"/>
  <c r="Q4" i="3"/>
  <c r="S4" i="3" s="1"/>
  <c r="Q23" i="3"/>
  <c r="S23" i="3" s="1"/>
  <c r="Q7" i="3"/>
  <c r="S7" i="3" s="1"/>
  <c r="Q11" i="3"/>
  <c r="S11" i="3" s="1"/>
  <c r="Q12" i="3"/>
  <c r="S12" i="3" s="1"/>
  <c r="Q15" i="3"/>
  <c r="S15" i="3" s="1"/>
  <c r="T26" i="3" l="1"/>
  <c r="T26" i="9"/>
  <c r="S26" i="9"/>
  <c r="T26" i="6"/>
  <c r="S26" i="6"/>
  <c r="S26" i="3"/>
  <c r="T27" i="3" l="1"/>
  <c r="T27" i="9"/>
  <c r="T27" i="6"/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" i="2"/>
  <c r="P24" i="2"/>
  <c r="M24" i="2"/>
  <c r="J24" i="2"/>
  <c r="L24" i="2" s="1"/>
  <c r="G24" i="2"/>
  <c r="H24" i="2" s="1"/>
  <c r="P23" i="2"/>
  <c r="M23" i="2"/>
  <c r="O23" i="2" s="1"/>
  <c r="J23" i="2"/>
  <c r="K23" i="2" s="1"/>
  <c r="G23" i="2"/>
  <c r="I23" i="2" s="1"/>
  <c r="P22" i="2"/>
  <c r="M22" i="2"/>
  <c r="N22" i="2" s="1"/>
  <c r="J22" i="2"/>
  <c r="L22" i="2" s="1"/>
  <c r="G22" i="2"/>
  <c r="P21" i="2"/>
  <c r="M21" i="2"/>
  <c r="N21" i="2" s="1"/>
  <c r="J21" i="2"/>
  <c r="G21" i="2"/>
  <c r="I21" i="2" s="1"/>
  <c r="P20" i="2"/>
  <c r="M20" i="2"/>
  <c r="J20" i="2"/>
  <c r="L20" i="2" s="1"/>
  <c r="G20" i="2"/>
  <c r="H20" i="2" s="1"/>
  <c r="P19" i="2"/>
  <c r="M19" i="2"/>
  <c r="O19" i="2" s="1"/>
  <c r="J19" i="2"/>
  <c r="K19" i="2" s="1"/>
  <c r="G19" i="2"/>
  <c r="H19" i="2" s="1"/>
  <c r="P18" i="2"/>
  <c r="M18" i="2"/>
  <c r="N18" i="2" s="1"/>
  <c r="J18" i="2"/>
  <c r="L18" i="2" s="1"/>
  <c r="G18" i="2"/>
  <c r="P17" i="2"/>
  <c r="M17" i="2"/>
  <c r="O17" i="2" s="1"/>
  <c r="J17" i="2"/>
  <c r="G17" i="2"/>
  <c r="I17" i="2" s="1"/>
  <c r="P16" i="2"/>
  <c r="M16" i="2"/>
  <c r="J16" i="2"/>
  <c r="L16" i="2" s="1"/>
  <c r="G16" i="2"/>
  <c r="H16" i="2" s="1"/>
  <c r="P15" i="2"/>
  <c r="M15" i="2"/>
  <c r="O15" i="2" s="1"/>
  <c r="J15" i="2"/>
  <c r="K15" i="2" s="1"/>
  <c r="G15" i="2"/>
  <c r="I15" i="2" s="1"/>
  <c r="P14" i="2"/>
  <c r="M14" i="2"/>
  <c r="N14" i="2" s="1"/>
  <c r="J14" i="2"/>
  <c r="K14" i="2" s="1"/>
  <c r="G14" i="2"/>
  <c r="I14" i="2" s="1"/>
  <c r="P13" i="2"/>
  <c r="M13" i="2"/>
  <c r="O13" i="2" s="1"/>
  <c r="J13" i="2"/>
  <c r="L13" i="2" s="1"/>
  <c r="G13" i="2"/>
  <c r="P12" i="2"/>
  <c r="M12" i="2"/>
  <c r="O12" i="2" s="1"/>
  <c r="J12" i="2"/>
  <c r="G12" i="2"/>
  <c r="H12" i="2" s="1"/>
  <c r="P11" i="2"/>
  <c r="M11" i="2"/>
  <c r="J11" i="2"/>
  <c r="K11" i="2" s="1"/>
  <c r="G11" i="2"/>
  <c r="I11" i="2" s="1"/>
  <c r="P10" i="2"/>
  <c r="M10" i="2"/>
  <c r="N10" i="2" s="1"/>
  <c r="J10" i="2"/>
  <c r="L10" i="2" s="1"/>
  <c r="G10" i="2"/>
  <c r="I10" i="2" s="1"/>
  <c r="P9" i="2"/>
  <c r="M9" i="2"/>
  <c r="O9" i="2" s="1"/>
  <c r="J9" i="2"/>
  <c r="L9" i="2" s="1"/>
  <c r="G9" i="2"/>
  <c r="P8" i="2"/>
  <c r="M8" i="2"/>
  <c r="O8" i="2" s="1"/>
  <c r="J8" i="2"/>
  <c r="G8" i="2"/>
  <c r="H8" i="2" s="1"/>
  <c r="P7" i="2"/>
  <c r="M7" i="2"/>
  <c r="J7" i="2"/>
  <c r="K7" i="2" s="1"/>
  <c r="G7" i="2"/>
  <c r="I7" i="2" s="1"/>
  <c r="P6" i="2"/>
  <c r="M6" i="2"/>
  <c r="N6" i="2" s="1"/>
  <c r="J6" i="2"/>
  <c r="K6" i="2" s="1"/>
  <c r="G6" i="2"/>
  <c r="I6" i="2" s="1"/>
  <c r="P5" i="2"/>
  <c r="M5" i="2"/>
  <c r="N5" i="2" s="1"/>
  <c r="J5" i="2"/>
  <c r="L5" i="2" s="1"/>
  <c r="G5" i="2"/>
  <c r="P4" i="2"/>
  <c r="M4" i="2"/>
  <c r="O4" i="2" s="1"/>
  <c r="J4" i="2"/>
  <c r="G4" i="2"/>
  <c r="H4" i="2" s="1"/>
  <c r="P3" i="2"/>
  <c r="M3" i="2"/>
  <c r="J3" i="2"/>
  <c r="K3" i="2" s="1"/>
  <c r="G3" i="2"/>
  <c r="I3" i="2" s="1"/>
  <c r="P2" i="2"/>
  <c r="M2" i="2"/>
  <c r="N2" i="2" s="1"/>
  <c r="J2" i="2"/>
  <c r="L2" i="2" s="1"/>
  <c r="G2" i="2"/>
  <c r="I2" i="2" s="1"/>
  <c r="L6" i="2" l="1"/>
  <c r="L11" i="2"/>
  <c r="I12" i="2"/>
  <c r="L23" i="2"/>
  <c r="I24" i="2"/>
  <c r="L14" i="2"/>
  <c r="I20" i="2"/>
  <c r="L3" i="2"/>
  <c r="I4" i="2"/>
  <c r="H3" i="2"/>
  <c r="K5" i="2"/>
  <c r="I19" i="2"/>
  <c r="R19" i="2" s="1"/>
  <c r="T19" i="2" s="1"/>
  <c r="H11" i="2"/>
  <c r="K18" i="2"/>
  <c r="H23" i="2"/>
  <c r="K13" i="2"/>
  <c r="O21" i="2"/>
  <c r="O18" i="2"/>
  <c r="O2" i="2"/>
  <c r="R2" i="2" s="1"/>
  <c r="T2" i="2" s="1"/>
  <c r="N9" i="2"/>
  <c r="O10" i="2"/>
  <c r="R10" i="2" s="1"/>
  <c r="T10" i="2" s="1"/>
  <c r="O22" i="2"/>
  <c r="K2" i="2"/>
  <c r="K9" i="2"/>
  <c r="K10" i="2"/>
  <c r="N13" i="2"/>
  <c r="L15" i="2"/>
  <c r="R15" i="2" s="1"/>
  <c r="T15" i="2" s="1"/>
  <c r="K22" i="2"/>
  <c r="O5" i="2"/>
  <c r="O6" i="2"/>
  <c r="R6" i="2" s="1"/>
  <c r="T6" i="2" s="1"/>
  <c r="H7" i="2"/>
  <c r="I8" i="2"/>
  <c r="O14" i="2"/>
  <c r="R14" i="2" s="1"/>
  <c r="T14" i="2" s="1"/>
  <c r="H15" i="2"/>
  <c r="I16" i="2"/>
  <c r="N17" i="2"/>
  <c r="L19" i="2"/>
  <c r="L7" i="2"/>
  <c r="O3" i="2"/>
  <c r="N3" i="2"/>
  <c r="Q3" i="2" s="1"/>
  <c r="S3" i="2" s="1"/>
  <c r="O7" i="2"/>
  <c r="N7" i="2"/>
  <c r="O11" i="2"/>
  <c r="R11" i="2" s="1"/>
  <c r="T11" i="2" s="1"/>
  <c r="N11" i="2"/>
  <c r="L21" i="2"/>
  <c r="K21" i="2"/>
  <c r="N8" i="2"/>
  <c r="N12" i="2"/>
  <c r="I5" i="2"/>
  <c r="H5" i="2"/>
  <c r="Q5" i="2" s="1"/>
  <c r="S5" i="2" s="1"/>
  <c r="I9" i="2"/>
  <c r="R9" i="2" s="1"/>
  <c r="T9" i="2" s="1"/>
  <c r="H9" i="2"/>
  <c r="I13" i="2"/>
  <c r="R13" i="2" s="1"/>
  <c r="T13" i="2" s="1"/>
  <c r="H13" i="2"/>
  <c r="N16" i="2"/>
  <c r="O16" i="2"/>
  <c r="I18" i="2"/>
  <c r="H18" i="2"/>
  <c r="Q18" i="2" s="1"/>
  <c r="S18" i="2" s="1"/>
  <c r="R23" i="2"/>
  <c r="T23" i="2" s="1"/>
  <c r="N24" i="2"/>
  <c r="O24" i="2"/>
  <c r="H2" i="2"/>
  <c r="Q2" i="2" s="1"/>
  <c r="S2" i="2" s="1"/>
  <c r="N4" i="2"/>
  <c r="H6" i="2"/>
  <c r="Q6" i="2" s="1"/>
  <c r="S6" i="2" s="1"/>
  <c r="H10" i="2"/>
  <c r="H14" i="2"/>
  <c r="Q14" i="2" s="1"/>
  <c r="S14" i="2" s="1"/>
  <c r="L4" i="2"/>
  <c r="K4" i="2"/>
  <c r="L8" i="2"/>
  <c r="K8" i="2"/>
  <c r="L12" i="2"/>
  <c r="R12" i="2" s="1"/>
  <c r="T12" i="2" s="1"/>
  <c r="K12" i="2"/>
  <c r="K17" i="2"/>
  <c r="L17" i="2"/>
  <c r="R17" i="2" s="1"/>
  <c r="T17" i="2" s="1"/>
  <c r="O20" i="2"/>
  <c r="R20" i="2" s="1"/>
  <c r="T20" i="2" s="1"/>
  <c r="N20" i="2"/>
  <c r="I22" i="2"/>
  <c r="H22" i="2"/>
  <c r="N15" i="2"/>
  <c r="Q15" i="2" s="1"/>
  <c r="S15" i="2" s="1"/>
  <c r="K16" i="2"/>
  <c r="H17" i="2"/>
  <c r="N19" i="2"/>
  <c r="Q19" i="2" s="1"/>
  <c r="S19" i="2" s="1"/>
  <c r="K20" i="2"/>
  <c r="H21" i="2"/>
  <c r="N23" i="2"/>
  <c r="K24" i="2"/>
  <c r="Q23" i="2" l="1"/>
  <c r="S23" i="2" s="1"/>
  <c r="Q11" i="2"/>
  <c r="S11" i="2" s="1"/>
  <c r="R4" i="2"/>
  <c r="T4" i="2" s="1"/>
  <c r="Q22" i="2"/>
  <c r="S22" i="2" s="1"/>
  <c r="R8" i="2"/>
  <c r="T8" i="2" s="1"/>
  <c r="Q10" i="2"/>
  <c r="S10" i="2" s="1"/>
  <c r="R24" i="2"/>
  <c r="T24" i="2" s="1"/>
  <c r="Q7" i="2"/>
  <c r="S7" i="2" s="1"/>
  <c r="R3" i="2"/>
  <c r="T3" i="2" s="1"/>
  <c r="Q21" i="2"/>
  <c r="S21" i="2" s="1"/>
  <c r="Q24" i="2"/>
  <c r="S24" i="2" s="1"/>
  <c r="R7" i="2"/>
  <c r="T7" i="2" s="1"/>
  <c r="Q9" i="2"/>
  <c r="S9" i="2" s="1"/>
  <c r="Q16" i="2"/>
  <c r="S16" i="2" s="1"/>
  <c r="Q12" i="2"/>
  <c r="S12" i="2" s="1"/>
  <c r="Q4" i="2"/>
  <c r="S4" i="2" s="1"/>
  <c r="R21" i="2"/>
  <c r="T21" i="2" s="1"/>
  <c r="Q13" i="2"/>
  <c r="S13" i="2" s="1"/>
  <c r="R18" i="2"/>
  <c r="T18" i="2" s="1"/>
  <c r="R22" i="2"/>
  <c r="T22" i="2" s="1"/>
  <c r="R5" i="2"/>
  <c r="T5" i="2" s="1"/>
  <c r="Q8" i="2"/>
  <c r="S8" i="2" s="1"/>
  <c r="Q20" i="2"/>
  <c r="S20" i="2" s="1"/>
  <c r="R16" i="2"/>
  <c r="T16" i="2" s="1"/>
  <c r="Q17" i="2"/>
  <c r="S17" i="2" s="1"/>
  <c r="T26" i="2" l="1"/>
  <c r="S26" i="2"/>
  <c r="T27" i="2" l="1"/>
</calcChain>
</file>

<file path=xl/sharedStrings.xml><?xml version="1.0" encoding="utf-8"?>
<sst xmlns="http://schemas.openxmlformats.org/spreadsheetml/2006/main" count="204" uniqueCount="26">
  <si>
    <t>tauG</t>
  </si>
  <si>
    <t>MtauG</t>
  </si>
  <si>
    <t>PtauG</t>
  </si>
  <si>
    <t>tauTS</t>
  </si>
  <si>
    <t>MtauTS</t>
  </si>
  <si>
    <t>PtauTS</t>
  </si>
  <si>
    <t>tauTfit</t>
  </si>
  <si>
    <t>MtauTfit</t>
  </si>
  <si>
    <t>PtauTfit</t>
  </si>
  <si>
    <t>Pzohs</t>
  </si>
  <si>
    <t>Mfit</t>
  </si>
  <si>
    <t>Pfit</t>
  </si>
  <si>
    <t>Me</t>
  </si>
  <si>
    <t>Pe</t>
  </si>
  <si>
    <t>sec ESC constant</t>
  </si>
  <si>
    <t>sec F2V constant</t>
  </si>
  <si>
    <t>tauT</t>
  </si>
  <si>
    <t>fit to data for TauT</t>
  </si>
  <si>
    <t>tZOHs</t>
  </si>
  <si>
    <t>.015/2 zohCont  not( .02/2 zohESC + .005/2 sync)</t>
  </si>
  <si>
    <t>w, r/s</t>
  </si>
  <si>
    <t>Mmodel, dB</t>
  </si>
  <si>
    <t>Pmodel, deg</t>
  </si>
  <si>
    <t>Mtur16_6_1, dB</t>
  </si>
  <si>
    <t>Ptur16_6_1, deg</t>
  </si>
  <si>
    <t>fr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</si>
</sst>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2" fontId="0" fillId="0" borderId="0" xfId="0" applyNumberFormat="1"/>
    <xf numFmtId="164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fr_16_1</a:t>
            </a:r>
          </a:p>
        </c:rich>
      </c:tx>
      <c:layout>
        <c:manualLayout>
          <c:xMode val="edge"/>
          <c:yMode val="edge"/>
          <c:x val="0.41553828269944154"/>
          <c:y val="1.64609053497942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7930917508277218E-2"/>
          <c:y val="9.2641197628074254E-2"/>
          <c:w val="0.79991847596068111"/>
          <c:h val="0.78242156767441107"/>
        </c:manualLayout>
      </c:layout>
      <c:scatterChart>
        <c:scatterStyle val="lineMarker"/>
        <c:varyColors val="0"/>
        <c:ser>
          <c:idx val="1"/>
          <c:order val="1"/>
          <c:tx>
            <c:strRef>
              <c:f>fr_16_3!$F$1</c:f>
              <c:strCache>
                <c:ptCount val="1"/>
                <c:pt idx="0">
                  <c:v>Mtur16_6_1, dB</c:v>
                </c:pt>
              </c:strCache>
            </c:strRef>
          </c:tx>
          <c:spPr>
            <a:ln>
              <a:solidFill>
                <a:srgbClr val="00FF00"/>
              </a:solidFill>
            </a:ln>
          </c:spPr>
          <c:marker>
            <c:symbol val="none"/>
          </c:marker>
          <c:xVal>
            <c:numRef>
              <c:f>fr_16_3!$A$2:$A$32</c:f>
              <c:numCache>
                <c:formatCode>General</c:formatCode>
                <c:ptCount val="31"/>
                <c:pt idx="0">
                  <c:v>0.16</c:v>
                </c:pt>
                <c:pt idx="1">
                  <c:v>0.2</c:v>
                </c:pt>
                <c:pt idx="2">
                  <c:v>0.25</c:v>
                </c:pt>
                <c:pt idx="3">
                  <c:v>0.32</c:v>
                </c:pt>
                <c:pt idx="4">
                  <c:v>0.4</c:v>
                </c:pt>
                <c:pt idx="5">
                  <c:v>0.5</c:v>
                </c:pt>
                <c:pt idx="6">
                  <c:v>0.63</c:v>
                </c:pt>
                <c:pt idx="7">
                  <c:v>0.79</c:v>
                </c:pt>
                <c:pt idx="8">
                  <c:v>1</c:v>
                </c:pt>
                <c:pt idx="9">
                  <c:v>1.26</c:v>
                </c:pt>
                <c:pt idx="10">
                  <c:v>1.58</c:v>
                </c:pt>
                <c:pt idx="11">
                  <c:v>1.99</c:v>
                </c:pt>
                <c:pt idx="12">
                  <c:v>2.5099999999999998</c:v>
                </c:pt>
                <c:pt idx="13">
                  <c:v>3.16</c:v>
                </c:pt>
                <c:pt idx="14">
                  <c:v>3.98</c:v>
                </c:pt>
                <c:pt idx="15">
                  <c:v>5.01</c:v>
                </c:pt>
                <c:pt idx="16">
                  <c:v>6.31</c:v>
                </c:pt>
                <c:pt idx="17">
                  <c:v>7.94</c:v>
                </c:pt>
                <c:pt idx="18">
                  <c:v>10</c:v>
                </c:pt>
                <c:pt idx="19">
                  <c:v>12.59</c:v>
                </c:pt>
                <c:pt idx="20">
                  <c:v>15.85</c:v>
                </c:pt>
                <c:pt idx="21">
                  <c:v>19.95</c:v>
                </c:pt>
                <c:pt idx="22">
                  <c:v>25.12</c:v>
                </c:pt>
              </c:numCache>
            </c:numRef>
          </c:xVal>
          <c:yVal>
            <c:numRef>
              <c:f>fr_16_3!$F$2:$F$32</c:f>
              <c:numCache>
                <c:formatCode>General</c:formatCode>
                <c:ptCount val="31"/>
                <c:pt idx="0">
                  <c:v>-0.10999999999999988</c:v>
                </c:pt>
                <c:pt idx="1">
                  <c:v>-6.999999999999984E-2</c:v>
                </c:pt>
                <c:pt idx="2">
                  <c:v>0</c:v>
                </c:pt>
                <c:pt idx="3">
                  <c:v>0.14000000000000012</c:v>
                </c:pt>
                <c:pt idx="4">
                  <c:v>4.0000000000000036E-2</c:v>
                </c:pt>
                <c:pt idx="5">
                  <c:v>-8.9999999999999858E-2</c:v>
                </c:pt>
                <c:pt idx="6">
                  <c:v>-6.0000000000000053E-2</c:v>
                </c:pt>
                <c:pt idx="7">
                  <c:v>-0.46999999999999975</c:v>
                </c:pt>
                <c:pt idx="8">
                  <c:v>-0.48999999999999977</c:v>
                </c:pt>
                <c:pt idx="9">
                  <c:v>-0.91000000000000014</c:v>
                </c:pt>
                <c:pt idx="10">
                  <c:v>-1.49</c:v>
                </c:pt>
                <c:pt idx="11">
                  <c:v>-2.11</c:v>
                </c:pt>
                <c:pt idx="12">
                  <c:v>-3.17</c:v>
                </c:pt>
                <c:pt idx="13">
                  <c:v>-4.4800000000000004</c:v>
                </c:pt>
                <c:pt idx="14">
                  <c:v>-6.2</c:v>
                </c:pt>
                <c:pt idx="15">
                  <c:v>-8.370000000000001</c:v>
                </c:pt>
                <c:pt idx="16">
                  <c:v>-10.969999999999999</c:v>
                </c:pt>
                <c:pt idx="17">
                  <c:v>-14.219999999999999</c:v>
                </c:pt>
                <c:pt idx="18">
                  <c:v>-17.79</c:v>
                </c:pt>
                <c:pt idx="19">
                  <c:v>-22.01</c:v>
                </c:pt>
                <c:pt idx="20">
                  <c:v>-27.21</c:v>
                </c:pt>
                <c:pt idx="21">
                  <c:v>-34.01</c:v>
                </c:pt>
                <c:pt idx="22">
                  <c:v>-37.550000000000004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fr_16_3!$Q$1</c:f>
              <c:strCache>
                <c:ptCount val="1"/>
                <c:pt idx="0">
                  <c:v>Mfit</c:v>
                </c:pt>
              </c:strCache>
            </c:strRef>
          </c:tx>
          <c:spPr>
            <a:ln w="9525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fr_16_3!$A$2:$A$32</c:f>
              <c:numCache>
                <c:formatCode>General</c:formatCode>
                <c:ptCount val="31"/>
                <c:pt idx="0">
                  <c:v>0.16</c:v>
                </c:pt>
                <c:pt idx="1">
                  <c:v>0.2</c:v>
                </c:pt>
                <c:pt idx="2">
                  <c:v>0.25</c:v>
                </c:pt>
                <c:pt idx="3">
                  <c:v>0.32</c:v>
                </c:pt>
                <c:pt idx="4">
                  <c:v>0.4</c:v>
                </c:pt>
                <c:pt idx="5">
                  <c:v>0.5</c:v>
                </c:pt>
                <c:pt idx="6">
                  <c:v>0.63</c:v>
                </c:pt>
                <c:pt idx="7">
                  <c:v>0.79</c:v>
                </c:pt>
                <c:pt idx="8">
                  <c:v>1</c:v>
                </c:pt>
                <c:pt idx="9">
                  <c:v>1.26</c:v>
                </c:pt>
                <c:pt idx="10">
                  <c:v>1.58</c:v>
                </c:pt>
                <c:pt idx="11">
                  <c:v>1.99</c:v>
                </c:pt>
                <c:pt idx="12">
                  <c:v>2.5099999999999998</c:v>
                </c:pt>
                <c:pt idx="13">
                  <c:v>3.16</c:v>
                </c:pt>
                <c:pt idx="14">
                  <c:v>3.98</c:v>
                </c:pt>
                <c:pt idx="15">
                  <c:v>5.01</c:v>
                </c:pt>
                <c:pt idx="16">
                  <c:v>6.31</c:v>
                </c:pt>
                <c:pt idx="17">
                  <c:v>7.94</c:v>
                </c:pt>
                <c:pt idx="18">
                  <c:v>10</c:v>
                </c:pt>
                <c:pt idx="19">
                  <c:v>12.59</c:v>
                </c:pt>
                <c:pt idx="20">
                  <c:v>15.85</c:v>
                </c:pt>
                <c:pt idx="21">
                  <c:v>19.95</c:v>
                </c:pt>
                <c:pt idx="22">
                  <c:v>25.12</c:v>
                </c:pt>
              </c:numCache>
            </c:numRef>
          </c:xVal>
          <c:yVal>
            <c:numRef>
              <c:f>fr_16_3!$Q$2:$Q$32</c:f>
              <c:numCache>
                <c:formatCode>General</c:formatCode>
                <c:ptCount val="31"/>
                <c:pt idx="0">
                  <c:v>-2.4172577898465802E-2</c:v>
                </c:pt>
                <c:pt idx="1">
                  <c:v>-3.7720827468826205E-2</c:v>
                </c:pt>
                <c:pt idx="2">
                  <c:v>-5.8820161689247488E-2</c:v>
                </c:pt>
                <c:pt idx="3">
                  <c:v>-9.6029055420216725E-2</c:v>
                </c:pt>
                <c:pt idx="4">
                  <c:v>-0.14928382002105739</c:v>
                </c:pt>
                <c:pt idx="5">
                  <c:v>-0.23143124459089467</c:v>
                </c:pt>
                <c:pt idx="6">
                  <c:v>-0.36282982060741675</c:v>
                </c:pt>
                <c:pt idx="7">
                  <c:v>-0.55986004678446522</c:v>
                </c:pt>
                <c:pt idx="8">
                  <c:v>-0.87071247578394806</c:v>
                </c:pt>
                <c:pt idx="9">
                  <c:v>-1.3234973310397065</c:v>
                </c:pt>
                <c:pt idx="10">
                  <c:v>-1.9579462205841656</c:v>
                </c:pt>
                <c:pt idx="11">
                  <c:v>-2.8507721553264158</c:v>
                </c:pt>
                <c:pt idx="12">
                  <c:v>-4.0465644096931896</c:v>
                </c:pt>
                <c:pt idx="13">
                  <c:v>-5.563583997584951</c:v>
                </c:pt>
                <c:pt idx="14">
                  <c:v>-7.4421261091416548</c:v>
                </c:pt>
                <c:pt idx="15">
                  <c:v>-9.7033387932980482</c:v>
                </c:pt>
                <c:pt idx="16">
                  <c:v>-12.395506936643033</c:v>
                </c:pt>
                <c:pt idx="17">
                  <c:v>-15.542235644574127</c:v>
                </c:pt>
                <c:pt idx="18">
                  <c:v>-19.199601999558951</c:v>
                </c:pt>
                <c:pt idx="19">
                  <c:v>-23.351208254709221</c:v>
                </c:pt>
                <c:pt idx="20">
                  <c:v>-27.963647226712304</c:v>
                </c:pt>
                <c:pt idx="21">
                  <c:v>-32.963211807206463</c:v>
                </c:pt>
                <c:pt idx="22">
                  <c:v>-38.278484826661611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717952"/>
        <c:axId val="212719872"/>
      </c:scatterChart>
      <c:scatterChart>
        <c:scatterStyle val="lineMarker"/>
        <c:varyColors val="0"/>
        <c:ser>
          <c:idx val="0"/>
          <c:order val="0"/>
          <c:tx>
            <c:strRef>
              <c:f>fr_16_3!$E$1</c:f>
              <c:strCache>
                <c:ptCount val="1"/>
                <c:pt idx="0">
                  <c:v>Ptur16_6_1, deg</c:v>
                </c:pt>
              </c:strCache>
            </c:strRef>
          </c:tx>
          <c:spPr>
            <a:ln>
              <a:solidFill>
                <a:srgbClr val="00FF00"/>
              </a:solidFill>
              <a:prstDash val="dash"/>
            </a:ln>
          </c:spPr>
          <c:marker>
            <c:symbol val="none"/>
          </c:marker>
          <c:xVal>
            <c:numRef>
              <c:f>fr_16_3!$A$2:$A$32</c:f>
              <c:numCache>
                <c:formatCode>General</c:formatCode>
                <c:ptCount val="31"/>
                <c:pt idx="0">
                  <c:v>0.16</c:v>
                </c:pt>
                <c:pt idx="1">
                  <c:v>0.2</c:v>
                </c:pt>
                <c:pt idx="2">
                  <c:v>0.25</c:v>
                </c:pt>
                <c:pt idx="3">
                  <c:v>0.32</c:v>
                </c:pt>
                <c:pt idx="4">
                  <c:v>0.4</c:v>
                </c:pt>
                <c:pt idx="5">
                  <c:v>0.5</c:v>
                </c:pt>
                <c:pt idx="6">
                  <c:v>0.63</c:v>
                </c:pt>
                <c:pt idx="7">
                  <c:v>0.79</c:v>
                </c:pt>
                <c:pt idx="8">
                  <c:v>1</c:v>
                </c:pt>
                <c:pt idx="9">
                  <c:v>1.26</c:v>
                </c:pt>
                <c:pt idx="10">
                  <c:v>1.58</c:v>
                </c:pt>
                <c:pt idx="11">
                  <c:v>1.99</c:v>
                </c:pt>
                <c:pt idx="12">
                  <c:v>2.5099999999999998</c:v>
                </c:pt>
                <c:pt idx="13">
                  <c:v>3.16</c:v>
                </c:pt>
                <c:pt idx="14">
                  <c:v>3.98</c:v>
                </c:pt>
                <c:pt idx="15">
                  <c:v>5.01</c:v>
                </c:pt>
                <c:pt idx="16">
                  <c:v>6.31</c:v>
                </c:pt>
                <c:pt idx="17">
                  <c:v>7.94</c:v>
                </c:pt>
                <c:pt idx="18">
                  <c:v>10</c:v>
                </c:pt>
                <c:pt idx="19">
                  <c:v>12.59</c:v>
                </c:pt>
                <c:pt idx="20">
                  <c:v>15.85</c:v>
                </c:pt>
                <c:pt idx="21">
                  <c:v>19.95</c:v>
                </c:pt>
                <c:pt idx="22">
                  <c:v>25.12</c:v>
                </c:pt>
              </c:numCache>
            </c:numRef>
          </c:xVal>
          <c:yVal>
            <c:numRef>
              <c:f>fr_16_3!$E$2:$E$32</c:f>
              <c:numCache>
                <c:formatCode>General</c:formatCode>
                <c:ptCount val="31"/>
                <c:pt idx="0">
                  <c:v>-7.03</c:v>
                </c:pt>
                <c:pt idx="1">
                  <c:v>-7.52</c:v>
                </c:pt>
                <c:pt idx="2">
                  <c:v>-9.32</c:v>
                </c:pt>
                <c:pt idx="3">
                  <c:v>-11.37</c:v>
                </c:pt>
                <c:pt idx="4">
                  <c:v>-13.6</c:v>
                </c:pt>
                <c:pt idx="5">
                  <c:v>-17.22</c:v>
                </c:pt>
                <c:pt idx="6">
                  <c:v>-20.3</c:v>
                </c:pt>
                <c:pt idx="7">
                  <c:v>-26.91</c:v>
                </c:pt>
                <c:pt idx="8">
                  <c:v>-33.520000000000003</c:v>
                </c:pt>
                <c:pt idx="9">
                  <c:v>-41.34</c:v>
                </c:pt>
                <c:pt idx="10">
                  <c:v>-50.75</c:v>
                </c:pt>
                <c:pt idx="11">
                  <c:v>-61.15</c:v>
                </c:pt>
                <c:pt idx="12">
                  <c:v>-74.680000000000007</c:v>
                </c:pt>
                <c:pt idx="13">
                  <c:v>-89.31</c:v>
                </c:pt>
                <c:pt idx="14">
                  <c:v>-106.22</c:v>
                </c:pt>
                <c:pt idx="15">
                  <c:v>-123.94</c:v>
                </c:pt>
                <c:pt idx="16">
                  <c:v>-143.09</c:v>
                </c:pt>
                <c:pt idx="17">
                  <c:v>-161.94999999999999</c:v>
                </c:pt>
                <c:pt idx="18">
                  <c:v>-181.85</c:v>
                </c:pt>
                <c:pt idx="19">
                  <c:v>-202.35</c:v>
                </c:pt>
                <c:pt idx="20">
                  <c:v>-224.99</c:v>
                </c:pt>
                <c:pt idx="21">
                  <c:v>-237.12</c:v>
                </c:pt>
                <c:pt idx="22">
                  <c:v>-245.65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fr_16_3!$R$1</c:f>
              <c:strCache>
                <c:ptCount val="1"/>
                <c:pt idx="0">
                  <c:v>Pfit</c:v>
                </c:pt>
              </c:strCache>
            </c:strRef>
          </c:tx>
          <c:spPr>
            <a:ln w="9525"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fr_16_3!$A$2:$A$32</c:f>
              <c:numCache>
                <c:formatCode>General</c:formatCode>
                <c:ptCount val="31"/>
                <c:pt idx="0">
                  <c:v>0.16</c:v>
                </c:pt>
                <c:pt idx="1">
                  <c:v>0.2</c:v>
                </c:pt>
                <c:pt idx="2">
                  <c:v>0.25</c:v>
                </c:pt>
                <c:pt idx="3">
                  <c:v>0.32</c:v>
                </c:pt>
                <c:pt idx="4">
                  <c:v>0.4</c:v>
                </c:pt>
                <c:pt idx="5">
                  <c:v>0.5</c:v>
                </c:pt>
                <c:pt idx="6">
                  <c:v>0.63</c:v>
                </c:pt>
                <c:pt idx="7">
                  <c:v>0.79</c:v>
                </c:pt>
                <c:pt idx="8">
                  <c:v>1</c:v>
                </c:pt>
                <c:pt idx="9">
                  <c:v>1.26</c:v>
                </c:pt>
                <c:pt idx="10">
                  <c:v>1.58</c:v>
                </c:pt>
                <c:pt idx="11">
                  <c:v>1.99</c:v>
                </c:pt>
                <c:pt idx="12">
                  <c:v>2.5099999999999998</c:v>
                </c:pt>
                <c:pt idx="13">
                  <c:v>3.16</c:v>
                </c:pt>
                <c:pt idx="14">
                  <c:v>3.98</c:v>
                </c:pt>
                <c:pt idx="15">
                  <c:v>5.01</c:v>
                </c:pt>
                <c:pt idx="16">
                  <c:v>6.31</c:v>
                </c:pt>
                <c:pt idx="17">
                  <c:v>7.94</c:v>
                </c:pt>
                <c:pt idx="18">
                  <c:v>10</c:v>
                </c:pt>
                <c:pt idx="19">
                  <c:v>12.59</c:v>
                </c:pt>
                <c:pt idx="20">
                  <c:v>15.85</c:v>
                </c:pt>
                <c:pt idx="21">
                  <c:v>19.95</c:v>
                </c:pt>
                <c:pt idx="22">
                  <c:v>25.12</c:v>
                </c:pt>
              </c:numCache>
            </c:numRef>
          </c:xVal>
          <c:yVal>
            <c:numRef>
              <c:f>fr_16_3!$R$2:$R$32</c:f>
              <c:numCache>
                <c:formatCode>0.00</c:formatCode>
                <c:ptCount val="31"/>
                <c:pt idx="0">
                  <c:v>-5.9735934364881995</c:v>
                </c:pt>
                <c:pt idx="1">
                  <c:v>-7.4620760714014169</c:v>
                </c:pt>
                <c:pt idx="2">
                  <c:v>-9.3180348234187385</c:v>
                </c:pt>
                <c:pt idx="3">
                  <c:v>-11.905538826008037</c:v>
                </c:pt>
                <c:pt idx="4">
                  <c:v>-14.843473199641686</c:v>
                </c:pt>
                <c:pt idx="5">
                  <c:v>-18.480480027569552</c:v>
                </c:pt>
                <c:pt idx="6">
                  <c:v>-23.137424906692996</c:v>
                </c:pt>
                <c:pt idx="7">
                  <c:v>-28.737904746471102</c:v>
                </c:pt>
                <c:pt idx="8">
                  <c:v>-35.834426789930426</c:v>
                </c:pt>
                <c:pt idx="9">
                  <c:v>-44.177277212431363</c:v>
                </c:pt>
                <c:pt idx="10">
                  <c:v>-53.740009440499094</c:v>
                </c:pt>
                <c:pt idx="11">
                  <c:v>-64.883888979622327</c:v>
                </c:pt>
                <c:pt idx="12">
                  <c:v>-77.413556940880184</c:v>
                </c:pt>
                <c:pt idx="13">
                  <c:v>-91.005917525963213</c:v>
                </c:pt>
                <c:pt idx="14">
                  <c:v>-105.65902268153914</c:v>
                </c:pt>
                <c:pt idx="15">
                  <c:v>-121.210859838872</c:v>
                </c:pt>
                <c:pt idx="16">
                  <c:v>-137.60823157407975</c:v>
                </c:pt>
                <c:pt idx="17">
                  <c:v>-154.50454820830504</c:v>
                </c:pt>
                <c:pt idx="18">
                  <c:v>-171.62892747428538</c:v>
                </c:pt>
                <c:pt idx="19">
                  <c:v>-188.36850452401819</c:v>
                </c:pt>
                <c:pt idx="20">
                  <c:v>-204.24255760147085</c:v>
                </c:pt>
                <c:pt idx="21">
                  <c:v>-218.89952459797954</c:v>
                </c:pt>
                <c:pt idx="22">
                  <c:v>-232.2672965542603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723200"/>
        <c:axId val="212721664"/>
      </c:scatterChart>
      <c:valAx>
        <c:axId val="212717952"/>
        <c:scaling>
          <c:logBase val="10"/>
          <c:orientation val="minMax"/>
          <c:max val="2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r/s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2719872"/>
        <c:crossesAt val="10"/>
        <c:crossBetween val="midCat"/>
      </c:valAx>
      <c:valAx>
        <c:axId val="212719872"/>
        <c:scaling>
          <c:orientation val="minMax"/>
          <c:max val="10"/>
          <c:min val="-5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717952"/>
        <c:crossesAt val="0.1"/>
        <c:crossBetween val="midCat"/>
      </c:valAx>
      <c:valAx>
        <c:axId val="212721664"/>
        <c:scaling>
          <c:orientation val="minMax"/>
          <c:min val="-270"/>
        </c:scaling>
        <c:delete val="0"/>
        <c:axPos val="r"/>
        <c:numFmt formatCode="General" sourceLinked="1"/>
        <c:majorTickMark val="out"/>
        <c:minorTickMark val="none"/>
        <c:tickLblPos val="nextTo"/>
        <c:crossAx val="212723200"/>
        <c:crosses val="max"/>
        <c:crossBetween val="midCat"/>
        <c:majorUnit val="45"/>
      </c:valAx>
      <c:valAx>
        <c:axId val="212723200"/>
        <c:scaling>
          <c:logBase val="10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272166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6242974509766858"/>
          <c:y val="0.85571383337584617"/>
          <c:w val="0.80247021126395957"/>
          <c:h val="0.1404243219597550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fr_25_1</a:t>
            </a:r>
          </a:p>
        </c:rich>
      </c:tx>
      <c:layout>
        <c:manualLayout>
          <c:xMode val="edge"/>
          <c:yMode val="edge"/>
          <c:x val="0.41553828269944154"/>
          <c:y val="1.64609053497942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7930917508277218E-2"/>
          <c:y val="9.2641197628074254E-2"/>
          <c:w val="0.79991847596068111"/>
          <c:h val="0.78242156767441107"/>
        </c:manualLayout>
      </c:layout>
      <c:scatterChart>
        <c:scatterStyle val="lineMarker"/>
        <c:varyColors val="0"/>
        <c:ser>
          <c:idx val="1"/>
          <c:order val="1"/>
          <c:tx>
            <c:strRef>
              <c:f>fr_25_3!$F$1</c:f>
              <c:strCache>
                <c:ptCount val="1"/>
                <c:pt idx="0">
                  <c:v>Mtur16_6_1, dB</c:v>
                </c:pt>
              </c:strCache>
            </c:strRef>
          </c:tx>
          <c:spPr>
            <a:ln>
              <a:solidFill>
                <a:srgbClr val="00FF00"/>
              </a:solidFill>
            </a:ln>
          </c:spPr>
          <c:marker>
            <c:symbol val="none"/>
          </c:marker>
          <c:xVal>
            <c:numRef>
              <c:f>fr_25_3!$A$2:$A$32</c:f>
              <c:numCache>
                <c:formatCode>General</c:formatCode>
                <c:ptCount val="31"/>
                <c:pt idx="0">
                  <c:v>0.16</c:v>
                </c:pt>
                <c:pt idx="1">
                  <c:v>0.2</c:v>
                </c:pt>
                <c:pt idx="2">
                  <c:v>0.25</c:v>
                </c:pt>
                <c:pt idx="3">
                  <c:v>0.32</c:v>
                </c:pt>
                <c:pt idx="4">
                  <c:v>0.4</c:v>
                </c:pt>
                <c:pt idx="5">
                  <c:v>0.5</c:v>
                </c:pt>
                <c:pt idx="6">
                  <c:v>0.63</c:v>
                </c:pt>
                <c:pt idx="7">
                  <c:v>0.79</c:v>
                </c:pt>
                <c:pt idx="8">
                  <c:v>1</c:v>
                </c:pt>
                <c:pt idx="9">
                  <c:v>1.26</c:v>
                </c:pt>
                <c:pt idx="10">
                  <c:v>1.58</c:v>
                </c:pt>
                <c:pt idx="11">
                  <c:v>1.99</c:v>
                </c:pt>
                <c:pt idx="12">
                  <c:v>2.5099999999999998</c:v>
                </c:pt>
                <c:pt idx="13">
                  <c:v>3.16</c:v>
                </c:pt>
                <c:pt idx="14">
                  <c:v>3.98</c:v>
                </c:pt>
                <c:pt idx="15">
                  <c:v>5.01</c:v>
                </c:pt>
                <c:pt idx="16">
                  <c:v>6.31</c:v>
                </c:pt>
                <c:pt idx="17">
                  <c:v>7.94</c:v>
                </c:pt>
                <c:pt idx="18">
                  <c:v>10</c:v>
                </c:pt>
                <c:pt idx="19">
                  <c:v>12.59</c:v>
                </c:pt>
                <c:pt idx="20">
                  <c:v>15.85</c:v>
                </c:pt>
                <c:pt idx="21">
                  <c:v>19.95</c:v>
                </c:pt>
                <c:pt idx="22">
                  <c:v>25.12</c:v>
                </c:pt>
              </c:numCache>
            </c:numRef>
          </c:xVal>
          <c:yVal>
            <c:numRef>
              <c:f>fr_25_3!$F$2:$F$32</c:f>
              <c:numCache>
                <c:formatCode>General</c:formatCode>
                <c:ptCount val="31"/>
                <c:pt idx="0">
                  <c:v>2.0000000000000018E-2</c:v>
                </c:pt>
                <c:pt idx="1">
                  <c:v>-8.9999999999999969E-2</c:v>
                </c:pt>
                <c:pt idx="2">
                  <c:v>0</c:v>
                </c:pt>
                <c:pt idx="3">
                  <c:v>-3.999999999999998E-2</c:v>
                </c:pt>
                <c:pt idx="4">
                  <c:v>-0.10999999999999999</c:v>
                </c:pt>
                <c:pt idx="5">
                  <c:v>-0.19</c:v>
                </c:pt>
                <c:pt idx="6">
                  <c:v>-0.22999999999999998</c:v>
                </c:pt>
                <c:pt idx="7">
                  <c:v>-0.3</c:v>
                </c:pt>
                <c:pt idx="8">
                  <c:v>-0.45999999999999996</c:v>
                </c:pt>
                <c:pt idx="9">
                  <c:v>-0.62</c:v>
                </c:pt>
                <c:pt idx="10">
                  <c:v>-0.98</c:v>
                </c:pt>
                <c:pt idx="11">
                  <c:v>-1.47</c:v>
                </c:pt>
                <c:pt idx="12">
                  <c:v>-2.16</c:v>
                </c:pt>
                <c:pt idx="13">
                  <c:v>-3.17</c:v>
                </c:pt>
                <c:pt idx="14">
                  <c:v>-4.51</c:v>
                </c:pt>
                <c:pt idx="15">
                  <c:v>-6.17</c:v>
                </c:pt>
                <c:pt idx="16">
                  <c:v>-8.4499999999999993</c:v>
                </c:pt>
                <c:pt idx="17">
                  <c:v>-11.290000000000001</c:v>
                </c:pt>
                <c:pt idx="18">
                  <c:v>-14.200000000000001</c:v>
                </c:pt>
                <c:pt idx="19">
                  <c:v>-18.11</c:v>
                </c:pt>
                <c:pt idx="20">
                  <c:v>-23.7</c:v>
                </c:pt>
                <c:pt idx="21">
                  <c:v>-30.150000000000002</c:v>
                </c:pt>
                <c:pt idx="22">
                  <c:v>-33.989999999999995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fr_25_3!$Q$1</c:f>
              <c:strCache>
                <c:ptCount val="1"/>
                <c:pt idx="0">
                  <c:v>Mfit</c:v>
                </c:pt>
              </c:strCache>
            </c:strRef>
          </c:tx>
          <c:spPr>
            <a:ln w="9525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fr_25_3!$A$2:$A$32</c:f>
              <c:numCache>
                <c:formatCode>General</c:formatCode>
                <c:ptCount val="31"/>
                <c:pt idx="0">
                  <c:v>0.16</c:v>
                </c:pt>
                <c:pt idx="1">
                  <c:v>0.2</c:v>
                </c:pt>
                <c:pt idx="2">
                  <c:v>0.25</c:v>
                </c:pt>
                <c:pt idx="3">
                  <c:v>0.32</c:v>
                </c:pt>
                <c:pt idx="4">
                  <c:v>0.4</c:v>
                </c:pt>
                <c:pt idx="5">
                  <c:v>0.5</c:v>
                </c:pt>
                <c:pt idx="6">
                  <c:v>0.63</c:v>
                </c:pt>
                <c:pt idx="7">
                  <c:v>0.79</c:v>
                </c:pt>
                <c:pt idx="8">
                  <c:v>1</c:v>
                </c:pt>
                <c:pt idx="9">
                  <c:v>1.26</c:v>
                </c:pt>
                <c:pt idx="10">
                  <c:v>1.58</c:v>
                </c:pt>
                <c:pt idx="11">
                  <c:v>1.99</c:v>
                </c:pt>
                <c:pt idx="12">
                  <c:v>2.5099999999999998</c:v>
                </c:pt>
                <c:pt idx="13">
                  <c:v>3.16</c:v>
                </c:pt>
                <c:pt idx="14">
                  <c:v>3.98</c:v>
                </c:pt>
                <c:pt idx="15">
                  <c:v>5.01</c:v>
                </c:pt>
                <c:pt idx="16">
                  <c:v>6.31</c:v>
                </c:pt>
                <c:pt idx="17">
                  <c:v>7.94</c:v>
                </c:pt>
                <c:pt idx="18">
                  <c:v>10</c:v>
                </c:pt>
                <c:pt idx="19">
                  <c:v>12.59</c:v>
                </c:pt>
                <c:pt idx="20">
                  <c:v>15.85</c:v>
                </c:pt>
                <c:pt idx="21">
                  <c:v>19.95</c:v>
                </c:pt>
                <c:pt idx="22">
                  <c:v>25.12</c:v>
                </c:pt>
              </c:numCache>
            </c:numRef>
          </c:xVal>
          <c:yVal>
            <c:numRef>
              <c:f>fr_25_3!$Q$2:$Q$32</c:f>
              <c:numCache>
                <c:formatCode>General</c:formatCode>
                <c:ptCount val="31"/>
                <c:pt idx="0">
                  <c:v>-1.1121717338765371E-2</c:v>
                </c:pt>
                <c:pt idx="1">
                  <c:v>-1.7369432677116638E-2</c:v>
                </c:pt>
                <c:pt idx="2">
                  <c:v>-2.7119633820446371E-2</c:v>
                </c:pt>
                <c:pt idx="3">
                  <c:v>-4.4374583388856713E-2</c:v>
                </c:pt>
                <c:pt idx="4">
                  <c:v>-6.9204611415237122E-2</c:v>
                </c:pt>
                <c:pt idx="5">
                  <c:v>-0.10781558187008855</c:v>
                </c:pt>
                <c:pt idx="6">
                  <c:v>-0.17035738795348943</c:v>
                </c:pt>
                <c:pt idx="7">
                  <c:v>-0.26594151043475461</c:v>
                </c:pt>
                <c:pt idx="8">
                  <c:v>-0.42114191191721645</c:v>
                </c:pt>
                <c:pt idx="9">
                  <c:v>-0.65680949136890476</c:v>
                </c:pt>
                <c:pt idx="10">
                  <c:v>-1.0060138875775617</c:v>
                </c:pt>
                <c:pt idx="11">
                  <c:v>-1.5341070241376566</c:v>
                </c:pt>
                <c:pt idx="12">
                  <c:v>-2.3053319113109656</c:v>
                </c:pt>
                <c:pt idx="13">
                  <c:v>-3.3795194574539935</c:v>
                </c:pt>
                <c:pt idx="14">
                  <c:v>-4.8357576611377056</c:v>
                </c:pt>
                <c:pt idx="15">
                  <c:v>-6.7322387629131031</c:v>
                </c:pt>
                <c:pt idx="16">
                  <c:v>-9.1332943437533043</c:v>
                </c:pt>
                <c:pt idx="17">
                  <c:v>-12.064321371564866</c:v>
                </c:pt>
                <c:pt idx="18">
                  <c:v>-15.568744131265126</c:v>
                </c:pt>
                <c:pt idx="19">
                  <c:v>-19.616513346618305</c:v>
                </c:pt>
                <c:pt idx="20">
                  <c:v>-24.160147071608591</c:v>
                </c:pt>
                <c:pt idx="21">
                  <c:v>-29.114926115128952</c:v>
                </c:pt>
                <c:pt idx="22">
                  <c:v>-34.401309814927018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2147200"/>
        <c:axId val="232157568"/>
      </c:scatterChart>
      <c:scatterChart>
        <c:scatterStyle val="lineMarker"/>
        <c:varyColors val="0"/>
        <c:ser>
          <c:idx val="0"/>
          <c:order val="0"/>
          <c:tx>
            <c:strRef>
              <c:f>fr_25_3!$E$1</c:f>
              <c:strCache>
                <c:ptCount val="1"/>
                <c:pt idx="0">
                  <c:v>Ptur16_6_1, deg</c:v>
                </c:pt>
              </c:strCache>
            </c:strRef>
          </c:tx>
          <c:spPr>
            <a:ln>
              <a:solidFill>
                <a:srgbClr val="00FF00"/>
              </a:solidFill>
              <a:prstDash val="dash"/>
            </a:ln>
          </c:spPr>
          <c:marker>
            <c:symbol val="none"/>
          </c:marker>
          <c:xVal>
            <c:numRef>
              <c:f>fr_25_3!$A$2:$A$32</c:f>
              <c:numCache>
                <c:formatCode>General</c:formatCode>
                <c:ptCount val="31"/>
                <c:pt idx="0">
                  <c:v>0.16</c:v>
                </c:pt>
                <c:pt idx="1">
                  <c:v>0.2</c:v>
                </c:pt>
                <c:pt idx="2">
                  <c:v>0.25</c:v>
                </c:pt>
                <c:pt idx="3">
                  <c:v>0.32</c:v>
                </c:pt>
                <c:pt idx="4">
                  <c:v>0.4</c:v>
                </c:pt>
                <c:pt idx="5">
                  <c:v>0.5</c:v>
                </c:pt>
                <c:pt idx="6">
                  <c:v>0.63</c:v>
                </c:pt>
                <c:pt idx="7">
                  <c:v>0.79</c:v>
                </c:pt>
                <c:pt idx="8">
                  <c:v>1</c:v>
                </c:pt>
                <c:pt idx="9">
                  <c:v>1.26</c:v>
                </c:pt>
                <c:pt idx="10">
                  <c:v>1.58</c:v>
                </c:pt>
                <c:pt idx="11">
                  <c:v>1.99</c:v>
                </c:pt>
                <c:pt idx="12">
                  <c:v>2.5099999999999998</c:v>
                </c:pt>
                <c:pt idx="13">
                  <c:v>3.16</c:v>
                </c:pt>
                <c:pt idx="14">
                  <c:v>3.98</c:v>
                </c:pt>
                <c:pt idx="15">
                  <c:v>5.01</c:v>
                </c:pt>
                <c:pt idx="16">
                  <c:v>6.31</c:v>
                </c:pt>
                <c:pt idx="17">
                  <c:v>7.94</c:v>
                </c:pt>
                <c:pt idx="18">
                  <c:v>10</c:v>
                </c:pt>
                <c:pt idx="19">
                  <c:v>12.59</c:v>
                </c:pt>
                <c:pt idx="20">
                  <c:v>15.85</c:v>
                </c:pt>
                <c:pt idx="21">
                  <c:v>19.95</c:v>
                </c:pt>
                <c:pt idx="22">
                  <c:v>25.12</c:v>
                </c:pt>
              </c:numCache>
            </c:numRef>
          </c:xVal>
          <c:yVal>
            <c:numRef>
              <c:f>fr_25_3!$E$2:$E$32</c:f>
              <c:numCache>
                <c:formatCode>General</c:formatCode>
                <c:ptCount val="31"/>
                <c:pt idx="0">
                  <c:v>-4.79</c:v>
                </c:pt>
                <c:pt idx="1">
                  <c:v>-5.42</c:v>
                </c:pt>
                <c:pt idx="2">
                  <c:v>-7.09</c:v>
                </c:pt>
                <c:pt idx="3">
                  <c:v>-9.0500000000000007</c:v>
                </c:pt>
                <c:pt idx="4">
                  <c:v>-10.99</c:v>
                </c:pt>
                <c:pt idx="5">
                  <c:v>-14.02</c:v>
                </c:pt>
                <c:pt idx="6">
                  <c:v>-17.16</c:v>
                </c:pt>
                <c:pt idx="7">
                  <c:v>-21.59</c:v>
                </c:pt>
                <c:pt idx="8">
                  <c:v>-27.01</c:v>
                </c:pt>
                <c:pt idx="9">
                  <c:v>-33.840000000000003</c:v>
                </c:pt>
                <c:pt idx="10">
                  <c:v>-41.59</c:v>
                </c:pt>
                <c:pt idx="11">
                  <c:v>-51.66</c:v>
                </c:pt>
                <c:pt idx="12">
                  <c:v>-63.67</c:v>
                </c:pt>
                <c:pt idx="13">
                  <c:v>-76.75</c:v>
                </c:pt>
                <c:pt idx="14">
                  <c:v>-92.36</c:v>
                </c:pt>
                <c:pt idx="15">
                  <c:v>-110.39</c:v>
                </c:pt>
                <c:pt idx="16">
                  <c:v>-129.07</c:v>
                </c:pt>
                <c:pt idx="17">
                  <c:v>-147.6</c:v>
                </c:pt>
                <c:pt idx="18">
                  <c:v>-168.05</c:v>
                </c:pt>
                <c:pt idx="19">
                  <c:v>-187.88</c:v>
                </c:pt>
                <c:pt idx="20">
                  <c:v>-211.61</c:v>
                </c:pt>
                <c:pt idx="21">
                  <c:v>-214.54</c:v>
                </c:pt>
                <c:pt idx="22">
                  <c:v>-225.82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fr_25_3!$R$1</c:f>
              <c:strCache>
                <c:ptCount val="1"/>
                <c:pt idx="0">
                  <c:v>Pfit</c:v>
                </c:pt>
              </c:strCache>
            </c:strRef>
          </c:tx>
          <c:spPr>
            <a:ln w="9525"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fr_25_3!$A$2:$A$32</c:f>
              <c:numCache>
                <c:formatCode>General</c:formatCode>
                <c:ptCount val="31"/>
                <c:pt idx="0">
                  <c:v>0.16</c:v>
                </c:pt>
                <c:pt idx="1">
                  <c:v>0.2</c:v>
                </c:pt>
                <c:pt idx="2">
                  <c:v>0.25</c:v>
                </c:pt>
                <c:pt idx="3">
                  <c:v>0.32</c:v>
                </c:pt>
                <c:pt idx="4">
                  <c:v>0.4</c:v>
                </c:pt>
                <c:pt idx="5">
                  <c:v>0.5</c:v>
                </c:pt>
                <c:pt idx="6">
                  <c:v>0.63</c:v>
                </c:pt>
                <c:pt idx="7">
                  <c:v>0.79</c:v>
                </c:pt>
                <c:pt idx="8">
                  <c:v>1</c:v>
                </c:pt>
                <c:pt idx="9">
                  <c:v>1.26</c:v>
                </c:pt>
                <c:pt idx="10">
                  <c:v>1.58</c:v>
                </c:pt>
                <c:pt idx="11">
                  <c:v>1.99</c:v>
                </c:pt>
                <c:pt idx="12">
                  <c:v>2.5099999999999998</c:v>
                </c:pt>
                <c:pt idx="13">
                  <c:v>3.16</c:v>
                </c:pt>
                <c:pt idx="14">
                  <c:v>3.98</c:v>
                </c:pt>
                <c:pt idx="15">
                  <c:v>5.01</c:v>
                </c:pt>
                <c:pt idx="16">
                  <c:v>6.31</c:v>
                </c:pt>
                <c:pt idx="17">
                  <c:v>7.94</c:v>
                </c:pt>
                <c:pt idx="18">
                  <c:v>10</c:v>
                </c:pt>
                <c:pt idx="19">
                  <c:v>12.59</c:v>
                </c:pt>
                <c:pt idx="20">
                  <c:v>15.85</c:v>
                </c:pt>
                <c:pt idx="21">
                  <c:v>19.95</c:v>
                </c:pt>
                <c:pt idx="22">
                  <c:v>25.12</c:v>
                </c:pt>
              </c:numCache>
            </c:numRef>
          </c:xVal>
          <c:yVal>
            <c:numRef>
              <c:f>fr_25_3!$R$2:$R$32</c:f>
              <c:numCache>
                <c:formatCode>0.00</c:formatCode>
                <c:ptCount val="31"/>
                <c:pt idx="0">
                  <c:v>-4.4951238218998348</c:v>
                </c:pt>
                <c:pt idx="1">
                  <c:v>-5.6175513691647758</c:v>
                </c:pt>
                <c:pt idx="2">
                  <c:v>-7.0193001735682667</c:v>
                </c:pt>
                <c:pt idx="3">
                  <c:v>-8.978730535531529</c:v>
                </c:pt>
                <c:pt idx="4">
                  <c:v>-11.212680011134029</c:v>
                </c:pt>
                <c:pt idx="5">
                  <c:v>-13.995022651175375</c:v>
                </c:pt>
                <c:pt idx="6">
                  <c:v>-17.59133608255377</c:v>
                </c:pt>
                <c:pt idx="7">
                  <c:v>-21.978076839568754</c:v>
                </c:pt>
                <c:pt idx="8">
                  <c:v>-27.655191315756888</c:v>
                </c:pt>
                <c:pt idx="9">
                  <c:v>-34.532859076268778</c:v>
                </c:pt>
                <c:pt idx="10">
                  <c:v>-42.731249990750044</c:v>
                </c:pt>
                <c:pt idx="11">
                  <c:v>-52.756231581226572</c:v>
                </c:pt>
                <c:pt idx="12">
                  <c:v>-64.651223508633123</c:v>
                </c:pt>
                <c:pt idx="13">
                  <c:v>-78.241871277501303</c:v>
                </c:pt>
                <c:pt idx="14">
                  <c:v>-93.52097095950694</c:v>
                </c:pt>
                <c:pt idx="15">
                  <c:v>-110.18417480709505</c:v>
                </c:pt>
                <c:pt idx="16">
                  <c:v>-127.97127479171284</c:v>
                </c:pt>
                <c:pt idx="17">
                  <c:v>-146.32436199191571</c:v>
                </c:pt>
                <c:pt idx="18">
                  <c:v>-164.83929595495897</c:v>
                </c:pt>
                <c:pt idx="19">
                  <c:v>-182.81644069975709</c:v>
                </c:pt>
                <c:pt idx="20">
                  <c:v>-199.74852500263583</c:v>
                </c:pt>
                <c:pt idx="21">
                  <c:v>-215.2856451782101</c:v>
                </c:pt>
                <c:pt idx="22">
                  <c:v>-229.37493322321339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2160640"/>
        <c:axId val="232159104"/>
      </c:scatterChart>
      <c:valAx>
        <c:axId val="232147200"/>
        <c:scaling>
          <c:logBase val="10"/>
          <c:orientation val="minMax"/>
          <c:max val="2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r/s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32157568"/>
        <c:crossesAt val="10"/>
        <c:crossBetween val="midCat"/>
      </c:valAx>
      <c:valAx>
        <c:axId val="232157568"/>
        <c:scaling>
          <c:orientation val="minMax"/>
          <c:max val="10"/>
          <c:min val="-5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2147200"/>
        <c:crossesAt val="0.1"/>
        <c:crossBetween val="midCat"/>
      </c:valAx>
      <c:valAx>
        <c:axId val="232159104"/>
        <c:scaling>
          <c:orientation val="minMax"/>
          <c:min val="-270"/>
        </c:scaling>
        <c:delete val="0"/>
        <c:axPos val="r"/>
        <c:numFmt formatCode="General" sourceLinked="1"/>
        <c:majorTickMark val="out"/>
        <c:minorTickMark val="none"/>
        <c:tickLblPos val="nextTo"/>
        <c:crossAx val="232160640"/>
        <c:crosses val="max"/>
        <c:crossBetween val="midCat"/>
        <c:majorUnit val="45"/>
      </c:valAx>
      <c:valAx>
        <c:axId val="232160640"/>
        <c:scaling>
          <c:logBase val="10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3215910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6242974509766858"/>
          <c:y val="0.85571383337584617"/>
          <c:w val="0.80247021126395957"/>
          <c:h val="0.1404243219597550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fr_25_1</a:t>
            </a:r>
          </a:p>
        </c:rich>
      </c:tx>
      <c:layout>
        <c:manualLayout>
          <c:xMode val="edge"/>
          <c:yMode val="edge"/>
          <c:x val="0.41553828269944154"/>
          <c:y val="1.64609053497942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7930917508277218E-2"/>
          <c:y val="9.2641197628074254E-2"/>
          <c:w val="0.79991847596068111"/>
          <c:h val="0.78242156767441107"/>
        </c:manualLayout>
      </c:layout>
      <c:scatterChart>
        <c:scatterStyle val="lineMarker"/>
        <c:varyColors val="0"/>
        <c:ser>
          <c:idx val="1"/>
          <c:order val="1"/>
          <c:tx>
            <c:strRef>
              <c:f>fr_48_3!$F$1</c:f>
              <c:strCache>
                <c:ptCount val="1"/>
                <c:pt idx="0">
                  <c:v>Mtur16_6_1, dB</c:v>
                </c:pt>
              </c:strCache>
            </c:strRef>
          </c:tx>
          <c:spPr>
            <a:ln>
              <a:solidFill>
                <a:srgbClr val="00FF00"/>
              </a:solidFill>
            </a:ln>
          </c:spPr>
          <c:marker>
            <c:symbol val="none"/>
          </c:marker>
          <c:xVal>
            <c:numRef>
              <c:f>fr_48_3!$A$2:$A$32</c:f>
              <c:numCache>
                <c:formatCode>General</c:formatCode>
                <c:ptCount val="31"/>
                <c:pt idx="0">
                  <c:v>0.16</c:v>
                </c:pt>
                <c:pt idx="1">
                  <c:v>0.2</c:v>
                </c:pt>
                <c:pt idx="2">
                  <c:v>0.25</c:v>
                </c:pt>
                <c:pt idx="3">
                  <c:v>0.32</c:v>
                </c:pt>
                <c:pt idx="4">
                  <c:v>0.4</c:v>
                </c:pt>
                <c:pt idx="5">
                  <c:v>0.5</c:v>
                </c:pt>
                <c:pt idx="6">
                  <c:v>0.63</c:v>
                </c:pt>
                <c:pt idx="7">
                  <c:v>0.79</c:v>
                </c:pt>
                <c:pt idx="8">
                  <c:v>1</c:v>
                </c:pt>
                <c:pt idx="9">
                  <c:v>1.26</c:v>
                </c:pt>
                <c:pt idx="10">
                  <c:v>1.58</c:v>
                </c:pt>
                <c:pt idx="11">
                  <c:v>1.99</c:v>
                </c:pt>
                <c:pt idx="12">
                  <c:v>2.5099999999999998</c:v>
                </c:pt>
                <c:pt idx="13">
                  <c:v>3.16</c:v>
                </c:pt>
                <c:pt idx="14">
                  <c:v>3.98</c:v>
                </c:pt>
                <c:pt idx="15">
                  <c:v>5.01</c:v>
                </c:pt>
                <c:pt idx="16">
                  <c:v>6.31</c:v>
                </c:pt>
                <c:pt idx="17">
                  <c:v>7.94</c:v>
                </c:pt>
                <c:pt idx="18">
                  <c:v>10</c:v>
                </c:pt>
                <c:pt idx="19">
                  <c:v>12.59</c:v>
                </c:pt>
                <c:pt idx="20">
                  <c:v>15.85</c:v>
                </c:pt>
                <c:pt idx="21">
                  <c:v>19.95</c:v>
                </c:pt>
                <c:pt idx="22">
                  <c:v>25.12</c:v>
                </c:pt>
              </c:numCache>
            </c:numRef>
          </c:xVal>
          <c:yVal>
            <c:numRef>
              <c:f>fr_48_3!$F$2:$F$32</c:f>
              <c:numCache>
                <c:formatCode>General</c:formatCode>
                <c:ptCount val="31"/>
                <c:pt idx="0">
                  <c:v>0.19999999999999929</c:v>
                </c:pt>
                <c:pt idx="1">
                  <c:v>1.9999999999999574E-2</c:v>
                </c:pt>
                <c:pt idx="2">
                  <c:v>0</c:v>
                </c:pt>
                <c:pt idx="3">
                  <c:v>0.37999999999999989</c:v>
                </c:pt>
                <c:pt idx="4">
                  <c:v>0.25999999999999979</c:v>
                </c:pt>
                <c:pt idx="5">
                  <c:v>0.30999999999999961</c:v>
                </c:pt>
                <c:pt idx="6">
                  <c:v>0.26999999999999957</c:v>
                </c:pt>
                <c:pt idx="7">
                  <c:v>0.21000000000000085</c:v>
                </c:pt>
                <c:pt idx="8">
                  <c:v>0.11999999999999922</c:v>
                </c:pt>
                <c:pt idx="9">
                  <c:v>1.9999999999999574E-2</c:v>
                </c:pt>
                <c:pt idx="10">
                  <c:v>5.0000000000000711E-2</c:v>
                </c:pt>
                <c:pt idx="11">
                  <c:v>-6.0000000000000497E-2</c:v>
                </c:pt>
                <c:pt idx="12">
                  <c:v>-0.55000000000000071</c:v>
                </c:pt>
                <c:pt idx="13">
                  <c:v>-0.69999999999999929</c:v>
                </c:pt>
                <c:pt idx="14">
                  <c:v>-1.5899999999999999</c:v>
                </c:pt>
                <c:pt idx="15">
                  <c:v>-2.5700000000000003</c:v>
                </c:pt>
                <c:pt idx="16">
                  <c:v>-3.9800000000000004</c:v>
                </c:pt>
                <c:pt idx="17">
                  <c:v>-5.8699999999999992</c:v>
                </c:pt>
                <c:pt idx="18">
                  <c:v>-7.4</c:v>
                </c:pt>
                <c:pt idx="19">
                  <c:v>-10.059999999999999</c:v>
                </c:pt>
                <c:pt idx="20">
                  <c:v>-15.829999999999998</c:v>
                </c:pt>
                <c:pt idx="21">
                  <c:v>-19.05</c:v>
                </c:pt>
                <c:pt idx="22">
                  <c:v>-21.15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fr_48_3!$Q$1</c:f>
              <c:strCache>
                <c:ptCount val="1"/>
                <c:pt idx="0">
                  <c:v>Mfit</c:v>
                </c:pt>
              </c:strCache>
            </c:strRef>
          </c:tx>
          <c:spPr>
            <a:ln w="9525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fr_48_3!$A$2:$A$32</c:f>
              <c:numCache>
                <c:formatCode>General</c:formatCode>
                <c:ptCount val="31"/>
                <c:pt idx="0">
                  <c:v>0.16</c:v>
                </c:pt>
                <c:pt idx="1">
                  <c:v>0.2</c:v>
                </c:pt>
                <c:pt idx="2">
                  <c:v>0.25</c:v>
                </c:pt>
                <c:pt idx="3">
                  <c:v>0.32</c:v>
                </c:pt>
                <c:pt idx="4">
                  <c:v>0.4</c:v>
                </c:pt>
                <c:pt idx="5">
                  <c:v>0.5</c:v>
                </c:pt>
                <c:pt idx="6">
                  <c:v>0.63</c:v>
                </c:pt>
                <c:pt idx="7">
                  <c:v>0.79</c:v>
                </c:pt>
                <c:pt idx="8">
                  <c:v>1</c:v>
                </c:pt>
                <c:pt idx="9">
                  <c:v>1.26</c:v>
                </c:pt>
                <c:pt idx="10">
                  <c:v>1.58</c:v>
                </c:pt>
                <c:pt idx="11">
                  <c:v>1.99</c:v>
                </c:pt>
                <c:pt idx="12">
                  <c:v>2.5099999999999998</c:v>
                </c:pt>
                <c:pt idx="13">
                  <c:v>3.16</c:v>
                </c:pt>
                <c:pt idx="14">
                  <c:v>3.98</c:v>
                </c:pt>
                <c:pt idx="15">
                  <c:v>5.01</c:v>
                </c:pt>
                <c:pt idx="16">
                  <c:v>6.31</c:v>
                </c:pt>
                <c:pt idx="17">
                  <c:v>7.94</c:v>
                </c:pt>
                <c:pt idx="18">
                  <c:v>10</c:v>
                </c:pt>
                <c:pt idx="19">
                  <c:v>12.59</c:v>
                </c:pt>
                <c:pt idx="20">
                  <c:v>15.85</c:v>
                </c:pt>
                <c:pt idx="21">
                  <c:v>19.95</c:v>
                </c:pt>
                <c:pt idx="22">
                  <c:v>25.12</c:v>
                </c:pt>
              </c:numCache>
            </c:numRef>
          </c:xVal>
          <c:yVal>
            <c:numRef>
              <c:f>fr_48_3!$Q$2:$Q$32</c:f>
              <c:numCache>
                <c:formatCode>General</c:formatCode>
                <c:ptCount val="31"/>
                <c:pt idx="0">
                  <c:v>-3.2313772017473863E-3</c:v>
                </c:pt>
                <c:pt idx="1">
                  <c:v>-5.0486740219663423E-3</c:v>
                </c:pt>
                <c:pt idx="2">
                  <c:v>-7.8876919011254543E-3</c:v>
                </c:pt>
                <c:pt idx="3">
                  <c:v>-1.2920693097814746E-2</c:v>
                </c:pt>
                <c:pt idx="4">
                  <c:v>-2.0182944469100211E-2</c:v>
                </c:pt>
                <c:pt idx="5">
                  <c:v>-3.1522098023956557E-2</c:v>
                </c:pt>
                <c:pt idx="6">
                  <c:v>-5.0008899786694053E-2</c:v>
                </c:pt>
                <c:pt idx="7">
                  <c:v>-7.8549485190374219E-2</c:v>
                </c:pt>
                <c:pt idx="8">
                  <c:v>-0.12563244698518072</c:v>
                </c:pt>
                <c:pt idx="9">
                  <c:v>-0.19889181238789649</c:v>
                </c:pt>
                <c:pt idx="10">
                  <c:v>-0.31139032290540136</c:v>
                </c:pt>
                <c:pt idx="11">
                  <c:v>-0.49055725043111176</c:v>
                </c:pt>
                <c:pt idx="12">
                  <c:v>-0.77195839614875306</c:v>
                </c:pt>
                <c:pt idx="13">
                  <c:v>-1.2031759274559926</c:v>
                </c:pt>
                <c:pt idx="14">
                  <c:v>-1.8601060193533812</c:v>
                </c:pt>
                <c:pt idx="15">
                  <c:v>-2.8357622540603007</c:v>
                </c:pt>
                <c:pt idx="16">
                  <c:v>-4.2499107955906039</c:v>
                </c:pt>
                <c:pt idx="17">
                  <c:v>-6.209740242677519</c:v>
                </c:pt>
                <c:pt idx="18">
                  <c:v>-8.8236848306048543</c:v>
                </c:pt>
                <c:pt idx="19">
                  <c:v>-12.118706198514694</c:v>
                </c:pt>
                <c:pt idx="20">
                  <c:v>-16.067898469270659</c:v>
                </c:pt>
                <c:pt idx="21">
                  <c:v>-20.580834340752382</c:v>
                </c:pt>
                <c:pt idx="22">
                  <c:v>-25.55358858390214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2235008"/>
        <c:axId val="232236928"/>
      </c:scatterChart>
      <c:scatterChart>
        <c:scatterStyle val="lineMarker"/>
        <c:varyColors val="0"/>
        <c:ser>
          <c:idx val="0"/>
          <c:order val="0"/>
          <c:tx>
            <c:strRef>
              <c:f>fr_48_3!$E$1</c:f>
              <c:strCache>
                <c:ptCount val="1"/>
                <c:pt idx="0">
                  <c:v>Ptur16_6_1, deg</c:v>
                </c:pt>
              </c:strCache>
            </c:strRef>
          </c:tx>
          <c:spPr>
            <a:ln>
              <a:solidFill>
                <a:srgbClr val="00FF00"/>
              </a:solidFill>
              <a:prstDash val="dash"/>
            </a:ln>
          </c:spPr>
          <c:marker>
            <c:symbol val="none"/>
          </c:marker>
          <c:xVal>
            <c:numRef>
              <c:f>fr_48_3!$A$2:$A$32</c:f>
              <c:numCache>
                <c:formatCode>General</c:formatCode>
                <c:ptCount val="31"/>
                <c:pt idx="0">
                  <c:v>0.16</c:v>
                </c:pt>
                <c:pt idx="1">
                  <c:v>0.2</c:v>
                </c:pt>
                <c:pt idx="2">
                  <c:v>0.25</c:v>
                </c:pt>
                <c:pt idx="3">
                  <c:v>0.32</c:v>
                </c:pt>
                <c:pt idx="4">
                  <c:v>0.4</c:v>
                </c:pt>
                <c:pt idx="5">
                  <c:v>0.5</c:v>
                </c:pt>
                <c:pt idx="6">
                  <c:v>0.63</c:v>
                </c:pt>
                <c:pt idx="7">
                  <c:v>0.79</c:v>
                </c:pt>
                <c:pt idx="8">
                  <c:v>1</c:v>
                </c:pt>
                <c:pt idx="9">
                  <c:v>1.26</c:v>
                </c:pt>
                <c:pt idx="10">
                  <c:v>1.58</c:v>
                </c:pt>
                <c:pt idx="11">
                  <c:v>1.99</c:v>
                </c:pt>
                <c:pt idx="12">
                  <c:v>2.5099999999999998</c:v>
                </c:pt>
                <c:pt idx="13">
                  <c:v>3.16</c:v>
                </c:pt>
                <c:pt idx="14">
                  <c:v>3.98</c:v>
                </c:pt>
                <c:pt idx="15">
                  <c:v>5.01</c:v>
                </c:pt>
                <c:pt idx="16">
                  <c:v>6.31</c:v>
                </c:pt>
                <c:pt idx="17">
                  <c:v>7.94</c:v>
                </c:pt>
                <c:pt idx="18">
                  <c:v>10</c:v>
                </c:pt>
                <c:pt idx="19">
                  <c:v>12.59</c:v>
                </c:pt>
                <c:pt idx="20">
                  <c:v>15.85</c:v>
                </c:pt>
                <c:pt idx="21">
                  <c:v>19.95</c:v>
                </c:pt>
                <c:pt idx="22">
                  <c:v>25.12</c:v>
                </c:pt>
              </c:numCache>
            </c:numRef>
          </c:xVal>
          <c:yVal>
            <c:numRef>
              <c:f>fr_48_3!$E$2:$E$32</c:f>
              <c:numCache>
                <c:formatCode>General</c:formatCode>
                <c:ptCount val="31"/>
                <c:pt idx="0">
                  <c:v>-2.02</c:v>
                </c:pt>
                <c:pt idx="1">
                  <c:v>-2.97</c:v>
                </c:pt>
                <c:pt idx="2">
                  <c:v>-3.64</c:v>
                </c:pt>
                <c:pt idx="3">
                  <c:v>-5.39</c:v>
                </c:pt>
                <c:pt idx="4">
                  <c:v>-7.59</c:v>
                </c:pt>
                <c:pt idx="5">
                  <c:v>-10.32</c:v>
                </c:pt>
                <c:pt idx="6">
                  <c:v>-13.48</c:v>
                </c:pt>
                <c:pt idx="7">
                  <c:v>-15.47</c:v>
                </c:pt>
                <c:pt idx="8">
                  <c:v>-18.489999999999998</c:v>
                </c:pt>
                <c:pt idx="9">
                  <c:v>-23.69</c:v>
                </c:pt>
                <c:pt idx="10">
                  <c:v>-27.72</c:v>
                </c:pt>
                <c:pt idx="11">
                  <c:v>-36.14</c:v>
                </c:pt>
                <c:pt idx="12">
                  <c:v>-44.33</c:v>
                </c:pt>
                <c:pt idx="13">
                  <c:v>-53.04</c:v>
                </c:pt>
                <c:pt idx="14">
                  <c:v>-65.67</c:v>
                </c:pt>
                <c:pt idx="15">
                  <c:v>-82.29</c:v>
                </c:pt>
                <c:pt idx="16">
                  <c:v>-99.82</c:v>
                </c:pt>
                <c:pt idx="17">
                  <c:v>-112.81</c:v>
                </c:pt>
                <c:pt idx="18">
                  <c:v>-136.30000000000001</c:v>
                </c:pt>
                <c:pt idx="19">
                  <c:v>-159.5</c:v>
                </c:pt>
                <c:pt idx="20">
                  <c:v>-177.09</c:v>
                </c:pt>
                <c:pt idx="21">
                  <c:v>-174.64</c:v>
                </c:pt>
                <c:pt idx="22">
                  <c:v>-186.68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fr_48_3!$R$1</c:f>
              <c:strCache>
                <c:ptCount val="1"/>
                <c:pt idx="0">
                  <c:v>Pfit</c:v>
                </c:pt>
              </c:strCache>
            </c:strRef>
          </c:tx>
          <c:spPr>
            <a:ln w="9525"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fr_48_3!$A$2:$A$32</c:f>
              <c:numCache>
                <c:formatCode>General</c:formatCode>
                <c:ptCount val="31"/>
                <c:pt idx="0">
                  <c:v>0.16</c:v>
                </c:pt>
                <c:pt idx="1">
                  <c:v>0.2</c:v>
                </c:pt>
                <c:pt idx="2">
                  <c:v>0.25</c:v>
                </c:pt>
                <c:pt idx="3">
                  <c:v>0.32</c:v>
                </c:pt>
                <c:pt idx="4">
                  <c:v>0.4</c:v>
                </c:pt>
                <c:pt idx="5">
                  <c:v>0.5</c:v>
                </c:pt>
                <c:pt idx="6">
                  <c:v>0.63</c:v>
                </c:pt>
                <c:pt idx="7">
                  <c:v>0.79</c:v>
                </c:pt>
                <c:pt idx="8">
                  <c:v>1</c:v>
                </c:pt>
                <c:pt idx="9">
                  <c:v>1.26</c:v>
                </c:pt>
                <c:pt idx="10">
                  <c:v>1.58</c:v>
                </c:pt>
                <c:pt idx="11">
                  <c:v>1.99</c:v>
                </c:pt>
                <c:pt idx="12">
                  <c:v>2.5099999999999998</c:v>
                </c:pt>
                <c:pt idx="13">
                  <c:v>3.16</c:v>
                </c:pt>
                <c:pt idx="14">
                  <c:v>3.98</c:v>
                </c:pt>
                <c:pt idx="15">
                  <c:v>5.01</c:v>
                </c:pt>
                <c:pt idx="16">
                  <c:v>6.31</c:v>
                </c:pt>
                <c:pt idx="17">
                  <c:v>7.94</c:v>
                </c:pt>
                <c:pt idx="18">
                  <c:v>10</c:v>
                </c:pt>
                <c:pt idx="19">
                  <c:v>12.59</c:v>
                </c:pt>
                <c:pt idx="20">
                  <c:v>15.85</c:v>
                </c:pt>
                <c:pt idx="21">
                  <c:v>19.95</c:v>
                </c:pt>
                <c:pt idx="22">
                  <c:v>25.12</c:v>
                </c:pt>
              </c:numCache>
            </c:numRef>
          </c:xVal>
          <c:yVal>
            <c:numRef>
              <c:f>fr_48_3!$R$2:$R$32</c:f>
              <c:numCache>
                <c:formatCode>0.00</c:formatCode>
                <c:ptCount val="31"/>
                <c:pt idx="0">
                  <c:v>-2.774971075591691</c:v>
                </c:pt>
                <c:pt idx="1">
                  <c:v>-3.4685563992209478</c:v>
                </c:pt>
                <c:pt idx="2">
                  <c:v>-4.3353880548717809</c:v>
                </c:pt>
                <c:pt idx="3">
                  <c:v>-5.548599106723537</c:v>
                </c:pt>
                <c:pt idx="4">
                  <c:v>-6.9344907647941421</c:v>
                </c:pt>
                <c:pt idx="5">
                  <c:v>-8.665658303789133</c:v>
                </c:pt>
                <c:pt idx="6">
                  <c:v>-10.913687149700042</c:v>
                </c:pt>
                <c:pt idx="7">
                  <c:v>-13.675659255532677</c:v>
                </c:pt>
                <c:pt idx="8">
                  <c:v>-17.290596366640798</c:v>
                </c:pt>
                <c:pt idx="9">
                  <c:v>-21.74626339572308</c:v>
                </c:pt>
                <c:pt idx="10">
                  <c:v>-27.192425736633769</c:v>
                </c:pt>
                <c:pt idx="11">
                  <c:v>-34.095189668333092</c:v>
                </c:pt>
                <c:pt idx="12">
                  <c:v>-42.701498053418206</c:v>
                </c:pt>
                <c:pt idx="13">
                  <c:v>-53.178403152981019</c:v>
                </c:pt>
                <c:pt idx="14">
                  <c:v>-65.872235573610027</c:v>
                </c:pt>
                <c:pt idx="15">
                  <c:v>-80.879800761184953</c:v>
                </c:pt>
                <c:pt idx="16">
                  <c:v>-98.2162414906241</c:v>
                </c:pt>
                <c:pt idx="17">
                  <c:v>-117.40407454009072</c:v>
                </c:pt>
                <c:pt idx="18">
                  <c:v>-137.89661429248761</c:v>
                </c:pt>
                <c:pt idx="19">
                  <c:v>-158.65996219210911</c:v>
                </c:pt>
                <c:pt idx="20">
                  <c:v>-178.78813883628661</c:v>
                </c:pt>
                <c:pt idx="21">
                  <c:v>-197.56662063488344</c:v>
                </c:pt>
                <c:pt idx="22">
                  <c:v>-214.69356186593379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2240256"/>
        <c:axId val="232238464"/>
      </c:scatterChart>
      <c:valAx>
        <c:axId val="232235008"/>
        <c:scaling>
          <c:logBase val="10"/>
          <c:orientation val="minMax"/>
          <c:max val="2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r/s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32236928"/>
        <c:crossesAt val="10"/>
        <c:crossBetween val="midCat"/>
      </c:valAx>
      <c:valAx>
        <c:axId val="232236928"/>
        <c:scaling>
          <c:orientation val="minMax"/>
          <c:max val="10"/>
          <c:min val="-5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2235008"/>
        <c:crossesAt val="0.1"/>
        <c:crossBetween val="midCat"/>
      </c:valAx>
      <c:valAx>
        <c:axId val="232238464"/>
        <c:scaling>
          <c:orientation val="minMax"/>
          <c:min val="-270"/>
        </c:scaling>
        <c:delete val="0"/>
        <c:axPos val="r"/>
        <c:numFmt formatCode="General" sourceLinked="1"/>
        <c:majorTickMark val="out"/>
        <c:minorTickMark val="none"/>
        <c:tickLblPos val="nextTo"/>
        <c:crossAx val="232240256"/>
        <c:crosses val="max"/>
        <c:crossBetween val="midCat"/>
        <c:majorUnit val="45"/>
      </c:valAx>
      <c:valAx>
        <c:axId val="232240256"/>
        <c:scaling>
          <c:logBase val="10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3223846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6242974509766858"/>
          <c:y val="0.85571383337584617"/>
          <c:w val="0.80247021126395957"/>
          <c:h val="0.1404243219597550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fr_25_1</a:t>
            </a:r>
          </a:p>
        </c:rich>
      </c:tx>
      <c:layout>
        <c:manualLayout>
          <c:xMode val="edge"/>
          <c:yMode val="edge"/>
          <c:x val="0.41553828269944154"/>
          <c:y val="1.64609053497942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7930917508277218E-2"/>
          <c:y val="9.2641197628074254E-2"/>
          <c:w val="0.79991847596068111"/>
          <c:h val="0.78242156767441107"/>
        </c:manualLayout>
      </c:layout>
      <c:scatterChart>
        <c:scatterStyle val="lineMarker"/>
        <c:varyColors val="0"/>
        <c:ser>
          <c:idx val="1"/>
          <c:order val="1"/>
          <c:tx>
            <c:strRef>
              <c:f>fr_62_3!$F$1</c:f>
              <c:strCache>
                <c:ptCount val="1"/>
                <c:pt idx="0">
                  <c:v>Mtur16_6_1, dB</c:v>
                </c:pt>
              </c:strCache>
            </c:strRef>
          </c:tx>
          <c:spPr>
            <a:ln>
              <a:solidFill>
                <a:srgbClr val="00FF00"/>
              </a:solidFill>
            </a:ln>
          </c:spPr>
          <c:marker>
            <c:symbol val="none"/>
          </c:marker>
          <c:xVal>
            <c:numRef>
              <c:f>fr_62_3!$A$2:$A$32</c:f>
              <c:numCache>
                <c:formatCode>General</c:formatCode>
                <c:ptCount val="31"/>
                <c:pt idx="0">
                  <c:v>0.16</c:v>
                </c:pt>
                <c:pt idx="1">
                  <c:v>0.2</c:v>
                </c:pt>
                <c:pt idx="2">
                  <c:v>0.25</c:v>
                </c:pt>
                <c:pt idx="3">
                  <c:v>0.32</c:v>
                </c:pt>
                <c:pt idx="4">
                  <c:v>0.4</c:v>
                </c:pt>
                <c:pt idx="5">
                  <c:v>0.5</c:v>
                </c:pt>
                <c:pt idx="6">
                  <c:v>0.63</c:v>
                </c:pt>
                <c:pt idx="7">
                  <c:v>0.79</c:v>
                </c:pt>
                <c:pt idx="8">
                  <c:v>1</c:v>
                </c:pt>
                <c:pt idx="9">
                  <c:v>1.26</c:v>
                </c:pt>
                <c:pt idx="10">
                  <c:v>1.58</c:v>
                </c:pt>
                <c:pt idx="11">
                  <c:v>1.99</c:v>
                </c:pt>
                <c:pt idx="12">
                  <c:v>2.5099999999999998</c:v>
                </c:pt>
                <c:pt idx="13">
                  <c:v>3.16</c:v>
                </c:pt>
                <c:pt idx="14">
                  <c:v>3.98</c:v>
                </c:pt>
                <c:pt idx="15">
                  <c:v>5.01</c:v>
                </c:pt>
                <c:pt idx="16">
                  <c:v>6.31</c:v>
                </c:pt>
                <c:pt idx="17">
                  <c:v>7.94</c:v>
                </c:pt>
                <c:pt idx="18">
                  <c:v>10</c:v>
                </c:pt>
                <c:pt idx="19">
                  <c:v>12.59</c:v>
                </c:pt>
                <c:pt idx="20">
                  <c:v>15.85</c:v>
                </c:pt>
                <c:pt idx="21">
                  <c:v>19.95</c:v>
                </c:pt>
                <c:pt idx="22">
                  <c:v>25.12</c:v>
                </c:pt>
              </c:numCache>
            </c:numRef>
          </c:xVal>
          <c:yVal>
            <c:numRef>
              <c:f>fr_62_3!$F$2:$F$32</c:f>
              <c:numCache>
                <c:formatCode>General</c:formatCode>
                <c:ptCount val="31"/>
                <c:pt idx="0">
                  <c:v>0.53000000000000025</c:v>
                </c:pt>
                <c:pt idx="1">
                  <c:v>0.55999999999999961</c:v>
                </c:pt>
                <c:pt idx="2">
                  <c:v>0</c:v>
                </c:pt>
                <c:pt idx="3">
                  <c:v>0</c:v>
                </c:pt>
                <c:pt idx="4">
                  <c:v>-4.0000000000000924E-2</c:v>
                </c:pt>
                <c:pt idx="5">
                  <c:v>-9.9999999999997868E-3</c:v>
                </c:pt>
                <c:pt idx="6">
                  <c:v>-0.33000000000000007</c:v>
                </c:pt>
                <c:pt idx="7">
                  <c:v>-0.33999999999999986</c:v>
                </c:pt>
                <c:pt idx="8">
                  <c:v>-0.72000000000000064</c:v>
                </c:pt>
                <c:pt idx="9">
                  <c:v>-0.89000000000000057</c:v>
                </c:pt>
                <c:pt idx="10">
                  <c:v>-1.1400000000000006</c:v>
                </c:pt>
                <c:pt idx="11">
                  <c:v>-1.25</c:v>
                </c:pt>
                <c:pt idx="12">
                  <c:v>-1.25</c:v>
                </c:pt>
                <c:pt idx="13">
                  <c:v>-0.91000000000000014</c:v>
                </c:pt>
                <c:pt idx="14">
                  <c:v>-1.1999999999999993</c:v>
                </c:pt>
                <c:pt idx="15">
                  <c:v>-2.8699999999999992</c:v>
                </c:pt>
                <c:pt idx="16">
                  <c:v>-4.16</c:v>
                </c:pt>
                <c:pt idx="17">
                  <c:v>-5.1099999999999994</c:v>
                </c:pt>
                <c:pt idx="18">
                  <c:v>-6.1400000000000006</c:v>
                </c:pt>
                <c:pt idx="19">
                  <c:v>-9.31</c:v>
                </c:pt>
                <c:pt idx="20">
                  <c:v>-13.88</c:v>
                </c:pt>
                <c:pt idx="21">
                  <c:v>-15.12</c:v>
                </c:pt>
                <c:pt idx="22">
                  <c:v>-18.07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fr_62_3!$Q$1</c:f>
              <c:strCache>
                <c:ptCount val="1"/>
                <c:pt idx="0">
                  <c:v>Mfit</c:v>
                </c:pt>
              </c:strCache>
            </c:strRef>
          </c:tx>
          <c:spPr>
            <a:ln w="9525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fr_62_3!$A$2:$A$32</c:f>
              <c:numCache>
                <c:formatCode>General</c:formatCode>
                <c:ptCount val="31"/>
                <c:pt idx="0">
                  <c:v>0.16</c:v>
                </c:pt>
                <c:pt idx="1">
                  <c:v>0.2</c:v>
                </c:pt>
                <c:pt idx="2">
                  <c:v>0.25</c:v>
                </c:pt>
                <c:pt idx="3">
                  <c:v>0.32</c:v>
                </c:pt>
                <c:pt idx="4">
                  <c:v>0.4</c:v>
                </c:pt>
                <c:pt idx="5">
                  <c:v>0.5</c:v>
                </c:pt>
                <c:pt idx="6">
                  <c:v>0.63</c:v>
                </c:pt>
                <c:pt idx="7">
                  <c:v>0.79</c:v>
                </c:pt>
                <c:pt idx="8">
                  <c:v>1</c:v>
                </c:pt>
                <c:pt idx="9">
                  <c:v>1.26</c:v>
                </c:pt>
                <c:pt idx="10">
                  <c:v>1.58</c:v>
                </c:pt>
                <c:pt idx="11">
                  <c:v>1.99</c:v>
                </c:pt>
                <c:pt idx="12">
                  <c:v>2.5099999999999998</c:v>
                </c:pt>
                <c:pt idx="13">
                  <c:v>3.16</c:v>
                </c:pt>
                <c:pt idx="14">
                  <c:v>3.98</c:v>
                </c:pt>
                <c:pt idx="15">
                  <c:v>5.01</c:v>
                </c:pt>
                <c:pt idx="16">
                  <c:v>6.31</c:v>
                </c:pt>
                <c:pt idx="17">
                  <c:v>7.94</c:v>
                </c:pt>
                <c:pt idx="18">
                  <c:v>10</c:v>
                </c:pt>
                <c:pt idx="19">
                  <c:v>12.59</c:v>
                </c:pt>
                <c:pt idx="20">
                  <c:v>15.85</c:v>
                </c:pt>
                <c:pt idx="21">
                  <c:v>19.95</c:v>
                </c:pt>
                <c:pt idx="22">
                  <c:v>25.12</c:v>
                </c:pt>
              </c:numCache>
            </c:numRef>
          </c:xVal>
          <c:yVal>
            <c:numRef>
              <c:f>fr_62_3!$Q$2:$Q$32</c:f>
              <c:numCache>
                <c:formatCode>General</c:formatCode>
                <c:ptCount val="31"/>
                <c:pt idx="0">
                  <c:v>-2.491775031722192E-3</c:v>
                </c:pt>
                <c:pt idx="1">
                  <c:v>-3.8931411497927218E-3</c:v>
                </c:pt>
                <c:pt idx="2">
                  <c:v>-6.0824049328882801E-3</c:v>
                </c:pt>
                <c:pt idx="3">
                  <c:v>-9.9635880443761891E-3</c:v>
                </c:pt>
                <c:pt idx="4">
                  <c:v>-1.5563994201359465E-2</c:v>
                </c:pt>
                <c:pt idx="5">
                  <c:v>-2.4308711235138176E-2</c:v>
                </c:pt>
                <c:pt idx="6">
                  <c:v>-3.856655985430979E-2</c:v>
                </c:pt>
                <c:pt idx="7">
                  <c:v>-6.0580504975374871E-2</c:v>
                </c:pt>
                <c:pt idx="8">
                  <c:v>-9.6902339182657588E-2</c:v>
                </c:pt>
                <c:pt idx="9">
                  <c:v>-0.15343213493885524</c:v>
                </c:pt>
                <c:pt idx="10">
                  <c:v>-0.24027464796681566</c:v>
                </c:pt>
                <c:pt idx="11">
                  <c:v>-0.37866801793649724</c:v>
                </c:pt>
                <c:pt idx="12">
                  <c:v>-0.59624823530871407</c:v>
                </c:pt>
                <c:pt idx="13">
                  <c:v>-0.93019790744733655</c:v>
                </c:pt>
                <c:pt idx="14">
                  <c:v>-1.4402286994303952</c:v>
                </c:pt>
                <c:pt idx="15">
                  <c:v>-2.2007212154937874</c:v>
                </c:pt>
                <c:pt idx="16">
                  <c:v>-3.3098412261413666</c:v>
                </c:pt>
                <c:pt idx="17">
                  <c:v>-4.8615047817842463</c:v>
                </c:pt>
                <c:pt idx="18">
                  <c:v>-6.9600103056028537</c:v>
                </c:pt>
                <c:pt idx="19">
                  <c:v>-9.6569866937899977</c:v>
                </c:pt>
                <c:pt idx="20">
                  <c:v>-12.970890501580557</c:v>
                </c:pt>
                <c:pt idx="21">
                  <c:v>-16.869653014118143</c:v>
                </c:pt>
                <c:pt idx="22">
                  <c:v>-21.299063241046571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2396288"/>
        <c:axId val="232398208"/>
      </c:scatterChart>
      <c:scatterChart>
        <c:scatterStyle val="lineMarker"/>
        <c:varyColors val="0"/>
        <c:ser>
          <c:idx val="0"/>
          <c:order val="0"/>
          <c:tx>
            <c:strRef>
              <c:f>fr_62_3!$E$1</c:f>
              <c:strCache>
                <c:ptCount val="1"/>
                <c:pt idx="0">
                  <c:v>Ptur16_6_1, deg</c:v>
                </c:pt>
              </c:strCache>
            </c:strRef>
          </c:tx>
          <c:spPr>
            <a:ln>
              <a:solidFill>
                <a:srgbClr val="00FF00"/>
              </a:solidFill>
              <a:prstDash val="dash"/>
            </a:ln>
          </c:spPr>
          <c:marker>
            <c:symbol val="none"/>
          </c:marker>
          <c:xVal>
            <c:numRef>
              <c:f>fr_62_3!$A$2:$A$32</c:f>
              <c:numCache>
                <c:formatCode>General</c:formatCode>
                <c:ptCount val="31"/>
                <c:pt idx="0">
                  <c:v>0.16</c:v>
                </c:pt>
                <c:pt idx="1">
                  <c:v>0.2</c:v>
                </c:pt>
                <c:pt idx="2">
                  <c:v>0.25</c:v>
                </c:pt>
                <c:pt idx="3">
                  <c:v>0.32</c:v>
                </c:pt>
                <c:pt idx="4">
                  <c:v>0.4</c:v>
                </c:pt>
                <c:pt idx="5">
                  <c:v>0.5</c:v>
                </c:pt>
                <c:pt idx="6">
                  <c:v>0.63</c:v>
                </c:pt>
                <c:pt idx="7">
                  <c:v>0.79</c:v>
                </c:pt>
                <c:pt idx="8">
                  <c:v>1</c:v>
                </c:pt>
                <c:pt idx="9">
                  <c:v>1.26</c:v>
                </c:pt>
                <c:pt idx="10">
                  <c:v>1.58</c:v>
                </c:pt>
                <c:pt idx="11">
                  <c:v>1.99</c:v>
                </c:pt>
                <c:pt idx="12">
                  <c:v>2.5099999999999998</c:v>
                </c:pt>
                <c:pt idx="13">
                  <c:v>3.16</c:v>
                </c:pt>
                <c:pt idx="14">
                  <c:v>3.98</c:v>
                </c:pt>
                <c:pt idx="15">
                  <c:v>5.01</c:v>
                </c:pt>
                <c:pt idx="16">
                  <c:v>6.31</c:v>
                </c:pt>
                <c:pt idx="17">
                  <c:v>7.94</c:v>
                </c:pt>
                <c:pt idx="18">
                  <c:v>10</c:v>
                </c:pt>
                <c:pt idx="19">
                  <c:v>12.59</c:v>
                </c:pt>
                <c:pt idx="20">
                  <c:v>15.85</c:v>
                </c:pt>
                <c:pt idx="21">
                  <c:v>19.95</c:v>
                </c:pt>
                <c:pt idx="22">
                  <c:v>25.12</c:v>
                </c:pt>
              </c:numCache>
            </c:numRef>
          </c:xVal>
          <c:yVal>
            <c:numRef>
              <c:f>fr_62_3!$E$2:$E$32</c:f>
              <c:numCache>
                <c:formatCode>General</c:formatCode>
                <c:ptCount val="31"/>
                <c:pt idx="0">
                  <c:v>3.15</c:v>
                </c:pt>
                <c:pt idx="1">
                  <c:v>-1.85</c:v>
                </c:pt>
                <c:pt idx="2">
                  <c:v>-3.11</c:v>
                </c:pt>
                <c:pt idx="3">
                  <c:v>-4.78</c:v>
                </c:pt>
                <c:pt idx="4">
                  <c:v>-5.4</c:v>
                </c:pt>
                <c:pt idx="5">
                  <c:v>-7.63</c:v>
                </c:pt>
                <c:pt idx="6">
                  <c:v>-9.48</c:v>
                </c:pt>
                <c:pt idx="7">
                  <c:v>-13.79</c:v>
                </c:pt>
                <c:pt idx="8">
                  <c:v>-15.31</c:v>
                </c:pt>
                <c:pt idx="9">
                  <c:v>-20.66</c:v>
                </c:pt>
                <c:pt idx="10">
                  <c:v>-22.97</c:v>
                </c:pt>
                <c:pt idx="11">
                  <c:v>-30.97</c:v>
                </c:pt>
                <c:pt idx="12">
                  <c:v>-38.200000000000003</c:v>
                </c:pt>
                <c:pt idx="13">
                  <c:v>-45.54</c:v>
                </c:pt>
                <c:pt idx="14">
                  <c:v>-54.9</c:v>
                </c:pt>
                <c:pt idx="15">
                  <c:v>-70.67</c:v>
                </c:pt>
                <c:pt idx="16">
                  <c:v>-84.99</c:v>
                </c:pt>
                <c:pt idx="17">
                  <c:v>-97.73</c:v>
                </c:pt>
                <c:pt idx="18">
                  <c:v>-120.33</c:v>
                </c:pt>
                <c:pt idx="19">
                  <c:v>-141.27000000000001</c:v>
                </c:pt>
                <c:pt idx="20">
                  <c:v>-151.66999999999999</c:v>
                </c:pt>
                <c:pt idx="21">
                  <c:v>-158.07</c:v>
                </c:pt>
                <c:pt idx="22">
                  <c:v>-178.12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fr_62_3!$R$1</c:f>
              <c:strCache>
                <c:ptCount val="1"/>
                <c:pt idx="0">
                  <c:v>Pfit</c:v>
                </c:pt>
              </c:strCache>
            </c:strRef>
          </c:tx>
          <c:spPr>
            <a:ln w="9525"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fr_62_3!$A$2:$A$32</c:f>
              <c:numCache>
                <c:formatCode>General</c:formatCode>
                <c:ptCount val="31"/>
                <c:pt idx="0">
                  <c:v>0.16</c:v>
                </c:pt>
                <c:pt idx="1">
                  <c:v>0.2</c:v>
                </c:pt>
                <c:pt idx="2">
                  <c:v>0.25</c:v>
                </c:pt>
                <c:pt idx="3">
                  <c:v>0.32</c:v>
                </c:pt>
                <c:pt idx="4">
                  <c:v>0.4</c:v>
                </c:pt>
                <c:pt idx="5">
                  <c:v>0.5</c:v>
                </c:pt>
                <c:pt idx="6">
                  <c:v>0.63</c:v>
                </c:pt>
                <c:pt idx="7">
                  <c:v>0.79</c:v>
                </c:pt>
                <c:pt idx="8">
                  <c:v>1</c:v>
                </c:pt>
                <c:pt idx="9">
                  <c:v>1.26</c:v>
                </c:pt>
                <c:pt idx="10">
                  <c:v>1.58</c:v>
                </c:pt>
                <c:pt idx="11">
                  <c:v>1.99</c:v>
                </c:pt>
                <c:pt idx="12">
                  <c:v>2.5099999999999998</c:v>
                </c:pt>
                <c:pt idx="13">
                  <c:v>3.16</c:v>
                </c:pt>
                <c:pt idx="14">
                  <c:v>3.98</c:v>
                </c:pt>
                <c:pt idx="15">
                  <c:v>5.01</c:v>
                </c:pt>
                <c:pt idx="16">
                  <c:v>6.31</c:v>
                </c:pt>
                <c:pt idx="17">
                  <c:v>7.94</c:v>
                </c:pt>
                <c:pt idx="18">
                  <c:v>10</c:v>
                </c:pt>
                <c:pt idx="19">
                  <c:v>12.59</c:v>
                </c:pt>
                <c:pt idx="20">
                  <c:v>15.85</c:v>
                </c:pt>
                <c:pt idx="21">
                  <c:v>19.95</c:v>
                </c:pt>
                <c:pt idx="22">
                  <c:v>25.12</c:v>
                </c:pt>
              </c:numCache>
            </c:numRef>
          </c:xVal>
          <c:yVal>
            <c:numRef>
              <c:f>fr_62_3!$R$2:$R$32</c:f>
              <c:numCache>
                <c:formatCode>0.00</c:formatCode>
                <c:ptCount val="31"/>
                <c:pt idx="0">
                  <c:v>-2.3525456336886434</c:v>
                </c:pt>
                <c:pt idx="1">
                  <c:v>-2.9405655509359985</c:v>
                </c:pt>
                <c:pt idx="2">
                  <c:v>-3.6754794650519633</c:v>
                </c:pt>
                <c:pt idx="3">
                  <c:v>-4.7040975654272899</c:v>
                </c:pt>
                <c:pt idx="4">
                  <c:v>-5.8791910795947571</c:v>
                </c:pt>
                <c:pt idx="5">
                  <c:v>-7.3471722684526313</c:v>
                </c:pt>
                <c:pt idx="6">
                  <c:v>-9.2537061454394767</c:v>
                </c:pt>
                <c:pt idx="7">
                  <c:v>-11.596633381044718</c:v>
                </c:pt>
                <c:pt idx="8">
                  <c:v>-14.664213193410196</c:v>
                </c:pt>
                <c:pt idx="9">
                  <c:v>-18.447389599963117</c:v>
                </c:pt>
                <c:pt idx="10">
                  <c:v>-23.075673012916504</c:v>
                </c:pt>
                <c:pt idx="11">
                  <c:v>-28.950028074753607</c:v>
                </c:pt>
                <c:pt idx="12">
                  <c:v>-36.29047512384367</c:v>
                </c:pt>
                <c:pt idx="13">
                  <c:v>-45.257691444043175</c:v>
                </c:pt>
                <c:pt idx="14">
                  <c:v>-56.181674165211668</c:v>
                </c:pt>
                <c:pt idx="15">
                  <c:v>-69.205577135811183</c:v>
                </c:pt>
                <c:pt idx="16">
                  <c:v>-84.44297541485021</c:v>
                </c:pt>
                <c:pt idx="17">
                  <c:v>-101.62582435654416</c:v>
                </c:pt>
                <c:pt idx="18">
                  <c:v>-120.46714495476276</c:v>
                </c:pt>
                <c:pt idx="19">
                  <c:v>-140.23570760399096</c:v>
                </c:pt>
                <c:pt idx="20">
                  <c:v>-160.22864792301658</c:v>
                </c:pt>
                <c:pt idx="21">
                  <c:v>-179.75983550523947</c:v>
                </c:pt>
                <c:pt idx="22">
                  <c:v>-198.36980425590872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2405632"/>
        <c:axId val="232404096"/>
      </c:scatterChart>
      <c:valAx>
        <c:axId val="232396288"/>
        <c:scaling>
          <c:logBase val="10"/>
          <c:orientation val="minMax"/>
          <c:max val="2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r/s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32398208"/>
        <c:crossesAt val="10"/>
        <c:crossBetween val="midCat"/>
      </c:valAx>
      <c:valAx>
        <c:axId val="232398208"/>
        <c:scaling>
          <c:orientation val="minMax"/>
          <c:max val="10"/>
          <c:min val="-5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2396288"/>
        <c:crossesAt val="0.1"/>
        <c:crossBetween val="midCat"/>
      </c:valAx>
      <c:valAx>
        <c:axId val="232404096"/>
        <c:scaling>
          <c:orientation val="minMax"/>
          <c:min val="-270"/>
        </c:scaling>
        <c:delete val="0"/>
        <c:axPos val="r"/>
        <c:numFmt formatCode="General" sourceLinked="1"/>
        <c:majorTickMark val="out"/>
        <c:minorTickMark val="none"/>
        <c:tickLblPos val="nextTo"/>
        <c:crossAx val="232405632"/>
        <c:crosses val="max"/>
        <c:crossBetween val="midCat"/>
        <c:majorUnit val="45"/>
      </c:valAx>
      <c:valAx>
        <c:axId val="232405632"/>
        <c:scaling>
          <c:logBase val="10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3240409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6242974509766858"/>
          <c:y val="0.85571383337584617"/>
          <c:w val="0.80247021126395957"/>
          <c:h val="0.1404243219597550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428624</xdr:colOff>
      <xdr:row>2</xdr:row>
      <xdr:rowOff>11906</xdr:rowOff>
    </xdr:from>
    <xdr:to>
      <xdr:col>17</xdr:col>
      <xdr:colOff>476250</xdr:colOff>
      <xdr:row>22</xdr:row>
      <xdr:rowOff>59531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0.20039</cdr:x>
      <cdr:y>0.35185</cdr:y>
    </cdr:from>
    <cdr:to>
      <cdr:x>0.35214</cdr:x>
      <cdr:y>0.45988</cdr:y>
    </cdr:to>
    <cdr:sp macro="" textlink="fr_16_3!$V$4">
      <cdr:nvSpPr>
        <cdr:cNvPr id="2" name="TextBox 1"/>
        <cdr:cNvSpPr txBox="1"/>
      </cdr:nvSpPr>
      <cdr:spPr>
        <a:xfrm xmlns:a="http://schemas.openxmlformats.org/drawingml/2006/main">
          <a:off x="1226345" y="1357313"/>
          <a:ext cx="928688" cy="41671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fld id="{4A80196E-47E4-4195-A2F0-E43F35BF3921}" type="TxLink">
            <a:rPr lang="en-US" sz="2400" b="1" i="0" u="none" strike="noStrike">
              <a:solidFill>
                <a:srgbClr val="000000"/>
              </a:solidFill>
              <a:latin typeface="Calibri"/>
            </a:rPr>
            <a:pPr/>
            <a:t>0.445</a:t>
          </a:fld>
          <a:endParaRPr lang="en-US" sz="2400" b="1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428624</xdr:colOff>
      <xdr:row>2</xdr:row>
      <xdr:rowOff>11906</xdr:rowOff>
    </xdr:from>
    <xdr:to>
      <xdr:col>17</xdr:col>
      <xdr:colOff>476250</xdr:colOff>
      <xdr:row>22</xdr:row>
      <xdr:rowOff>59531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0.20039</cdr:x>
      <cdr:y>0.35185</cdr:y>
    </cdr:from>
    <cdr:to>
      <cdr:x>0.35214</cdr:x>
      <cdr:y>0.45988</cdr:y>
    </cdr:to>
    <cdr:sp macro="" textlink="fr_25_3!$V$4">
      <cdr:nvSpPr>
        <cdr:cNvPr id="2" name="TextBox 1"/>
        <cdr:cNvSpPr txBox="1"/>
      </cdr:nvSpPr>
      <cdr:spPr>
        <a:xfrm xmlns:a="http://schemas.openxmlformats.org/drawingml/2006/main">
          <a:off x="1226345" y="1357313"/>
          <a:ext cx="928688" cy="41671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fld id="{4A80196E-47E4-4195-A2F0-E43F35BF3921}" type="TxLink">
            <a:rPr lang="en-US" sz="2400" b="1" i="0" u="none" strike="noStrike">
              <a:solidFill>
                <a:srgbClr val="000000"/>
              </a:solidFill>
              <a:latin typeface="Calibri"/>
            </a:rPr>
            <a:pPr/>
            <a:t>0.283</a:t>
          </a:fld>
          <a:endParaRPr lang="en-US" sz="2400" b="1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428624</xdr:colOff>
      <xdr:row>2</xdr:row>
      <xdr:rowOff>11906</xdr:rowOff>
    </xdr:from>
    <xdr:to>
      <xdr:col>17</xdr:col>
      <xdr:colOff>476250</xdr:colOff>
      <xdr:row>22</xdr:row>
      <xdr:rowOff>59531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0.20039</cdr:x>
      <cdr:y>0.35185</cdr:y>
    </cdr:from>
    <cdr:to>
      <cdr:x>0.35214</cdr:x>
      <cdr:y>0.45988</cdr:y>
    </cdr:to>
    <cdr:sp macro="" textlink="fr_48_3!$V$4">
      <cdr:nvSpPr>
        <cdr:cNvPr id="2" name="TextBox 1"/>
        <cdr:cNvSpPr txBox="1"/>
      </cdr:nvSpPr>
      <cdr:spPr>
        <a:xfrm xmlns:a="http://schemas.openxmlformats.org/drawingml/2006/main">
          <a:off x="1226345" y="1357313"/>
          <a:ext cx="928688" cy="41671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fld id="{4A80196E-47E4-4195-A2F0-E43F35BF3921}" type="TxLink">
            <a:rPr lang="en-US" sz="2400" b="1" i="0" u="none" strike="noStrike">
              <a:solidFill>
                <a:srgbClr val="000000"/>
              </a:solidFill>
              <a:latin typeface="Calibri"/>
            </a:rPr>
            <a:pPr/>
            <a:t>0.095</a:t>
          </a:fld>
          <a:endParaRPr lang="en-US" sz="2400" b="1"/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428624</xdr:colOff>
      <xdr:row>2</xdr:row>
      <xdr:rowOff>11906</xdr:rowOff>
    </xdr:from>
    <xdr:to>
      <xdr:col>17</xdr:col>
      <xdr:colOff>476250</xdr:colOff>
      <xdr:row>22</xdr:row>
      <xdr:rowOff>59531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0.20039</cdr:x>
      <cdr:y>0.35185</cdr:y>
    </cdr:from>
    <cdr:to>
      <cdr:x>0.35214</cdr:x>
      <cdr:y>0.45988</cdr:y>
    </cdr:to>
    <cdr:sp macro="" textlink="fr_62_3!$V$4">
      <cdr:nvSpPr>
        <cdr:cNvPr id="2" name="TextBox 1"/>
        <cdr:cNvSpPr txBox="1"/>
      </cdr:nvSpPr>
      <cdr:spPr>
        <a:xfrm xmlns:a="http://schemas.openxmlformats.org/drawingml/2006/main">
          <a:off x="1226345" y="1357313"/>
          <a:ext cx="928688" cy="41671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fld id="{4A80196E-47E4-4195-A2F0-E43F35BF3921}" type="TxLink">
            <a:rPr lang="en-US" sz="2400" b="1" i="0" u="none" strike="noStrike">
              <a:solidFill>
                <a:srgbClr val="000000"/>
              </a:solidFill>
              <a:latin typeface="Calibri"/>
            </a:rPr>
            <a:pPr/>
            <a:t>0.049</a:t>
          </a:fld>
          <a:endParaRPr lang="en-US" sz="2400" b="1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"/>
  <sheetViews>
    <sheetView topLeftCell="A24" workbookViewId="0">
      <selection activeCell="B15" sqref="B15:F37"/>
    </sheetView>
  </sheetViews>
  <sheetFormatPr defaultRowHeight="15" x14ac:dyDescent="0.25"/>
  <sheetData>
    <row r="1" spans="1:11" x14ac:dyDescent="0.25">
      <c r="A1">
        <v>34.078612999999997</v>
      </c>
      <c r="B1">
        <v>0</v>
      </c>
      <c r="C1">
        <v>0.51900000000000002</v>
      </c>
      <c r="D1">
        <v>14.32</v>
      </c>
      <c r="E1">
        <v>16.399999999999999</v>
      </c>
      <c r="F1">
        <v>13.11</v>
      </c>
      <c r="G1">
        <v>-2.08</v>
      </c>
      <c r="H1">
        <v>-100</v>
      </c>
      <c r="I1">
        <v>15</v>
      </c>
      <c r="J1">
        <v>29.19</v>
      </c>
      <c r="K1">
        <v>1.4992E-2</v>
      </c>
    </row>
    <row r="2" spans="1:11" x14ac:dyDescent="0.25">
      <c r="A2">
        <v>34.228614999999998</v>
      </c>
      <c r="B2">
        <v>0</v>
      </c>
      <c r="C2">
        <v>0.51900000000000002</v>
      </c>
      <c r="D2">
        <v>14.32</v>
      </c>
      <c r="E2">
        <v>16.399999999999999</v>
      </c>
      <c r="F2">
        <v>13.11</v>
      </c>
      <c r="G2">
        <v>-2.08</v>
      </c>
      <c r="H2">
        <v>-100</v>
      </c>
      <c r="I2">
        <v>15</v>
      </c>
      <c r="J2">
        <v>29.19</v>
      </c>
      <c r="K2">
        <v>1.502E-2</v>
      </c>
    </row>
    <row r="3" spans="1:11" x14ac:dyDescent="0.25">
      <c r="A3">
        <v>34.378616000000001</v>
      </c>
      <c r="B3">
        <v>0</v>
      </c>
      <c r="C3">
        <v>0.51900000000000002</v>
      </c>
      <c r="D3">
        <v>14.32</v>
      </c>
      <c r="E3">
        <v>16.54</v>
      </c>
      <c r="F3">
        <v>13.11</v>
      </c>
      <c r="G3">
        <v>-2.2200000000000002</v>
      </c>
      <c r="H3">
        <v>-100</v>
      </c>
      <c r="I3">
        <v>15</v>
      </c>
      <c r="J3">
        <v>29.19</v>
      </c>
      <c r="K3">
        <v>1.502E-2</v>
      </c>
    </row>
    <row r="4" spans="1:11" x14ac:dyDescent="0.25">
      <c r="A4">
        <v>34.528629000000002</v>
      </c>
      <c r="B4">
        <v>0</v>
      </c>
      <c r="C4">
        <v>0.51900000000000002</v>
      </c>
      <c r="D4">
        <v>14.32</v>
      </c>
      <c r="E4">
        <v>16.260000000000002</v>
      </c>
      <c r="F4">
        <v>13.11</v>
      </c>
      <c r="G4">
        <v>-1.94</v>
      </c>
      <c r="H4">
        <v>-100</v>
      </c>
      <c r="I4">
        <v>15</v>
      </c>
      <c r="J4">
        <v>29.19</v>
      </c>
      <c r="K4">
        <v>1.4992E-2</v>
      </c>
    </row>
    <row r="5" spans="1:11" x14ac:dyDescent="0.25">
      <c r="A5">
        <v>34.678623000000002</v>
      </c>
      <c r="B5">
        <v>0</v>
      </c>
      <c r="C5">
        <v>0.52500000000000002</v>
      </c>
      <c r="D5">
        <v>14.32</v>
      </c>
      <c r="E5">
        <v>16.670000000000002</v>
      </c>
      <c r="F5">
        <v>13.11</v>
      </c>
      <c r="G5">
        <v>-2.36</v>
      </c>
      <c r="H5">
        <v>-100</v>
      </c>
      <c r="I5">
        <v>15</v>
      </c>
      <c r="J5">
        <v>29.19</v>
      </c>
      <c r="K5">
        <v>1.5016E-2</v>
      </c>
    </row>
    <row r="6" spans="1:11" x14ac:dyDescent="0.25">
      <c r="A6">
        <v>34.828620999999998</v>
      </c>
      <c r="B6">
        <v>0</v>
      </c>
      <c r="C6">
        <v>0.52500000000000002</v>
      </c>
      <c r="D6">
        <v>14.32</v>
      </c>
      <c r="E6">
        <v>16.260000000000002</v>
      </c>
      <c r="F6">
        <v>13.11</v>
      </c>
      <c r="G6">
        <v>-1.94</v>
      </c>
      <c r="H6">
        <v>-100</v>
      </c>
      <c r="I6">
        <v>15</v>
      </c>
      <c r="J6">
        <v>29.19</v>
      </c>
      <c r="K6">
        <v>1.4992E-2</v>
      </c>
    </row>
    <row r="7" spans="1:11" x14ac:dyDescent="0.25">
      <c r="A7">
        <v>34.978642000000001</v>
      </c>
      <c r="B7">
        <v>0</v>
      </c>
      <c r="C7">
        <v>0.52500000000000002</v>
      </c>
      <c r="D7">
        <v>14.32</v>
      </c>
      <c r="E7">
        <v>16.54</v>
      </c>
      <c r="F7">
        <v>13.11</v>
      </c>
      <c r="G7">
        <v>-2.2200000000000002</v>
      </c>
      <c r="H7">
        <v>-100</v>
      </c>
      <c r="I7">
        <v>15</v>
      </c>
      <c r="J7">
        <v>29.19</v>
      </c>
      <c r="K7">
        <v>1.502E-2</v>
      </c>
    </row>
    <row r="8" spans="1:11" x14ac:dyDescent="0.25">
      <c r="A8">
        <v>35.128650999999998</v>
      </c>
      <c r="B8">
        <v>0</v>
      </c>
      <c r="C8">
        <v>0.52500000000000002</v>
      </c>
      <c r="D8">
        <v>14.32</v>
      </c>
      <c r="E8">
        <v>16.260000000000002</v>
      </c>
      <c r="F8">
        <v>13.11</v>
      </c>
      <c r="G8">
        <v>-1.94</v>
      </c>
      <c r="H8">
        <v>-100</v>
      </c>
      <c r="I8">
        <v>15</v>
      </c>
      <c r="J8">
        <v>29.19</v>
      </c>
      <c r="K8">
        <v>1.502E-2</v>
      </c>
    </row>
    <row r="9" spans="1:11" x14ac:dyDescent="0.25">
      <c r="A9">
        <v>35.278671000000003</v>
      </c>
      <c r="B9">
        <v>0</v>
      </c>
      <c r="C9">
        <v>0.52500000000000002</v>
      </c>
      <c r="D9">
        <v>14.32</v>
      </c>
      <c r="E9">
        <v>16.54</v>
      </c>
      <c r="F9">
        <v>13.11</v>
      </c>
      <c r="G9">
        <v>-2.2200000000000002</v>
      </c>
      <c r="H9">
        <v>-100</v>
      </c>
      <c r="I9">
        <v>15</v>
      </c>
      <c r="J9">
        <v>29.19</v>
      </c>
      <c r="K9">
        <v>1.5011999999999999E-2</v>
      </c>
    </row>
    <row r="10" spans="1:11" x14ac:dyDescent="0.25">
      <c r="A10">
        <v>35.428691999999998</v>
      </c>
      <c r="B10">
        <v>0</v>
      </c>
      <c r="C10">
        <v>0.52500000000000002</v>
      </c>
      <c r="D10">
        <v>14.32</v>
      </c>
      <c r="E10">
        <v>16.809999999999999</v>
      </c>
      <c r="F10">
        <v>13.11</v>
      </c>
      <c r="G10">
        <v>-2.4900000000000002</v>
      </c>
      <c r="H10">
        <v>-100</v>
      </c>
      <c r="I10">
        <v>15</v>
      </c>
      <c r="J10">
        <v>29.19</v>
      </c>
      <c r="K10">
        <v>1.5011999999999999E-2</v>
      </c>
    </row>
    <row r="11" spans="1:11" x14ac:dyDescent="0.25">
      <c r="A11">
        <v>35.578709000000003</v>
      </c>
      <c r="B11">
        <v>0</v>
      </c>
      <c r="C11">
        <v>0.52500000000000002</v>
      </c>
      <c r="D11">
        <v>14.32</v>
      </c>
      <c r="E11">
        <v>16.399999999999999</v>
      </c>
      <c r="F11">
        <v>13.11</v>
      </c>
      <c r="G11">
        <v>-2.08</v>
      </c>
      <c r="H11">
        <v>-100</v>
      </c>
      <c r="I11">
        <v>15</v>
      </c>
      <c r="J11">
        <v>29.19</v>
      </c>
      <c r="K11">
        <v>1.4996000000000001E-2</v>
      </c>
    </row>
    <row r="12" spans="1:11" x14ac:dyDescent="0.25">
      <c r="A12">
        <v>35.72871</v>
      </c>
      <c r="B12">
        <v>0</v>
      </c>
      <c r="C12">
        <v>0.51300000000000001</v>
      </c>
      <c r="D12">
        <v>14.32</v>
      </c>
      <c r="E12">
        <v>16.670000000000002</v>
      </c>
      <c r="F12">
        <v>13.11</v>
      </c>
      <c r="G12">
        <v>-2.36</v>
      </c>
      <c r="H12">
        <v>-100</v>
      </c>
      <c r="I12">
        <v>15</v>
      </c>
      <c r="J12">
        <v>29.19</v>
      </c>
      <c r="K12">
        <v>1.4992E-2</v>
      </c>
    </row>
    <row r="13" spans="1:11" x14ac:dyDescent="0.25">
      <c r="A13">
        <v>35.878718999999997</v>
      </c>
      <c r="B13">
        <v>0</v>
      </c>
      <c r="C13">
        <v>0.52500000000000002</v>
      </c>
      <c r="D13">
        <v>14.32</v>
      </c>
      <c r="E13">
        <v>16.95</v>
      </c>
      <c r="F13">
        <v>13.11</v>
      </c>
      <c r="G13">
        <v>-2.63</v>
      </c>
      <c r="H13">
        <v>-100</v>
      </c>
      <c r="I13">
        <v>15</v>
      </c>
      <c r="J13">
        <v>29.19</v>
      </c>
      <c r="K13">
        <v>1.502E-2</v>
      </c>
    </row>
    <row r="14" spans="1:11" x14ac:dyDescent="0.25">
      <c r="A14">
        <v>36.028728000000001</v>
      </c>
      <c r="B14">
        <v>0</v>
      </c>
      <c r="C14">
        <v>0.52500000000000002</v>
      </c>
      <c r="D14">
        <v>14.32</v>
      </c>
      <c r="E14">
        <v>16.54</v>
      </c>
      <c r="F14">
        <v>13.11</v>
      </c>
      <c r="G14">
        <v>-2.2200000000000002</v>
      </c>
      <c r="H14">
        <v>-100</v>
      </c>
      <c r="I14">
        <v>15</v>
      </c>
      <c r="J14">
        <v>29.19</v>
      </c>
      <c r="K14">
        <v>1.4992E-2</v>
      </c>
    </row>
    <row r="15" spans="1:11" x14ac:dyDescent="0.25">
      <c r="A15" t="s">
        <v>25</v>
      </c>
      <c r="B15">
        <v>0.16</v>
      </c>
      <c r="C15">
        <v>6.39</v>
      </c>
      <c r="D15">
        <v>-6.14</v>
      </c>
      <c r="E15">
        <v>3.35</v>
      </c>
      <c r="F15">
        <v>-7.03</v>
      </c>
    </row>
    <row r="16" spans="1:11" x14ac:dyDescent="0.25">
      <c r="A16" t="s">
        <v>25</v>
      </c>
      <c r="B16">
        <v>0.2</v>
      </c>
      <c r="C16">
        <v>6.39</v>
      </c>
      <c r="D16">
        <v>-7.67</v>
      </c>
      <c r="E16">
        <v>3.39</v>
      </c>
      <c r="F16">
        <v>-7.52</v>
      </c>
    </row>
    <row r="17" spans="1:6" x14ac:dyDescent="0.25">
      <c r="A17" t="s">
        <v>25</v>
      </c>
      <c r="B17">
        <v>0.25</v>
      </c>
      <c r="C17">
        <v>6.36</v>
      </c>
      <c r="D17">
        <v>-9.6199999999999992</v>
      </c>
      <c r="E17">
        <v>3.46</v>
      </c>
      <c r="F17">
        <v>-9.32</v>
      </c>
    </row>
    <row r="18" spans="1:6" x14ac:dyDescent="0.25">
      <c r="A18" t="s">
        <v>25</v>
      </c>
      <c r="B18">
        <v>0.32</v>
      </c>
      <c r="C18">
        <v>6.33</v>
      </c>
      <c r="D18">
        <v>-12.05</v>
      </c>
      <c r="E18">
        <v>3.6</v>
      </c>
      <c r="F18">
        <v>-11.37</v>
      </c>
    </row>
    <row r="19" spans="1:6" x14ac:dyDescent="0.25">
      <c r="A19" t="s">
        <v>25</v>
      </c>
      <c r="B19">
        <v>0.4</v>
      </c>
      <c r="C19">
        <v>6.27</v>
      </c>
      <c r="D19">
        <v>-15.1</v>
      </c>
      <c r="E19">
        <v>3.5</v>
      </c>
      <c r="F19">
        <v>-13.6</v>
      </c>
    </row>
    <row r="20" spans="1:6" x14ac:dyDescent="0.25">
      <c r="A20" t="s">
        <v>25</v>
      </c>
      <c r="B20">
        <v>0.5</v>
      </c>
      <c r="C20">
        <v>6.19</v>
      </c>
      <c r="D20">
        <v>-18.84</v>
      </c>
      <c r="E20">
        <v>3.37</v>
      </c>
      <c r="F20">
        <v>-17.22</v>
      </c>
    </row>
    <row r="21" spans="1:6" x14ac:dyDescent="0.25">
      <c r="A21" t="s">
        <v>25</v>
      </c>
      <c r="B21">
        <v>0.63</v>
      </c>
      <c r="C21">
        <v>6.06</v>
      </c>
      <c r="D21">
        <v>-23.44</v>
      </c>
      <c r="E21">
        <v>3.4</v>
      </c>
      <c r="F21">
        <v>-20.3</v>
      </c>
    </row>
    <row r="22" spans="1:6" x14ac:dyDescent="0.25">
      <c r="A22" t="s">
        <v>25</v>
      </c>
      <c r="B22">
        <v>0.79</v>
      </c>
      <c r="C22">
        <v>5.86</v>
      </c>
      <c r="D22">
        <v>-29.34</v>
      </c>
      <c r="E22">
        <v>2.99</v>
      </c>
      <c r="F22">
        <v>-26.91</v>
      </c>
    </row>
    <row r="23" spans="1:6" x14ac:dyDescent="0.25">
      <c r="A23" t="s">
        <v>25</v>
      </c>
      <c r="B23">
        <v>1</v>
      </c>
      <c r="C23">
        <v>5.59</v>
      </c>
      <c r="D23">
        <v>-36.46</v>
      </c>
      <c r="E23">
        <v>2.97</v>
      </c>
      <c r="F23">
        <v>-33.520000000000003</v>
      </c>
    </row>
    <row r="24" spans="1:6" x14ac:dyDescent="0.25">
      <c r="A24" t="s">
        <v>25</v>
      </c>
      <c r="B24">
        <v>1.26</v>
      </c>
      <c r="C24">
        <v>5.17</v>
      </c>
      <c r="D24">
        <v>-44.84</v>
      </c>
      <c r="E24">
        <v>2.5499999999999998</v>
      </c>
      <c r="F24">
        <v>-41.34</v>
      </c>
    </row>
    <row r="25" spans="1:6" x14ac:dyDescent="0.25">
      <c r="A25" t="s">
        <v>25</v>
      </c>
      <c r="B25">
        <v>1.58</v>
      </c>
      <c r="C25">
        <v>4.53</v>
      </c>
      <c r="D25">
        <v>-54.73</v>
      </c>
      <c r="E25">
        <v>1.97</v>
      </c>
      <c r="F25">
        <v>-50.75</v>
      </c>
    </row>
    <row r="26" spans="1:6" x14ac:dyDescent="0.25">
      <c r="A26" t="s">
        <v>25</v>
      </c>
      <c r="B26">
        <v>1.99</v>
      </c>
      <c r="C26">
        <v>3.69</v>
      </c>
      <c r="D26">
        <v>-65.510000000000005</v>
      </c>
      <c r="E26">
        <v>1.35</v>
      </c>
      <c r="F26">
        <v>-61.15</v>
      </c>
    </row>
    <row r="27" spans="1:6" x14ac:dyDescent="0.25">
      <c r="A27" t="s">
        <v>25</v>
      </c>
      <c r="B27">
        <v>2.5099999999999998</v>
      </c>
      <c r="C27">
        <v>2.59</v>
      </c>
      <c r="D27">
        <v>-78.12</v>
      </c>
      <c r="E27">
        <v>0.28999999999999998</v>
      </c>
      <c r="F27">
        <v>-74.680000000000007</v>
      </c>
    </row>
    <row r="28" spans="1:6" x14ac:dyDescent="0.25">
      <c r="A28" t="s">
        <v>25</v>
      </c>
      <c r="B28">
        <v>3.16</v>
      </c>
      <c r="C28">
        <v>1.07</v>
      </c>
      <c r="D28">
        <v>-91.1</v>
      </c>
      <c r="E28">
        <v>-1.02</v>
      </c>
      <c r="F28">
        <v>-89.31</v>
      </c>
    </row>
    <row r="29" spans="1:6" x14ac:dyDescent="0.25">
      <c r="A29" t="s">
        <v>25</v>
      </c>
      <c r="B29">
        <v>3.98</v>
      </c>
      <c r="C29">
        <v>-0.79</v>
      </c>
      <c r="D29">
        <v>-105.8</v>
      </c>
      <c r="E29">
        <v>-2.74</v>
      </c>
      <c r="F29">
        <v>-106.22</v>
      </c>
    </row>
    <row r="30" spans="1:6" x14ac:dyDescent="0.25">
      <c r="A30" t="s">
        <v>25</v>
      </c>
      <c r="B30">
        <v>5.01</v>
      </c>
      <c r="C30">
        <v>-3.04</v>
      </c>
      <c r="D30">
        <v>-121.03</v>
      </c>
      <c r="E30">
        <v>-4.91</v>
      </c>
      <c r="F30">
        <v>-123.94</v>
      </c>
    </row>
    <row r="31" spans="1:6" x14ac:dyDescent="0.25">
      <c r="A31" t="s">
        <v>25</v>
      </c>
      <c r="B31">
        <v>6.31</v>
      </c>
      <c r="C31">
        <v>-5.84</v>
      </c>
      <c r="D31">
        <v>-136.81</v>
      </c>
      <c r="E31">
        <v>-7.51</v>
      </c>
      <c r="F31">
        <v>-143.09</v>
      </c>
    </row>
    <row r="32" spans="1:6" x14ac:dyDescent="0.25">
      <c r="A32" t="s">
        <v>25</v>
      </c>
      <c r="B32">
        <v>7.94</v>
      </c>
      <c r="C32">
        <v>-9.26</v>
      </c>
      <c r="D32">
        <v>-152.47</v>
      </c>
      <c r="E32">
        <v>-10.76</v>
      </c>
      <c r="F32">
        <v>-161.94999999999999</v>
      </c>
    </row>
    <row r="33" spans="1:11" x14ac:dyDescent="0.25">
      <c r="A33" t="s">
        <v>25</v>
      </c>
      <c r="B33">
        <v>10</v>
      </c>
      <c r="C33">
        <v>-12.99</v>
      </c>
      <c r="D33">
        <v>-168.36</v>
      </c>
      <c r="E33">
        <v>-14.33</v>
      </c>
      <c r="F33">
        <v>178.15</v>
      </c>
    </row>
    <row r="34" spans="1:11" x14ac:dyDescent="0.25">
      <c r="A34" t="s">
        <v>25</v>
      </c>
      <c r="B34">
        <v>12.59</v>
      </c>
      <c r="C34">
        <v>-17.46</v>
      </c>
      <c r="D34">
        <v>176.33</v>
      </c>
      <c r="E34">
        <v>-18.55</v>
      </c>
      <c r="F34">
        <v>157.65</v>
      </c>
    </row>
    <row r="35" spans="1:11" x14ac:dyDescent="0.25">
      <c r="A35" t="s">
        <v>25</v>
      </c>
      <c r="B35">
        <v>15.85</v>
      </c>
      <c r="C35">
        <v>-22.87</v>
      </c>
      <c r="D35">
        <v>162.16</v>
      </c>
      <c r="E35">
        <v>-23.75</v>
      </c>
      <c r="F35">
        <v>135.01</v>
      </c>
    </row>
    <row r="36" spans="1:11" x14ac:dyDescent="0.25">
      <c r="A36" t="s">
        <v>25</v>
      </c>
      <c r="B36">
        <v>19.95</v>
      </c>
      <c r="C36">
        <v>-28.24</v>
      </c>
      <c r="D36">
        <v>155.36000000000001</v>
      </c>
      <c r="E36">
        <v>-30.55</v>
      </c>
      <c r="F36">
        <v>122.88</v>
      </c>
    </row>
    <row r="37" spans="1:11" x14ac:dyDescent="0.25">
      <c r="A37" t="s">
        <v>25</v>
      </c>
      <c r="B37">
        <v>25.12</v>
      </c>
      <c r="C37">
        <v>-33.049999999999997</v>
      </c>
      <c r="D37">
        <v>148.34</v>
      </c>
      <c r="E37">
        <v>-34.090000000000003</v>
      </c>
      <c r="F37">
        <v>114.35</v>
      </c>
    </row>
    <row r="38" spans="1:11" x14ac:dyDescent="0.25">
      <c r="A38">
        <v>804.08825999999999</v>
      </c>
      <c r="B38">
        <v>0</v>
      </c>
      <c r="C38">
        <v>0.52500000000000002</v>
      </c>
      <c r="D38">
        <v>14.32</v>
      </c>
      <c r="E38">
        <v>17.64</v>
      </c>
      <c r="F38">
        <v>11.81</v>
      </c>
      <c r="G38">
        <v>-3.32</v>
      </c>
      <c r="H38">
        <v>-100</v>
      </c>
      <c r="I38">
        <v>15</v>
      </c>
      <c r="J38">
        <v>26.61</v>
      </c>
      <c r="K38">
        <v>1.5011999999999999E-2</v>
      </c>
    </row>
    <row r="39" spans="1:11" x14ac:dyDescent="0.25">
      <c r="A39">
        <v>804.23828000000003</v>
      </c>
      <c r="B39">
        <v>0</v>
      </c>
      <c r="C39">
        <v>0.51900000000000002</v>
      </c>
      <c r="D39">
        <v>14.32</v>
      </c>
      <c r="E39">
        <v>17.09</v>
      </c>
      <c r="F39">
        <v>11.55</v>
      </c>
      <c r="G39">
        <v>-2.77</v>
      </c>
      <c r="H39">
        <v>-100</v>
      </c>
      <c r="I39">
        <v>15</v>
      </c>
      <c r="J39">
        <v>28.62</v>
      </c>
      <c r="K39">
        <v>1.5011999999999999E-2</v>
      </c>
    </row>
    <row r="40" spans="1:11" x14ac:dyDescent="0.25">
      <c r="A40">
        <v>804.38831000000005</v>
      </c>
      <c r="B40">
        <v>0</v>
      </c>
      <c r="C40">
        <v>0.52500000000000002</v>
      </c>
      <c r="D40">
        <v>14.32</v>
      </c>
      <c r="E40">
        <v>16.809999999999999</v>
      </c>
      <c r="F40">
        <v>11.71</v>
      </c>
      <c r="G40">
        <v>-2.4900000000000002</v>
      </c>
      <c r="H40">
        <v>-100</v>
      </c>
      <c r="I40">
        <v>15</v>
      </c>
      <c r="J40">
        <v>29.06</v>
      </c>
      <c r="K40">
        <v>1.5008000000000001E-2</v>
      </c>
    </row>
    <row r="41" spans="1:11" x14ac:dyDescent="0.25">
      <c r="A41">
        <v>804.53832999999997</v>
      </c>
      <c r="B41">
        <v>0</v>
      </c>
      <c r="C41">
        <v>0.52500000000000002</v>
      </c>
      <c r="D41">
        <v>14.32</v>
      </c>
      <c r="E41">
        <v>16.670000000000002</v>
      </c>
      <c r="F41">
        <v>11.99</v>
      </c>
      <c r="G41">
        <v>-2.36</v>
      </c>
      <c r="H41">
        <v>-100</v>
      </c>
      <c r="I41">
        <v>15</v>
      </c>
      <c r="J41">
        <v>29.16</v>
      </c>
      <c r="K41">
        <v>1.5008000000000001E-2</v>
      </c>
    </row>
    <row r="42" spans="1:11" x14ac:dyDescent="0.25">
      <c r="A42">
        <v>804.68835000000001</v>
      </c>
      <c r="B42">
        <v>0</v>
      </c>
      <c r="C42">
        <v>0.51900000000000002</v>
      </c>
      <c r="D42">
        <v>14.32</v>
      </c>
      <c r="E42">
        <v>16.95</v>
      </c>
      <c r="F42">
        <v>12.26</v>
      </c>
      <c r="G42">
        <v>-2.63</v>
      </c>
      <c r="H42">
        <v>-100</v>
      </c>
      <c r="I42">
        <v>15</v>
      </c>
      <c r="J42">
        <v>29.19</v>
      </c>
      <c r="K42">
        <v>1.502E-2</v>
      </c>
    </row>
    <row r="43" spans="1:11" x14ac:dyDescent="0.25">
      <c r="A43">
        <v>804.83849999999995</v>
      </c>
      <c r="B43">
        <v>0</v>
      </c>
      <c r="C43">
        <v>0.51900000000000002</v>
      </c>
      <c r="D43">
        <v>14.32</v>
      </c>
      <c r="E43">
        <v>16.54</v>
      </c>
      <c r="F43">
        <v>12.47</v>
      </c>
      <c r="G43">
        <v>-2.2200000000000002</v>
      </c>
      <c r="H43">
        <v>-100</v>
      </c>
      <c r="I43">
        <v>15</v>
      </c>
      <c r="J43">
        <v>29.19</v>
      </c>
      <c r="K43">
        <v>1.4999999999999999E-2</v>
      </c>
    </row>
    <row r="44" spans="1:11" x14ac:dyDescent="0.25">
      <c r="A44">
        <v>804.98852999999997</v>
      </c>
      <c r="B44">
        <v>0</v>
      </c>
      <c r="C44">
        <v>0.52500000000000002</v>
      </c>
      <c r="D44">
        <v>14.32</v>
      </c>
      <c r="E44">
        <v>16.809999999999999</v>
      </c>
      <c r="F44">
        <v>12.64</v>
      </c>
      <c r="G44">
        <v>-2.4900000000000002</v>
      </c>
      <c r="H44">
        <v>-100</v>
      </c>
      <c r="I44">
        <v>15</v>
      </c>
      <c r="J44">
        <v>29.19</v>
      </c>
      <c r="K44">
        <v>1.4996000000000001E-2</v>
      </c>
    </row>
    <row r="45" spans="1:11" x14ac:dyDescent="0.25">
      <c r="A45">
        <v>805.13855000000001</v>
      </c>
      <c r="B45">
        <v>0</v>
      </c>
      <c r="C45">
        <v>0.51900000000000002</v>
      </c>
      <c r="D45">
        <v>14.32</v>
      </c>
      <c r="E45">
        <v>16.54</v>
      </c>
      <c r="F45">
        <v>12.76</v>
      </c>
      <c r="G45">
        <v>-2.2200000000000002</v>
      </c>
      <c r="H45">
        <v>-100</v>
      </c>
      <c r="I45">
        <v>15</v>
      </c>
      <c r="J45">
        <v>29.19</v>
      </c>
      <c r="K45">
        <v>1.5008000000000001E-2</v>
      </c>
    </row>
    <row r="46" spans="1:11" x14ac:dyDescent="0.25">
      <c r="A46">
        <v>805.28863999999999</v>
      </c>
      <c r="B46">
        <v>0</v>
      </c>
      <c r="C46">
        <v>0.53100000000000003</v>
      </c>
      <c r="D46">
        <v>14.32</v>
      </c>
      <c r="E46">
        <v>16.399999999999999</v>
      </c>
      <c r="F46">
        <v>12.85</v>
      </c>
      <c r="G46">
        <v>-2.08</v>
      </c>
      <c r="H46">
        <v>-100</v>
      </c>
      <c r="I46">
        <v>15</v>
      </c>
      <c r="J46">
        <v>29.19</v>
      </c>
      <c r="K46">
        <v>1.5011999999999999E-2</v>
      </c>
    </row>
    <row r="47" spans="1:11" x14ac:dyDescent="0.25">
      <c r="A47">
        <v>805.43866000000003</v>
      </c>
      <c r="B47">
        <v>0</v>
      </c>
      <c r="C47">
        <v>0.51300000000000001</v>
      </c>
      <c r="D47">
        <v>14.32</v>
      </c>
      <c r="E47">
        <v>16.12</v>
      </c>
      <c r="F47">
        <v>12.92</v>
      </c>
      <c r="G47">
        <v>-1.8</v>
      </c>
      <c r="H47">
        <v>-100</v>
      </c>
      <c r="I47">
        <v>15</v>
      </c>
      <c r="J47">
        <v>29.19</v>
      </c>
      <c r="K47">
        <v>1.4992E-2</v>
      </c>
    </row>
    <row r="48" spans="1:11" x14ac:dyDescent="0.25">
      <c r="A48">
        <v>805.58880999999997</v>
      </c>
      <c r="B48">
        <v>0</v>
      </c>
      <c r="C48">
        <v>0.51300000000000001</v>
      </c>
      <c r="D48">
        <v>14.32</v>
      </c>
      <c r="E48">
        <v>16.670000000000002</v>
      </c>
      <c r="F48">
        <v>12.97</v>
      </c>
      <c r="G48">
        <v>-2.36</v>
      </c>
      <c r="H48">
        <v>-100</v>
      </c>
      <c r="I48">
        <v>15</v>
      </c>
      <c r="J48">
        <v>29.19</v>
      </c>
      <c r="K48">
        <v>1.5016E-2</v>
      </c>
    </row>
    <row r="49" spans="1:11" x14ac:dyDescent="0.25">
      <c r="A49">
        <v>805.73895000000005</v>
      </c>
      <c r="B49">
        <v>0</v>
      </c>
      <c r="C49">
        <v>0.52500000000000002</v>
      </c>
      <c r="D49">
        <v>14.32</v>
      </c>
      <c r="E49">
        <v>16.54</v>
      </c>
      <c r="F49">
        <v>13.01</v>
      </c>
      <c r="G49">
        <v>-2.2200000000000002</v>
      </c>
      <c r="H49">
        <v>-100</v>
      </c>
      <c r="I49">
        <v>15</v>
      </c>
      <c r="J49">
        <v>29.19</v>
      </c>
      <c r="K49">
        <v>1.4992E-2</v>
      </c>
    </row>
    <row r="50" spans="1:11" x14ac:dyDescent="0.25">
      <c r="A50">
        <v>805.88904000000002</v>
      </c>
      <c r="B50">
        <v>0</v>
      </c>
      <c r="C50">
        <v>0.51300000000000001</v>
      </c>
      <c r="D50">
        <v>14.32</v>
      </c>
      <c r="E50">
        <v>16.260000000000002</v>
      </c>
      <c r="F50">
        <v>13.03</v>
      </c>
      <c r="G50">
        <v>-1.94</v>
      </c>
      <c r="H50">
        <v>-100</v>
      </c>
      <c r="I50">
        <v>15</v>
      </c>
      <c r="J50">
        <v>29.19</v>
      </c>
      <c r="K50">
        <v>1.5011999999999999E-2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2"/>
  <sheetViews>
    <sheetView topLeftCell="A22" workbookViewId="0">
      <selection activeCell="B17" sqref="B17:F39"/>
    </sheetView>
  </sheetViews>
  <sheetFormatPr defaultRowHeight="15" x14ac:dyDescent="0.25"/>
  <sheetData>
    <row r="1" spans="1:11" x14ac:dyDescent="0.25">
      <c r="A1">
        <v>16.8279</v>
      </c>
      <c r="B1">
        <v>0</v>
      </c>
      <c r="C1">
        <v>0.72399999999999998</v>
      </c>
      <c r="D1">
        <v>25.42</v>
      </c>
      <c r="E1">
        <v>25.28</v>
      </c>
      <c r="F1">
        <v>24.42</v>
      </c>
      <c r="G1">
        <v>0.14000000000000001</v>
      </c>
      <c r="H1">
        <v>40.07</v>
      </c>
      <c r="I1">
        <v>22</v>
      </c>
      <c r="J1">
        <v>40.6</v>
      </c>
      <c r="K1">
        <v>1.5004E-2</v>
      </c>
    </row>
    <row r="2" spans="1:11" x14ac:dyDescent="0.25">
      <c r="A2">
        <v>16.977917000000001</v>
      </c>
      <c r="B2">
        <v>0</v>
      </c>
      <c r="C2">
        <v>0.73599999999999999</v>
      </c>
      <c r="D2">
        <v>25.42</v>
      </c>
      <c r="E2">
        <v>25.15</v>
      </c>
      <c r="F2">
        <v>24.42</v>
      </c>
      <c r="G2">
        <v>0.27</v>
      </c>
      <c r="H2">
        <v>40.04</v>
      </c>
      <c r="I2">
        <v>22</v>
      </c>
      <c r="J2">
        <v>40.6</v>
      </c>
      <c r="K2">
        <v>1.4992E-2</v>
      </c>
    </row>
    <row r="3" spans="1:11" x14ac:dyDescent="0.25">
      <c r="A3">
        <v>17.127928000000001</v>
      </c>
      <c r="B3">
        <v>0</v>
      </c>
      <c r="C3">
        <v>0.73</v>
      </c>
      <c r="D3">
        <v>25.42</v>
      </c>
      <c r="E3">
        <v>25.41</v>
      </c>
      <c r="F3">
        <v>24.42</v>
      </c>
      <c r="G3">
        <v>0.01</v>
      </c>
      <c r="H3">
        <v>40.06</v>
      </c>
      <c r="I3">
        <v>22</v>
      </c>
      <c r="J3">
        <v>40.6</v>
      </c>
      <c r="K3">
        <v>1.5008000000000001E-2</v>
      </c>
    </row>
    <row r="4" spans="1:11" x14ac:dyDescent="0.25">
      <c r="A4">
        <v>17.277920000000002</v>
      </c>
      <c r="B4">
        <v>0</v>
      </c>
      <c r="C4">
        <v>0.71699999999999997</v>
      </c>
      <c r="D4">
        <v>25.42</v>
      </c>
      <c r="E4">
        <v>25.28</v>
      </c>
      <c r="F4">
        <v>24.42</v>
      </c>
      <c r="G4">
        <v>0.14000000000000001</v>
      </c>
      <c r="H4">
        <v>40.11</v>
      </c>
      <c r="I4">
        <v>22</v>
      </c>
      <c r="J4">
        <v>40.6</v>
      </c>
      <c r="K4">
        <v>1.5023999999999999E-2</v>
      </c>
    </row>
    <row r="5" spans="1:11" x14ac:dyDescent="0.25">
      <c r="A5">
        <v>17.42794</v>
      </c>
      <c r="B5">
        <v>0</v>
      </c>
      <c r="C5">
        <v>0.72399999999999998</v>
      </c>
      <c r="D5">
        <v>25.42</v>
      </c>
      <c r="E5">
        <v>25.28</v>
      </c>
      <c r="F5">
        <v>24.42</v>
      </c>
      <c r="G5">
        <v>0.14000000000000001</v>
      </c>
      <c r="H5">
        <v>40.11</v>
      </c>
      <c r="I5">
        <v>22</v>
      </c>
      <c r="J5">
        <v>40.6</v>
      </c>
      <c r="K5">
        <v>1.4999999999999999E-2</v>
      </c>
    </row>
    <row r="6" spans="1:11" x14ac:dyDescent="0.25">
      <c r="A6">
        <v>17.577947999999999</v>
      </c>
      <c r="B6">
        <v>0</v>
      </c>
      <c r="C6">
        <v>0.73</v>
      </c>
      <c r="D6">
        <v>25.42</v>
      </c>
      <c r="E6">
        <v>25.28</v>
      </c>
      <c r="F6">
        <v>24.42</v>
      </c>
      <c r="G6">
        <v>0.14000000000000001</v>
      </c>
      <c r="H6">
        <v>40.1</v>
      </c>
      <c r="I6">
        <v>22</v>
      </c>
      <c r="J6">
        <v>40.6</v>
      </c>
      <c r="K6">
        <v>1.4992E-2</v>
      </c>
    </row>
    <row r="7" spans="1:11" x14ac:dyDescent="0.25">
      <c r="A7">
        <v>17.727961000000001</v>
      </c>
      <c r="B7">
        <v>0</v>
      </c>
      <c r="C7">
        <v>0.73599999999999999</v>
      </c>
      <c r="D7">
        <v>25.42</v>
      </c>
      <c r="E7">
        <v>25.15</v>
      </c>
      <c r="F7">
        <v>24.42</v>
      </c>
      <c r="G7">
        <v>0.27</v>
      </c>
      <c r="H7">
        <v>40.119999999999997</v>
      </c>
      <c r="I7">
        <v>22</v>
      </c>
      <c r="J7">
        <v>40.6</v>
      </c>
      <c r="K7">
        <v>1.5004E-2</v>
      </c>
    </row>
    <row r="8" spans="1:11" x14ac:dyDescent="0.25">
      <c r="A8">
        <v>17.877960000000002</v>
      </c>
      <c r="B8">
        <v>0</v>
      </c>
      <c r="C8">
        <v>0.73599999999999999</v>
      </c>
      <c r="D8">
        <v>25.42</v>
      </c>
      <c r="E8">
        <v>25.67</v>
      </c>
      <c r="F8">
        <v>24.42</v>
      </c>
      <c r="G8">
        <v>-0.26</v>
      </c>
      <c r="H8">
        <v>40.159999999999997</v>
      </c>
      <c r="I8">
        <v>22</v>
      </c>
      <c r="J8">
        <v>40.6</v>
      </c>
      <c r="K8">
        <v>1.5004E-2</v>
      </c>
    </row>
    <row r="9" spans="1:11" x14ac:dyDescent="0.25">
      <c r="A9">
        <v>18.027971000000001</v>
      </c>
      <c r="B9">
        <v>0</v>
      </c>
      <c r="C9">
        <v>0.73599999999999999</v>
      </c>
      <c r="D9">
        <v>25.42</v>
      </c>
      <c r="E9">
        <v>25.54</v>
      </c>
      <c r="F9">
        <v>24.42</v>
      </c>
      <c r="G9">
        <v>-0.12</v>
      </c>
      <c r="H9">
        <v>40.200000000000003</v>
      </c>
      <c r="I9">
        <v>22</v>
      </c>
      <c r="J9">
        <v>40.6</v>
      </c>
      <c r="K9">
        <v>1.5004E-2</v>
      </c>
    </row>
    <row r="10" spans="1:11" x14ac:dyDescent="0.25">
      <c r="A10">
        <v>18.177983999999999</v>
      </c>
      <c r="B10">
        <v>0</v>
      </c>
      <c r="C10">
        <v>0.73599999999999999</v>
      </c>
      <c r="D10">
        <v>25.42</v>
      </c>
      <c r="E10">
        <v>25.28</v>
      </c>
      <c r="F10">
        <v>24.42</v>
      </c>
      <c r="G10">
        <v>0.14000000000000001</v>
      </c>
      <c r="H10">
        <v>40.229999999999997</v>
      </c>
      <c r="I10">
        <v>22</v>
      </c>
      <c r="J10">
        <v>40.6</v>
      </c>
      <c r="K10">
        <v>1.4996000000000001E-2</v>
      </c>
    </row>
    <row r="11" spans="1:11" x14ac:dyDescent="0.25">
      <c r="A11">
        <v>18.327995000000001</v>
      </c>
      <c r="B11">
        <v>0</v>
      </c>
      <c r="C11">
        <v>0.72399999999999998</v>
      </c>
      <c r="D11">
        <v>25.42</v>
      </c>
      <c r="E11">
        <v>25.67</v>
      </c>
      <c r="F11">
        <v>24.42</v>
      </c>
      <c r="G11">
        <v>-0.26</v>
      </c>
      <c r="H11">
        <v>40.24</v>
      </c>
      <c r="I11">
        <v>22</v>
      </c>
      <c r="J11">
        <v>40.6</v>
      </c>
      <c r="K11">
        <v>1.4999999999999999E-2</v>
      </c>
    </row>
    <row r="12" spans="1:11" x14ac:dyDescent="0.25">
      <c r="A12">
        <v>18.478012</v>
      </c>
      <c r="B12">
        <v>0</v>
      </c>
      <c r="C12">
        <v>0.72399999999999998</v>
      </c>
      <c r="D12">
        <v>25.42</v>
      </c>
      <c r="E12">
        <v>25.41</v>
      </c>
      <c r="F12">
        <v>24.42</v>
      </c>
      <c r="G12">
        <v>0.01</v>
      </c>
      <c r="H12">
        <v>40.22</v>
      </c>
      <c r="I12">
        <v>22</v>
      </c>
      <c r="J12">
        <v>40.6</v>
      </c>
      <c r="K12">
        <v>1.4992E-2</v>
      </c>
    </row>
    <row r="13" spans="1:11" x14ac:dyDescent="0.25">
      <c r="A13">
        <v>18.628018999999998</v>
      </c>
      <c r="B13">
        <v>0</v>
      </c>
      <c r="C13">
        <v>0.72399999999999998</v>
      </c>
      <c r="D13">
        <v>25.42</v>
      </c>
      <c r="E13">
        <v>25.8</v>
      </c>
      <c r="F13">
        <v>24.42</v>
      </c>
      <c r="G13">
        <v>-0.39</v>
      </c>
      <c r="H13">
        <v>40.15</v>
      </c>
      <c r="I13">
        <v>22</v>
      </c>
      <c r="J13">
        <v>40.6</v>
      </c>
      <c r="K13">
        <v>1.5011999999999999E-2</v>
      </c>
    </row>
    <row r="14" spans="1:11" x14ac:dyDescent="0.25">
      <c r="A14">
        <v>18.778010999999999</v>
      </c>
      <c r="B14">
        <v>0</v>
      </c>
      <c r="C14">
        <v>0.72399999999999998</v>
      </c>
      <c r="D14">
        <v>25.42</v>
      </c>
      <c r="E14">
        <v>25.28</v>
      </c>
      <c r="F14">
        <v>24.42</v>
      </c>
      <c r="G14">
        <v>0.14000000000000001</v>
      </c>
      <c r="H14">
        <v>40.119999999999997</v>
      </c>
      <c r="I14">
        <v>22</v>
      </c>
      <c r="J14">
        <v>40.6</v>
      </c>
      <c r="K14">
        <v>1.4992E-2</v>
      </c>
    </row>
    <row r="15" spans="1:11" x14ac:dyDescent="0.25">
      <c r="A15">
        <v>18.928013</v>
      </c>
      <c r="B15">
        <v>0</v>
      </c>
      <c r="C15">
        <v>0.71699999999999997</v>
      </c>
      <c r="D15">
        <v>25.42</v>
      </c>
      <c r="E15">
        <v>25.54</v>
      </c>
      <c r="F15">
        <v>24.42</v>
      </c>
      <c r="G15">
        <v>-0.12</v>
      </c>
      <c r="H15">
        <v>40.07</v>
      </c>
      <c r="I15">
        <v>22</v>
      </c>
      <c r="J15">
        <v>40.6</v>
      </c>
      <c r="K15">
        <v>1.5004E-2</v>
      </c>
    </row>
    <row r="16" spans="1:11" x14ac:dyDescent="0.25">
      <c r="A16">
        <v>19.078012000000001</v>
      </c>
      <c r="B16">
        <v>0</v>
      </c>
      <c r="C16">
        <v>0.71699999999999997</v>
      </c>
      <c r="D16">
        <v>25.42</v>
      </c>
      <c r="E16">
        <v>25.67</v>
      </c>
      <c r="F16">
        <v>24.42</v>
      </c>
      <c r="G16">
        <v>-0.26</v>
      </c>
      <c r="H16">
        <v>39.979999999999997</v>
      </c>
      <c r="I16">
        <v>22</v>
      </c>
      <c r="J16">
        <v>40.6</v>
      </c>
      <c r="K16">
        <v>1.502E-2</v>
      </c>
    </row>
    <row r="17" spans="1:6" x14ac:dyDescent="0.25">
      <c r="A17" t="s">
        <v>25</v>
      </c>
      <c r="B17">
        <v>0.16</v>
      </c>
      <c r="C17">
        <v>2.56</v>
      </c>
      <c r="D17">
        <v>-4.63</v>
      </c>
      <c r="E17">
        <v>0.5</v>
      </c>
      <c r="F17">
        <v>-4.79</v>
      </c>
    </row>
    <row r="18" spans="1:6" x14ac:dyDescent="0.25">
      <c r="A18" t="s">
        <v>25</v>
      </c>
      <c r="B18">
        <v>0.2</v>
      </c>
      <c r="C18">
        <v>2.5499999999999998</v>
      </c>
      <c r="D18">
        <v>-5.8</v>
      </c>
      <c r="E18">
        <v>0.39</v>
      </c>
      <c r="F18">
        <v>-5.42</v>
      </c>
    </row>
    <row r="19" spans="1:6" x14ac:dyDescent="0.25">
      <c r="A19" t="s">
        <v>25</v>
      </c>
      <c r="B19">
        <v>0.25</v>
      </c>
      <c r="C19">
        <v>2.5299999999999998</v>
      </c>
      <c r="D19">
        <v>-7.29</v>
      </c>
      <c r="E19">
        <v>0.48</v>
      </c>
      <c r="F19">
        <v>-7.09</v>
      </c>
    </row>
    <row r="20" spans="1:6" x14ac:dyDescent="0.25">
      <c r="A20" t="s">
        <v>25</v>
      </c>
      <c r="B20">
        <v>0.32</v>
      </c>
      <c r="C20">
        <v>2.5099999999999998</v>
      </c>
      <c r="D20">
        <v>-9.16</v>
      </c>
      <c r="E20">
        <v>0.44</v>
      </c>
      <c r="F20">
        <v>-9.0500000000000007</v>
      </c>
    </row>
    <row r="21" spans="1:6" x14ac:dyDescent="0.25">
      <c r="A21" t="s">
        <v>25</v>
      </c>
      <c r="B21">
        <v>0.4</v>
      </c>
      <c r="C21">
        <v>2.4700000000000002</v>
      </c>
      <c r="D21">
        <v>-11.46</v>
      </c>
      <c r="E21">
        <v>0.37</v>
      </c>
      <c r="F21">
        <v>-10.99</v>
      </c>
    </row>
    <row r="22" spans="1:6" x14ac:dyDescent="0.25">
      <c r="A22" t="s">
        <v>25</v>
      </c>
      <c r="B22">
        <v>0.5</v>
      </c>
      <c r="C22">
        <v>2.4</v>
      </c>
      <c r="D22">
        <v>-14.3</v>
      </c>
      <c r="E22">
        <v>0.28999999999999998</v>
      </c>
      <c r="F22">
        <v>-14.02</v>
      </c>
    </row>
    <row r="23" spans="1:6" x14ac:dyDescent="0.25">
      <c r="A23" t="s">
        <v>25</v>
      </c>
      <c r="B23">
        <v>0.63</v>
      </c>
      <c r="C23">
        <v>2.31</v>
      </c>
      <c r="D23">
        <v>-17.84</v>
      </c>
      <c r="E23">
        <v>0.25</v>
      </c>
      <c r="F23">
        <v>-17.16</v>
      </c>
    </row>
    <row r="24" spans="1:6" x14ac:dyDescent="0.25">
      <c r="A24" t="s">
        <v>25</v>
      </c>
      <c r="B24">
        <v>0.79</v>
      </c>
      <c r="C24">
        <v>2.16</v>
      </c>
      <c r="D24">
        <v>-22.3</v>
      </c>
      <c r="E24">
        <v>0.18</v>
      </c>
      <c r="F24">
        <v>-21.59</v>
      </c>
    </row>
    <row r="25" spans="1:6" x14ac:dyDescent="0.25">
      <c r="A25" t="s">
        <v>25</v>
      </c>
      <c r="B25">
        <v>1</v>
      </c>
      <c r="C25">
        <v>1.95</v>
      </c>
      <c r="D25">
        <v>-27.84</v>
      </c>
      <c r="E25">
        <v>0.02</v>
      </c>
      <c r="F25">
        <v>-27.01</v>
      </c>
    </row>
    <row r="26" spans="1:6" x14ac:dyDescent="0.25">
      <c r="A26" t="s">
        <v>25</v>
      </c>
      <c r="B26">
        <v>1.26</v>
      </c>
      <c r="C26">
        <v>1.62</v>
      </c>
      <c r="D26">
        <v>-34.450000000000003</v>
      </c>
      <c r="E26">
        <v>-0.14000000000000001</v>
      </c>
      <c r="F26">
        <v>-33.840000000000003</v>
      </c>
    </row>
    <row r="27" spans="1:6" x14ac:dyDescent="0.25">
      <c r="A27" t="s">
        <v>25</v>
      </c>
      <c r="B27">
        <v>1.58</v>
      </c>
      <c r="C27">
        <v>1.1399999999999999</v>
      </c>
      <c r="D27">
        <v>-42.44</v>
      </c>
      <c r="E27">
        <v>-0.5</v>
      </c>
      <c r="F27">
        <v>-41.59</v>
      </c>
    </row>
    <row r="28" spans="1:6" x14ac:dyDescent="0.25">
      <c r="A28" t="s">
        <v>25</v>
      </c>
      <c r="B28">
        <v>1.99</v>
      </c>
      <c r="C28">
        <v>0.55000000000000004</v>
      </c>
      <c r="D28">
        <v>-51.82</v>
      </c>
      <c r="E28">
        <v>-0.99</v>
      </c>
      <c r="F28">
        <v>-51.66</v>
      </c>
    </row>
    <row r="29" spans="1:6" x14ac:dyDescent="0.25">
      <c r="A29" t="s">
        <v>25</v>
      </c>
      <c r="B29">
        <v>2.5099999999999998</v>
      </c>
      <c r="C29">
        <v>-0.31</v>
      </c>
      <c r="D29">
        <v>-63.46</v>
      </c>
      <c r="E29">
        <v>-1.68</v>
      </c>
      <c r="F29">
        <v>-63.67</v>
      </c>
    </row>
    <row r="30" spans="1:6" x14ac:dyDescent="0.25">
      <c r="A30" t="s">
        <v>25</v>
      </c>
      <c r="B30">
        <v>3.16</v>
      </c>
      <c r="C30">
        <v>-1.48</v>
      </c>
      <c r="D30">
        <v>-75.89</v>
      </c>
      <c r="E30">
        <v>-2.69</v>
      </c>
      <c r="F30">
        <v>-76.75</v>
      </c>
    </row>
    <row r="31" spans="1:6" x14ac:dyDescent="0.25">
      <c r="A31" t="s">
        <v>25</v>
      </c>
      <c r="B31">
        <v>3.98</v>
      </c>
      <c r="C31">
        <v>-3.03</v>
      </c>
      <c r="D31">
        <v>-90.9</v>
      </c>
      <c r="E31">
        <v>-4.03</v>
      </c>
      <c r="F31">
        <v>-92.36</v>
      </c>
    </row>
    <row r="32" spans="1:6" x14ac:dyDescent="0.25">
      <c r="A32" t="s">
        <v>25</v>
      </c>
      <c r="B32">
        <v>5.01</v>
      </c>
      <c r="C32">
        <v>-4.92</v>
      </c>
      <c r="D32">
        <v>-107.58</v>
      </c>
      <c r="E32">
        <v>-5.69</v>
      </c>
      <c r="F32">
        <v>-110.39</v>
      </c>
    </row>
    <row r="33" spans="1:11" x14ac:dyDescent="0.25">
      <c r="A33" t="s">
        <v>25</v>
      </c>
      <c r="B33">
        <v>6.31</v>
      </c>
      <c r="C33">
        <v>-7.36</v>
      </c>
      <c r="D33">
        <v>-124.89</v>
      </c>
      <c r="E33">
        <v>-7.97</v>
      </c>
      <c r="F33">
        <v>-129.07</v>
      </c>
    </row>
    <row r="34" spans="1:11" x14ac:dyDescent="0.25">
      <c r="A34" t="s">
        <v>25</v>
      </c>
      <c r="B34">
        <v>7.94</v>
      </c>
      <c r="C34">
        <v>-10.44</v>
      </c>
      <c r="D34">
        <v>-141.18</v>
      </c>
      <c r="E34">
        <v>-10.81</v>
      </c>
      <c r="F34">
        <v>-147.6</v>
      </c>
    </row>
    <row r="35" spans="1:11" x14ac:dyDescent="0.25">
      <c r="A35" t="s">
        <v>25</v>
      </c>
      <c r="B35">
        <v>10</v>
      </c>
      <c r="C35">
        <v>-13.47</v>
      </c>
      <c r="D35">
        <v>-159.28</v>
      </c>
      <c r="E35">
        <v>-13.72</v>
      </c>
      <c r="F35">
        <v>-168.05</v>
      </c>
    </row>
    <row r="36" spans="1:11" x14ac:dyDescent="0.25">
      <c r="A36" t="s">
        <v>25</v>
      </c>
      <c r="B36">
        <v>12.59</v>
      </c>
      <c r="C36">
        <v>-17.37</v>
      </c>
      <c r="D36">
        <v>-176.26</v>
      </c>
      <c r="E36">
        <v>-17.63</v>
      </c>
      <c r="F36">
        <v>172.12</v>
      </c>
    </row>
    <row r="37" spans="1:11" x14ac:dyDescent="0.25">
      <c r="A37" t="s">
        <v>25</v>
      </c>
      <c r="B37">
        <v>15.85</v>
      </c>
      <c r="C37">
        <v>-22.76</v>
      </c>
      <c r="D37">
        <v>168.33</v>
      </c>
      <c r="E37">
        <v>-23.22</v>
      </c>
      <c r="F37">
        <v>148.38999999999999</v>
      </c>
    </row>
    <row r="38" spans="1:11" x14ac:dyDescent="0.25">
      <c r="A38" t="s">
        <v>25</v>
      </c>
      <c r="B38">
        <v>19.95</v>
      </c>
      <c r="C38">
        <v>-27.7</v>
      </c>
      <c r="D38">
        <v>167.85</v>
      </c>
      <c r="E38">
        <v>-29.67</v>
      </c>
      <c r="F38">
        <v>145.46</v>
      </c>
    </row>
    <row r="39" spans="1:11" x14ac:dyDescent="0.25">
      <c r="A39" t="s">
        <v>25</v>
      </c>
      <c r="B39">
        <v>25.12</v>
      </c>
      <c r="C39">
        <v>-31.84</v>
      </c>
      <c r="D39">
        <v>159.77000000000001</v>
      </c>
      <c r="E39">
        <v>-33.51</v>
      </c>
      <c r="F39">
        <v>134.18</v>
      </c>
    </row>
    <row r="40" spans="1:11" x14ac:dyDescent="0.25">
      <c r="A40">
        <v>787.15764999999999</v>
      </c>
      <c r="B40">
        <v>0</v>
      </c>
      <c r="C40">
        <v>0.72399999999999998</v>
      </c>
      <c r="D40">
        <v>25.42</v>
      </c>
      <c r="E40">
        <v>26.45</v>
      </c>
      <c r="F40">
        <v>24.4</v>
      </c>
      <c r="G40">
        <v>-1.04</v>
      </c>
      <c r="H40">
        <v>-100</v>
      </c>
      <c r="I40">
        <v>22</v>
      </c>
      <c r="J40">
        <v>38.74</v>
      </c>
      <c r="K40">
        <v>1.5011999999999999E-2</v>
      </c>
    </row>
    <row r="41" spans="1:11" x14ac:dyDescent="0.25">
      <c r="A41">
        <v>787.30762000000004</v>
      </c>
      <c r="B41">
        <v>0</v>
      </c>
      <c r="C41">
        <v>0.71099999999999997</v>
      </c>
      <c r="D41">
        <v>25.42</v>
      </c>
      <c r="E41">
        <v>25.67</v>
      </c>
      <c r="F41">
        <v>23.97</v>
      </c>
      <c r="G41">
        <v>-0.26</v>
      </c>
      <c r="H41">
        <v>-100</v>
      </c>
      <c r="I41">
        <v>22</v>
      </c>
      <c r="J41">
        <v>40.19</v>
      </c>
      <c r="K41">
        <v>1.4999999999999999E-2</v>
      </c>
    </row>
    <row r="42" spans="1:11" x14ac:dyDescent="0.25">
      <c r="A42">
        <v>787.45763999999997</v>
      </c>
      <c r="B42">
        <v>0</v>
      </c>
      <c r="C42">
        <v>0.71699999999999997</v>
      </c>
      <c r="D42">
        <v>25.42</v>
      </c>
      <c r="E42">
        <v>25.67</v>
      </c>
      <c r="F42">
        <v>23.93</v>
      </c>
      <c r="G42">
        <v>-0.26</v>
      </c>
      <c r="H42">
        <v>-100</v>
      </c>
      <c r="I42">
        <v>22</v>
      </c>
      <c r="J42">
        <v>40.51</v>
      </c>
      <c r="K42">
        <v>1.4999999999999999E-2</v>
      </c>
    </row>
    <row r="43" spans="1:11" x14ac:dyDescent="0.25">
      <c r="A43">
        <v>787.60766999999998</v>
      </c>
      <c r="B43">
        <v>0</v>
      </c>
      <c r="C43">
        <v>0.72399999999999998</v>
      </c>
      <c r="D43">
        <v>25.42</v>
      </c>
      <c r="E43">
        <v>25.93</v>
      </c>
      <c r="F43">
        <v>24.06</v>
      </c>
      <c r="G43">
        <v>-0.52</v>
      </c>
      <c r="H43">
        <v>-100</v>
      </c>
      <c r="I43">
        <v>22</v>
      </c>
      <c r="J43">
        <v>40.58</v>
      </c>
      <c r="K43">
        <v>1.5011999999999999E-2</v>
      </c>
    </row>
    <row r="44" spans="1:11" x14ac:dyDescent="0.25">
      <c r="A44">
        <v>787.75762999999995</v>
      </c>
      <c r="B44">
        <v>0</v>
      </c>
      <c r="C44">
        <v>0.73599999999999999</v>
      </c>
      <c r="D44">
        <v>25.42</v>
      </c>
      <c r="E44">
        <v>26.19</v>
      </c>
      <c r="F44">
        <v>24.18</v>
      </c>
      <c r="G44">
        <v>-0.78</v>
      </c>
      <c r="H44">
        <v>-100</v>
      </c>
      <c r="I44">
        <v>22</v>
      </c>
      <c r="J44">
        <v>40.6</v>
      </c>
      <c r="K44">
        <v>1.5004E-2</v>
      </c>
    </row>
    <row r="45" spans="1:11" x14ac:dyDescent="0.25">
      <c r="A45">
        <v>787.90764999999999</v>
      </c>
      <c r="B45">
        <v>0</v>
      </c>
      <c r="C45">
        <v>0.73</v>
      </c>
      <c r="D45">
        <v>25.42</v>
      </c>
      <c r="E45">
        <v>25.67</v>
      </c>
      <c r="F45">
        <v>24.27</v>
      </c>
      <c r="G45">
        <v>-0.26</v>
      </c>
      <c r="H45">
        <v>-100</v>
      </c>
      <c r="I45">
        <v>22</v>
      </c>
      <c r="J45">
        <v>40.6</v>
      </c>
      <c r="K45">
        <v>1.5011999999999999E-2</v>
      </c>
    </row>
    <row r="46" spans="1:11" x14ac:dyDescent="0.25">
      <c r="A46">
        <v>788.05768</v>
      </c>
      <c r="B46">
        <v>0</v>
      </c>
      <c r="C46">
        <v>0.72399999999999998</v>
      </c>
      <c r="D46">
        <v>25.42</v>
      </c>
      <c r="E46">
        <v>25.8</v>
      </c>
      <c r="F46">
        <v>24.33</v>
      </c>
      <c r="G46">
        <v>-0.39</v>
      </c>
      <c r="H46">
        <v>-100</v>
      </c>
      <c r="I46">
        <v>22</v>
      </c>
      <c r="J46">
        <v>40.6</v>
      </c>
      <c r="K46">
        <v>1.502E-2</v>
      </c>
    </row>
    <row r="47" spans="1:11" x14ac:dyDescent="0.25">
      <c r="A47">
        <v>788.20770000000005</v>
      </c>
      <c r="B47">
        <v>0</v>
      </c>
      <c r="C47">
        <v>0.71699999999999997</v>
      </c>
      <c r="D47">
        <v>25.42</v>
      </c>
      <c r="E47">
        <v>25.8</v>
      </c>
      <c r="F47">
        <v>24.37</v>
      </c>
      <c r="G47">
        <v>-0.39</v>
      </c>
      <c r="H47">
        <v>-100</v>
      </c>
      <c r="I47">
        <v>22</v>
      </c>
      <c r="J47">
        <v>40.6</v>
      </c>
      <c r="K47">
        <v>1.5011999999999999E-2</v>
      </c>
    </row>
    <row r="48" spans="1:11" x14ac:dyDescent="0.25">
      <c r="A48">
        <v>788.35779000000002</v>
      </c>
      <c r="B48">
        <v>0</v>
      </c>
      <c r="C48">
        <v>0.71699999999999997</v>
      </c>
      <c r="D48">
        <v>25.42</v>
      </c>
      <c r="E48">
        <v>25.93</v>
      </c>
      <c r="F48">
        <v>24.39</v>
      </c>
      <c r="G48">
        <v>-0.52</v>
      </c>
      <c r="H48">
        <v>-100</v>
      </c>
      <c r="I48">
        <v>22</v>
      </c>
      <c r="J48">
        <v>40.6</v>
      </c>
      <c r="K48">
        <v>1.4992E-2</v>
      </c>
    </row>
    <row r="49" spans="1:11" x14ac:dyDescent="0.25">
      <c r="A49">
        <v>788.50774999999999</v>
      </c>
      <c r="B49">
        <v>0</v>
      </c>
      <c r="C49">
        <v>0.72399999999999998</v>
      </c>
      <c r="D49">
        <v>25.42</v>
      </c>
      <c r="E49">
        <v>26.06</v>
      </c>
      <c r="F49">
        <v>24.4</v>
      </c>
      <c r="G49">
        <v>-0.65</v>
      </c>
      <c r="H49">
        <v>-100</v>
      </c>
      <c r="I49">
        <v>22</v>
      </c>
      <c r="J49">
        <v>40.6</v>
      </c>
      <c r="K49">
        <v>1.5011999999999999E-2</v>
      </c>
    </row>
    <row r="50" spans="1:11" x14ac:dyDescent="0.25">
      <c r="A50">
        <v>788.65790000000004</v>
      </c>
      <c r="B50">
        <v>0</v>
      </c>
      <c r="C50">
        <v>0.71699999999999997</v>
      </c>
      <c r="D50">
        <v>25.42</v>
      </c>
      <c r="E50">
        <v>25.67</v>
      </c>
      <c r="F50">
        <v>24.41</v>
      </c>
      <c r="G50">
        <v>-0.26</v>
      </c>
      <c r="H50">
        <v>-100</v>
      </c>
      <c r="I50">
        <v>22</v>
      </c>
      <c r="J50">
        <v>40.6</v>
      </c>
      <c r="K50">
        <v>1.5008000000000001E-2</v>
      </c>
    </row>
    <row r="51" spans="1:11" x14ac:dyDescent="0.25">
      <c r="A51">
        <v>788.80786000000001</v>
      </c>
      <c r="B51">
        <v>0</v>
      </c>
      <c r="C51">
        <v>0.73</v>
      </c>
      <c r="D51">
        <v>25.42</v>
      </c>
      <c r="E51">
        <v>26.06</v>
      </c>
      <c r="F51">
        <v>24.41</v>
      </c>
      <c r="G51">
        <v>-0.65</v>
      </c>
      <c r="H51">
        <v>-100</v>
      </c>
      <c r="I51">
        <v>22</v>
      </c>
      <c r="J51">
        <v>40.6</v>
      </c>
      <c r="K51">
        <v>1.5008000000000001E-2</v>
      </c>
    </row>
    <row r="52" spans="1:11" x14ac:dyDescent="0.25">
      <c r="A52">
        <v>788.95800999999994</v>
      </c>
      <c r="B52">
        <v>0</v>
      </c>
      <c r="C52">
        <v>0.71699999999999997</v>
      </c>
      <c r="D52">
        <v>25.42</v>
      </c>
      <c r="E52">
        <v>25.67</v>
      </c>
      <c r="F52">
        <v>24.41</v>
      </c>
      <c r="G52">
        <v>-0.26</v>
      </c>
      <c r="H52">
        <v>-100</v>
      </c>
      <c r="I52">
        <v>22</v>
      </c>
      <c r="J52">
        <v>40.6</v>
      </c>
      <c r="K52">
        <v>1.5008000000000001E-2</v>
      </c>
    </row>
    <row r="53" spans="1:11" x14ac:dyDescent="0.25">
      <c r="A53">
        <v>789.10808999999995</v>
      </c>
      <c r="B53">
        <v>0</v>
      </c>
      <c r="C53">
        <v>0.71699999999999997</v>
      </c>
      <c r="D53">
        <v>25.42</v>
      </c>
      <c r="E53">
        <v>25.93</v>
      </c>
      <c r="F53">
        <v>24.42</v>
      </c>
      <c r="G53">
        <v>-0.52</v>
      </c>
      <c r="H53">
        <v>-100</v>
      </c>
      <c r="I53">
        <v>22</v>
      </c>
      <c r="J53">
        <v>40.6</v>
      </c>
      <c r="K53">
        <v>1.5011999999999999E-2</v>
      </c>
    </row>
    <row r="54" spans="1:11" x14ac:dyDescent="0.25">
      <c r="A54">
        <v>789.25818000000004</v>
      </c>
      <c r="B54">
        <v>0</v>
      </c>
      <c r="C54">
        <v>0.72399999999999998</v>
      </c>
      <c r="D54">
        <v>25.42</v>
      </c>
      <c r="E54">
        <v>25.67</v>
      </c>
      <c r="F54">
        <v>24.42</v>
      </c>
      <c r="G54">
        <v>-0.26</v>
      </c>
      <c r="H54">
        <v>-100</v>
      </c>
      <c r="I54">
        <v>22</v>
      </c>
      <c r="J54">
        <v>40.6</v>
      </c>
      <c r="K54">
        <v>1.5004E-2</v>
      </c>
    </row>
    <row r="55" spans="1:11" x14ac:dyDescent="0.25">
      <c r="A55">
        <v>789.40826000000004</v>
      </c>
      <c r="B55">
        <v>0</v>
      </c>
      <c r="C55">
        <v>0.71699999999999997</v>
      </c>
      <c r="D55">
        <v>25.42</v>
      </c>
      <c r="E55">
        <v>25.93</v>
      </c>
      <c r="F55">
        <v>24.42</v>
      </c>
      <c r="G55">
        <v>-0.52</v>
      </c>
      <c r="H55">
        <v>-100</v>
      </c>
      <c r="I55">
        <v>22</v>
      </c>
      <c r="J55">
        <v>40.6</v>
      </c>
      <c r="K55">
        <v>1.5008000000000001E-2</v>
      </c>
    </row>
    <row r="56" spans="1:11" x14ac:dyDescent="0.25">
      <c r="A56">
        <v>789.55840999999998</v>
      </c>
      <c r="B56">
        <v>0</v>
      </c>
      <c r="C56">
        <v>0.72399999999999998</v>
      </c>
      <c r="D56">
        <v>25.42</v>
      </c>
      <c r="E56">
        <v>26.32</v>
      </c>
      <c r="F56">
        <v>24.42</v>
      </c>
      <c r="G56">
        <v>-0.91</v>
      </c>
      <c r="H56">
        <v>-100</v>
      </c>
      <c r="I56">
        <v>22</v>
      </c>
      <c r="J56">
        <v>40.6</v>
      </c>
      <c r="K56">
        <v>1.5023999999999999E-2</v>
      </c>
    </row>
    <row r="57" spans="1:11" x14ac:dyDescent="0.25">
      <c r="A57">
        <v>789.70849999999996</v>
      </c>
      <c r="B57">
        <v>0</v>
      </c>
      <c r="C57">
        <v>0.71699999999999997</v>
      </c>
      <c r="D57">
        <v>25.42</v>
      </c>
      <c r="E57">
        <v>25.93</v>
      </c>
      <c r="F57">
        <v>24.42</v>
      </c>
      <c r="G57">
        <v>-0.52</v>
      </c>
      <c r="H57">
        <v>-100</v>
      </c>
      <c r="I57">
        <v>22</v>
      </c>
      <c r="J57">
        <v>40.6</v>
      </c>
      <c r="K57">
        <v>1.502E-2</v>
      </c>
    </row>
    <row r="58" spans="1:11" x14ac:dyDescent="0.25">
      <c r="A58">
        <v>789.85864000000004</v>
      </c>
      <c r="B58">
        <v>0</v>
      </c>
      <c r="C58">
        <v>0.71699999999999997</v>
      </c>
      <c r="D58">
        <v>25.42</v>
      </c>
      <c r="E58">
        <v>26.06</v>
      </c>
      <c r="F58">
        <v>24.42</v>
      </c>
      <c r="G58">
        <v>-0.65</v>
      </c>
      <c r="H58">
        <v>-100</v>
      </c>
      <c r="I58">
        <v>22</v>
      </c>
      <c r="J58">
        <v>40.6</v>
      </c>
      <c r="K58">
        <v>1.5008000000000001E-2</v>
      </c>
    </row>
    <row r="59" spans="1:11" x14ac:dyDescent="0.25">
      <c r="A59">
        <v>790.00867000000005</v>
      </c>
      <c r="B59">
        <v>0</v>
      </c>
      <c r="C59">
        <v>0.72399999999999998</v>
      </c>
      <c r="D59">
        <v>25.42</v>
      </c>
      <c r="E59">
        <v>25.8</v>
      </c>
      <c r="F59">
        <v>24.42</v>
      </c>
      <c r="G59">
        <v>-0.39</v>
      </c>
      <c r="H59">
        <v>-100</v>
      </c>
      <c r="I59">
        <v>22</v>
      </c>
      <c r="J59">
        <v>40.6</v>
      </c>
      <c r="K59">
        <v>1.5011999999999999E-2</v>
      </c>
    </row>
    <row r="60" spans="1:11" x14ac:dyDescent="0.25">
      <c r="A60">
        <v>790.15868999999998</v>
      </c>
      <c r="B60">
        <v>0</v>
      </c>
      <c r="C60">
        <v>0.71699999999999997</v>
      </c>
      <c r="D60">
        <v>25.42</v>
      </c>
      <c r="E60">
        <v>26.06</v>
      </c>
      <c r="F60">
        <v>24.42</v>
      </c>
      <c r="G60">
        <v>-0.65</v>
      </c>
      <c r="H60">
        <v>-100</v>
      </c>
      <c r="I60">
        <v>22</v>
      </c>
      <c r="J60">
        <v>40.6</v>
      </c>
      <c r="K60">
        <v>1.5008000000000001E-2</v>
      </c>
    </row>
    <row r="61" spans="1:11" x14ac:dyDescent="0.25">
      <c r="A61">
        <v>790.30871999999999</v>
      </c>
      <c r="B61">
        <v>0</v>
      </c>
      <c r="C61">
        <v>0.72399999999999998</v>
      </c>
      <c r="D61">
        <v>25.42</v>
      </c>
      <c r="E61">
        <v>25.8</v>
      </c>
      <c r="F61">
        <v>24.42</v>
      </c>
      <c r="G61">
        <v>-0.39</v>
      </c>
      <c r="H61">
        <v>-100</v>
      </c>
      <c r="I61">
        <v>22</v>
      </c>
      <c r="J61">
        <v>40.6</v>
      </c>
      <c r="K61">
        <v>1.4999999999999999E-2</v>
      </c>
    </row>
    <row r="62" spans="1:11" x14ac:dyDescent="0.25">
      <c r="A62">
        <v>790.4588</v>
      </c>
      <c r="B62">
        <v>0</v>
      </c>
      <c r="C62">
        <v>0.71699999999999997</v>
      </c>
      <c r="D62">
        <v>25.42</v>
      </c>
      <c r="E62">
        <v>25.93</v>
      </c>
      <c r="F62">
        <v>24.42</v>
      </c>
      <c r="G62">
        <v>-0.52</v>
      </c>
      <c r="H62">
        <v>-100</v>
      </c>
      <c r="I62">
        <v>22</v>
      </c>
      <c r="J62">
        <v>40.6</v>
      </c>
      <c r="K62">
        <v>1.502E-2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topLeftCell="A27" workbookViewId="0">
      <selection activeCell="B20" sqref="B20:F42"/>
    </sheetView>
  </sheetViews>
  <sheetFormatPr defaultRowHeight="15" x14ac:dyDescent="0.25"/>
  <sheetData>
    <row r="1" spans="1:11" x14ac:dyDescent="0.25">
      <c r="A1">
        <v>820.76715000000002</v>
      </c>
      <c r="B1">
        <v>0</v>
      </c>
      <c r="C1">
        <v>1.728</v>
      </c>
      <c r="D1">
        <v>52.5</v>
      </c>
      <c r="E1">
        <v>48.2</v>
      </c>
      <c r="F1">
        <v>52.26</v>
      </c>
      <c r="G1">
        <v>4.3099999999999996</v>
      </c>
      <c r="H1">
        <v>100</v>
      </c>
      <c r="I1">
        <v>57</v>
      </c>
      <c r="J1">
        <v>68.7</v>
      </c>
      <c r="K1">
        <v>1.4992E-2</v>
      </c>
    </row>
    <row r="2" spans="1:11" x14ac:dyDescent="0.25">
      <c r="A2">
        <v>820.91710999999998</v>
      </c>
      <c r="B2">
        <v>0</v>
      </c>
      <c r="C2">
        <v>1.728</v>
      </c>
      <c r="D2">
        <v>52.5</v>
      </c>
      <c r="E2">
        <v>48.2</v>
      </c>
      <c r="F2">
        <v>52.26</v>
      </c>
      <c r="G2">
        <v>4.3099999999999996</v>
      </c>
      <c r="H2">
        <v>100</v>
      </c>
      <c r="I2">
        <v>57</v>
      </c>
      <c r="J2">
        <v>68.7</v>
      </c>
      <c r="K2">
        <v>1.4992E-2</v>
      </c>
    </row>
    <row r="3" spans="1:11" x14ac:dyDescent="0.25">
      <c r="A3">
        <v>821.06719999999996</v>
      </c>
      <c r="B3">
        <v>0</v>
      </c>
      <c r="C3">
        <v>1.71</v>
      </c>
      <c r="D3">
        <v>52.5</v>
      </c>
      <c r="E3">
        <v>47.98</v>
      </c>
      <c r="F3">
        <v>52.26</v>
      </c>
      <c r="G3">
        <v>4.5199999999999996</v>
      </c>
      <c r="H3">
        <v>100</v>
      </c>
      <c r="I3">
        <v>57</v>
      </c>
      <c r="J3">
        <v>68.7</v>
      </c>
      <c r="K3">
        <v>1.4992E-2</v>
      </c>
    </row>
    <row r="4" spans="1:11" x14ac:dyDescent="0.25">
      <c r="A4">
        <v>821.21722</v>
      </c>
      <c r="B4">
        <v>0</v>
      </c>
      <c r="C4">
        <v>1.71</v>
      </c>
      <c r="D4">
        <v>52.5</v>
      </c>
      <c r="E4">
        <v>48.09</v>
      </c>
      <c r="F4">
        <v>52.26</v>
      </c>
      <c r="G4">
        <v>4.41</v>
      </c>
      <c r="H4">
        <v>100</v>
      </c>
      <c r="I4">
        <v>57</v>
      </c>
      <c r="J4">
        <v>68.7</v>
      </c>
      <c r="K4">
        <v>1.4992E-2</v>
      </c>
    </row>
    <row r="5" spans="1:11" x14ac:dyDescent="0.25">
      <c r="A5">
        <v>821.36719000000005</v>
      </c>
      <c r="B5">
        <v>0</v>
      </c>
      <c r="C5">
        <v>1.7350000000000001</v>
      </c>
      <c r="D5">
        <v>52.5</v>
      </c>
      <c r="E5">
        <v>48.3</v>
      </c>
      <c r="F5">
        <v>52.26</v>
      </c>
      <c r="G5">
        <v>4.2</v>
      </c>
      <c r="H5">
        <v>100</v>
      </c>
      <c r="I5">
        <v>57</v>
      </c>
      <c r="J5">
        <v>68.7</v>
      </c>
      <c r="K5">
        <v>1.4992E-2</v>
      </c>
    </row>
    <row r="6" spans="1:11" x14ac:dyDescent="0.25">
      <c r="A6">
        <v>821.51727000000005</v>
      </c>
      <c r="B6">
        <v>0</v>
      </c>
      <c r="C6">
        <v>1.7350000000000001</v>
      </c>
      <c r="D6">
        <v>52.5</v>
      </c>
      <c r="E6">
        <v>48.09</v>
      </c>
      <c r="F6">
        <v>52.26</v>
      </c>
      <c r="G6">
        <v>4.41</v>
      </c>
      <c r="H6">
        <v>100</v>
      </c>
      <c r="I6">
        <v>57</v>
      </c>
      <c r="J6">
        <v>68.7</v>
      </c>
      <c r="K6">
        <v>1.4992E-2</v>
      </c>
    </row>
    <row r="7" spans="1:11" x14ac:dyDescent="0.25">
      <c r="A7">
        <v>821.66723999999999</v>
      </c>
      <c r="B7">
        <v>0</v>
      </c>
      <c r="C7">
        <v>1.728</v>
      </c>
      <c r="D7">
        <v>52.5</v>
      </c>
      <c r="E7">
        <v>48.3</v>
      </c>
      <c r="F7">
        <v>52.26</v>
      </c>
      <c r="G7">
        <v>4.2</v>
      </c>
      <c r="H7">
        <v>100</v>
      </c>
      <c r="I7">
        <v>57</v>
      </c>
      <c r="J7">
        <v>68.7</v>
      </c>
      <c r="K7">
        <v>1.4999999999999999E-2</v>
      </c>
    </row>
    <row r="8" spans="1:11" x14ac:dyDescent="0.25">
      <c r="A8">
        <v>821.81737999999996</v>
      </c>
      <c r="B8">
        <v>0</v>
      </c>
      <c r="C8">
        <v>1.728</v>
      </c>
      <c r="D8">
        <v>52.5</v>
      </c>
      <c r="E8">
        <v>48.09</v>
      </c>
      <c r="F8">
        <v>52.26</v>
      </c>
      <c r="G8">
        <v>4.41</v>
      </c>
      <c r="H8">
        <v>100</v>
      </c>
      <c r="I8">
        <v>57</v>
      </c>
      <c r="J8">
        <v>68.7</v>
      </c>
      <c r="K8">
        <v>1.5023999999999999E-2</v>
      </c>
    </row>
    <row r="9" spans="1:11" x14ac:dyDescent="0.25">
      <c r="A9">
        <v>821.96740999999997</v>
      </c>
      <c r="B9">
        <v>0</v>
      </c>
      <c r="C9">
        <v>1.7350000000000001</v>
      </c>
      <c r="D9">
        <v>52.53</v>
      </c>
      <c r="E9">
        <v>48.41</v>
      </c>
      <c r="F9">
        <v>52.26</v>
      </c>
      <c r="G9">
        <v>4.12</v>
      </c>
      <c r="H9">
        <v>100</v>
      </c>
      <c r="I9">
        <v>58</v>
      </c>
      <c r="J9">
        <v>68.7</v>
      </c>
      <c r="K9">
        <v>1.5011999999999999E-2</v>
      </c>
    </row>
    <row r="10" spans="1:11" x14ac:dyDescent="0.25">
      <c r="A10">
        <v>822.11755000000005</v>
      </c>
      <c r="B10">
        <v>0</v>
      </c>
      <c r="C10">
        <v>1.7350000000000001</v>
      </c>
      <c r="D10">
        <v>52.59</v>
      </c>
      <c r="E10">
        <v>48.09</v>
      </c>
      <c r="F10">
        <v>52.26</v>
      </c>
      <c r="G10">
        <v>4.5</v>
      </c>
      <c r="H10">
        <v>100</v>
      </c>
      <c r="I10">
        <v>58</v>
      </c>
      <c r="J10">
        <v>68.7</v>
      </c>
      <c r="K10">
        <v>1.4996000000000001E-2</v>
      </c>
    </row>
    <row r="11" spans="1:11" x14ac:dyDescent="0.25">
      <c r="A11">
        <v>822.26769999999999</v>
      </c>
      <c r="B11">
        <v>0</v>
      </c>
      <c r="C11">
        <v>1.7350000000000001</v>
      </c>
      <c r="D11">
        <v>52.61</v>
      </c>
      <c r="E11">
        <v>48.3</v>
      </c>
      <c r="F11">
        <v>52.26</v>
      </c>
      <c r="G11">
        <v>4.3</v>
      </c>
      <c r="H11">
        <v>100</v>
      </c>
      <c r="I11">
        <v>58</v>
      </c>
      <c r="J11">
        <v>68.7</v>
      </c>
      <c r="K11">
        <v>1.502E-2</v>
      </c>
    </row>
    <row r="12" spans="1:11" x14ac:dyDescent="0.25">
      <c r="A12">
        <v>822.41785000000004</v>
      </c>
      <c r="B12">
        <v>0</v>
      </c>
      <c r="C12">
        <v>1.71</v>
      </c>
      <c r="D12">
        <v>52.61</v>
      </c>
      <c r="E12">
        <v>47.98</v>
      </c>
      <c r="F12">
        <v>52.26</v>
      </c>
      <c r="G12">
        <v>4.63</v>
      </c>
      <c r="H12">
        <v>100</v>
      </c>
      <c r="I12">
        <v>58</v>
      </c>
      <c r="J12">
        <v>68.7</v>
      </c>
      <c r="K12">
        <v>1.4996000000000001E-2</v>
      </c>
    </row>
    <row r="13" spans="1:11" x14ac:dyDescent="0.25">
      <c r="A13">
        <v>822.56786999999997</v>
      </c>
      <c r="B13">
        <v>0</v>
      </c>
      <c r="C13">
        <v>1.722</v>
      </c>
      <c r="D13">
        <v>52.61</v>
      </c>
      <c r="E13">
        <v>48.63</v>
      </c>
      <c r="F13">
        <v>52.26</v>
      </c>
      <c r="G13">
        <v>3.98</v>
      </c>
      <c r="H13">
        <v>100</v>
      </c>
      <c r="I13">
        <v>58</v>
      </c>
      <c r="J13">
        <v>68.7</v>
      </c>
      <c r="K13">
        <v>1.4992E-2</v>
      </c>
    </row>
    <row r="14" spans="1:11" x14ac:dyDescent="0.25">
      <c r="A14">
        <v>822.71789999999999</v>
      </c>
      <c r="B14">
        <v>0</v>
      </c>
      <c r="C14">
        <v>1.71</v>
      </c>
      <c r="D14">
        <v>52.61</v>
      </c>
      <c r="E14">
        <v>48.09</v>
      </c>
      <c r="F14">
        <v>52.26</v>
      </c>
      <c r="G14">
        <v>4.5199999999999996</v>
      </c>
      <c r="H14">
        <v>100</v>
      </c>
      <c r="I14">
        <v>58</v>
      </c>
      <c r="J14">
        <v>68.7</v>
      </c>
      <c r="K14">
        <v>1.5023999999999999E-2</v>
      </c>
    </row>
    <row r="15" spans="1:11" x14ac:dyDescent="0.25">
      <c r="A15">
        <v>822.86797999999999</v>
      </c>
      <c r="B15">
        <v>0</v>
      </c>
      <c r="C15">
        <v>1.71</v>
      </c>
      <c r="D15">
        <v>52.61</v>
      </c>
      <c r="E15">
        <v>47.87</v>
      </c>
      <c r="F15">
        <v>52.26</v>
      </c>
      <c r="G15">
        <v>4.74</v>
      </c>
      <c r="H15">
        <v>100</v>
      </c>
      <c r="I15">
        <v>58</v>
      </c>
      <c r="J15">
        <v>68.7</v>
      </c>
      <c r="K15">
        <v>1.4996000000000001E-2</v>
      </c>
    </row>
    <row r="16" spans="1:11" x14ac:dyDescent="0.25">
      <c r="A16">
        <v>823.01793999999995</v>
      </c>
      <c r="B16">
        <v>0</v>
      </c>
      <c r="C16">
        <v>1.728</v>
      </c>
      <c r="D16">
        <v>52.61</v>
      </c>
      <c r="E16">
        <v>48.74</v>
      </c>
      <c r="F16">
        <v>52.26</v>
      </c>
      <c r="G16">
        <v>3.88</v>
      </c>
      <c r="H16">
        <v>100</v>
      </c>
      <c r="I16">
        <v>58</v>
      </c>
      <c r="J16">
        <v>68.7</v>
      </c>
      <c r="K16">
        <v>1.4992E-2</v>
      </c>
    </row>
    <row r="17" spans="1:11" x14ac:dyDescent="0.25">
      <c r="A17">
        <v>823.16791000000001</v>
      </c>
      <c r="B17">
        <v>0</v>
      </c>
      <c r="C17">
        <v>1.7350000000000001</v>
      </c>
      <c r="D17">
        <v>52.61</v>
      </c>
      <c r="E17">
        <v>48.2</v>
      </c>
      <c r="F17">
        <v>52.26</v>
      </c>
      <c r="G17">
        <v>4.41</v>
      </c>
      <c r="H17">
        <v>100</v>
      </c>
      <c r="I17">
        <v>58</v>
      </c>
      <c r="J17">
        <v>68.7</v>
      </c>
      <c r="K17">
        <v>1.502E-2</v>
      </c>
    </row>
    <row r="18" spans="1:11" x14ac:dyDescent="0.25">
      <c r="A18">
        <v>823.31793000000005</v>
      </c>
      <c r="B18">
        <v>0</v>
      </c>
      <c r="C18">
        <v>1.728</v>
      </c>
      <c r="D18">
        <v>52.61</v>
      </c>
      <c r="E18">
        <v>48.09</v>
      </c>
      <c r="F18">
        <v>52.26</v>
      </c>
      <c r="G18">
        <v>4.5199999999999996</v>
      </c>
      <c r="H18">
        <v>100</v>
      </c>
      <c r="I18">
        <v>58</v>
      </c>
      <c r="J18">
        <v>68.7</v>
      </c>
      <c r="K18">
        <v>1.4999999999999999E-2</v>
      </c>
    </row>
    <row r="19" spans="1:11" x14ac:dyDescent="0.25">
      <c r="A19">
        <v>823.46795999999995</v>
      </c>
      <c r="B19">
        <v>0</v>
      </c>
      <c r="C19">
        <v>1.71</v>
      </c>
      <c r="D19">
        <v>52.61</v>
      </c>
      <c r="E19">
        <v>48.2</v>
      </c>
      <c r="F19">
        <v>52.26</v>
      </c>
      <c r="G19">
        <v>4.41</v>
      </c>
      <c r="H19">
        <v>100</v>
      </c>
      <c r="I19">
        <v>58</v>
      </c>
      <c r="J19">
        <v>68.7</v>
      </c>
      <c r="K19">
        <v>1.4992E-2</v>
      </c>
    </row>
    <row r="20" spans="1:11" x14ac:dyDescent="0.25">
      <c r="A20" t="s">
        <v>25</v>
      </c>
      <c r="B20">
        <v>0.16</v>
      </c>
      <c r="C20">
        <v>-6.15</v>
      </c>
      <c r="D20">
        <v>-2.75</v>
      </c>
      <c r="E20">
        <v>-8.0500000000000007</v>
      </c>
      <c r="F20">
        <v>-2.02</v>
      </c>
    </row>
    <row r="21" spans="1:11" x14ac:dyDescent="0.25">
      <c r="A21" t="s">
        <v>25</v>
      </c>
      <c r="B21">
        <v>0.2</v>
      </c>
      <c r="C21">
        <v>-6.18</v>
      </c>
      <c r="D21">
        <v>-3.72</v>
      </c>
      <c r="E21">
        <v>-8.23</v>
      </c>
      <c r="F21">
        <v>-2.97</v>
      </c>
    </row>
    <row r="22" spans="1:11" x14ac:dyDescent="0.25">
      <c r="A22" t="s">
        <v>25</v>
      </c>
      <c r="B22">
        <v>0.25</v>
      </c>
      <c r="C22">
        <v>-6.17</v>
      </c>
      <c r="D22">
        <v>-4.67</v>
      </c>
      <c r="E22">
        <v>-8.25</v>
      </c>
      <c r="F22">
        <v>-3.64</v>
      </c>
    </row>
    <row r="23" spans="1:11" x14ac:dyDescent="0.25">
      <c r="A23" t="s">
        <v>25</v>
      </c>
      <c r="B23">
        <v>0.32</v>
      </c>
      <c r="C23">
        <v>-6.17</v>
      </c>
      <c r="D23">
        <v>-5.87</v>
      </c>
      <c r="E23">
        <v>-7.87</v>
      </c>
      <c r="F23">
        <v>-5.39</v>
      </c>
    </row>
    <row r="24" spans="1:11" x14ac:dyDescent="0.25">
      <c r="A24" t="s">
        <v>25</v>
      </c>
      <c r="B24">
        <v>0.4</v>
      </c>
      <c r="C24">
        <v>-6.17</v>
      </c>
      <c r="D24">
        <v>-7.37</v>
      </c>
      <c r="E24">
        <v>-7.99</v>
      </c>
      <c r="F24">
        <v>-7.59</v>
      </c>
    </row>
    <row r="25" spans="1:11" x14ac:dyDescent="0.25">
      <c r="A25" t="s">
        <v>25</v>
      </c>
      <c r="B25">
        <v>0.5</v>
      </c>
      <c r="C25">
        <v>-6.16</v>
      </c>
      <c r="D25">
        <v>-9.26</v>
      </c>
      <c r="E25">
        <v>-7.94</v>
      </c>
      <c r="F25">
        <v>-10.32</v>
      </c>
    </row>
    <row r="26" spans="1:11" x14ac:dyDescent="0.25">
      <c r="A26" t="s">
        <v>25</v>
      </c>
      <c r="B26">
        <v>0.63</v>
      </c>
      <c r="C26">
        <v>-6.15</v>
      </c>
      <c r="D26">
        <v>-11.62</v>
      </c>
      <c r="E26">
        <v>-7.98</v>
      </c>
      <c r="F26">
        <v>-13.48</v>
      </c>
    </row>
    <row r="27" spans="1:11" x14ac:dyDescent="0.25">
      <c r="A27" t="s">
        <v>25</v>
      </c>
      <c r="B27">
        <v>0.79</v>
      </c>
      <c r="C27">
        <v>-6.17</v>
      </c>
      <c r="D27">
        <v>-14.06</v>
      </c>
      <c r="E27">
        <v>-8.0399999999999991</v>
      </c>
      <c r="F27">
        <v>-15.47</v>
      </c>
    </row>
    <row r="28" spans="1:11" x14ac:dyDescent="0.25">
      <c r="A28" t="s">
        <v>25</v>
      </c>
      <c r="B28">
        <v>1</v>
      </c>
      <c r="C28">
        <v>-6.34</v>
      </c>
      <c r="D28">
        <v>-17.3</v>
      </c>
      <c r="E28">
        <v>-8.1300000000000008</v>
      </c>
      <c r="F28">
        <v>-18.489999999999998</v>
      </c>
    </row>
    <row r="29" spans="1:11" x14ac:dyDescent="0.25">
      <c r="A29" t="s">
        <v>25</v>
      </c>
      <c r="B29">
        <v>1.26</v>
      </c>
      <c r="C29">
        <v>-6.39</v>
      </c>
      <c r="D29">
        <v>-21.43</v>
      </c>
      <c r="E29">
        <v>-8.23</v>
      </c>
      <c r="F29">
        <v>-23.69</v>
      </c>
    </row>
    <row r="30" spans="1:11" x14ac:dyDescent="0.25">
      <c r="A30" t="s">
        <v>25</v>
      </c>
      <c r="B30">
        <v>1.58</v>
      </c>
      <c r="C30">
        <v>-6.46</v>
      </c>
      <c r="D30">
        <v>-25.57</v>
      </c>
      <c r="E30">
        <v>-8.1999999999999993</v>
      </c>
      <c r="F30">
        <v>-27.72</v>
      </c>
    </row>
    <row r="31" spans="1:11" x14ac:dyDescent="0.25">
      <c r="A31" t="s">
        <v>25</v>
      </c>
      <c r="B31">
        <v>1.99</v>
      </c>
      <c r="C31">
        <v>-6.48</v>
      </c>
      <c r="D31">
        <v>-33.22</v>
      </c>
      <c r="E31">
        <v>-8.31</v>
      </c>
      <c r="F31">
        <v>-36.14</v>
      </c>
    </row>
    <row r="32" spans="1:11" x14ac:dyDescent="0.25">
      <c r="A32" t="s">
        <v>25</v>
      </c>
      <c r="B32">
        <v>2.5099999999999998</v>
      </c>
      <c r="C32">
        <v>-6.88</v>
      </c>
      <c r="D32">
        <v>-41.29</v>
      </c>
      <c r="E32">
        <v>-8.8000000000000007</v>
      </c>
      <c r="F32">
        <v>-44.33</v>
      </c>
    </row>
    <row r="33" spans="1:11" x14ac:dyDescent="0.25">
      <c r="A33" t="s">
        <v>25</v>
      </c>
      <c r="B33">
        <v>3.16</v>
      </c>
      <c r="C33">
        <v>-7.07</v>
      </c>
      <c r="D33">
        <v>-49.5</v>
      </c>
      <c r="E33">
        <v>-8.9499999999999993</v>
      </c>
      <c r="F33">
        <v>-53.04</v>
      </c>
    </row>
    <row r="34" spans="1:11" x14ac:dyDescent="0.25">
      <c r="A34" t="s">
        <v>25</v>
      </c>
      <c r="B34">
        <v>3.98</v>
      </c>
      <c r="C34">
        <v>-7.9</v>
      </c>
      <c r="D34">
        <v>-61.26</v>
      </c>
      <c r="E34">
        <v>-9.84</v>
      </c>
      <c r="F34">
        <v>-65.67</v>
      </c>
    </row>
    <row r="35" spans="1:11" x14ac:dyDescent="0.25">
      <c r="A35" t="s">
        <v>25</v>
      </c>
      <c r="B35">
        <v>5.01</v>
      </c>
      <c r="C35">
        <v>-8.7799999999999994</v>
      </c>
      <c r="D35">
        <v>-77.42</v>
      </c>
      <c r="E35">
        <v>-10.82</v>
      </c>
      <c r="F35">
        <v>-82.29</v>
      </c>
    </row>
    <row r="36" spans="1:11" x14ac:dyDescent="0.25">
      <c r="A36" t="s">
        <v>25</v>
      </c>
      <c r="B36">
        <v>6.31</v>
      </c>
      <c r="C36">
        <v>-10.14</v>
      </c>
      <c r="D36">
        <v>-93.69</v>
      </c>
      <c r="E36">
        <v>-12.23</v>
      </c>
      <c r="F36">
        <v>-99.82</v>
      </c>
    </row>
    <row r="37" spans="1:11" x14ac:dyDescent="0.25">
      <c r="A37" t="s">
        <v>25</v>
      </c>
      <c r="B37">
        <v>7.94</v>
      </c>
      <c r="C37">
        <v>-12.07</v>
      </c>
      <c r="D37">
        <v>-107.79</v>
      </c>
      <c r="E37">
        <v>-14.12</v>
      </c>
      <c r="F37">
        <v>-112.81</v>
      </c>
    </row>
    <row r="38" spans="1:11" x14ac:dyDescent="0.25">
      <c r="A38" t="s">
        <v>25</v>
      </c>
      <c r="B38">
        <v>10</v>
      </c>
      <c r="C38">
        <v>-13.85</v>
      </c>
      <c r="D38">
        <v>-130.37</v>
      </c>
      <c r="E38">
        <v>-15.65</v>
      </c>
      <c r="F38">
        <v>-136.30000000000001</v>
      </c>
    </row>
    <row r="39" spans="1:11" x14ac:dyDescent="0.25">
      <c r="A39" t="s">
        <v>25</v>
      </c>
      <c r="B39">
        <v>12.59</v>
      </c>
      <c r="C39">
        <v>-17.05</v>
      </c>
      <c r="D39">
        <v>-149.96</v>
      </c>
      <c r="E39">
        <v>-18.309999999999999</v>
      </c>
      <c r="F39">
        <v>-159.5</v>
      </c>
    </row>
    <row r="40" spans="1:11" x14ac:dyDescent="0.25">
      <c r="A40" t="s">
        <v>25</v>
      </c>
      <c r="B40">
        <v>15.85</v>
      </c>
      <c r="C40">
        <v>-22.68</v>
      </c>
      <c r="D40">
        <v>-163.15</v>
      </c>
      <c r="E40">
        <v>-24.08</v>
      </c>
      <c r="F40">
        <v>-177.09</v>
      </c>
    </row>
    <row r="41" spans="1:11" x14ac:dyDescent="0.25">
      <c r="A41" t="s">
        <v>25</v>
      </c>
      <c r="B41">
        <v>19.95</v>
      </c>
      <c r="C41">
        <v>-25.56</v>
      </c>
      <c r="D41">
        <v>-159.79</v>
      </c>
      <c r="E41">
        <v>-27.3</v>
      </c>
      <c r="F41">
        <v>-174.64</v>
      </c>
    </row>
    <row r="42" spans="1:11" x14ac:dyDescent="0.25">
      <c r="A42" t="s">
        <v>25</v>
      </c>
      <c r="B42">
        <v>25.12</v>
      </c>
      <c r="C42">
        <v>-28.68</v>
      </c>
      <c r="D42">
        <v>-174.46</v>
      </c>
      <c r="E42">
        <v>-29.4</v>
      </c>
      <c r="F42">
        <v>173.32</v>
      </c>
    </row>
    <row r="43" spans="1:11" x14ac:dyDescent="0.25">
      <c r="A43">
        <v>1591.5681</v>
      </c>
      <c r="B43">
        <v>0</v>
      </c>
      <c r="C43">
        <v>1.71</v>
      </c>
      <c r="D43">
        <v>52.61</v>
      </c>
      <c r="E43">
        <v>48.2</v>
      </c>
      <c r="F43">
        <v>52</v>
      </c>
      <c r="G43">
        <v>4.41</v>
      </c>
      <c r="H43">
        <v>100</v>
      </c>
      <c r="I43">
        <v>58</v>
      </c>
      <c r="J43">
        <v>68.36</v>
      </c>
      <c r="K43">
        <v>1.5008000000000001E-2</v>
      </c>
    </row>
    <row r="44" spans="1:11" x14ac:dyDescent="0.25">
      <c r="A44">
        <v>1591.7181</v>
      </c>
      <c r="B44">
        <v>0</v>
      </c>
      <c r="C44">
        <v>1.728</v>
      </c>
      <c r="D44">
        <v>52.61</v>
      </c>
      <c r="E44">
        <v>48.3</v>
      </c>
      <c r="F44">
        <v>51.98</v>
      </c>
      <c r="G44">
        <v>4.3099999999999996</v>
      </c>
      <c r="H44">
        <v>100</v>
      </c>
      <c r="I44">
        <v>58</v>
      </c>
      <c r="J44">
        <v>68.62</v>
      </c>
      <c r="K44">
        <v>1.5016E-2</v>
      </c>
    </row>
    <row r="45" spans="1:11" x14ac:dyDescent="0.25">
      <c r="A45">
        <v>1591.8681999999999</v>
      </c>
      <c r="B45">
        <v>0</v>
      </c>
      <c r="C45">
        <v>1.71</v>
      </c>
      <c r="D45">
        <v>52.61</v>
      </c>
      <c r="E45">
        <v>47.87</v>
      </c>
      <c r="F45">
        <v>52.12</v>
      </c>
      <c r="G45">
        <v>4.74</v>
      </c>
      <c r="H45">
        <v>100</v>
      </c>
      <c r="I45">
        <v>58</v>
      </c>
      <c r="J45">
        <v>68.680000000000007</v>
      </c>
      <c r="K45">
        <v>1.502E-2</v>
      </c>
    </row>
    <row r="46" spans="1:11" x14ac:dyDescent="0.25">
      <c r="A46">
        <v>1592.0182</v>
      </c>
      <c r="B46">
        <v>0</v>
      </c>
      <c r="C46">
        <v>1.71</v>
      </c>
      <c r="D46">
        <v>52.61</v>
      </c>
      <c r="E46">
        <v>47.98</v>
      </c>
      <c r="F46">
        <v>52.21</v>
      </c>
      <c r="G46">
        <v>4.63</v>
      </c>
      <c r="H46">
        <v>100</v>
      </c>
      <c r="I46">
        <v>58</v>
      </c>
      <c r="J46">
        <v>68.69</v>
      </c>
      <c r="K46">
        <v>1.5016E-2</v>
      </c>
    </row>
    <row r="47" spans="1:11" x14ac:dyDescent="0.25">
      <c r="A47">
        <v>1592.1682000000001</v>
      </c>
      <c r="B47">
        <v>0</v>
      </c>
      <c r="C47">
        <v>1.716</v>
      </c>
      <c r="D47">
        <v>52.61</v>
      </c>
      <c r="E47">
        <v>48.41</v>
      </c>
      <c r="F47">
        <v>52.25</v>
      </c>
      <c r="G47">
        <v>4.2</v>
      </c>
      <c r="H47">
        <v>100</v>
      </c>
      <c r="I47">
        <v>58</v>
      </c>
      <c r="J47">
        <v>68.7</v>
      </c>
      <c r="K47">
        <v>1.4996000000000001E-2</v>
      </c>
    </row>
    <row r="48" spans="1:11" x14ac:dyDescent="0.25">
      <c r="A48">
        <v>1592.3181999999999</v>
      </c>
      <c r="B48">
        <v>0</v>
      </c>
      <c r="C48">
        <v>1.71</v>
      </c>
      <c r="D48">
        <v>52.61</v>
      </c>
      <c r="E48">
        <v>48.41</v>
      </c>
      <c r="F48">
        <v>52.26</v>
      </c>
      <c r="G48">
        <v>4.2</v>
      </c>
      <c r="H48">
        <v>100</v>
      </c>
      <c r="I48">
        <v>58</v>
      </c>
      <c r="J48">
        <v>68.7</v>
      </c>
      <c r="K48">
        <v>1.4996000000000001E-2</v>
      </c>
    </row>
    <row r="49" spans="1:11" x14ac:dyDescent="0.25">
      <c r="A49">
        <v>1592.4683</v>
      </c>
      <c r="B49">
        <v>0</v>
      </c>
      <c r="C49">
        <v>1.728</v>
      </c>
      <c r="D49">
        <v>52.61</v>
      </c>
      <c r="E49">
        <v>48.63</v>
      </c>
      <c r="F49">
        <v>52.26</v>
      </c>
      <c r="G49">
        <v>3.98</v>
      </c>
      <c r="H49">
        <v>100</v>
      </c>
      <c r="I49">
        <v>58</v>
      </c>
      <c r="J49">
        <v>68.7</v>
      </c>
      <c r="K49">
        <v>1.5011999999999999E-2</v>
      </c>
    </row>
    <row r="50" spans="1:11" x14ac:dyDescent="0.25">
      <c r="A50">
        <v>1592.6183000000001</v>
      </c>
      <c r="B50">
        <v>0</v>
      </c>
      <c r="C50">
        <v>1.71</v>
      </c>
      <c r="D50">
        <v>52.61</v>
      </c>
      <c r="E50">
        <v>48.3</v>
      </c>
      <c r="F50">
        <v>52.26</v>
      </c>
      <c r="G50">
        <v>4.3099999999999996</v>
      </c>
      <c r="H50">
        <v>100</v>
      </c>
      <c r="I50">
        <v>58</v>
      </c>
      <c r="J50">
        <v>68.7</v>
      </c>
      <c r="K50">
        <v>1.5004E-2</v>
      </c>
    </row>
    <row r="51" spans="1:11" x14ac:dyDescent="0.25">
      <c r="A51">
        <v>1592.7683999999999</v>
      </c>
      <c r="B51">
        <v>0</v>
      </c>
      <c r="C51">
        <v>1.71</v>
      </c>
      <c r="D51">
        <v>52.61</v>
      </c>
      <c r="E51">
        <v>48.41</v>
      </c>
      <c r="F51">
        <v>52.26</v>
      </c>
      <c r="G51">
        <v>4.2</v>
      </c>
      <c r="H51">
        <v>100</v>
      </c>
      <c r="I51">
        <v>58</v>
      </c>
      <c r="J51">
        <v>68.7</v>
      </c>
      <c r="K51">
        <v>1.5011999999999999E-2</v>
      </c>
    </row>
    <row r="52" spans="1:11" x14ac:dyDescent="0.25">
      <c r="A52">
        <v>1592.9186</v>
      </c>
      <c r="B52">
        <v>0</v>
      </c>
      <c r="C52">
        <v>1.728</v>
      </c>
      <c r="D52">
        <v>52.61</v>
      </c>
      <c r="E52">
        <v>48.3</v>
      </c>
      <c r="F52">
        <v>52.26</v>
      </c>
      <c r="G52">
        <v>4.3099999999999996</v>
      </c>
      <c r="H52">
        <v>100</v>
      </c>
      <c r="I52">
        <v>58</v>
      </c>
      <c r="J52">
        <v>68.7</v>
      </c>
      <c r="K52">
        <v>1.5011999999999999E-2</v>
      </c>
    </row>
    <row r="53" spans="1:11" x14ac:dyDescent="0.25">
      <c r="A53">
        <v>1593.0687</v>
      </c>
      <c r="B53">
        <v>0</v>
      </c>
      <c r="C53">
        <v>1.728</v>
      </c>
      <c r="D53">
        <v>52.61</v>
      </c>
      <c r="E53">
        <v>48.2</v>
      </c>
      <c r="F53">
        <v>52.26</v>
      </c>
      <c r="G53">
        <v>4.41</v>
      </c>
      <c r="H53">
        <v>100</v>
      </c>
      <c r="I53">
        <v>58</v>
      </c>
      <c r="J53">
        <v>68.7</v>
      </c>
      <c r="K53">
        <v>1.5023999999999999E-2</v>
      </c>
    </row>
    <row r="54" spans="1:11" x14ac:dyDescent="0.25">
      <c r="A54">
        <v>1593.2189000000001</v>
      </c>
      <c r="B54">
        <v>0</v>
      </c>
      <c r="C54">
        <v>1.728</v>
      </c>
      <c r="D54">
        <v>52.61</v>
      </c>
      <c r="E54">
        <v>48.3</v>
      </c>
      <c r="F54">
        <v>52.26</v>
      </c>
      <c r="G54">
        <v>4.3099999999999996</v>
      </c>
      <c r="H54">
        <v>100</v>
      </c>
      <c r="I54">
        <v>58</v>
      </c>
      <c r="J54">
        <v>68.7</v>
      </c>
      <c r="K54">
        <v>1.502E-2</v>
      </c>
    </row>
    <row r="55" spans="1:11" x14ac:dyDescent="0.25">
      <c r="A55">
        <v>1593.3688999999999</v>
      </c>
      <c r="B55">
        <v>0</v>
      </c>
      <c r="C55">
        <v>1.728</v>
      </c>
      <c r="D55">
        <v>52.61</v>
      </c>
      <c r="E55">
        <v>48.41</v>
      </c>
      <c r="F55">
        <v>52.26</v>
      </c>
      <c r="G55">
        <v>4.2</v>
      </c>
      <c r="H55">
        <v>100</v>
      </c>
      <c r="I55">
        <v>58</v>
      </c>
      <c r="J55">
        <v>68.7</v>
      </c>
      <c r="K55">
        <v>1.502E-2</v>
      </c>
    </row>
    <row r="56" spans="1:11" x14ac:dyDescent="0.25">
      <c r="A56">
        <v>1593.519</v>
      </c>
      <c r="B56">
        <v>0</v>
      </c>
      <c r="C56">
        <v>1.71</v>
      </c>
      <c r="D56">
        <v>52.61</v>
      </c>
      <c r="E56">
        <v>48.3</v>
      </c>
      <c r="F56">
        <v>52.26</v>
      </c>
      <c r="G56">
        <v>4.3099999999999996</v>
      </c>
      <c r="H56">
        <v>100</v>
      </c>
      <c r="I56">
        <v>58</v>
      </c>
      <c r="J56">
        <v>68.7</v>
      </c>
      <c r="K56">
        <v>1.5016E-2</v>
      </c>
    </row>
    <row r="57" spans="1:11" x14ac:dyDescent="0.25">
      <c r="A57">
        <v>1593.6692</v>
      </c>
      <c r="B57">
        <v>0</v>
      </c>
      <c r="C57">
        <v>1.71</v>
      </c>
      <c r="D57">
        <v>52.61</v>
      </c>
      <c r="E57">
        <v>48.3</v>
      </c>
      <c r="F57">
        <v>52.26</v>
      </c>
      <c r="G57">
        <v>4.3099999999999996</v>
      </c>
      <c r="H57">
        <v>100</v>
      </c>
      <c r="I57">
        <v>58</v>
      </c>
      <c r="J57">
        <v>68.7</v>
      </c>
      <c r="K57">
        <v>1.5016E-2</v>
      </c>
    </row>
    <row r="58" spans="1:11" x14ac:dyDescent="0.25">
      <c r="A58">
        <v>1593.8191999999999</v>
      </c>
      <c r="B58">
        <v>0</v>
      </c>
      <c r="C58">
        <v>1.71</v>
      </c>
      <c r="D58">
        <v>52.61</v>
      </c>
      <c r="E58">
        <v>48.41</v>
      </c>
      <c r="F58">
        <v>52.26</v>
      </c>
      <c r="G58">
        <v>4.2</v>
      </c>
      <c r="H58">
        <v>100</v>
      </c>
      <c r="I58">
        <v>58</v>
      </c>
      <c r="J58">
        <v>68.7</v>
      </c>
      <c r="K58">
        <v>1.4992E-2</v>
      </c>
    </row>
    <row r="59" spans="1:11" x14ac:dyDescent="0.25">
      <c r="A59">
        <v>1593.9694</v>
      </c>
      <c r="B59">
        <v>0</v>
      </c>
      <c r="C59">
        <v>1.71</v>
      </c>
      <c r="D59">
        <v>52.61</v>
      </c>
      <c r="E59">
        <v>48.52</v>
      </c>
      <c r="F59">
        <v>52.26</v>
      </c>
      <c r="G59">
        <v>4.09</v>
      </c>
      <c r="H59">
        <v>100</v>
      </c>
      <c r="I59">
        <v>58</v>
      </c>
      <c r="J59">
        <v>68.7</v>
      </c>
      <c r="K59">
        <v>1.5016E-2</v>
      </c>
    </row>
    <row r="60" spans="1:11" x14ac:dyDescent="0.25">
      <c r="A60">
        <v>1594.1195</v>
      </c>
      <c r="B60">
        <v>0</v>
      </c>
      <c r="C60">
        <v>1.71</v>
      </c>
      <c r="D60">
        <v>52.61</v>
      </c>
      <c r="E60">
        <v>48.41</v>
      </c>
      <c r="F60">
        <v>52.26</v>
      </c>
      <c r="G60">
        <v>4.2</v>
      </c>
      <c r="H60">
        <v>100</v>
      </c>
      <c r="I60">
        <v>58</v>
      </c>
      <c r="J60">
        <v>68.7</v>
      </c>
      <c r="K60">
        <v>1.502E-2</v>
      </c>
    </row>
    <row r="61" spans="1:11" x14ac:dyDescent="0.25">
      <c r="A61">
        <v>1594.2697000000001</v>
      </c>
      <c r="B61">
        <v>0</v>
      </c>
      <c r="C61">
        <v>1.722</v>
      </c>
      <c r="D61">
        <v>52.61</v>
      </c>
      <c r="E61">
        <v>48.52</v>
      </c>
      <c r="F61">
        <v>52.26</v>
      </c>
      <c r="G61">
        <v>4.09</v>
      </c>
      <c r="H61">
        <v>100</v>
      </c>
      <c r="I61">
        <v>58</v>
      </c>
      <c r="J61">
        <v>68.7</v>
      </c>
      <c r="K61">
        <v>1.5016E-2</v>
      </c>
    </row>
    <row r="62" spans="1:11" x14ac:dyDescent="0.25">
      <c r="A62">
        <v>1594.4197999999999</v>
      </c>
      <c r="B62">
        <v>0</v>
      </c>
      <c r="C62">
        <v>1.71</v>
      </c>
      <c r="D62">
        <v>52.61</v>
      </c>
      <c r="E62">
        <v>48.41</v>
      </c>
      <c r="F62">
        <v>52.26</v>
      </c>
      <c r="G62">
        <v>4.2</v>
      </c>
      <c r="H62">
        <v>100</v>
      </c>
      <c r="I62">
        <v>58</v>
      </c>
      <c r="J62">
        <v>68.7</v>
      </c>
      <c r="K62">
        <v>1.502E-2</v>
      </c>
    </row>
    <row r="63" spans="1:11" x14ac:dyDescent="0.25">
      <c r="A63">
        <v>1594.5699</v>
      </c>
      <c r="B63">
        <v>0</v>
      </c>
      <c r="C63">
        <v>1.71</v>
      </c>
      <c r="D63">
        <v>52.61</v>
      </c>
      <c r="E63">
        <v>48.41</v>
      </c>
      <c r="F63">
        <v>52.26</v>
      </c>
      <c r="G63">
        <v>4.2</v>
      </c>
      <c r="H63">
        <v>100</v>
      </c>
      <c r="I63">
        <v>58</v>
      </c>
      <c r="J63">
        <v>68.7</v>
      </c>
      <c r="K63">
        <v>1.5023999999999999E-2</v>
      </c>
    </row>
    <row r="64" spans="1:11" x14ac:dyDescent="0.25">
      <c r="A64">
        <v>1594.7201</v>
      </c>
      <c r="B64">
        <v>0</v>
      </c>
      <c r="C64">
        <v>1.728</v>
      </c>
      <c r="D64">
        <v>52.61</v>
      </c>
      <c r="E64">
        <v>48.63</v>
      </c>
      <c r="F64">
        <v>52.26</v>
      </c>
      <c r="G64">
        <v>3.98</v>
      </c>
      <c r="H64">
        <v>100</v>
      </c>
      <c r="I64">
        <v>58</v>
      </c>
      <c r="J64">
        <v>68.7</v>
      </c>
      <c r="K64">
        <v>1.5016E-2</v>
      </c>
    </row>
    <row r="65" spans="1:11" x14ac:dyDescent="0.25">
      <c r="A65">
        <v>1594.8702000000001</v>
      </c>
      <c r="B65">
        <v>0</v>
      </c>
      <c r="C65">
        <v>1.716</v>
      </c>
      <c r="D65">
        <v>52.61</v>
      </c>
      <c r="E65">
        <v>48.63</v>
      </c>
      <c r="F65">
        <v>52.26</v>
      </c>
      <c r="G65">
        <v>3.98</v>
      </c>
      <c r="H65">
        <v>100</v>
      </c>
      <c r="I65">
        <v>58</v>
      </c>
      <c r="J65">
        <v>68.7</v>
      </c>
      <c r="K65">
        <v>1.4996000000000001E-2</v>
      </c>
    </row>
    <row r="66" spans="1:11" x14ac:dyDescent="0.25">
      <c r="A66">
        <v>1595.0202999999999</v>
      </c>
      <c r="B66">
        <v>0</v>
      </c>
      <c r="C66">
        <v>1.71</v>
      </c>
      <c r="D66">
        <v>52.61</v>
      </c>
      <c r="E66">
        <v>48.3</v>
      </c>
      <c r="F66">
        <v>52.26</v>
      </c>
      <c r="G66">
        <v>4.3099999999999996</v>
      </c>
      <c r="H66">
        <v>100</v>
      </c>
      <c r="I66">
        <v>58</v>
      </c>
      <c r="J66">
        <v>68.7</v>
      </c>
      <c r="K66">
        <v>1.5023999999999999E-2</v>
      </c>
    </row>
    <row r="67" spans="1:11" x14ac:dyDescent="0.25">
      <c r="A67">
        <v>1595.1704999999999</v>
      </c>
      <c r="B67">
        <v>0</v>
      </c>
      <c r="C67">
        <v>1.71</v>
      </c>
      <c r="D67">
        <v>52.61</v>
      </c>
      <c r="E67">
        <v>47.98</v>
      </c>
      <c r="F67">
        <v>52.26</v>
      </c>
      <c r="G67">
        <v>4.63</v>
      </c>
      <c r="H67">
        <v>100</v>
      </c>
      <c r="I67">
        <v>58</v>
      </c>
      <c r="J67">
        <v>68.7</v>
      </c>
      <c r="K67">
        <v>1.5023999999999999E-2</v>
      </c>
    </row>
    <row r="68" spans="1:11" x14ac:dyDescent="0.25">
      <c r="A68">
        <v>1595.3206</v>
      </c>
      <c r="B68">
        <v>0</v>
      </c>
      <c r="C68">
        <v>1.716</v>
      </c>
      <c r="D68">
        <v>52.61</v>
      </c>
      <c r="E68">
        <v>48.3</v>
      </c>
      <c r="F68">
        <v>52.26</v>
      </c>
      <c r="G68">
        <v>4.3099999999999996</v>
      </c>
      <c r="H68">
        <v>100</v>
      </c>
      <c r="I68">
        <v>58</v>
      </c>
      <c r="J68">
        <v>68.7</v>
      </c>
      <c r="K68">
        <v>1.4996000000000001E-2</v>
      </c>
    </row>
    <row r="69" spans="1:11" x14ac:dyDescent="0.25">
      <c r="A69">
        <v>1595.4707000000001</v>
      </c>
      <c r="B69">
        <v>0</v>
      </c>
      <c r="C69">
        <v>1.71</v>
      </c>
      <c r="D69">
        <v>52.61</v>
      </c>
      <c r="E69">
        <v>48.41</v>
      </c>
      <c r="F69">
        <v>52.26</v>
      </c>
      <c r="G69">
        <v>4.2</v>
      </c>
      <c r="H69">
        <v>100</v>
      </c>
      <c r="I69">
        <v>58</v>
      </c>
      <c r="J69">
        <v>68.7</v>
      </c>
      <c r="K69">
        <v>1.5016E-2</v>
      </c>
    </row>
    <row r="70" spans="1:11" x14ac:dyDescent="0.25">
      <c r="A70">
        <v>1595.6210000000001</v>
      </c>
      <c r="B70">
        <v>0</v>
      </c>
      <c r="C70">
        <v>1.71</v>
      </c>
      <c r="D70">
        <v>52.61</v>
      </c>
      <c r="E70">
        <v>48.09</v>
      </c>
      <c r="F70">
        <v>52.26</v>
      </c>
      <c r="G70">
        <v>4.5199999999999996</v>
      </c>
      <c r="H70">
        <v>100</v>
      </c>
      <c r="I70">
        <v>58</v>
      </c>
      <c r="J70">
        <v>68.7</v>
      </c>
      <c r="K70">
        <v>1.5008000000000001E-2</v>
      </c>
    </row>
    <row r="71" spans="1:11" x14ac:dyDescent="0.25">
      <c r="A71">
        <v>1595.771</v>
      </c>
      <c r="B71">
        <v>0</v>
      </c>
      <c r="C71">
        <v>1.71</v>
      </c>
      <c r="D71">
        <v>52.61</v>
      </c>
      <c r="E71">
        <v>48.2</v>
      </c>
      <c r="F71">
        <v>52.26</v>
      </c>
      <c r="G71">
        <v>4.41</v>
      </c>
      <c r="H71">
        <v>100</v>
      </c>
      <c r="I71">
        <v>58</v>
      </c>
      <c r="J71">
        <v>68.7</v>
      </c>
      <c r="K71">
        <v>1.5023999999999999E-2</v>
      </c>
    </row>
    <row r="72" spans="1:11" x14ac:dyDescent="0.25">
      <c r="A72">
        <v>1595.9211</v>
      </c>
      <c r="B72">
        <v>0</v>
      </c>
      <c r="C72">
        <v>1.71</v>
      </c>
      <c r="D72">
        <v>52.61</v>
      </c>
      <c r="E72">
        <v>48.41</v>
      </c>
      <c r="F72">
        <v>52.26</v>
      </c>
      <c r="G72">
        <v>4.2</v>
      </c>
      <c r="H72">
        <v>100</v>
      </c>
      <c r="I72">
        <v>58</v>
      </c>
      <c r="J72">
        <v>68.7</v>
      </c>
      <c r="K72">
        <v>1.5008000000000001E-2</v>
      </c>
    </row>
    <row r="73" spans="1:11" x14ac:dyDescent="0.25">
      <c r="A73">
        <v>1596.0712000000001</v>
      </c>
      <c r="B73">
        <v>0</v>
      </c>
      <c r="C73">
        <v>1.722</v>
      </c>
      <c r="D73">
        <v>52.61</v>
      </c>
      <c r="E73">
        <v>48.63</v>
      </c>
      <c r="F73">
        <v>52.26</v>
      </c>
      <c r="G73">
        <v>3.98</v>
      </c>
      <c r="H73">
        <v>100</v>
      </c>
      <c r="I73">
        <v>58</v>
      </c>
      <c r="J73">
        <v>68.7</v>
      </c>
      <c r="K73">
        <v>1.5016E-2</v>
      </c>
    </row>
    <row r="74" spans="1:11" x14ac:dyDescent="0.25">
      <c r="A74">
        <v>1596.2212999999999</v>
      </c>
      <c r="B74">
        <v>0</v>
      </c>
      <c r="C74">
        <v>1.71</v>
      </c>
      <c r="D74">
        <v>52.61</v>
      </c>
      <c r="E74">
        <v>47.98</v>
      </c>
      <c r="F74">
        <v>52.26</v>
      </c>
      <c r="G74">
        <v>4.63</v>
      </c>
      <c r="H74">
        <v>100</v>
      </c>
      <c r="I74">
        <v>58</v>
      </c>
      <c r="J74">
        <v>68.7</v>
      </c>
      <c r="K74">
        <v>1.5008000000000001E-2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2"/>
  <sheetViews>
    <sheetView topLeftCell="A13" workbookViewId="0">
      <selection activeCell="B20" sqref="B20:F42"/>
    </sheetView>
  </sheetViews>
  <sheetFormatPr defaultRowHeight="15" x14ac:dyDescent="0.25"/>
  <sheetData>
    <row r="1" spans="1:11" x14ac:dyDescent="0.25">
      <c r="A1">
        <v>1636.5978</v>
      </c>
      <c r="B1">
        <v>0</v>
      </c>
      <c r="C1">
        <v>2.6150000000000002</v>
      </c>
      <c r="D1">
        <v>67.31</v>
      </c>
      <c r="E1">
        <v>60.6</v>
      </c>
      <c r="F1">
        <v>67.09</v>
      </c>
      <c r="G1">
        <v>6.71</v>
      </c>
      <c r="H1">
        <v>100</v>
      </c>
      <c r="I1">
        <v>98</v>
      </c>
      <c r="J1">
        <v>83.66</v>
      </c>
      <c r="K1">
        <v>1.5004E-2</v>
      </c>
    </row>
    <row r="2" spans="1:11" x14ac:dyDescent="0.25">
      <c r="A2">
        <v>1636.7478000000001</v>
      </c>
      <c r="B2">
        <v>0</v>
      </c>
      <c r="C2">
        <v>2.6219999999999999</v>
      </c>
      <c r="D2">
        <v>67.31</v>
      </c>
      <c r="E2">
        <v>60.31</v>
      </c>
      <c r="F2">
        <v>67.09</v>
      </c>
      <c r="G2">
        <v>6.99</v>
      </c>
      <c r="H2">
        <v>100</v>
      </c>
      <c r="I2">
        <v>98</v>
      </c>
      <c r="J2">
        <v>83.66</v>
      </c>
      <c r="K2">
        <v>1.5016E-2</v>
      </c>
    </row>
    <row r="3" spans="1:11" x14ac:dyDescent="0.25">
      <c r="A3">
        <v>1636.8978999999999</v>
      </c>
      <c r="B3">
        <v>0</v>
      </c>
      <c r="C3">
        <v>2.6280000000000001</v>
      </c>
      <c r="D3">
        <v>67.31</v>
      </c>
      <c r="E3">
        <v>60.41</v>
      </c>
      <c r="F3">
        <v>67.09</v>
      </c>
      <c r="G3">
        <v>6.9</v>
      </c>
      <c r="H3">
        <v>100</v>
      </c>
      <c r="I3">
        <v>98</v>
      </c>
      <c r="J3">
        <v>83.66</v>
      </c>
      <c r="K3">
        <v>1.4999999999999999E-2</v>
      </c>
    </row>
    <row r="4" spans="1:11" x14ac:dyDescent="0.25">
      <c r="A4">
        <v>1637.048</v>
      </c>
      <c r="B4">
        <v>0</v>
      </c>
      <c r="C4">
        <v>2.6219999999999999</v>
      </c>
      <c r="D4">
        <v>67.31</v>
      </c>
      <c r="E4">
        <v>60.5</v>
      </c>
      <c r="F4">
        <v>67.09</v>
      </c>
      <c r="G4">
        <v>6.81</v>
      </c>
      <c r="H4">
        <v>100</v>
      </c>
      <c r="I4">
        <v>98</v>
      </c>
      <c r="J4">
        <v>83.66</v>
      </c>
      <c r="K4">
        <v>1.4996000000000001E-2</v>
      </c>
    </row>
    <row r="5" spans="1:11" x14ac:dyDescent="0.25">
      <c r="A5">
        <v>1637.1981000000001</v>
      </c>
      <c r="B5">
        <v>0</v>
      </c>
      <c r="C5">
        <v>2.597</v>
      </c>
      <c r="D5">
        <v>67.31</v>
      </c>
      <c r="E5">
        <v>60.5</v>
      </c>
      <c r="F5">
        <v>67.09</v>
      </c>
      <c r="G5">
        <v>6.81</v>
      </c>
      <c r="H5">
        <v>100</v>
      </c>
      <c r="I5">
        <v>98</v>
      </c>
      <c r="J5">
        <v>83.66</v>
      </c>
      <c r="K5">
        <v>1.5008000000000001E-2</v>
      </c>
    </row>
    <row r="6" spans="1:11" x14ac:dyDescent="0.25">
      <c r="A6">
        <v>1637.3480999999999</v>
      </c>
      <c r="B6">
        <v>0</v>
      </c>
      <c r="C6">
        <v>2.6280000000000001</v>
      </c>
      <c r="D6">
        <v>67.31</v>
      </c>
      <c r="E6">
        <v>60.6</v>
      </c>
      <c r="F6">
        <v>67.09</v>
      </c>
      <c r="G6">
        <v>6.71</v>
      </c>
      <c r="H6">
        <v>100</v>
      </c>
      <c r="I6">
        <v>98</v>
      </c>
      <c r="J6">
        <v>83.66</v>
      </c>
      <c r="K6">
        <v>1.4992E-2</v>
      </c>
    </row>
    <row r="7" spans="1:11" x14ac:dyDescent="0.25">
      <c r="A7">
        <v>1637.498</v>
      </c>
      <c r="B7">
        <v>0</v>
      </c>
      <c r="C7">
        <v>2.6219999999999999</v>
      </c>
      <c r="D7">
        <v>67.31</v>
      </c>
      <c r="E7">
        <v>60.5</v>
      </c>
      <c r="F7">
        <v>67.09</v>
      </c>
      <c r="G7">
        <v>6.81</v>
      </c>
      <c r="H7">
        <v>100</v>
      </c>
      <c r="I7">
        <v>98</v>
      </c>
      <c r="J7">
        <v>83.66</v>
      </c>
      <c r="K7">
        <v>1.5008000000000001E-2</v>
      </c>
    </row>
    <row r="8" spans="1:11" x14ac:dyDescent="0.25">
      <c r="A8">
        <v>1637.6481000000001</v>
      </c>
      <c r="B8">
        <v>0</v>
      </c>
      <c r="C8">
        <v>2.6280000000000001</v>
      </c>
      <c r="D8">
        <v>67.31</v>
      </c>
      <c r="E8">
        <v>60.6</v>
      </c>
      <c r="F8">
        <v>67.09</v>
      </c>
      <c r="G8">
        <v>6.71</v>
      </c>
      <c r="H8">
        <v>100</v>
      </c>
      <c r="I8">
        <v>98</v>
      </c>
      <c r="J8">
        <v>83.66</v>
      </c>
      <c r="K8">
        <v>1.5023999999999999E-2</v>
      </c>
    </row>
    <row r="9" spans="1:11" x14ac:dyDescent="0.25">
      <c r="A9">
        <v>1637.7981</v>
      </c>
      <c r="B9">
        <v>0</v>
      </c>
      <c r="C9">
        <v>2.6280000000000001</v>
      </c>
      <c r="D9">
        <v>67.31</v>
      </c>
      <c r="E9">
        <v>60.69</v>
      </c>
      <c r="F9">
        <v>67.09</v>
      </c>
      <c r="G9">
        <v>6.62</v>
      </c>
      <c r="H9">
        <v>100</v>
      </c>
      <c r="I9">
        <v>98</v>
      </c>
      <c r="J9">
        <v>83.66</v>
      </c>
      <c r="K9">
        <v>1.5016E-2</v>
      </c>
    </row>
    <row r="10" spans="1:11" x14ac:dyDescent="0.25">
      <c r="A10">
        <v>1637.9482</v>
      </c>
      <c r="B10">
        <v>0</v>
      </c>
      <c r="C10">
        <v>2.6219999999999999</v>
      </c>
      <c r="D10">
        <v>67.31</v>
      </c>
      <c r="E10">
        <v>60.88</v>
      </c>
      <c r="F10">
        <v>67.09</v>
      </c>
      <c r="G10">
        <v>6.43</v>
      </c>
      <c r="H10">
        <v>100</v>
      </c>
      <c r="I10">
        <v>98</v>
      </c>
      <c r="J10">
        <v>83.66</v>
      </c>
      <c r="K10">
        <v>1.4999999999999999E-2</v>
      </c>
    </row>
    <row r="11" spans="1:11" x14ac:dyDescent="0.25">
      <c r="A11">
        <v>1638.0983000000001</v>
      </c>
      <c r="B11">
        <v>0</v>
      </c>
      <c r="C11">
        <v>2.597</v>
      </c>
      <c r="D11">
        <v>67.31</v>
      </c>
      <c r="E11">
        <v>61.25</v>
      </c>
      <c r="F11">
        <v>67.09</v>
      </c>
      <c r="G11">
        <v>6.06</v>
      </c>
      <c r="H11">
        <v>100</v>
      </c>
      <c r="I11">
        <v>98</v>
      </c>
      <c r="J11">
        <v>83.66</v>
      </c>
      <c r="K11">
        <v>1.4992E-2</v>
      </c>
    </row>
    <row r="12" spans="1:11" x14ac:dyDescent="0.25">
      <c r="A12">
        <v>1638.2483</v>
      </c>
      <c r="B12">
        <v>0</v>
      </c>
      <c r="C12">
        <v>2.597</v>
      </c>
      <c r="D12">
        <v>67.31</v>
      </c>
      <c r="E12">
        <v>61.71</v>
      </c>
      <c r="F12">
        <v>67.09</v>
      </c>
      <c r="G12">
        <v>5.6</v>
      </c>
      <c r="H12">
        <v>100</v>
      </c>
      <c r="I12">
        <v>98</v>
      </c>
      <c r="J12">
        <v>83.66</v>
      </c>
      <c r="K12">
        <v>1.4999999999999999E-2</v>
      </c>
    </row>
    <row r="13" spans="1:11" x14ac:dyDescent="0.25">
      <c r="A13">
        <v>1638.3983000000001</v>
      </c>
      <c r="B13">
        <v>0</v>
      </c>
      <c r="C13">
        <v>2.597</v>
      </c>
      <c r="D13">
        <v>67.31</v>
      </c>
      <c r="E13">
        <v>62.17</v>
      </c>
      <c r="F13">
        <v>67.09</v>
      </c>
      <c r="G13">
        <v>5.14</v>
      </c>
      <c r="H13">
        <v>100</v>
      </c>
      <c r="I13">
        <v>98</v>
      </c>
      <c r="J13">
        <v>83.66</v>
      </c>
      <c r="K13">
        <v>1.502E-2</v>
      </c>
    </row>
    <row r="14" spans="1:11" x14ac:dyDescent="0.25">
      <c r="A14">
        <v>1638.5485000000001</v>
      </c>
      <c r="B14">
        <v>0</v>
      </c>
      <c r="C14">
        <v>2.597</v>
      </c>
      <c r="D14">
        <v>67.31</v>
      </c>
      <c r="E14">
        <v>61.89</v>
      </c>
      <c r="F14">
        <v>67.09</v>
      </c>
      <c r="G14">
        <v>5.41</v>
      </c>
      <c r="H14">
        <v>100</v>
      </c>
      <c r="I14">
        <v>98</v>
      </c>
      <c r="J14">
        <v>83.66</v>
      </c>
      <c r="K14">
        <v>1.4996000000000001E-2</v>
      </c>
    </row>
    <row r="15" spans="1:11" x14ac:dyDescent="0.25">
      <c r="A15">
        <v>1638.6985</v>
      </c>
      <c r="B15">
        <v>0</v>
      </c>
      <c r="C15">
        <v>2.597</v>
      </c>
      <c r="D15">
        <v>67.31</v>
      </c>
      <c r="E15">
        <v>62.17</v>
      </c>
      <c r="F15">
        <v>67.09</v>
      </c>
      <c r="G15">
        <v>5.14</v>
      </c>
      <c r="H15">
        <v>100</v>
      </c>
      <c r="I15">
        <v>98</v>
      </c>
      <c r="J15">
        <v>83.66</v>
      </c>
      <c r="K15">
        <v>1.5011999999999999E-2</v>
      </c>
    </row>
    <row r="16" spans="1:11" x14ac:dyDescent="0.25">
      <c r="A16">
        <v>1638.8485000000001</v>
      </c>
      <c r="B16">
        <v>0</v>
      </c>
      <c r="C16">
        <v>2.597</v>
      </c>
      <c r="D16">
        <v>67.31</v>
      </c>
      <c r="E16">
        <v>61.99</v>
      </c>
      <c r="F16">
        <v>67.09</v>
      </c>
      <c r="G16">
        <v>5.32</v>
      </c>
      <c r="H16">
        <v>100</v>
      </c>
      <c r="I16">
        <v>98</v>
      </c>
      <c r="J16">
        <v>83.66</v>
      </c>
      <c r="K16">
        <v>1.4992E-2</v>
      </c>
    </row>
    <row r="17" spans="1:11" x14ac:dyDescent="0.25">
      <c r="A17">
        <v>1638.9987000000001</v>
      </c>
      <c r="B17">
        <v>0</v>
      </c>
      <c r="C17">
        <v>2.597</v>
      </c>
      <c r="D17">
        <v>67.31</v>
      </c>
      <c r="E17">
        <v>62.26</v>
      </c>
      <c r="F17">
        <v>67.09</v>
      </c>
      <c r="G17">
        <v>5.05</v>
      </c>
      <c r="H17">
        <v>100</v>
      </c>
      <c r="I17">
        <v>98</v>
      </c>
      <c r="J17">
        <v>83.66</v>
      </c>
      <c r="K17">
        <v>1.5004E-2</v>
      </c>
    </row>
    <row r="18" spans="1:11" x14ac:dyDescent="0.25">
      <c r="A18">
        <v>1639.1487</v>
      </c>
      <c r="B18">
        <v>0</v>
      </c>
      <c r="C18">
        <v>2.6219999999999999</v>
      </c>
      <c r="D18">
        <v>67.31</v>
      </c>
      <c r="E18">
        <v>61.99</v>
      </c>
      <c r="F18">
        <v>67.09</v>
      </c>
      <c r="G18">
        <v>5.32</v>
      </c>
      <c r="H18">
        <v>100</v>
      </c>
      <c r="I18">
        <v>98</v>
      </c>
      <c r="J18">
        <v>83.66</v>
      </c>
      <c r="K18">
        <v>1.4999999999999999E-2</v>
      </c>
    </row>
    <row r="19" spans="1:11" x14ac:dyDescent="0.25">
      <c r="A19">
        <v>1639.2988</v>
      </c>
      <c r="B19">
        <v>0</v>
      </c>
      <c r="C19">
        <v>2.597</v>
      </c>
      <c r="D19">
        <v>67.31</v>
      </c>
      <c r="E19">
        <v>62.17</v>
      </c>
      <c r="F19">
        <v>67.09</v>
      </c>
      <c r="G19">
        <v>5.14</v>
      </c>
      <c r="H19">
        <v>100</v>
      </c>
      <c r="I19">
        <v>98</v>
      </c>
      <c r="J19">
        <v>83.66</v>
      </c>
      <c r="K19">
        <v>1.4999999999999999E-2</v>
      </c>
    </row>
    <row r="20" spans="1:11" x14ac:dyDescent="0.25">
      <c r="A20" t="s">
        <v>25</v>
      </c>
      <c r="B20">
        <v>0.16</v>
      </c>
      <c r="C20">
        <v>-10.75</v>
      </c>
      <c r="D20">
        <v>-2.8</v>
      </c>
      <c r="E20">
        <v>-7.89</v>
      </c>
      <c r="F20">
        <v>3.15</v>
      </c>
    </row>
    <row r="21" spans="1:11" x14ac:dyDescent="0.25">
      <c r="A21" t="s">
        <v>25</v>
      </c>
      <c r="B21">
        <v>0.2</v>
      </c>
      <c r="C21">
        <v>-10.81</v>
      </c>
      <c r="D21">
        <v>-4.1900000000000004</v>
      </c>
      <c r="E21">
        <v>-7.86</v>
      </c>
      <c r="F21">
        <v>-1.85</v>
      </c>
    </row>
    <row r="22" spans="1:11" x14ac:dyDescent="0.25">
      <c r="A22" t="s">
        <v>25</v>
      </c>
      <c r="B22">
        <v>0.25</v>
      </c>
      <c r="C22">
        <v>-10.81</v>
      </c>
      <c r="D22">
        <v>-5.27</v>
      </c>
      <c r="E22">
        <v>-8.42</v>
      </c>
      <c r="F22">
        <v>-3.11</v>
      </c>
    </row>
    <row r="23" spans="1:11" x14ac:dyDescent="0.25">
      <c r="A23" t="s">
        <v>25</v>
      </c>
      <c r="B23">
        <v>0.32</v>
      </c>
      <c r="C23">
        <v>-10.79</v>
      </c>
      <c r="D23">
        <v>-6.65</v>
      </c>
      <c r="E23">
        <v>-8.42</v>
      </c>
      <c r="F23">
        <v>-4.78</v>
      </c>
    </row>
    <row r="24" spans="1:11" x14ac:dyDescent="0.25">
      <c r="A24" t="s">
        <v>25</v>
      </c>
      <c r="B24">
        <v>0.4</v>
      </c>
      <c r="C24">
        <v>-10.78</v>
      </c>
      <c r="D24">
        <v>-8.34</v>
      </c>
      <c r="E24">
        <v>-8.4600000000000009</v>
      </c>
      <c r="F24">
        <v>-5.4</v>
      </c>
    </row>
    <row r="25" spans="1:11" x14ac:dyDescent="0.25">
      <c r="A25" t="s">
        <v>25</v>
      </c>
      <c r="B25">
        <v>0.5</v>
      </c>
      <c r="C25">
        <v>-10.74</v>
      </c>
      <c r="D25">
        <v>-10.46</v>
      </c>
      <c r="E25">
        <v>-8.43</v>
      </c>
      <c r="F25">
        <v>-7.63</v>
      </c>
    </row>
    <row r="26" spans="1:11" x14ac:dyDescent="0.25">
      <c r="A26" t="s">
        <v>25</v>
      </c>
      <c r="B26">
        <v>0.63</v>
      </c>
      <c r="C26">
        <v>-10.68</v>
      </c>
      <c r="D26">
        <v>-13.09</v>
      </c>
      <c r="E26">
        <v>-8.75</v>
      </c>
      <c r="F26">
        <v>-9.48</v>
      </c>
    </row>
    <row r="27" spans="1:11" x14ac:dyDescent="0.25">
      <c r="A27" t="s">
        <v>25</v>
      </c>
      <c r="B27">
        <v>0.79</v>
      </c>
      <c r="C27">
        <v>-10.71</v>
      </c>
      <c r="D27">
        <v>-14.88</v>
      </c>
      <c r="E27">
        <v>-8.76</v>
      </c>
      <c r="F27">
        <v>-13.79</v>
      </c>
    </row>
    <row r="28" spans="1:11" x14ac:dyDescent="0.25">
      <c r="A28" t="s">
        <v>25</v>
      </c>
      <c r="B28">
        <v>1</v>
      </c>
      <c r="C28">
        <v>-11.09</v>
      </c>
      <c r="D28">
        <v>-17.440000000000001</v>
      </c>
      <c r="E28">
        <v>-9.14</v>
      </c>
      <c r="F28">
        <v>-15.31</v>
      </c>
    </row>
    <row r="29" spans="1:11" x14ac:dyDescent="0.25">
      <c r="A29" t="s">
        <v>25</v>
      </c>
      <c r="B29">
        <v>1.26</v>
      </c>
      <c r="C29">
        <v>-11.11</v>
      </c>
      <c r="D29">
        <v>-21.19</v>
      </c>
      <c r="E29">
        <v>-9.31</v>
      </c>
      <c r="F29">
        <v>-20.66</v>
      </c>
    </row>
    <row r="30" spans="1:11" x14ac:dyDescent="0.25">
      <c r="A30" t="s">
        <v>25</v>
      </c>
      <c r="B30">
        <v>1.58</v>
      </c>
      <c r="C30">
        <v>-11.02</v>
      </c>
      <c r="D30">
        <v>-23.11</v>
      </c>
      <c r="E30">
        <v>-9.56</v>
      </c>
      <c r="F30">
        <v>-22.97</v>
      </c>
    </row>
    <row r="31" spans="1:11" x14ac:dyDescent="0.25">
      <c r="A31" t="s">
        <v>25</v>
      </c>
      <c r="B31">
        <v>1.99</v>
      </c>
      <c r="C31">
        <v>-10.83</v>
      </c>
      <c r="D31">
        <v>-32.369999999999997</v>
      </c>
      <c r="E31">
        <v>-9.67</v>
      </c>
      <c r="F31">
        <v>-30.97</v>
      </c>
    </row>
    <row r="32" spans="1:11" x14ac:dyDescent="0.25">
      <c r="A32" t="s">
        <v>25</v>
      </c>
      <c r="B32">
        <v>2.5099999999999998</v>
      </c>
      <c r="C32">
        <v>-11.45</v>
      </c>
      <c r="D32">
        <v>-39.159999999999997</v>
      </c>
      <c r="E32">
        <v>-9.67</v>
      </c>
      <c r="F32">
        <v>-38.200000000000003</v>
      </c>
    </row>
    <row r="33" spans="1:11" x14ac:dyDescent="0.25">
      <c r="A33" t="s">
        <v>25</v>
      </c>
      <c r="B33">
        <v>3.16</v>
      </c>
      <c r="C33">
        <v>-11.23</v>
      </c>
      <c r="D33">
        <v>-45.08</v>
      </c>
      <c r="E33">
        <v>-9.33</v>
      </c>
      <c r="F33">
        <v>-45.54</v>
      </c>
    </row>
    <row r="34" spans="1:11" x14ac:dyDescent="0.25">
      <c r="A34" t="s">
        <v>25</v>
      </c>
      <c r="B34">
        <v>3.98</v>
      </c>
      <c r="C34">
        <v>-12.18</v>
      </c>
      <c r="D34">
        <v>-55.03</v>
      </c>
      <c r="E34">
        <v>-9.6199999999999992</v>
      </c>
      <c r="F34">
        <v>-54.9</v>
      </c>
    </row>
    <row r="35" spans="1:11" x14ac:dyDescent="0.25">
      <c r="A35" t="s">
        <v>25</v>
      </c>
      <c r="B35">
        <v>5.01</v>
      </c>
      <c r="C35">
        <v>-13.02</v>
      </c>
      <c r="D35">
        <v>-72.09</v>
      </c>
      <c r="E35">
        <v>-11.29</v>
      </c>
      <c r="F35">
        <v>-70.67</v>
      </c>
    </row>
    <row r="36" spans="1:11" x14ac:dyDescent="0.25">
      <c r="A36" t="s">
        <v>25</v>
      </c>
      <c r="B36">
        <v>6.31</v>
      </c>
      <c r="C36">
        <v>-14.2</v>
      </c>
      <c r="D36">
        <v>-86.84</v>
      </c>
      <c r="E36">
        <v>-12.58</v>
      </c>
      <c r="F36">
        <v>-84.99</v>
      </c>
    </row>
    <row r="37" spans="1:11" x14ac:dyDescent="0.25">
      <c r="A37" t="s">
        <v>25</v>
      </c>
      <c r="B37">
        <v>7.94</v>
      </c>
      <c r="C37">
        <v>-15.72</v>
      </c>
      <c r="D37">
        <v>-96.08</v>
      </c>
      <c r="E37">
        <v>-13.53</v>
      </c>
      <c r="F37">
        <v>-97.73</v>
      </c>
    </row>
    <row r="38" spans="1:11" x14ac:dyDescent="0.25">
      <c r="A38" t="s">
        <v>25</v>
      </c>
      <c r="B38">
        <v>10</v>
      </c>
      <c r="C38">
        <v>-16.809999999999999</v>
      </c>
      <c r="D38">
        <v>-121.79</v>
      </c>
      <c r="E38">
        <v>-14.56</v>
      </c>
      <c r="F38">
        <v>-120.33</v>
      </c>
    </row>
    <row r="39" spans="1:11" x14ac:dyDescent="0.25">
      <c r="A39" t="s">
        <v>25</v>
      </c>
      <c r="B39">
        <v>12.59</v>
      </c>
      <c r="C39">
        <v>-19.68</v>
      </c>
      <c r="D39">
        <v>-140.88999999999999</v>
      </c>
      <c r="E39">
        <v>-17.73</v>
      </c>
      <c r="F39">
        <v>-141.27000000000001</v>
      </c>
    </row>
    <row r="40" spans="1:11" x14ac:dyDescent="0.25">
      <c r="A40" t="s">
        <v>25</v>
      </c>
      <c r="B40">
        <v>15.85</v>
      </c>
      <c r="C40">
        <v>-25.93</v>
      </c>
      <c r="D40">
        <v>-145.84</v>
      </c>
      <c r="E40">
        <v>-22.3</v>
      </c>
      <c r="F40">
        <v>-151.66999999999999</v>
      </c>
    </row>
    <row r="41" spans="1:11" x14ac:dyDescent="0.25">
      <c r="A41" t="s">
        <v>25</v>
      </c>
      <c r="B41">
        <v>19.95</v>
      </c>
      <c r="C41">
        <v>-26.2</v>
      </c>
      <c r="D41">
        <v>-139.11000000000001</v>
      </c>
      <c r="E41">
        <v>-23.54</v>
      </c>
      <c r="F41">
        <v>-158.07</v>
      </c>
    </row>
    <row r="42" spans="1:11" x14ac:dyDescent="0.25">
      <c r="A42" t="s">
        <v>25</v>
      </c>
      <c r="B42">
        <v>25.12</v>
      </c>
      <c r="C42">
        <v>-28.56</v>
      </c>
      <c r="D42">
        <v>-159.24</v>
      </c>
      <c r="E42">
        <v>-26.49</v>
      </c>
      <c r="F42">
        <v>-178.12</v>
      </c>
    </row>
    <row r="43" spans="1:11" x14ac:dyDescent="0.25">
      <c r="A43">
        <v>2407.4052999999999</v>
      </c>
      <c r="B43">
        <v>0</v>
      </c>
      <c r="C43">
        <v>2.6219999999999999</v>
      </c>
      <c r="D43">
        <v>67.31</v>
      </c>
      <c r="E43">
        <v>60.03</v>
      </c>
      <c r="F43">
        <v>66.930000000000007</v>
      </c>
      <c r="G43">
        <v>7.28</v>
      </c>
      <c r="H43">
        <v>100</v>
      </c>
      <c r="I43">
        <v>98</v>
      </c>
      <c r="J43">
        <v>83.47</v>
      </c>
      <c r="K43">
        <v>1.4996000000000001E-2</v>
      </c>
    </row>
    <row r="44" spans="1:11" x14ac:dyDescent="0.25">
      <c r="A44">
        <v>2407.5554000000002</v>
      </c>
      <c r="B44">
        <v>0</v>
      </c>
      <c r="C44">
        <v>2.597</v>
      </c>
      <c r="D44">
        <v>67.31</v>
      </c>
      <c r="E44">
        <v>59.75</v>
      </c>
      <c r="F44">
        <v>66.94</v>
      </c>
      <c r="G44">
        <v>7.56</v>
      </c>
      <c r="H44">
        <v>100</v>
      </c>
      <c r="I44">
        <v>98</v>
      </c>
      <c r="J44">
        <v>83.61</v>
      </c>
      <c r="K44">
        <v>1.5023999999999999E-2</v>
      </c>
    </row>
    <row r="45" spans="1:11" x14ac:dyDescent="0.25">
      <c r="A45">
        <v>2407.7053000000001</v>
      </c>
      <c r="B45">
        <v>0</v>
      </c>
      <c r="C45">
        <v>2.597</v>
      </c>
      <c r="D45">
        <v>67.31</v>
      </c>
      <c r="E45">
        <v>59.75</v>
      </c>
      <c r="F45">
        <v>67.02</v>
      </c>
      <c r="G45">
        <v>7.56</v>
      </c>
      <c r="H45">
        <v>100</v>
      </c>
      <c r="I45">
        <v>98</v>
      </c>
      <c r="J45">
        <v>83.65</v>
      </c>
      <c r="K45">
        <v>1.4999999999999999E-2</v>
      </c>
    </row>
    <row r="46" spans="1:11" x14ac:dyDescent="0.25">
      <c r="A46">
        <v>2407.8555000000001</v>
      </c>
      <c r="B46">
        <v>0</v>
      </c>
      <c r="C46">
        <v>2.597</v>
      </c>
      <c r="D46">
        <v>67.31</v>
      </c>
      <c r="E46">
        <v>59.84</v>
      </c>
      <c r="F46">
        <v>67.069999999999993</v>
      </c>
      <c r="G46">
        <v>7.46</v>
      </c>
      <c r="H46">
        <v>100</v>
      </c>
      <c r="I46">
        <v>98</v>
      </c>
      <c r="J46">
        <v>83.65</v>
      </c>
      <c r="K46">
        <v>1.4999999999999999E-2</v>
      </c>
    </row>
    <row r="47" spans="1:11" x14ac:dyDescent="0.25">
      <c r="A47">
        <v>2408.0054</v>
      </c>
      <c r="B47">
        <v>0</v>
      </c>
      <c r="C47">
        <v>2.597</v>
      </c>
      <c r="D47">
        <v>67.31</v>
      </c>
      <c r="E47">
        <v>59.94</v>
      </c>
      <c r="F47">
        <v>67.08</v>
      </c>
      <c r="G47">
        <v>7.37</v>
      </c>
      <c r="H47">
        <v>100</v>
      </c>
      <c r="I47">
        <v>98</v>
      </c>
      <c r="J47">
        <v>83.66</v>
      </c>
      <c r="K47">
        <v>1.5008000000000001E-2</v>
      </c>
    </row>
    <row r="48" spans="1:11" x14ac:dyDescent="0.25">
      <c r="A48">
        <v>2408.1552999999999</v>
      </c>
      <c r="B48">
        <v>0</v>
      </c>
      <c r="C48">
        <v>2.597</v>
      </c>
      <c r="D48">
        <v>67.31</v>
      </c>
      <c r="E48">
        <v>60.03</v>
      </c>
      <c r="F48">
        <v>67.09</v>
      </c>
      <c r="G48">
        <v>7.28</v>
      </c>
      <c r="H48">
        <v>100</v>
      </c>
      <c r="I48">
        <v>98</v>
      </c>
      <c r="J48">
        <v>83.66</v>
      </c>
      <c r="K48">
        <v>1.502E-2</v>
      </c>
    </row>
    <row r="49" spans="1:11" x14ac:dyDescent="0.25">
      <c r="A49">
        <v>2408.3054000000002</v>
      </c>
      <c r="B49">
        <v>0</v>
      </c>
      <c r="C49">
        <v>2.597</v>
      </c>
      <c r="D49">
        <v>67.31</v>
      </c>
      <c r="E49">
        <v>60.22</v>
      </c>
      <c r="F49">
        <v>67.09</v>
      </c>
      <c r="G49">
        <v>7.09</v>
      </c>
      <c r="H49">
        <v>100</v>
      </c>
      <c r="I49">
        <v>98</v>
      </c>
      <c r="J49">
        <v>83.66</v>
      </c>
      <c r="K49">
        <v>1.502E-2</v>
      </c>
    </row>
    <row r="50" spans="1:11" x14ac:dyDescent="0.25">
      <c r="A50">
        <v>2408.4553000000001</v>
      </c>
      <c r="B50">
        <v>0</v>
      </c>
      <c r="C50">
        <v>2.597</v>
      </c>
      <c r="D50">
        <v>67.31</v>
      </c>
      <c r="E50">
        <v>59.94</v>
      </c>
      <c r="F50">
        <v>67.09</v>
      </c>
      <c r="G50">
        <v>7.37</v>
      </c>
      <c r="H50">
        <v>100</v>
      </c>
      <c r="I50">
        <v>98</v>
      </c>
      <c r="J50">
        <v>83.66</v>
      </c>
      <c r="K50">
        <v>1.5023999999999999E-2</v>
      </c>
    </row>
    <row r="51" spans="1:11" x14ac:dyDescent="0.25">
      <c r="A51">
        <v>2408.6055000000001</v>
      </c>
      <c r="B51">
        <v>0</v>
      </c>
      <c r="C51">
        <v>2.597</v>
      </c>
      <c r="D51">
        <v>67.31</v>
      </c>
      <c r="E51">
        <v>59.84</v>
      </c>
      <c r="F51">
        <v>67.09</v>
      </c>
      <c r="G51">
        <v>7.46</v>
      </c>
      <c r="H51">
        <v>100</v>
      </c>
      <c r="I51">
        <v>98</v>
      </c>
      <c r="J51">
        <v>83.66</v>
      </c>
      <c r="K51">
        <v>1.5011999999999999E-2</v>
      </c>
    </row>
    <row r="52" spans="1:11" x14ac:dyDescent="0.25">
      <c r="A52">
        <v>2408.7556</v>
      </c>
      <c r="B52">
        <v>0</v>
      </c>
      <c r="C52">
        <v>2.5910000000000002</v>
      </c>
      <c r="D52">
        <v>67.31</v>
      </c>
      <c r="E52">
        <v>59.94</v>
      </c>
      <c r="F52">
        <v>67.09</v>
      </c>
      <c r="G52">
        <v>7.37</v>
      </c>
      <c r="H52">
        <v>100</v>
      </c>
      <c r="I52">
        <v>98</v>
      </c>
      <c r="J52">
        <v>83.66</v>
      </c>
      <c r="K52">
        <v>1.5016E-2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0"/>
  <sheetViews>
    <sheetView topLeftCell="M1" zoomScale="80" zoomScaleNormal="80" workbookViewId="0">
      <selection activeCell="Y14" sqref="Y14"/>
    </sheetView>
  </sheetViews>
  <sheetFormatPr defaultRowHeight="15" x14ac:dyDescent="0.25"/>
  <sheetData>
    <row r="1" spans="1:23" x14ac:dyDescent="0.25">
      <c r="A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23</v>
      </c>
      <c r="G1" t="s">
        <v>0</v>
      </c>
      <c r="H1" t="s">
        <v>1</v>
      </c>
      <c r="I1" t="s">
        <v>2</v>
      </c>
      <c r="J1" t="s">
        <v>3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9</v>
      </c>
      <c r="Q1" t="s">
        <v>10</v>
      </c>
      <c r="R1" t="s">
        <v>11</v>
      </c>
      <c r="S1" t="s">
        <v>12</v>
      </c>
      <c r="T1" t="s">
        <v>13</v>
      </c>
    </row>
    <row r="2" spans="1:23" x14ac:dyDescent="0.25">
      <c r="A2">
        <v>0.16</v>
      </c>
      <c r="B2">
        <v>6.39</v>
      </c>
      <c r="C2">
        <v>-6.14</v>
      </c>
      <c r="D2">
        <v>3.35</v>
      </c>
      <c r="E2">
        <v>-7.03</v>
      </c>
      <c r="F2">
        <f>D2-$D$4</f>
        <v>-0.10999999999999988</v>
      </c>
      <c r="G2" t="str">
        <f t="shared" ref="G2:G24" si="0">COMPLEX(1,$A2*$V$2)</f>
        <v>1+0.016i</v>
      </c>
      <c r="H2">
        <f>20*LOG10(1/IMABS(G2))</f>
        <v>-1.1116515883392904E-3</v>
      </c>
      <c r="I2">
        <f>-ATAN2(IMREAL(G2),IMAGINARY(G2))*180/PI()</f>
        <v>-0.91665425638528786</v>
      </c>
      <c r="J2" t="str">
        <f t="shared" ref="J2:J24" si="1">COMPLEX(1,$A2*$V$3)</f>
        <v>1+0.016i</v>
      </c>
      <c r="K2">
        <f>20*LOG10(1/IMABS(J2))</f>
        <v>-1.1116515883392904E-3</v>
      </c>
      <c r="L2">
        <f>-ATAN2(IMREAL(J2),IMAGINARY(J2))*180/PI()</f>
        <v>-0.91665425638528786</v>
      </c>
      <c r="M2" t="str">
        <f t="shared" ref="M2:M24" si="2">COMPLEX(1,$A2*$V$4)</f>
        <v>1+0.0711814604751688i</v>
      </c>
      <c r="N2">
        <f>20*LOG10(1/IMABS(M2))</f>
        <v>-2.1949274721787222E-2</v>
      </c>
      <c r="O2">
        <f>-ATAN2(IMREAL(M2),IMAGINARY(M2))*180/PI()</f>
        <v>-4.0715299883019247</v>
      </c>
      <c r="P2" s="1">
        <f t="shared" ref="P2:P24" si="3">-$A2*$V$5*180/PI()</f>
        <v>-6.8754935415698784E-2</v>
      </c>
      <c r="Q2">
        <f t="shared" ref="Q2:Q24" si="4">H2+K2+N2</f>
        <v>-2.4172577898465802E-2</v>
      </c>
      <c r="R2" s="1">
        <f>I2+L2+O2+P2</f>
        <v>-5.9735934364881995</v>
      </c>
      <c r="S2">
        <f>(Q2-F2)^2</f>
        <v>7.3663463845948995E-3</v>
      </c>
      <c r="T2">
        <f>(R2-E2)^2</f>
        <v>1.1159948274308122</v>
      </c>
      <c r="U2" t="s">
        <v>0</v>
      </c>
      <c r="V2">
        <v>0.1</v>
      </c>
      <c r="W2" t="s">
        <v>14</v>
      </c>
    </row>
    <row r="3" spans="1:23" x14ac:dyDescent="0.25">
      <c r="A3">
        <v>0.2</v>
      </c>
      <c r="B3">
        <v>6.39</v>
      </c>
      <c r="C3">
        <v>-7.67</v>
      </c>
      <c r="D3">
        <v>3.39</v>
      </c>
      <c r="E3">
        <v>-7.52</v>
      </c>
      <c r="F3">
        <f t="shared" ref="F3:F24" si="5">D3-$D$4</f>
        <v>-6.999999999999984E-2</v>
      </c>
      <c r="G3" t="str">
        <f t="shared" si="0"/>
        <v>1+0.02i</v>
      </c>
      <c r="H3">
        <f t="shared" ref="H3:H24" si="6">20*LOG10(1/IMABS(G3))</f>
        <v>-1.7368305846483477E-3</v>
      </c>
      <c r="I3">
        <f t="shared" ref="I3:I24" si="7">-ATAN2(IMREAL(G3),IMAGINARY(G3))*180/PI()</f>
        <v>-1.1457628381751035</v>
      </c>
      <c r="J3" t="str">
        <f t="shared" si="1"/>
        <v>1+0.02i</v>
      </c>
      <c r="K3">
        <f t="shared" ref="K3:K24" si="8">20*LOG10(1/IMABS(J3))</f>
        <v>-1.7368305846483477E-3</v>
      </c>
      <c r="L3">
        <f t="shared" ref="L3:L24" si="9">-ATAN2(IMREAL(J3),IMAGINARY(J3))*180/PI()</f>
        <v>-1.1457628381751035</v>
      </c>
      <c r="M3" t="str">
        <f t="shared" si="2"/>
        <v>1+0.0889768255939609i</v>
      </c>
      <c r="N3">
        <f t="shared" ref="N3:N24" si="10">20*LOG10(1/IMABS(M3))</f>
        <v>-3.4247166299529508E-2</v>
      </c>
      <c r="O3">
        <f t="shared" ref="O3:O24" si="11">-ATAN2(IMREAL(M3),IMAGINARY(M3))*180/PI()</f>
        <v>-5.0846067257815868</v>
      </c>
      <c r="P3" s="1">
        <f t="shared" si="3"/>
        <v>-8.5943669269623491E-2</v>
      </c>
      <c r="Q3">
        <f t="shared" si="4"/>
        <v>-3.7720827468826205E-2</v>
      </c>
      <c r="R3" s="1">
        <f t="shared" ref="R3:R24" si="12">I3+L3+O3+P3</f>
        <v>-7.4620760714014169</v>
      </c>
      <c r="S3">
        <f t="shared" ref="S3:S24" si="13">(Q3-F3)^2</f>
        <v>1.0419449792972745E-3</v>
      </c>
      <c r="T3">
        <f t="shared" ref="T3:T24" si="14">(R3-E3)^2</f>
        <v>3.3551815042937002E-3</v>
      </c>
      <c r="U3" t="s">
        <v>3</v>
      </c>
      <c r="V3">
        <v>0.1</v>
      </c>
      <c r="W3" t="s">
        <v>15</v>
      </c>
    </row>
    <row r="4" spans="1:23" x14ac:dyDescent="0.25">
      <c r="A4">
        <v>0.25</v>
      </c>
      <c r="B4">
        <v>6.36</v>
      </c>
      <c r="C4">
        <v>-9.6199999999999992</v>
      </c>
      <c r="D4">
        <v>3.46</v>
      </c>
      <c r="E4">
        <v>-9.32</v>
      </c>
      <c r="F4">
        <f t="shared" si="5"/>
        <v>0</v>
      </c>
      <c r="G4" t="str">
        <f t="shared" si="0"/>
        <v>1+0.025i</v>
      </c>
      <c r="H4">
        <f t="shared" si="6"/>
        <v>-2.7134926337510686E-3</v>
      </c>
      <c r="I4">
        <f t="shared" si="7"/>
        <v>-1.4320961841646465</v>
      </c>
      <c r="J4" t="str">
        <f t="shared" si="1"/>
        <v>1+0.025i</v>
      </c>
      <c r="K4">
        <f t="shared" si="8"/>
        <v>-2.7134926337510686E-3</v>
      </c>
      <c r="L4">
        <f t="shared" si="9"/>
        <v>-1.4320961841646465</v>
      </c>
      <c r="M4" t="str">
        <f t="shared" si="2"/>
        <v>1+0.111221031992451i</v>
      </c>
      <c r="N4">
        <f t="shared" si="10"/>
        <v>-5.3393176421745348E-2</v>
      </c>
      <c r="O4">
        <f t="shared" si="11"/>
        <v>-6.3464128685024157</v>
      </c>
      <c r="P4" s="1">
        <f t="shared" si="3"/>
        <v>-0.10742958658702935</v>
      </c>
      <c r="Q4">
        <f t="shared" si="4"/>
        <v>-5.8820161689247488E-2</v>
      </c>
      <c r="R4" s="1">
        <f t="shared" si="12"/>
        <v>-9.3180348234187385</v>
      </c>
      <c r="S4">
        <f t="shared" si="13"/>
        <v>3.4598114211492181E-3</v>
      </c>
      <c r="T4">
        <f t="shared" si="14"/>
        <v>3.8619189955399316E-6</v>
      </c>
      <c r="U4" t="s">
        <v>16</v>
      </c>
      <c r="V4" s="2">
        <v>0.4448841279698047</v>
      </c>
      <c r="W4" t="s">
        <v>17</v>
      </c>
    </row>
    <row r="5" spans="1:23" x14ac:dyDescent="0.25">
      <c r="A5">
        <v>0.32</v>
      </c>
      <c r="B5">
        <v>6.33</v>
      </c>
      <c r="C5">
        <v>-12.05</v>
      </c>
      <c r="D5">
        <v>3.6</v>
      </c>
      <c r="E5">
        <v>-11.37</v>
      </c>
      <c r="F5">
        <f t="shared" si="5"/>
        <v>0.14000000000000012</v>
      </c>
      <c r="G5" t="str">
        <f t="shared" si="0"/>
        <v>1+0.032i</v>
      </c>
      <c r="H5">
        <f t="shared" si="6"/>
        <v>-4.4449000940424734E-3</v>
      </c>
      <c r="I5">
        <f t="shared" si="7"/>
        <v>-1.8328395059420592</v>
      </c>
      <c r="J5" t="str">
        <f t="shared" si="1"/>
        <v>1+0.032i</v>
      </c>
      <c r="K5">
        <f t="shared" si="8"/>
        <v>-4.4449000940424734E-3</v>
      </c>
      <c r="L5">
        <f t="shared" si="9"/>
        <v>-1.8328395059420592</v>
      </c>
      <c r="M5" t="str">
        <f t="shared" si="2"/>
        <v>1+0.142362920950338i</v>
      </c>
      <c r="N5">
        <f t="shared" si="10"/>
        <v>-8.7139255232131785E-2</v>
      </c>
      <c r="O5">
        <f t="shared" si="11"/>
        <v>-8.1023499432925217</v>
      </c>
      <c r="P5" s="1">
        <f t="shared" si="3"/>
        <v>-0.13750987083139757</v>
      </c>
      <c r="Q5">
        <f t="shared" si="4"/>
        <v>-9.6029055420216725E-2</v>
      </c>
      <c r="R5" s="1">
        <f t="shared" si="12"/>
        <v>-11.905538826008037</v>
      </c>
      <c r="S5">
        <f t="shared" si="13"/>
        <v>5.57097150025598E-2</v>
      </c>
      <c r="T5">
        <f t="shared" si="14"/>
        <v>0.28680183416206739</v>
      </c>
      <c r="U5" t="s">
        <v>18</v>
      </c>
      <c r="V5">
        <v>7.4999999999999997E-3</v>
      </c>
      <c r="W5" t="s">
        <v>19</v>
      </c>
    </row>
    <row r="6" spans="1:23" x14ac:dyDescent="0.25">
      <c r="A6">
        <v>0.4</v>
      </c>
      <c r="B6">
        <v>6.27</v>
      </c>
      <c r="C6">
        <v>-15.1</v>
      </c>
      <c r="D6">
        <v>3.5</v>
      </c>
      <c r="E6">
        <v>-13.6</v>
      </c>
      <c r="F6">
        <f t="shared" si="5"/>
        <v>4.0000000000000036E-2</v>
      </c>
      <c r="G6" t="str">
        <f t="shared" si="0"/>
        <v>1+0.04i</v>
      </c>
      <c r="H6">
        <f t="shared" si="6"/>
        <v>-6.9431586635459643E-3</v>
      </c>
      <c r="I6">
        <f t="shared" si="7"/>
        <v>-2.2906100426385296</v>
      </c>
      <c r="J6" t="str">
        <f t="shared" si="1"/>
        <v>1+0.04i</v>
      </c>
      <c r="K6">
        <f t="shared" si="8"/>
        <v>-6.9431586635459643E-3</v>
      </c>
      <c r="L6">
        <f t="shared" si="9"/>
        <v>-2.2906100426385296</v>
      </c>
      <c r="M6" t="str">
        <f t="shared" si="2"/>
        <v>1+0.177953651187922i</v>
      </c>
      <c r="N6">
        <f t="shared" si="10"/>
        <v>-0.13539750269396547</v>
      </c>
      <c r="O6">
        <f t="shared" si="11"/>
        <v>-10.090365775825381</v>
      </c>
      <c r="P6" s="1">
        <f t="shared" si="3"/>
        <v>-0.17188733853924698</v>
      </c>
      <c r="Q6">
        <f t="shared" si="4"/>
        <v>-0.14928382002105739</v>
      </c>
      <c r="R6" s="1">
        <f t="shared" si="12"/>
        <v>-14.843473199641686</v>
      </c>
      <c r="S6">
        <f t="shared" si="13"/>
        <v>3.5828364521764057E-2</v>
      </c>
      <c r="T6">
        <f t="shared" si="14"/>
        <v>1.5462255982271327</v>
      </c>
    </row>
    <row r="7" spans="1:23" x14ac:dyDescent="0.25">
      <c r="A7">
        <v>0.5</v>
      </c>
      <c r="B7">
        <v>6.19</v>
      </c>
      <c r="C7">
        <v>-18.84</v>
      </c>
      <c r="D7">
        <v>3.37</v>
      </c>
      <c r="E7">
        <v>-17.22</v>
      </c>
      <c r="F7">
        <f t="shared" si="5"/>
        <v>-8.9999999999999858E-2</v>
      </c>
      <c r="G7" t="str">
        <f t="shared" si="0"/>
        <v>1+0.05i</v>
      </c>
      <c r="H7">
        <f t="shared" si="6"/>
        <v>-1.0843812922199398E-2</v>
      </c>
      <c r="I7">
        <f t="shared" si="7"/>
        <v>-2.8624052261117474</v>
      </c>
      <c r="J7" t="str">
        <f t="shared" si="1"/>
        <v>1+0.05i</v>
      </c>
      <c r="K7">
        <f t="shared" si="8"/>
        <v>-1.0843812922199398E-2</v>
      </c>
      <c r="L7">
        <f t="shared" si="9"/>
        <v>-2.8624052261117474</v>
      </c>
      <c r="M7" t="str">
        <f t="shared" si="2"/>
        <v>1+0.222442063984902i</v>
      </c>
      <c r="N7">
        <f t="shared" si="10"/>
        <v>-0.20974361874649589</v>
      </c>
      <c r="O7">
        <f t="shared" si="11"/>
        <v>-12.540810402171997</v>
      </c>
      <c r="P7" s="1">
        <f t="shared" si="3"/>
        <v>-0.2148591731740587</v>
      </c>
      <c r="Q7">
        <f t="shared" si="4"/>
        <v>-0.23143124459089467</v>
      </c>
      <c r="R7" s="1">
        <f t="shared" si="12"/>
        <v>-18.480480027569552</v>
      </c>
      <c r="S7">
        <f t="shared" si="13"/>
        <v>2.0002796946529514E-2</v>
      </c>
      <c r="T7">
        <f t="shared" si="14"/>
        <v>1.5888098999017415</v>
      </c>
    </row>
    <row r="8" spans="1:23" x14ac:dyDescent="0.25">
      <c r="A8">
        <v>0.63</v>
      </c>
      <c r="B8">
        <v>6.06</v>
      </c>
      <c r="C8">
        <v>-23.44</v>
      </c>
      <c r="D8">
        <v>3.4</v>
      </c>
      <c r="E8">
        <v>-20.3</v>
      </c>
      <c r="F8">
        <f t="shared" si="5"/>
        <v>-6.0000000000000053E-2</v>
      </c>
      <c r="G8" t="str">
        <f t="shared" si="0"/>
        <v>1+0.063i</v>
      </c>
      <c r="H8">
        <f t="shared" si="6"/>
        <v>-1.7203031110021805E-2</v>
      </c>
      <c r="I8">
        <f t="shared" si="7"/>
        <v>-3.6048699037408309</v>
      </c>
      <c r="J8" t="str">
        <f t="shared" si="1"/>
        <v>1+0.063i</v>
      </c>
      <c r="K8">
        <f t="shared" si="8"/>
        <v>-1.7203031110021805E-2</v>
      </c>
      <c r="L8">
        <f t="shared" si="9"/>
        <v>-3.6048699037408309</v>
      </c>
      <c r="M8" t="str">
        <f t="shared" si="2"/>
        <v>1+0.280277000620977i</v>
      </c>
      <c r="N8">
        <f t="shared" si="10"/>
        <v>-0.32842375838737314</v>
      </c>
      <c r="O8">
        <f t="shared" si="11"/>
        <v>-15.656962541012021</v>
      </c>
      <c r="P8" s="1">
        <f t="shared" si="3"/>
        <v>-0.27072255819931401</v>
      </c>
      <c r="Q8">
        <f t="shared" si="4"/>
        <v>-0.36282982060741675</v>
      </c>
      <c r="R8" s="1">
        <f t="shared" si="12"/>
        <v>-23.137424906692996</v>
      </c>
      <c r="S8">
        <f t="shared" si="13"/>
        <v>9.1705900249120176E-2</v>
      </c>
      <c r="T8">
        <f t="shared" si="14"/>
        <v>8.0509801011217501</v>
      </c>
    </row>
    <row r="9" spans="1:23" x14ac:dyDescent="0.25">
      <c r="A9">
        <v>0.79</v>
      </c>
      <c r="B9">
        <v>5.86</v>
      </c>
      <c r="C9">
        <v>-29.34</v>
      </c>
      <c r="D9">
        <v>2.99</v>
      </c>
      <c r="E9">
        <v>-26.91</v>
      </c>
      <c r="F9">
        <f t="shared" si="5"/>
        <v>-0.46999999999999975</v>
      </c>
      <c r="G9" t="str">
        <f t="shared" si="0"/>
        <v>1+0.079i</v>
      </c>
      <c r="H9">
        <f t="shared" si="6"/>
        <v>-2.7020089855479185E-2</v>
      </c>
      <c r="I9">
        <f t="shared" si="7"/>
        <v>-4.5169853342970407</v>
      </c>
      <c r="J9" t="str">
        <f t="shared" si="1"/>
        <v>1+0.079i</v>
      </c>
      <c r="K9">
        <f t="shared" si="8"/>
        <v>-2.7020089855479185E-2</v>
      </c>
      <c r="L9">
        <f t="shared" si="9"/>
        <v>-4.5169853342970407</v>
      </c>
      <c r="M9" t="str">
        <f t="shared" si="2"/>
        <v>1+0.351458461096146i</v>
      </c>
      <c r="N9">
        <f t="shared" si="10"/>
        <v>-0.5058198670735069</v>
      </c>
      <c r="O9">
        <f t="shared" si="11"/>
        <v>-19.364456584262008</v>
      </c>
      <c r="P9" s="1">
        <f t="shared" si="3"/>
        <v>-0.33947749361501278</v>
      </c>
      <c r="Q9">
        <f t="shared" si="4"/>
        <v>-0.55986004678446522</v>
      </c>
      <c r="R9" s="1">
        <f t="shared" si="12"/>
        <v>-28.737904746471102</v>
      </c>
      <c r="S9">
        <f t="shared" si="13"/>
        <v>8.0748280081063221E-3</v>
      </c>
      <c r="T9">
        <f t="shared" si="14"/>
        <v>3.3412357621715838</v>
      </c>
    </row>
    <row r="10" spans="1:23" x14ac:dyDescent="0.25">
      <c r="A10">
        <v>1</v>
      </c>
      <c r="B10">
        <v>5.59</v>
      </c>
      <c r="C10">
        <v>-36.46</v>
      </c>
      <c r="D10">
        <v>2.97</v>
      </c>
      <c r="E10">
        <v>-33.520000000000003</v>
      </c>
      <c r="F10">
        <f t="shared" si="5"/>
        <v>-0.48999999999999977</v>
      </c>
      <c r="G10" t="str">
        <f t="shared" si="0"/>
        <v>1+0.1i</v>
      </c>
      <c r="H10">
        <f t="shared" si="6"/>
        <v>-4.3213737826424618E-2</v>
      </c>
      <c r="I10">
        <f t="shared" si="7"/>
        <v>-5.710593137499643</v>
      </c>
      <c r="J10" t="str">
        <f t="shared" si="1"/>
        <v>1+0.1i</v>
      </c>
      <c r="K10">
        <f t="shared" si="8"/>
        <v>-4.3213737826424618E-2</v>
      </c>
      <c r="L10">
        <f t="shared" si="9"/>
        <v>-5.710593137499643</v>
      </c>
      <c r="M10" t="str">
        <f t="shared" si="2"/>
        <v>1+0.444884127969805i</v>
      </c>
      <c r="N10">
        <f t="shared" si="10"/>
        <v>-0.78428500013109881</v>
      </c>
      <c r="O10">
        <f t="shared" si="11"/>
        <v>-23.983522168583022</v>
      </c>
      <c r="P10" s="1">
        <f t="shared" si="3"/>
        <v>-0.4297183463481174</v>
      </c>
      <c r="Q10">
        <f t="shared" si="4"/>
        <v>-0.87071247578394806</v>
      </c>
      <c r="R10" s="1">
        <f t="shared" si="12"/>
        <v>-35.834426789930426</v>
      </c>
      <c r="S10">
        <f t="shared" si="13"/>
        <v>0.14494198921754342</v>
      </c>
      <c r="T10">
        <f t="shared" si="14"/>
        <v>5.3565713659476399</v>
      </c>
    </row>
    <row r="11" spans="1:23" x14ac:dyDescent="0.25">
      <c r="A11">
        <v>1.26</v>
      </c>
      <c r="B11">
        <v>5.17</v>
      </c>
      <c r="C11">
        <v>-44.84</v>
      </c>
      <c r="D11">
        <v>2.5499999999999998</v>
      </c>
      <c r="E11">
        <v>-41.34</v>
      </c>
      <c r="F11">
        <f t="shared" si="5"/>
        <v>-0.91000000000000014</v>
      </c>
      <c r="G11" t="str">
        <f t="shared" si="0"/>
        <v>1+0.126i</v>
      </c>
      <c r="H11">
        <f t="shared" si="6"/>
        <v>-6.8407002684723717E-2</v>
      </c>
      <c r="I11">
        <f t="shared" si="7"/>
        <v>-7.1814236942152965</v>
      </c>
      <c r="J11" t="str">
        <f t="shared" si="1"/>
        <v>1+0.126i</v>
      </c>
      <c r="K11">
        <f t="shared" si="8"/>
        <v>-6.8407002684723717E-2</v>
      </c>
      <c r="L11">
        <f t="shared" si="9"/>
        <v>-7.1814236942152965</v>
      </c>
      <c r="M11" t="str">
        <f t="shared" si="2"/>
        <v>1+0.560554001241954i</v>
      </c>
      <c r="N11">
        <f t="shared" si="10"/>
        <v>-1.1866833256702591</v>
      </c>
      <c r="O11">
        <f t="shared" si="11"/>
        <v>-29.272984707602145</v>
      </c>
      <c r="P11" s="1">
        <f t="shared" si="3"/>
        <v>-0.54144511639862802</v>
      </c>
      <c r="Q11">
        <f t="shared" si="4"/>
        <v>-1.3234973310397065</v>
      </c>
      <c r="R11" s="1">
        <f t="shared" si="12"/>
        <v>-44.177277212431363</v>
      </c>
      <c r="S11">
        <f t="shared" si="13"/>
        <v>0.17098004277696047</v>
      </c>
      <c r="T11">
        <f t="shared" si="14"/>
        <v>8.0501419801822678</v>
      </c>
    </row>
    <row r="12" spans="1:23" x14ac:dyDescent="0.25">
      <c r="A12">
        <v>1.58</v>
      </c>
      <c r="B12">
        <v>4.53</v>
      </c>
      <c r="C12">
        <v>-54.73</v>
      </c>
      <c r="D12">
        <v>1.97</v>
      </c>
      <c r="E12">
        <v>-50.75</v>
      </c>
      <c r="F12">
        <f t="shared" si="5"/>
        <v>-1.49</v>
      </c>
      <c r="G12" t="str">
        <f t="shared" si="0"/>
        <v>1+0.158i</v>
      </c>
      <c r="H12">
        <f t="shared" si="6"/>
        <v>-0.10708611854296168</v>
      </c>
      <c r="I12">
        <f t="shared" si="7"/>
        <v>-8.978510950863491</v>
      </c>
      <c r="J12" t="str">
        <f t="shared" si="1"/>
        <v>1+0.158i</v>
      </c>
      <c r="K12">
        <f t="shared" si="8"/>
        <v>-0.10708611854296168</v>
      </c>
      <c r="L12">
        <f t="shared" si="9"/>
        <v>-8.978510950863491</v>
      </c>
      <c r="M12" t="str">
        <f t="shared" si="2"/>
        <v>1+0.702916922192291i</v>
      </c>
      <c r="N12">
        <f t="shared" si="10"/>
        <v>-1.7437739834982422</v>
      </c>
      <c r="O12">
        <f t="shared" si="11"/>
        <v>-35.104032551542083</v>
      </c>
      <c r="P12" s="1">
        <f t="shared" si="3"/>
        <v>-0.67895498723002556</v>
      </c>
      <c r="Q12">
        <f t="shared" si="4"/>
        <v>-1.9579462205841656</v>
      </c>
      <c r="R12" s="1">
        <f t="shared" si="12"/>
        <v>-53.740009440499094</v>
      </c>
      <c r="S12">
        <f t="shared" si="13"/>
        <v>0.21897366535900453</v>
      </c>
      <c r="T12">
        <f t="shared" si="14"/>
        <v>8.9401564542737031</v>
      </c>
    </row>
    <row r="13" spans="1:23" x14ac:dyDescent="0.25">
      <c r="A13">
        <v>1.99</v>
      </c>
      <c r="B13">
        <v>3.69</v>
      </c>
      <c r="C13">
        <v>-65.510000000000005</v>
      </c>
      <c r="D13">
        <v>1.35</v>
      </c>
      <c r="E13">
        <v>-61.15</v>
      </c>
      <c r="F13">
        <f t="shared" si="5"/>
        <v>-2.11</v>
      </c>
      <c r="G13" t="str">
        <f t="shared" si="0"/>
        <v>1+0.199i</v>
      </c>
      <c r="H13">
        <f t="shared" si="6"/>
        <v>-0.16866688580295666</v>
      </c>
      <c r="I13">
        <f t="shared" si="7"/>
        <v>-11.254829798651322</v>
      </c>
      <c r="J13" t="str">
        <f t="shared" si="1"/>
        <v>1+0.199i</v>
      </c>
      <c r="K13">
        <f t="shared" si="8"/>
        <v>-0.16866688580295666</v>
      </c>
      <c r="L13">
        <f t="shared" si="9"/>
        <v>-11.254829798651322</v>
      </c>
      <c r="M13" t="str">
        <f t="shared" si="2"/>
        <v>1+0.885319414659911i</v>
      </c>
      <c r="N13">
        <f t="shared" si="10"/>
        <v>-2.5134383837205023</v>
      </c>
      <c r="O13">
        <f t="shared" si="11"/>
        <v>-41.519089873086926</v>
      </c>
      <c r="P13" s="1">
        <f t="shared" si="3"/>
        <v>-0.85513950923275361</v>
      </c>
      <c r="Q13">
        <f t="shared" si="4"/>
        <v>-2.8507721553264158</v>
      </c>
      <c r="R13" s="1">
        <f t="shared" si="12"/>
        <v>-64.883888979622327</v>
      </c>
      <c r="S13">
        <f t="shared" si="13"/>
        <v>0.54874338610694373</v>
      </c>
      <c r="T13">
        <f t="shared" si="14"/>
        <v>13.941926912145073</v>
      </c>
    </row>
    <row r="14" spans="1:23" x14ac:dyDescent="0.25">
      <c r="A14">
        <v>2.5099999999999998</v>
      </c>
      <c r="B14">
        <v>2.59</v>
      </c>
      <c r="C14">
        <v>-78.12</v>
      </c>
      <c r="D14">
        <v>0.28999999999999998</v>
      </c>
      <c r="E14">
        <v>-74.680000000000007</v>
      </c>
      <c r="F14">
        <f t="shared" si="5"/>
        <v>-3.17</v>
      </c>
      <c r="G14" t="str">
        <f t="shared" si="0"/>
        <v>1+0.251i</v>
      </c>
      <c r="H14">
        <f t="shared" si="6"/>
        <v>-0.26533673078590914</v>
      </c>
      <c r="I14">
        <f t="shared" si="7"/>
        <v>-14.090156206202899</v>
      </c>
      <c r="J14" t="str">
        <f t="shared" si="1"/>
        <v>1+0.251i</v>
      </c>
      <c r="K14">
        <f t="shared" si="8"/>
        <v>-0.26533673078590914</v>
      </c>
      <c r="L14">
        <f t="shared" si="9"/>
        <v>-14.090156206202899</v>
      </c>
      <c r="M14" t="str">
        <f t="shared" si="2"/>
        <v>1+1.11665916120421i</v>
      </c>
      <c r="N14">
        <f t="shared" si="10"/>
        <v>-3.5158909481213718</v>
      </c>
      <c r="O14">
        <f t="shared" si="11"/>
        <v>-48.154651479140611</v>
      </c>
      <c r="P14" s="1">
        <f t="shared" si="3"/>
        <v>-1.0785930493337745</v>
      </c>
      <c r="Q14">
        <f t="shared" si="4"/>
        <v>-4.0465644096931896</v>
      </c>
      <c r="R14" s="1">
        <f t="shared" si="12"/>
        <v>-77.413556940880184</v>
      </c>
      <c r="S14">
        <f t="shared" si="13"/>
        <v>0.76836516434077018</v>
      </c>
      <c r="T14">
        <f t="shared" si="14"/>
        <v>7.472333549034194</v>
      </c>
    </row>
    <row r="15" spans="1:23" x14ac:dyDescent="0.25">
      <c r="A15">
        <v>3.16</v>
      </c>
      <c r="B15">
        <v>1.07</v>
      </c>
      <c r="C15">
        <v>-91.1</v>
      </c>
      <c r="D15">
        <v>-1.02</v>
      </c>
      <c r="E15">
        <v>-89.31</v>
      </c>
      <c r="F15">
        <f t="shared" si="5"/>
        <v>-4.4800000000000004</v>
      </c>
      <c r="G15" t="str">
        <f t="shared" si="0"/>
        <v>1+0.316i</v>
      </c>
      <c r="H15">
        <f t="shared" si="6"/>
        <v>-0.41335828340793795</v>
      </c>
      <c r="I15">
        <f t="shared" si="7"/>
        <v>-17.536536172117444</v>
      </c>
      <c r="J15" t="str">
        <f t="shared" si="1"/>
        <v>1+0.316i</v>
      </c>
      <c r="K15">
        <f t="shared" si="8"/>
        <v>-0.41335828340793795</v>
      </c>
      <c r="L15">
        <f t="shared" si="9"/>
        <v>-17.536536172117444</v>
      </c>
      <c r="M15" t="str">
        <f t="shared" si="2"/>
        <v>1+1.40583384438458i</v>
      </c>
      <c r="N15">
        <f t="shared" si="10"/>
        <v>-4.7368674307690748</v>
      </c>
      <c r="O15">
        <f t="shared" si="11"/>
        <v>-54.574935207268268</v>
      </c>
      <c r="P15" s="1">
        <f t="shared" si="3"/>
        <v>-1.3579099744600511</v>
      </c>
      <c r="Q15">
        <f t="shared" si="4"/>
        <v>-5.563583997584951</v>
      </c>
      <c r="R15" s="1">
        <f t="shared" si="12"/>
        <v>-91.005917525963213</v>
      </c>
      <c r="S15">
        <f t="shared" si="13"/>
        <v>1.1741542798221822</v>
      </c>
      <c r="T15">
        <f t="shared" si="14"/>
        <v>2.8761362548691767</v>
      </c>
    </row>
    <row r="16" spans="1:23" x14ac:dyDescent="0.25">
      <c r="A16">
        <v>3.98</v>
      </c>
      <c r="B16">
        <v>-0.79</v>
      </c>
      <c r="C16">
        <v>-105.8</v>
      </c>
      <c r="D16">
        <v>-2.74</v>
      </c>
      <c r="E16">
        <v>-106.22</v>
      </c>
      <c r="F16">
        <f t="shared" si="5"/>
        <v>-6.2</v>
      </c>
      <c r="G16" t="str">
        <f t="shared" si="0"/>
        <v>1+0.398i</v>
      </c>
      <c r="H16">
        <f t="shared" si="6"/>
        <v>-0.63860048486124421</v>
      </c>
      <c r="I16">
        <f t="shared" si="7"/>
        <v>-21.702555582519292</v>
      </c>
      <c r="J16" t="str">
        <f t="shared" si="1"/>
        <v>1+0.398i</v>
      </c>
      <c r="K16">
        <f t="shared" si="8"/>
        <v>-0.63860048486124421</v>
      </c>
      <c r="L16">
        <f t="shared" si="9"/>
        <v>-21.702555582519292</v>
      </c>
      <c r="M16" t="str">
        <f t="shared" si="2"/>
        <v>1+1.77063882931982i</v>
      </c>
      <c r="N16">
        <f t="shared" si="10"/>
        <v>-6.1649251394191662</v>
      </c>
      <c r="O16">
        <f t="shared" si="11"/>
        <v>-60.543632498035052</v>
      </c>
      <c r="P16" s="1">
        <f t="shared" si="3"/>
        <v>-1.7102790184655072</v>
      </c>
      <c r="Q16">
        <f t="shared" si="4"/>
        <v>-7.4421261091416548</v>
      </c>
      <c r="R16" s="1">
        <f t="shared" si="12"/>
        <v>-105.65902268153914</v>
      </c>
      <c r="S16">
        <f t="shared" si="13"/>
        <v>1.5428772710113858</v>
      </c>
      <c r="T16">
        <f t="shared" si="14"/>
        <v>0.31469555182753384</v>
      </c>
    </row>
    <row r="17" spans="1:20" x14ac:dyDescent="0.25">
      <c r="A17">
        <v>5.01</v>
      </c>
      <c r="B17">
        <v>-3.04</v>
      </c>
      <c r="C17">
        <v>-121.03</v>
      </c>
      <c r="D17">
        <v>-4.91</v>
      </c>
      <c r="E17">
        <v>-123.94</v>
      </c>
      <c r="F17">
        <f t="shared" si="5"/>
        <v>-8.370000000000001</v>
      </c>
      <c r="G17" t="str">
        <f t="shared" si="0"/>
        <v>1+0.501i</v>
      </c>
      <c r="H17">
        <f t="shared" si="6"/>
        <v>-0.97257656851140506</v>
      </c>
      <c r="I17">
        <f t="shared" si="7"/>
        <v>-26.610869463603187</v>
      </c>
      <c r="J17" t="str">
        <f t="shared" si="1"/>
        <v>1+0.501i</v>
      </c>
      <c r="K17">
        <f t="shared" si="8"/>
        <v>-0.97257656851140506</v>
      </c>
      <c r="L17">
        <f t="shared" si="9"/>
        <v>-26.610869463603187</v>
      </c>
      <c r="M17" t="str">
        <f t="shared" si="2"/>
        <v>1+2.22886948112872i</v>
      </c>
      <c r="N17">
        <f t="shared" si="10"/>
        <v>-7.7581856562752378</v>
      </c>
      <c r="O17">
        <f t="shared" si="11"/>
        <v>-65.836231996461549</v>
      </c>
      <c r="P17" s="1">
        <f t="shared" si="3"/>
        <v>-2.152888915204068</v>
      </c>
      <c r="Q17">
        <f t="shared" si="4"/>
        <v>-9.7033387932980482</v>
      </c>
      <c r="R17" s="1">
        <f t="shared" si="12"/>
        <v>-121.210859838872</v>
      </c>
      <c r="S17">
        <f t="shared" si="13"/>
        <v>1.7777923377134925</v>
      </c>
      <c r="T17">
        <f t="shared" si="14"/>
        <v>7.4482060190817707</v>
      </c>
    </row>
    <row r="18" spans="1:20" x14ac:dyDescent="0.25">
      <c r="A18">
        <v>6.31</v>
      </c>
      <c r="B18">
        <v>-5.84</v>
      </c>
      <c r="C18">
        <v>-136.81</v>
      </c>
      <c r="D18">
        <v>-7.51</v>
      </c>
      <c r="E18">
        <v>-143.09</v>
      </c>
      <c r="F18">
        <f t="shared" si="5"/>
        <v>-10.969999999999999</v>
      </c>
      <c r="G18" t="str">
        <f t="shared" si="0"/>
        <v>1+0.631i</v>
      </c>
      <c r="H18">
        <f t="shared" si="6"/>
        <v>-1.4555718384575895</v>
      </c>
      <c r="I18">
        <f t="shared" si="7"/>
        <v>-32.25192560546121</v>
      </c>
      <c r="J18" t="str">
        <f t="shared" si="1"/>
        <v>1+0.631i</v>
      </c>
      <c r="K18">
        <f t="shared" si="8"/>
        <v>-1.4555718384575895</v>
      </c>
      <c r="L18">
        <f t="shared" si="9"/>
        <v>-32.25192560546121</v>
      </c>
      <c r="M18" t="str">
        <f t="shared" si="2"/>
        <v>1+2.80721884748947i</v>
      </c>
      <c r="N18">
        <f t="shared" si="10"/>
        <v>-9.4843632597278535</v>
      </c>
      <c r="O18">
        <f t="shared" si="11"/>
        <v>-70.392857597700711</v>
      </c>
      <c r="P18" s="1">
        <f t="shared" si="3"/>
        <v>-2.7115227654566203</v>
      </c>
      <c r="Q18">
        <f t="shared" si="4"/>
        <v>-12.395506936643033</v>
      </c>
      <c r="R18" s="1">
        <f t="shared" si="12"/>
        <v>-137.60823157407975</v>
      </c>
      <c r="S18">
        <f t="shared" si="13"/>
        <v>2.0320700264174061</v>
      </c>
      <c r="T18">
        <f t="shared" si="14"/>
        <v>30.049785075416185</v>
      </c>
    </row>
    <row r="19" spans="1:20" x14ac:dyDescent="0.25">
      <c r="A19">
        <v>7.94</v>
      </c>
      <c r="B19">
        <v>-9.26</v>
      </c>
      <c r="C19">
        <v>-152.47</v>
      </c>
      <c r="D19">
        <v>-10.76</v>
      </c>
      <c r="E19">
        <v>-161.94999999999999</v>
      </c>
      <c r="F19">
        <f t="shared" si="5"/>
        <v>-14.219999999999999</v>
      </c>
      <c r="G19" t="str">
        <f t="shared" si="0"/>
        <v>1+0.794i</v>
      </c>
      <c r="H19">
        <f t="shared" si="6"/>
        <v>-2.1230375598321807</v>
      </c>
      <c r="I19">
        <f t="shared" si="7"/>
        <v>-38.449575172951597</v>
      </c>
      <c r="J19" t="str">
        <f t="shared" si="1"/>
        <v>1+0.794i</v>
      </c>
      <c r="K19">
        <f t="shared" si="8"/>
        <v>-2.1230375598321807</v>
      </c>
      <c r="L19">
        <f t="shared" si="9"/>
        <v>-38.449575172951597</v>
      </c>
      <c r="M19" t="str">
        <f t="shared" si="2"/>
        <v>1+3.53237997608025i</v>
      </c>
      <c r="N19">
        <f t="shared" si="10"/>
        <v>-11.296160524909766</v>
      </c>
      <c r="O19">
        <f t="shared" si="11"/>
        <v>-74.193434192397802</v>
      </c>
      <c r="P19" s="1">
        <f t="shared" si="3"/>
        <v>-3.4119636700040523</v>
      </c>
      <c r="Q19">
        <f t="shared" si="4"/>
        <v>-15.542235644574127</v>
      </c>
      <c r="R19" s="1">
        <f t="shared" si="12"/>
        <v>-154.50454820830504</v>
      </c>
      <c r="S19">
        <f t="shared" si="13"/>
        <v>1.7483070997823607</v>
      </c>
      <c r="T19">
        <f t="shared" si="14"/>
        <v>55.434752382453539</v>
      </c>
    </row>
    <row r="20" spans="1:20" x14ac:dyDescent="0.25">
      <c r="A20">
        <v>10</v>
      </c>
      <c r="B20">
        <v>-12.99</v>
      </c>
      <c r="C20">
        <v>-168.36</v>
      </c>
      <c r="D20">
        <v>-14.33</v>
      </c>
      <c r="E20">
        <v>-181.85</v>
      </c>
      <c r="F20">
        <f t="shared" si="5"/>
        <v>-17.79</v>
      </c>
      <c r="G20" t="str">
        <f t="shared" si="0"/>
        <v>1+i</v>
      </c>
      <c r="H20">
        <f t="shared" si="6"/>
        <v>-3.0102999566398125</v>
      </c>
      <c r="I20">
        <f t="shared" si="7"/>
        <v>-45</v>
      </c>
      <c r="J20" t="str">
        <f t="shared" si="1"/>
        <v>1+i</v>
      </c>
      <c r="K20">
        <f t="shared" si="8"/>
        <v>-3.0102999566398125</v>
      </c>
      <c r="L20">
        <f t="shared" si="9"/>
        <v>-45</v>
      </c>
      <c r="M20" t="str">
        <f t="shared" si="2"/>
        <v>1+4.44884127969805i</v>
      </c>
      <c r="N20">
        <f t="shared" si="10"/>
        <v>-13.179002086279327</v>
      </c>
      <c r="O20">
        <f t="shared" si="11"/>
        <v>-77.331744010804215</v>
      </c>
      <c r="P20" s="1">
        <f t="shared" si="3"/>
        <v>-4.2971834634811739</v>
      </c>
      <c r="Q20">
        <f t="shared" si="4"/>
        <v>-19.199601999558951</v>
      </c>
      <c r="R20" s="1">
        <f t="shared" si="12"/>
        <v>-171.62892747428538</v>
      </c>
      <c r="S20">
        <f t="shared" si="13"/>
        <v>1.9869777971605942</v>
      </c>
      <c r="T20">
        <f t="shared" si="14"/>
        <v>104.4703235759182</v>
      </c>
    </row>
    <row r="21" spans="1:20" x14ac:dyDescent="0.25">
      <c r="A21">
        <v>12.59</v>
      </c>
      <c r="B21">
        <v>-17.46</v>
      </c>
      <c r="C21">
        <v>176.33</v>
      </c>
      <c r="D21">
        <v>-18.55</v>
      </c>
      <c r="E21">
        <v>-202.35</v>
      </c>
      <c r="F21">
        <f t="shared" si="5"/>
        <v>-22.01</v>
      </c>
      <c r="G21" t="str">
        <f t="shared" si="0"/>
        <v>1+1.259i</v>
      </c>
      <c r="H21">
        <f t="shared" si="6"/>
        <v>-4.1247415567054277</v>
      </c>
      <c r="I21">
        <f t="shared" si="7"/>
        <v>-51.540545282115808</v>
      </c>
      <c r="J21" t="str">
        <f t="shared" si="1"/>
        <v>1+1.259i</v>
      </c>
      <c r="K21">
        <f t="shared" si="8"/>
        <v>-4.1247415567054277</v>
      </c>
      <c r="L21">
        <f t="shared" si="9"/>
        <v>-51.540545282115808</v>
      </c>
      <c r="M21" t="str">
        <f t="shared" si="2"/>
        <v>1+5.60109117113984i</v>
      </c>
      <c r="N21">
        <f t="shared" si="10"/>
        <v>-15.101725141298367</v>
      </c>
      <c r="O21">
        <f t="shared" si="11"/>
        <v>-79.877259979263783</v>
      </c>
      <c r="P21" s="1">
        <f t="shared" si="3"/>
        <v>-5.4101539805227974</v>
      </c>
      <c r="Q21">
        <f t="shared" si="4"/>
        <v>-23.351208254709221</v>
      </c>
      <c r="R21" s="1">
        <f t="shared" si="12"/>
        <v>-188.36850452401819</v>
      </c>
      <c r="S21">
        <f t="shared" si="13"/>
        <v>1.7988395825001493</v>
      </c>
      <c r="T21">
        <f t="shared" si="14"/>
        <v>195.48221574489961</v>
      </c>
    </row>
    <row r="22" spans="1:20" x14ac:dyDescent="0.25">
      <c r="A22">
        <v>15.85</v>
      </c>
      <c r="B22">
        <v>-22.87</v>
      </c>
      <c r="C22">
        <v>162.16</v>
      </c>
      <c r="D22">
        <v>-23.75</v>
      </c>
      <c r="E22">
        <v>-224.99</v>
      </c>
      <c r="F22">
        <f t="shared" si="5"/>
        <v>-27.21</v>
      </c>
      <c r="G22" t="str">
        <f t="shared" si="0"/>
        <v>1+1.585i</v>
      </c>
      <c r="H22">
        <f t="shared" si="6"/>
        <v>-5.4558232987882969</v>
      </c>
      <c r="I22">
        <f t="shared" si="7"/>
        <v>-57.751564886517443</v>
      </c>
      <c r="J22" t="str">
        <f t="shared" si="1"/>
        <v>1+1.585i</v>
      </c>
      <c r="K22">
        <f t="shared" si="8"/>
        <v>-5.4558232987882969</v>
      </c>
      <c r="L22">
        <f t="shared" si="9"/>
        <v>-57.751564886517443</v>
      </c>
      <c r="M22" t="str">
        <f t="shared" si="2"/>
        <v>1+7.0514134283214i</v>
      </c>
      <c r="N22">
        <f t="shared" si="10"/>
        <v>-17.052000629135712</v>
      </c>
      <c r="O22">
        <f t="shared" si="11"/>
        <v>-81.92839203881833</v>
      </c>
      <c r="P22" s="1">
        <f t="shared" si="3"/>
        <v>-6.8110357896176605</v>
      </c>
      <c r="Q22">
        <f t="shared" si="4"/>
        <v>-27.963647226712304</v>
      </c>
      <c r="R22" s="1">
        <f t="shared" si="12"/>
        <v>-204.24255760147085</v>
      </c>
      <c r="S22">
        <f t="shared" si="13"/>
        <v>0.56798414233114558</v>
      </c>
      <c r="T22">
        <f t="shared" si="14"/>
        <v>430.45636608028542</v>
      </c>
    </row>
    <row r="23" spans="1:20" x14ac:dyDescent="0.25">
      <c r="A23">
        <v>19.95</v>
      </c>
      <c r="B23">
        <v>-28.24</v>
      </c>
      <c r="C23">
        <v>155.36000000000001</v>
      </c>
      <c r="D23">
        <v>-30.55</v>
      </c>
      <c r="E23">
        <v>-237.12</v>
      </c>
      <c r="F23">
        <f t="shared" si="5"/>
        <v>-34.01</v>
      </c>
      <c r="G23" t="str">
        <f t="shared" si="0"/>
        <v>1+1.995i</v>
      </c>
      <c r="H23">
        <f t="shared" si="6"/>
        <v>-6.9723152294742743</v>
      </c>
      <c r="I23">
        <f t="shared" si="7"/>
        <v>-63.377538241421135</v>
      </c>
      <c r="J23" t="str">
        <f t="shared" si="1"/>
        <v>1+1.995i</v>
      </c>
      <c r="K23">
        <f t="shared" si="8"/>
        <v>-6.9723152294742743</v>
      </c>
      <c r="L23">
        <f t="shared" si="9"/>
        <v>-63.377538241421135</v>
      </c>
      <c r="M23" t="str">
        <f t="shared" si="2"/>
        <v>1+8.8754383529976i</v>
      </c>
      <c r="N23">
        <f t="shared" si="10"/>
        <v>-19.018581348257911</v>
      </c>
      <c r="O23">
        <f t="shared" si="11"/>
        <v>-83.571567105492349</v>
      </c>
      <c r="P23" s="1">
        <f t="shared" si="3"/>
        <v>-8.5728810096449415</v>
      </c>
      <c r="Q23">
        <f t="shared" si="4"/>
        <v>-32.963211807206463</v>
      </c>
      <c r="R23" s="1">
        <f t="shared" si="12"/>
        <v>-218.89952459797954</v>
      </c>
      <c r="S23">
        <f t="shared" si="13"/>
        <v>1.0957655205719554</v>
      </c>
      <c r="T23">
        <f t="shared" si="14"/>
        <v>331.98572387563297</v>
      </c>
    </row>
    <row r="24" spans="1:20" x14ac:dyDescent="0.25">
      <c r="A24">
        <v>25.12</v>
      </c>
      <c r="B24">
        <v>-33.049999999999997</v>
      </c>
      <c r="C24">
        <v>148.34</v>
      </c>
      <c r="D24">
        <v>-34.090000000000003</v>
      </c>
      <c r="E24">
        <v>-245.65</v>
      </c>
      <c r="F24">
        <f t="shared" si="5"/>
        <v>-37.550000000000004</v>
      </c>
      <c r="G24" t="str">
        <f t="shared" si="0"/>
        <v>1+2.512i</v>
      </c>
      <c r="H24">
        <f t="shared" si="6"/>
        <v>-8.6392593205901349</v>
      </c>
      <c r="I24">
        <f t="shared" si="7"/>
        <v>-68.293034020715908</v>
      </c>
      <c r="J24" t="str">
        <f t="shared" si="1"/>
        <v>1+2.512i</v>
      </c>
      <c r="K24">
        <f t="shared" si="8"/>
        <v>-8.6392593205901349</v>
      </c>
      <c r="L24">
        <f t="shared" si="9"/>
        <v>-68.293034020715908</v>
      </c>
      <c r="M24" t="str">
        <f t="shared" si="2"/>
        <v>1+11.1754892946015i</v>
      </c>
      <c r="N24">
        <f t="shared" si="10"/>
        <v>-20.999966185481341</v>
      </c>
      <c r="O24">
        <f t="shared" si="11"/>
        <v>-84.886703652563767</v>
      </c>
      <c r="P24" s="1">
        <f t="shared" si="3"/>
        <v>-10.79452486026471</v>
      </c>
      <c r="Q24">
        <f t="shared" si="4"/>
        <v>-38.278484826661611</v>
      </c>
      <c r="R24" s="1">
        <f t="shared" si="12"/>
        <v>-232.2672965542603</v>
      </c>
      <c r="S24">
        <f t="shared" si="13"/>
        <v>0.53069014267619108</v>
      </c>
      <c r="T24">
        <f t="shared" si="14"/>
        <v>179.09675151661344</v>
      </c>
    </row>
    <row r="26" spans="1:20" x14ac:dyDescent="0.25">
      <c r="G26">
        <v>178.15</v>
      </c>
      <c r="H26">
        <f>G26-360</f>
        <v>-181.85</v>
      </c>
      <c r="S26">
        <f>SUM(S2:S21)</f>
        <v>14.136212349721914</v>
      </c>
      <c r="T26">
        <f>SUM(T2:T21)</f>
        <v>455.77065193248723</v>
      </c>
    </row>
    <row r="27" spans="1:20" x14ac:dyDescent="0.25">
      <c r="G27">
        <v>157.65</v>
      </c>
      <c r="H27">
        <f t="shared" ref="H27:H30" si="15">G27-360</f>
        <v>-202.35</v>
      </c>
      <c r="T27">
        <f>5*T26+S26</f>
        <v>2292.9894720121583</v>
      </c>
    </row>
    <row r="28" spans="1:20" x14ac:dyDescent="0.25">
      <c r="G28">
        <v>135.01</v>
      </c>
      <c r="H28">
        <f t="shared" si="15"/>
        <v>-224.99</v>
      </c>
    </row>
    <row r="29" spans="1:20" x14ac:dyDescent="0.25">
      <c r="G29">
        <v>122.88</v>
      </c>
      <c r="H29">
        <f t="shared" si="15"/>
        <v>-237.12</v>
      </c>
    </row>
    <row r="30" spans="1:20" x14ac:dyDescent="0.25">
      <c r="G30">
        <v>114.35</v>
      </c>
      <c r="H30">
        <f t="shared" si="15"/>
        <v>-245.65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9"/>
  <sheetViews>
    <sheetView topLeftCell="H4" zoomScale="80" zoomScaleNormal="80" workbookViewId="0">
      <selection activeCell="E26" sqref="E26"/>
    </sheetView>
  </sheetViews>
  <sheetFormatPr defaultRowHeight="15" x14ac:dyDescent="0.25"/>
  <sheetData>
    <row r="1" spans="1:23" x14ac:dyDescent="0.25">
      <c r="A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23</v>
      </c>
      <c r="G1" t="s">
        <v>0</v>
      </c>
      <c r="H1" t="s">
        <v>1</v>
      </c>
      <c r="I1" t="s">
        <v>2</v>
      </c>
      <c r="J1" t="s">
        <v>3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9</v>
      </c>
      <c r="Q1" t="s">
        <v>10</v>
      </c>
      <c r="R1" t="s">
        <v>11</v>
      </c>
      <c r="S1" t="s">
        <v>12</v>
      </c>
      <c r="T1" t="s">
        <v>13</v>
      </c>
    </row>
    <row r="2" spans="1:23" x14ac:dyDescent="0.25">
      <c r="A2">
        <v>0.16</v>
      </c>
      <c r="B2">
        <v>2.56</v>
      </c>
      <c r="C2">
        <v>-4.63</v>
      </c>
      <c r="D2">
        <v>0.5</v>
      </c>
      <c r="E2">
        <v>-4.79</v>
      </c>
      <c r="F2">
        <f>D2-$D$4</f>
        <v>2.0000000000000018E-2</v>
      </c>
      <c r="G2" t="str">
        <f t="shared" ref="G2:G24" si="0">COMPLEX(1,$A2*$V$2)</f>
        <v>1+0.016i</v>
      </c>
      <c r="H2">
        <f>20*LOG10(1/IMABS(G2))</f>
        <v>-1.1116515883392904E-3</v>
      </c>
      <c r="I2">
        <f>-ATAN2(IMREAL(G2),IMAGINARY(G2))*180/PI()</f>
        <v>-0.91665425638528786</v>
      </c>
      <c r="J2" t="str">
        <f t="shared" ref="J2:J24" si="1">COMPLEX(1,$A2*$V$3)</f>
        <v>1+0.016i</v>
      </c>
      <c r="K2">
        <f>20*LOG10(1/IMABS(J2))</f>
        <v>-1.1116515883392904E-3</v>
      </c>
      <c r="L2">
        <f>-ATAN2(IMREAL(J2),IMAGINARY(J2))*180/PI()</f>
        <v>-0.91665425638528786</v>
      </c>
      <c r="M2" t="str">
        <f t="shared" ref="M2:M24" si="2">COMPLEX(1,$A2*$V$4)</f>
        <v>1+0.0452883658675161i</v>
      </c>
      <c r="N2">
        <f>20*LOG10(1/IMABS(M2))</f>
        <v>-8.8984141620867905E-3</v>
      </c>
      <c r="O2">
        <f>-ATAN2(IMREAL(M2),IMAGINARY(M2))*180/PI()</f>
        <v>-2.59306037371356</v>
      </c>
      <c r="P2" s="1">
        <f t="shared" ref="P2:P24" si="3">-$A2*$V$5*180/PI()</f>
        <v>-6.8754935415698784E-2</v>
      </c>
      <c r="Q2">
        <f t="shared" ref="Q2:Q24" si="4">H2+K2+N2</f>
        <v>-1.1121717338765371E-2</v>
      </c>
      <c r="R2" s="1">
        <f>I2+L2+O2+P2</f>
        <v>-4.4951238218998348</v>
      </c>
      <c r="S2">
        <f>(Q2-F2)^2</f>
        <v>9.6856129011401034E-4</v>
      </c>
      <c r="T2">
        <f>(R2-E2)^2</f>
        <v>8.6951960410960344E-2</v>
      </c>
      <c r="U2" t="s">
        <v>0</v>
      </c>
      <c r="V2">
        <v>0.1</v>
      </c>
      <c r="W2" t="s">
        <v>14</v>
      </c>
    </row>
    <row r="3" spans="1:23" x14ac:dyDescent="0.25">
      <c r="A3">
        <v>0.2</v>
      </c>
      <c r="B3">
        <v>2.5499999999999998</v>
      </c>
      <c r="C3">
        <v>-5.8</v>
      </c>
      <c r="D3">
        <v>0.39</v>
      </c>
      <c r="E3">
        <v>-5.42</v>
      </c>
      <c r="F3">
        <f t="shared" ref="F3:F24" si="5">D3-$D$4</f>
        <v>-8.9999999999999969E-2</v>
      </c>
      <c r="G3" t="str">
        <f t="shared" si="0"/>
        <v>1+0.02i</v>
      </c>
      <c r="H3">
        <f t="shared" ref="H3:H24" si="6">20*LOG10(1/IMABS(G3))</f>
        <v>-1.7368305846483477E-3</v>
      </c>
      <c r="I3">
        <f t="shared" ref="I3:I24" si="7">-ATAN2(IMREAL(G3),IMAGINARY(G3))*180/PI()</f>
        <v>-1.1457628381751035</v>
      </c>
      <c r="J3" t="str">
        <f t="shared" si="1"/>
        <v>1+0.02i</v>
      </c>
      <c r="K3">
        <f t="shared" ref="K3:K24" si="8">20*LOG10(1/IMABS(J3))</f>
        <v>-1.7368305846483477E-3</v>
      </c>
      <c r="L3">
        <f t="shared" ref="L3:L24" si="9">-ATAN2(IMREAL(J3),IMAGINARY(J3))*180/PI()</f>
        <v>-1.1457628381751035</v>
      </c>
      <c r="M3" t="str">
        <f t="shared" si="2"/>
        <v>1+0.0566104573343952i</v>
      </c>
      <c r="N3">
        <f t="shared" ref="N3:N24" si="10">20*LOG10(1/IMABS(M3))</f>
        <v>-1.3895771507819944E-2</v>
      </c>
      <c r="O3">
        <f t="shared" ref="O3:O24" si="11">-ATAN2(IMREAL(M3),IMAGINARY(M3))*180/PI()</f>
        <v>-3.2400820235449457</v>
      </c>
      <c r="P3" s="1">
        <f t="shared" si="3"/>
        <v>-8.5943669269623491E-2</v>
      </c>
      <c r="Q3">
        <f t="shared" si="4"/>
        <v>-1.7369432677116638E-2</v>
      </c>
      <c r="R3" s="1">
        <f t="shared" ref="R3:R24" si="12">I3+L3+O3+P3</f>
        <v>-5.6175513691647758</v>
      </c>
      <c r="S3">
        <f t="shared" ref="S3:S24" si="13">(Q3-F3)^2</f>
        <v>5.275199309643889E-3</v>
      </c>
      <c r="T3">
        <f t="shared" ref="T3:T24" si="14">(R3-E3)^2</f>
        <v>3.9026543458877565E-2</v>
      </c>
      <c r="U3" t="s">
        <v>3</v>
      </c>
      <c r="V3">
        <v>0.1</v>
      </c>
      <c r="W3" t="s">
        <v>15</v>
      </c>
    </row>
    <row r="4" spans="1:23" x14ac:dyDescent="0.25">
      <c r="A4">
        <v>0.25</v>
      </c>
      <c r="B4">
        <v>2.5299999999999998</v>
      </c>
      <c r="C4">
        <v>-7.29</v>
      </c>
      <c r="D4">
        <v>0.48</v>
      </c>
      <c r="E4">
        <v>-7.09</v>
      </c>
      <c r="F4">
        <f t="shared" si="5"/>
        <v>0</v>
      </c>
      <c r="G4" t="str">
        <f t="shared" si="0"/>
        <v>1+0.025i</v>
      </c>
      <c r="H4">
        <f t="shared" si="6"/>
        <v>-2.7134926337510686E-3</v>
      </c>
      <c r="I4">
        <f t="shared" si="7"/>
        <v>-1.4320961841646465</v>
      </c>
      <c r="J4" t="str">
        <f t="shared" si="1"/>
        <v>1+0.025i</v>
      </c>
      <c r="K4">
        <f t="shared" si="8"/>
        <v>-2.7134926337510686E-3</v>
      </c>
      <c r="L4">
        <f t="shared" si="9"/>
        <v>-1.4320961841646465</v>
      </c>
      <c r="M4" t="str">
        <f t="shared" si="2"/>
        <v>1+0.070763071667994i</v>
      </c>
      <c r="N4">
        <f t="shared" si="10"/>
        <v>-2.1692648552944234E-2</v>
      </c>
      <c r="O4">
        <f t="shared" si="11"/>
        <v>-4.047678218651944</v>
      </c>
      <c r="P4" s="1">
        <f t="shared" si="3"/>
        <v>-0.10742958658702935</v>
      </c>
      <c r="Q4">
        <f t="shared" si="4"/>
        <v>-2.7119633820446371E-2</v>
      </c>
      <c r="R4" s="1">
        <f t="shared" si="12"/>
        <v>-7.0193001735682667</v>
      </c>
      <c r="S4">
        <f t="shared" si="13"/>
        <v>7.3547453855509859E-4</v>
      </c>
      <c r="T4">
        <f t="shared" si="14"/>
        <v>4.9984654574771886E-3</v>
      </c>
      <c r="U4" t="s">
        <v>16</v>
      </c>
      <c r="V4" s="2">
        <v>0.28305228667197591</v>
      </c>
      <c r="W4" t="s">
        <v>17</v>
      </c>
    </row>
    <row r="5" spans="1:23" x14ac:dyDescent="0.25">
      <c r="A5">
        <v>0.32</v>
      </c>
      <c r="B5">
        <v>2.5099999999999998</v>
      </c>
      <c r="C5">
        <v>-9.16</v>
      </c>
      <c r="D5">
        <v>0.44</v>
      </c>
      <c r="E5">
        <v>-9.0500000000000007</v>
      </c>
      <c r="F5">
        <f t="shared" si="5"/>
        <v>-3.999999999999998E-2</v>
      </c>
      <c r="G5" t="str">
        <f t="shared" si="0"/>
        <v>1+0.032i</v>
      </c>
      <c r="H5">
        <f t="shared" si="6"/>
        <v>-4.4449000940424734E-3</v>
      </c>
      <c r="I5">
        <f t="shared" si="7"/>
        <v>-1.8328395059420592</v>
      </c>
      <c r="J5" t="str">
        <f t="shared" si="1"/>
        <v>1+0.032i</v>
      </c>
      <c r="K5">
        <f t="shared" si="8"/>
        <v>-4.4449000940424734E-3</v>
      </c>
      <c r="L5">
        <f t="shared" si="9"/>
        <v>-1.8328395059420592</v>
      </c>
      <c r="M5" t="str">
        <f t="shared" si="2"/>
        <v>1+0.0905767317350323i</v>
      </c>
      <c r="N5">
        <f t="shared" si="10"/>
        <v>-3.5484783200771766E-2</v>
      </c>
      <c r="O5">
        <f t="shared" si="11"/>
        <v>-5.1755416528160136</v>
      </c>
      <c r="P5" s="1">
        <f t="shared" si="3"/>
        <v>-0.13750987083139757</v>
      </c>
      <c r="Q5">
        <f t="shared" si="4"/>
        <v>-4.4374583388856713E-2</v>
      </c>
      <c r="R5" s="1">
        <f t="shared" si="12"/>
        <v>-8.978730535531529</v>
      </c>
      <c r="S5">
        <f t="shared" si="13"/>
        <v>1.9136979826061258E-5</v>
      </c>
      <c r="T5">
        <f t="shared" si="14"/>
        <v>5.079336565622752E-3</v>
      </c>
      <c r="U5" t="s">
        <v>18</v>
      </c>
      <c r="V5">
        <v>7.4999999999999997E-3</v>
      </c>
      <c r="W5" t="s">
        <v>19</v>
      </c>
    </row>
    <row r="6" spans="1:23" x14ac:dyDescent="0.25">
      <c r="A6">
        <v>0.4</v>
      </c>
      <c r="B6">
        <v>2.4700000000000002</v>
      </c>
      <c r="C6">
        <v>-11.46</v>
      </c>
      <c r="D6">
        <v>0.37</v>
      </c>
      <c r="E6">
        <v>-10.99</v>
      </c>
      <c r="F6">
        <f t="shared" si="5"/>
        <v>-0.10999999999999999</v>
      </c>
      <c r="G6" t="str">
        <f t="shared" si="0"/>
        <v>1+0.04i</v>
      </c>
      <c r="H6">
        <f t="shared" si="6"/>
        <v>-6.9431586635459643E-3</v>
      </c>
      <c r="I6">
        <f t="shared" si="7"/>
        <v>-2.2906100426385296</v>
      </c>
      <c r="J6" t="str">
        <f t="shared" si="1"/>
        <v>1+0.04i</v>
      </c>
      <c r="K6">
        <f t="shared" si="8"/>
        <v>-6.9431586635459643E-3</v>
      </c>
      <c r="L6">
        <f t="shared" si="9"/>
        <v>-2.2906100426385296</v>
      </c>
      <c r="M6" t="str">
        <f t="shared" si="2"/>
        <v>1+0.11322091466879i</v>
      </c>
      <c r="N6">
        <f t="shared" si="10"/>
        <v>-5.531829408814519E-2</v>
      </c>
      <c r="O6">
        <f t="shared" si="11"/>
        <v>-6.4595725873177239</v>
      </c>
      <c r="P6" s="1">
        <f t="shared" si="3"/>
        <v>-0.17188733853924698</v>
      </c>
      <c r="Q6">
        <f t="shared" si="4"/>
        <v>-6.9204611415237122E-2</v>
      </c>
      <c r="R6" s="1">
        <f t="shared" si="12"/>
        <v>-11.212680011134029</v>
      </c>
      <c r="S6">
        <f t="shared" si="13"/>
        <v>1.6642637297818003E-3</v>
      </c>
      <c r="T6">
        <f t="shared" si="14"/>
        <v>4.9586387358651389E-2</v>
      </c>
    </row>
    <row r="7" spans="1:23" x14ac:dyDescent="0.25">
      <c r="A7">
        <v>0.5</v>
      </c>
      <c r="B7">
        <v>2.4</v>
      </c>
      <c r="C7">
        <v>-14.3</v>
      </c>
      <c r="D7">
        <v>0.28999999999999998</v>
      </c>
      <c r="E7">
        <v>-14.02</v>
      </c>
      <c r="F7">
        <f t="shared" si="5"/>
        <v>-0.19</v>
      </c>
      <c r="G7" t="str">
        <f t="shared" si="0"/>
        <v>1+0.05i</v>
      </c>
      <c r="H7">
        <f t="shared" si="6"/>
        <v>-1.0843812922199398E-2</v>
      </c>
      <c r="I7">
        <f t="shared" si="7"/>
        <v>-2.8624052261117474</v>
      </c>
      <c r="J7" t="str">
        <f t="shared" si="1"/>
        <v>1+0.05i</v>
      </c>
      <c r="K7">
        <f t="shared" si="8"/>
        <v>-1.0843812922199398E-2</v>
      </c>
      <c r="L7">
        <f t="shared" si="9"/>
        <v>-2.8624052261117474</v>
      </c>
      <c r="M7" t="str">
        <f t="shared" si="2"/>
        <v>1+0.141526143335988i</v>
      </c>
      <c r="N7">
        <f t="shared" si="10"/>
        <v>-8.6127956025689748E-2</v>
      </c>
      <c r="O7">
        <f t="shared" si="11"/>
        <v>-8.0553530257778228</v>
      </c>
      <c r="P7" s="1">
        <f t="shared" si="3"/>
        <v>-0.2148591731740587</v>
      </c>
      <c r="Q7">
        <f t="shared" si="4"/>
        <v>-0.10781558187008855</v>
      </c>
      <c r="R7" s="1">
        <f t="shared" si="12"/>
        <v>-13.995022651175375</v>
      </c>
      <c r="S7">
        <f t="shared" si="13"/>
        <v>6.7542785833521182E-3</v>
      </c>
      <c r="T7">
        <f t="shared" si="14"/>
        <v>6.2386795430695102E-4</v>
      </c>
    </row>
    <row r="8" spans="1:23" x14ac:dyDescent="0.25">
      <c r="A8">
        <v>0.63</v>
      </c>
      <c r="B8">
        <v>2.31</v>
      </c>
      <c r="C8">
        <v>-17.84</v>
      </c>
      <c r="D8">
        <v>0.25</v>
      </c>
      <c r="E8">
        <v>-17.16</v>
      </c>
      <c r="F8">
        <f t="shared" si="5"/>
        <v>-0.22999999999999998</v>
      </c>
      <c r="G8" t="str">
        <f t="shared" si="0"/>
        <v>1+0.063i</v>
      </c>
      <c r="H8">
        <f t="shared" si="6"/>
        <v>-1.7203031110021805E-2</v>
      </c>
      <c r="I8">
        <f t="shared" si="7"/>
        <v>-3.6048699037408309</v>
      </c>
      <c r="J8" t="str">
        <f t="shared" si="1"/>
        <v>1+0.063i</v>
      </c>
      <c r="K8">
        <f t="shared" si="8"/>
        <v>-1.7203031110021805E-2</v>
      </c>
      <c r="L8">
        <f t="shared" si="9"/>
        <v>-3.6048699037408309</v>
      </c>
      <c r="M8" t="str">
        <f t="shared" si="2"/>
        <v>1+0.178322940603345i</v>
      </c>
      <c r="N8">
        <f t="shared" si="10"/>
        <v>-0.13595132573344582</v>
      </c>
      <c r="O8">
        <f t="shared" si="11"/>
        <v>-10.110873716872796</v>
      </c>
      <c r="P8" s="1">
        <f t="shared" si="3"/>
        <v>-0.27072255819931401</v>
      </c>
      <c r="Q8">
        <f t="shared" si="4"/>
        <v>-0.17035738795348943</v>
      </c>
      <c r="R8" s="1">
        <f t="shared" si="12"/>
        <v>-17.59133608255377</v>
      </c>
      <c r="S8">
        <f t="shared" si="13"/>
        <v>3.557241171730566E-3</v>
      </c>
      <c r="T8">
        <f t="shared" si="14"/>
        <v>0.18605081611283267</v>
      </c>
    </row>
    <row r="9" spans="1:23" x14ac:dyDescent="0.25">
      <c r="A9">
        <v>0.79</v>
      </c>
      <c r="B9">
        <v>2.16</v>
      </c>
      <c r="C9">
        <v>-22.3</v>
      </c>
      <c r="D9">
        <v>0.18</v>
      </c>
      <c r="E9">
        <v>-21.59</v>
      </c>
      <c r="F9">
        <f t="shared" si="5"/>
        <v>-0.3</v>
      </c>
      <c r="G9" t="str">
        <f t="shared" si="0"/>
        <v>1+0.079i</v>
      </c>
      <c r="H9">
        <f t="shared" si="6"/>
        <v>-2.7020089855479185E-2</v>
      </c>
      <c r="I9">
        <f t="shared" si="7"/>
        <v>-4.5169853342970407</v>
      </c>
      <c r="J9" t="str">
        <f t="shared" si="1"/>
        <v>1+0.079i</v>
      </c>
      <c r="K9">
        <f t="shared" si="8"/>
        <v>-2.7020089855479185E-2</v>
      </c>
      <c r="L9">
        <f t="shared" si="9"/>
        <v>-4.5169853342970407</v>
      </c>
      <c r="M9" t="str">
        <f t="shared" si="2"/>
        <v>1+0.223611306470861i</v>
      </c>
      <c r="N9">
        <f t="shared" si="10"/>
        <v>-0.21190133072379624</v>
      </c>
      <c r="O9">
        <f t="shared" si="11"/>
        <v>-12.604628677359658</v>
      </c>
      <c r="P9" s="1">
        <f t="shared" si="3"/>
        <v>-0.33947749361501278</v>
      </c>
      <c r="Q9">
        <f t="shared" si="4"/>
        <v>-0.26594151043475461</v>
      </c>
      <c r="R9" s="1">
        <f t="shared" si="12"/>
        <v>-21.978076839568754</v>
      </c>
      <c r="S9">
        <f t="shared" si="13"/>
        <v>1.1599807114659282E-3</v>
      </c>
      <c r="T9">
        <f t="shared" si="14"/>
        <v>0.15060363340967239</v>
      </c>
    </row>
    <row r="10" spans="1:23" x14ac:dyDescent="0.25">
      <c r="A10">
        <v>1</v>
      </c>
      <c r="B10">
        <v>1.95</v>
      </c>
      <c r="C10">
        <v>-27.84</v>
      </c>
      <c r="D10">
        <v>0.02</v>
      </c>
      <c r="E10">
        <v>-27.01</v>
      </c>
      <c r="F10">
        <f t="shared" si="5"/>
        <v>-0.45999999999999996</v>
      </c>
      <c r="G10" t="str">
        <f t="shared" si="0"/>
        <v>1+0.1i</v>
      </c>
      <c r="H10">
        <f t="shared" si="6"/>
        <v>-4.3213737826424618E-2</v>
      </c>
      <c r="I10">
        <f t="shared" si="7"/>
        <v>-5.710593137499643</v>
      </c>
      <c r="J10" t="str">
        <f t="shared" si="1"/>
        <v>1+0.1i</v>
      </c>
      <c r="K10">
        <f t="shared" si="8"/>
        <v>-4.3213737826424618E-2</v>
      </c>
      <c r="L10">
        <f t="shared" si="9"/>
        <v>-5.710593137499643</v>
      </c>
      <c r="M10" t="str">
        <f t="shared" si="2"/>
        <v>1+0.283052286671976i</v>
      </c>
      <c r="N10">
        <f t="shared" si="10"/>
        <v>-0.3347144362643672</v>
      </c>
      <c r="O10">
        <f t="shared" si="11"/>
        <v>-15.804286694409484</v>
      </c>
      <c r="P10" s="1">
        <f t="shared" si="3"/>
        <v>-0.4297183463481174</v>
      </c>
      <c r="Q10">
        <f t="shared" si="4"/>
        <v>-0.42114191191721645</v>
      </c>
      <c r="R10" s="1">
        <f t="shared" si="12"/>
        <v>-27.655191315756888</v>
      </c>
      <c r="S10">
        <f t="shared" si="13"/>
        <v>1.5099510094493623E-3</v>
      </c>
      <c r="T10">
        <f t="shared" si="14"/>
        <v>0.41627183392810185</v>
      </c>
    </row>
    <row r="11" spans="1:23" x14ac:dyDescent="0.25">
      <c r="A11">
        <v>1.26</v>
      </c>
      <c r="B11">
        <v>1.62</v>
      </c>
      <c r="C11">
        <v>-34.450000000000003</v>
      </c>
      <c r="D11">
        <v>-0.14000000000000001</v>
      </c>
      <c r="E11">
        <v>-33.840000000000003</v>
      </c>
      <c r="F11">
        <f t="shared" si="5"/>
        <v>-0.62</v>
      </c>
      <c r="G11" t="str">
        <f t="shared" si="0"/>
        <v>1+0.126i</v>
      </c>
      <c r="H11">
        <f t="shared" si="6"/>
        <v>-6.8407002684723717E-2</v>
      </c>
      <c r="I11">
        <f t="shared" si="7"/>
        <v>-7.1814236942152965</v>
      </c>
      <c r="J11" t="str">
        <f t="shared" si="1"/>
        <v>1+0.126i</v>
      </c>
      <c r="K11">
        <f t="shared" si="8"/>
        <v>-6.8407002684723717E-2</v>
      </c>
      <c r="L11">
        <f t="shared" si="9"/>
        <v>-7.1814236942152965</v>
      </c>
      <c r="M11" t="str">
        <f t="shared" si="2"/>
        <v>1+0.35664588120669i</v>
      </c>
      <c r="N11">
        <f t="shared" si="10"/>
        <v>-0.51999548599945733</v>
      </c>
      <c r="O11">
        <f t="shared" si="11"/>
        <v>-19.62856657143956</v>
      </c>
      <c r="P11" s="1">
        <f t="shared" si="3"/>
        <v>-0.54144511639862802</v>
      </c>
      <c r="Q11">
        <f t="shared" si="4"/>
        <v>-0.65680949136890476</v>
      </c>
      <c r="R11" s="1">
        <f t="shared" si="12"/>
        <v>-34.532859076268778</v>
      </c>
      <c r="S11">
        <f t="shared" si="13"/>
        <v>1.3549386548374746E-3</v>
      </c>
      <c r="T11">
        <f t="shared" si="14"/>
        <v>0.4800536995680198</v>
      </c>
    </row>
    <row r="12" spans="1:23" x14ac:dyDescent="0.25">
      <c r="A12">
        <v>1.58</v>
      </c>
      <c r="B12">
        <v>1.1399999999999999</v>
      </c>
      <c r="C12">
        <v>-42.44</v>
      </c>
      <c r="D12">
        <v>-0.5</v>
      </c>
      <c r="E12">
        <v>-41.59</v>
      </c>
      <c r="F12">
        <f t="shared" si="5"/>
        <v>-0.98</v>
      </c>
      <c r="G12" t="str">
        <f t="shared" si="0"/>
        <v>1+0.158i</v>
      </c>
      <c r="H12">
        <f t="shared" si="6"/>
        <v>-0.10708611854296168</v>
      </c>
      <c r="I12">
        <f t="shared" si="7"/>
        <v>-8.978510950863491</v>
      </c>
      <c r="J12" t="str">
        <f t="shared" si="1"/>
        <v>1+0.158i</v>
      </c>
      <c r="K12">
        <f t="shared" si="8"/>
        <v>-0.10708611854296168</v>
      </c>
      <c r="L12">
        <f t="shared" si="9"/>
        <v>-8.978510950863491</v>
      </c>
      <c r="M12" t="str">
        <f t="shared" si="2"/>
        <v>1+0.447222612941722i</v>
      </c>
      <c r="N12">
        <f t="shared" si="10"/>
        <v>-0.79184165049163835</v>
      </c>
      <c r="O12">
        <f t="shared" si="11"/>
        <v>-24.09527310179303</v>
      </c>
      <c r="P12" s="1">
        <f t="shared" si="3"/>
        <v>-0.67895498723002556</v>
      </c>
      <c r="Q12">
        <f t="shared" si="4"/>
        <v>-1.0060138875775617</v>
      </c>
      <c r="R12" s="1">
        <f t="shared" si="12"/>
        <v>-42.731249990750044</v>
      </c>
      <c r="S12">
        <f t="shared" si="13"/>
        <v>6.7672234689802066E-4</v>
      </c>
      <c r="T12">
        <f t="shared" si="14"/>
        <v>1.3024515413869673</v>
      </c>
    </row>
    <row r="13" spans="1:23" x14ac:dyDescent="0.25">
      <c r="A13">
        <v>1.99</v>
      </c>
      <c r="B13">
        <v>0.55000000000000004</v>
      </c>
      <c r="C13">
        <v>-51.82</v>
      </c>
      <c r="D13">
        <v>-0.99</v>
      </c>
      <c r="E13">
        <v>-51.66</v>
      </c>
      <c r="F13">
        <f t="shared" si="5"/>
        <v>-1.47</v>
      </c>
      <c r="G13" t="str">
        <f t="shared" si="0"/>
        <v>1+0.199i</v>
      </c>
      <c r="H13">
        <f t="shared" si="6"/>
        <v>-0.16866688580295666</v>
      </c>
      <c r="I13">
        <f t="shared" si="7"/>
        <v>-11.254829798651322</v>
      </c>
      <c r="J13" t="str">
        <f t="shared" si="1"/>
        <v>1+0.199i</v>
      </c>
      <c r="K13">
        <f t="shared" si="8"/>
        <v>-0.16866688580295666</v>
      </c>
      <c r="L13">
        <f t="shared" si="9"/>
        <v>-11.254829798651322</v>
      </c>
      <c r="M13" t="str">
        <f t="shared" si="2"/>
        <v>1+0.563274050477232i</v>
      </c>
      <c r="N13">
        <f t="shared" si="10"/>
        <v>-1.1967732525317434</v>
      </c>
      <c r="O13">
        <f t="shared" si="11"/>
        <v>-29.391432474691168</v>
      </c>
      <c r="P13" s="1">
        <f t="shared" si="3"/>
        <v>-0.85513950923275361</v>
      </c>
      <c r="Q13">
        <f t="shared" si="4"/>
        <v>-1.5341070241376566</v>
      </c>
      <c r="R13" s="1">
        <f t="shared" si="12"/>
        <v>-52.756231581226572</v>
      </c>
      <c r="S13">
        <f t="shared" si="13"/>
        <v>4.1097105437860959E-3</v>
      </c>
      <c r="T13">
        <f t="shared" si="14"/>
        <v>1.2017236796785185</v>
      </c>
    </row>
    <row r="14" spans="1:23" x14ac:dyDescent="0.25">
      <c r="A14">
        <v>2.5099999999999998</v>
      </c>
      <c r="B14">
        <v>-0.31</v>
      </c>
      <c r="C14">
        <v>-63.46</v>
      </c>
      <c r="D14">
        <v>-1.68</v>
      </c>
      <c r="E14">
        <v>-63.67</v>
      </c>
      <c r="F14">
        <f t="shared" si="5"/>
        <v>-2.16</v>
      </c>
      <c r="G14" t="str">
        <f t="shared" si="0"/>
        <v>1+0.251i</v>
      </c>
      <c r="H14">
        <f t="shared" si="6"/>
        <v>-0.26533673078590914</v>
      </c>
      <c r="I14">
        <f t="shared" si="7"/>
        <v>-14.090156206202899</v>
      </c>
      <c r="J14" t="str">
        <f t="shared" si="1"/>
        <v>1+0.251i</v>
      </c>
      <c r="K14">
        <f t="shared" si="8"/>
        <v>-0.26533673078590914</v>
      </c>
      <c r="L14">
        <f t="shared" si="9"/>
        <v>-14.090156206202899</v>
      </c>
      <c r="M14" t="str">
        <f t="shared" si="2"/>
        <v>1+0.71046123954666i</v>
      </c>
      <c r="N14">
        <f t="shared" si="10"/>
        <v>-1.7746584497391473</v>
      </c>
      <c r="O14">
        <f t="shared" si="11"/>
        <v>-35.392318046893557</v>
      </c>
      <c r="P14" s="1">
        <f t="shared" si="3"/>
        <v>-1.0785930493337745</v>
      </c>
      <c r="Q14">
        <f t="shared" si="4"/>
        <v>-2.3053319113109656</v>
      </c>
      <c r="R14" s="1">
        <f t="shared" si="12"/>
        <v>-64.651223508633123</v>
      </c>
      <c r="S14">
        <f t="shared" si="13"/>
        <v>2.112136444529833E-2</v>
      </c>
      <c r="T14">
        <f t="shared" si="14"/>
        <v>0.96279957389429316</v>
      </c>
    </row>
    <row r="15" spans="1:23" x14ac:dyDescent="0.25">
      <c r="A15">
        <v>3.16</v>
      </c>
      <c r="B15">
        <v>-1.48</v>
      </c>
      <c r="C15">
        <v>-75.89</v>
      </c>
      <c r="D15">
        <v>-2.69</v>
      </c>
      <c r="E15">
        <v>-76.75</v>
      </c>
      <c r="F15">
        <f t="shared" si="5"/>
        <v>-3.17</v>
      </c>
      <c r="G15" t="str">
        <f t="shared" si="0"/>
        <v>1+0.316i</v>
      </c>
      <c r="H15">
        <f t="shared" si="6"/>
        <v>-0.41335828340793795</v>
      </c>
      <c r="I15">
        <f t="shared" si="7"/>
        <v>-17.536536172117444</v>
      </c>
      <c r="J15" t="str">
        <f t="shared" si="1"/>
        <v>1+0.316i</v>
      </c>
      <c r="K15">
        <f t="shared" si="8"/>
        <v>-0.41335828340793795</v>
      </c>
      <c r="L15">
        <f t="shared" si="9"/>
        <v>-17.536536172117444</v>
      </c>
      <c r="M15" t="str">
        <f t="shared" si="2"/>
        <v>1+0.894445225883444i</v>
      </c>
      <c r="N15">
        <f t="shared" si="10"/>
        <v>-2.5528028906381177</v>
      </c>
      <c r="O15">
        <f t="shared" si="11"/>
        <v>-41.810888958806366</v>
      </c>
      <c r="P15" s="1">
        <f t="shared" si="3"/>
        <v>-1.3579099744600511</v>
      </c>
      <c r="Q15">
        <f t="shared" si="4"/>
        <v>-3.3795194574539935</v>
      </c>
      <c r="R15" s="1">
        <f t="shared" si="12"/>
        <v>-78.241871277501303</v>
      </c>
      <c r="S15">
        <f t="shared" si="13"/>
        <v>4.3898403051815825E-2</v>
      </c>
      <c r="T15">
        <f t="shared" si="14"/>
        <v>2.2256799086333712</v>
      </c>
    </row>
    <row r="16" spans="1:23" x14ac:dyDescent="0.25">
      <c r="A16">
        <v>3.98</v>
      </c>
      <c r="B16">
        <v>-3.03</v>
      </c>
      <c r="C16">
        <v>-90.9</v>
      </c>
      <c r="D16">
        <v>-4.03</v>
      </c>
      <c r="E16">
        <v>-92.36</v>
      </c>
      <c r="F16">
        <f t="shared" si="5"/>
        <v>-4.51</v>
      </c>
      <c r="G16" t="str">
        <f t="shared" si="0"/>
        <v>1+0.398i</v>
      </c>
      <c r="H16">
        <f t="shared" si="6"/>
        <v>-0.63860048486124421</v>
      </c>
      <c r="I16">
        <f t="shared" si="7"/>
        <v>-21.702555582519292</v>
      </c>
      <c r="J16" t="str">
        <f t="shared" si="1"/>
        <v>1+0.398i</v>
      </c>
      <c r="K16">
        <f t="shared" si="8"/>
        <v>-0.63860048486124421</v>
      </c>
      <c r="L16">
        <f t="shared" si="9"/>
        <v>-21.702555582519292</v>
      </c>
      <c r="M16" t="str">
        <f t="shared" si="2"/>
        <v>1+1.12654810095446i</v>
      </c>
      <c r="N16">
        <f t="shared" si="10"/>
        <v>-3.5585566914152169</v>
      </c>
      <c r="O16">
        <f t="shared" si="11"/>
        <v>-48.405580776002843</v>
      </c>
      <c r="P16" s="1">
        <f t="shared" si="3"/>
        <v>-1.7102790184655072</v>
      </c>
      <c r="Q16">
        <f t="shared" si="4"/>
        <v>-4.8357576611377056</v>
      </c>
      <c r="R16" s="1">
        <f t="shared" si="12"/>
        <v>-93.52097095950694</v>
      </c>
      <c r="S16">
        <f t="shared" si="13"/>
        <v>0.10611805378990834</v>
      </c>
      <c r="T16">
        <f t="shared" si="14"/>
        <v>1.3478535688184659</v>
      </c>
    </row>
    <row r="17" spans="1:20" x14ac:dyDescent="0.25">
      <c r="A17">
        <v>5.01</v>
      </c>
      <c r="B17">
        <v>-4.92</v>
      </c>
      <c r="C17">
        <v>-107.58</v>
      </c>
      <c r="D17">
        <v>-5.69</v>
      </c>
      <c r="E17">
        <v>-110.39</v>
      </c>
      <c r="F17">
        <f t="shared" si="5"/>
        <v>-6.17</v>
      </c>
      <c r="G17" t="str">
        <f t="shared" si="0"/>
        <v>1+0.501i</v>
      </c>
      <c r="H17">
        <f t="shared" si="6"/>
        <v>-0.97257656851140506</v>
      </c>
      <c r="I17">
        <f t="shared" si="7"/>
        <v>-26.610869463603187</v>
      </c>
      <c r="J17" t="str">
        <f t="shared" si="1"/>
        <v>1+0.501i</v>
      </c>
      <c r="K17">
        <f t="shared" si="8"/>
        <v>-0.97257656851140506</v>
      </c>
      <c r="L17">
        <f t="shared" si="9"/>
        <v>-26.610869463603187</v>
      </c>
      <c r="M17" t="str">
        <f t="shared" si="2"/>
        <v>1+1.4180919562266i</v>
      </c>
      <c r="N17">
        <f t="shared" si="10"/>
        <v>-4.7870856258902927</v>
      </c>
      <c r="O17">
        <f t="shared" si="11"/>
        <v>-54.809546964684593</v>
      </c>
      <c r="P17" s="1">
        <f t="shared" si="3"/>
        <v>-2.152888915204068</v>
      </c>
      <c r="Q17">
        <f t="shared" si="4"/>
        <v>-6.7322387629131031</v>
      </c>
      <c r="R17" s="1">
        <f t="shared" si="12"/>
        <v>-110.18417480709505</v>
      </c>
      <c r="S17">
        <f t="shared" si="13"/>
        <v>0.31611242652205662</v>
      </c>
      <c r="T17">
        <f t="shared" si="14"/>
        <v>4.2364010034361223E-2</v>
      </c>
    </row>
    <row r="18" spans="1:20" x14ac:dyDescent="0.25">
      <c r="A18">
        <v>6.31</v>
      </c>
      <c r="B18">
        <v>-7.36</v>
      </c>
      <c r="C18">
        <v>-124.89</v>
      </c>
      <c r="D18">
        <v>-7.97</v>
      </c>
      <c r="E18">
        <v>-129.07</v>
      </c>
      <c r="F18">
        <f t="shared" si="5"/>
        <v>-8.4499999999999993</v>
      </c>
      <c r="G18" t="str">
        <f t="shared" si="0"/>
        <v>1+0.631i</v>
      </c>
      <c r="H18">
        <f t="shared" si="6"/>
        <v>-1.4555718384575895</v>
      </c>
      <c r="I18">
        <f t="shared" si="7"/>
        <v>-32.25192560546121</v>
      </c>
      <c r="J18" t="str">
        <f t="shared" si="1"/>
        <v>1+0.631i</v>
      </c>
      <c r="K18">
        <f t="shared" si="8"/>
        <v>-1.4555718384575895</v>
      </c>
      <c r="L18">
        <f t="shared" si="9"/>
        <v>-32.25192560546121</v>
      </c>
      <c r="M18" t="str">
        <f t="shared" si="2"/>
        <v>1+1.78605992890017i</v>
      </c>
      <c r="N18">
        <f t="shared" si="10"/>
        <v>-6.2221506668381252</v>
      </c>
      <c r="O18">
        <f t="shared" si="11"/>
        <v>-60.755900815333796</v>
      </c>
      <c r="P18" s="1">
        <f t="shared" si="3"/>
        <v>-2.7115227654566203</v>
      </c>
      <c r="Q18">
        <f t="shared" si="4"/>
        <v>-9.1332943437533043</v>
      </c>
      <c r="R18" s="1">
        <f t="shared" si="12"/>
        <v>-127.97127479171284</v>
      </c>
      <c r="S18">
        <f t="shared" si="13"/>
        <v>0.46689116020525973</v>
      </c>
      <c r="T18">
        <f t="shared" si="14"/>
        <v>1.2071970833256396</v>
      </c>
    </row>
    <row r="19" spans="1:20" x14ac:dyDescent="0.25">
      <c r="A19">
        <v>7.94</v>
      </c>
      <c r="B19">
        <v>-10.44</v>
      </c>
      <c r="C19">
        <v>-141.18</v>
      </c>
      <c r="D19">
        <v>-10.81</v>
      </c>
      <c r="E19">
        <v>-147.6</v>
      </c>
      <c r="F19">
        <f t="shared" si="5"/>
        <v>-11.290000000000001</v>
      </c>
      <c r="G19" t="str">
        <f t="shared" si="0"/>
        <v>1+0.794i</v>
      </c>
      <c r="H19">
        <f t="shared" si="6"/>
        <v>-2.1230375598321807</v>
      </c>
      <c r="I19">
        <f t="shared" si="7"/>
        <v>-38.449575172951597</v>
      </c>
      <c r="J19" t="str">
        <f t="shared" si="1"/>
        <v>1+0.794i</v>
      </c>
      <c r="K19">
        <f t="shared" si="8"/>
        <v>-2.1230375598321807</v>
      </c>
      <c r="L19">
        <f t="shared" si="9"/>
        <v>-38.449575172951597</v>
      </c>
      <c r="M19" t="str">
        <f t="shared" si="2"/>
        <v>1+2.24743515617549i</v>
      </c>
      <c r="N19">
        <f t="shared" si="10"/>
        <v>-7.8182462519005034</v>
      </c>
      <c r="O19">
        <f t="shared" si="11"/>
        <v>-66.013247976008486</v>
      </c>
      <c r="P19" s="1">
        <f t="shared" si="3"/>
        <v>-3.4119636700040523</v>
      </c>
      <c r="Q19">
        <f t="shared" si="4"/>
        <v>-12.064321371564866</v>
      </c>
      <c r="R19" s="1">
        <f t="shared" si="12"/>
        <v>-146.32436199191571</v>
      </c>
      <c r="S19">
        <f t="shared" si="13"/>
        <v>0.59957358646209324</v>
      </c>
      <c r="T19">
        <f t="shared" si="14"/>
        <v>1.6272523276692448</v>
      </c>
    </row>
    <row r="20" spans="1:20" x14ac:dyDescent="0.25">
      <c r="A20">
        <v>10</v>
      </c>
      <c r="B20">
        <v>-13.47</v>
      </c>
      <c r="C20">
        <v>-159.28</v>
      </c>
      <c r="D20">
        <v>-13.72</v>
      </c>
      <c r="E20">
        <v>-168.05</v>
      </c>
      <c r="F20">
        <f t="shared" si="5"/>
        <v>-14.200000000000001</v>
      </c>
      <c r="G20" t="str">
        <f t="shared" si="0"/>
        <v>1+i</v>
      </c>
      <c r="H20">
        <f t="shared" si="6"/>
        <v>-3.0102999566398125</v>
      </c>
      <c r="I20">
        <f t="shared" si="7"/>
        <v>-45</v>
      </c>
      <c r="J20" t="str">
        <f t="shared" si="1"/>
        <v>1+i</v>
      </c>
      <c r="K20">
        <f t="shared" si="8"/>
        <v>-3.0102999566398125</v>
      </c>
      <c r="L20">
        <f t="shared" si="9"/>
        <v>-45</v>
      </c>
      <c r="M20" t="str">
        <f t="shared" si="2"/>
        <v>1+2.83052286671976i</v>
      </c>
      <c r="N20">
        <f t="shared" si="10"/>
        <v>-9.5481442179855005</v>
      </c>
      <c r="O20">
        <f t="shared" si="11"/>
        <v>-70.542112491477809</v>
      </c>
      <c r="P20" s="1">
        <f t="shared" si="3"/>
        <v>-4.2971834634811739</v>
      </c>
      <c r="Q20">
        <f t="shared" si="4"/>
        <v>-15.568744131265126</v>
      </c>
      <c r="R20" s="1">
        <f t="shared" si="12"/>
        <v>-164.83929595495897</v>
      </c>
      <c r="S20">
        <f t="shared" si="13"/>
        <v>1.8734604968727204</v>
      </c>
      <c r="T20">
        <f t="shared" si="14"/>
        <v>10.308620464842903</v>
      </c>
    </row>
    <row r="21" spans="1:20" x14ac:dyDescent="0.25">
      <c r="A21">
        <v>12.59</v>
      </c>
      <c r="B21">
        <v>-17.37</v>
      </c>
      <c r="C21">
        <v>-176.26</v>
      </c>
      <c r="D21">
        <v>-17.63</v>
      </c>
      <c r="E21">
        <v>-187.88</v>
      </c>
      <c r="F21">
        <f t="shared" si="5"/>
        <v>-18.11</v>
      </c>
      <c r="G21" t="str">
        <f t="shared" si="0"/>
        <v>1+1.259i</v>
      </c>
      <c r="H21">
        <f t="shared" si="6"/>
        <v>-4.1247415567054277</v>
      </c>
      <c r="I21">
        <f t="shared" si="7"/>
        <v>-51.540545282115808</v>
      </c>
      <c r="J21" t="str">
        <f t="shared" si="1"/>
        <v>1+1.259i</v>
      </c>
      <c r="K21">
        <f t="shared" si="8"/>
        <v>-4.1247415567054277</v>
      </c>
      <c r="L21">
        <f t="shared" si="9"/>
        <v>-51.540545282115808</v>
      </c>
      <c r="M21" t="str">
        <f t="shared" si="2"/>
        <v>1+3.56362828920018i</v>
      </c>
      <c r="N21">
        <f t="shared" si="10"/>
        <v>-11.36703023320745</v>
      </c>
      <c r="O21">
        <f t="shared" si="11"/>
        <v>-74.325196155002672</v>
      </c>
      <c r="P21" s="1">
        <f t="shared" si="3"/>
        <v>-5.4101539805227974</v>
      </c>
      <c r="Q21">
        <f t="shared" si="4"/>
        <v>-19.616513346618305</v>
      </c>
      <c r="R21" s="1">
        <f t="shared" si="12"/>
        <v>-182.81644069975709</v>
      </c>
      <c r="S21">
        <f t="shared" si="13"/>
        <v>2.2695824635390869</v>
      </c>
      <c r="T21">
        <f t="shared" si="14"/>
        <v>25.639632787076373</v>
      </c>
    </row>
    <row r="22" spans="1:20" x14ac:dyDescent="0.25">
      <c r="A22">
        <v>15.85</v>
      </c>
      <c r="B22">
        <v>-22.76</v>
      </c>
      <c r="C22">
        <v>168.33</v>
      </c>
      <c r="D22">
        <v>-23.22</v>
      </c>
      <c r="E22">
        <v>-211.61</v>
      </c>
      <c r="F22">
        <f t="shared" si="5"/>
        <v>-23.7</v>
      </c>
      <c r="G22" t="str">
        <f t="shared" si="0"/>
        <v>1+1.585i</v>
      </c>
      <c r="H22">
        <f t="shared" si="6"/>
        <v>-5.4558232987882969</v>
      </c>
      <c r="I22">
        <f t="shared" si="7"/>
        <v>-57.751564886517443</v>
      </c>
      <c r="J22" t="str">
        <f t="shared" si="1"/>
        <v>1+1.585i</v>
      </c>
      <c r="K22">
        <f t="shared" si="8"/>
        <v>-5.4558232987882969</v>
      </c>
      <c r="L22">
        <f t="shared" si="9"/>
        <v>-57.751564886517443</v>
      </c>
      <c r="M22" t="str">
        <f t="shared" si="2"/>
        <v>1+4.48637874375082i</v>
      </c>
      <c r="N22">
        <f t="shared" si="10"/>
        <v>-13.248500474031996</v>
      </c>
      <c r="O22">
        <f t="shared" si="11"/>
        <v>-77.434359439983297</v>
      </c>
      <c r="P22" s="1">
        <f t="shared" si="3"/>
        <v>-6.8110357896176605</v>
      </c>
      <c r="Q22">
        <f t="shared" si="4"/>
        <v>-24.160147071608591</v>
      </c>
      <c r="R22" s="1">
        <f t="shared" si="12"/>
        <v>-199.74852500263583</v>
      </c>
      <c r="S22">
        <f t="shared" si="13"/>
        <v>0.21173532750996271</v>
      </c>
      <c r="T22">
        <f t="shared" si="14"/>
        <v>140.69458911309565</v>
      </c>
    </row>
    <row r="23" spans="1:20" x14ac:dyDescent="0.25">
      <c r="A23">
        <v>19.95</v>
      </c>
      <c r="B23">
        <v>-27.7</v>
      </c>
      <c r="C23">
        <v>167.85</v>
      </c>
      <c r="D23">
        <v>-29.67</v>
      </c>
      <c r="E23">
        <v>-214.54</v>
      </c>
      <c r="F23">
        <f t="shared" si="5"/>
        <v>-30.150000000000002</v>
      </c>
      <c r="G23" t="str">
        <f t="shared" si="0"/>
        <v>1+1.995i</v>
      </c>
      <c r="H23">
        <f t="shared" si="6"/>
        <v>-6.9723152294742743</v>
      </c>
      <c r="I23">
        <f t="shared" si="7"/>
        <v>-63.377538241421135</v>
      </c>
      <c r="J23" t="str">
        <f t="shared" si="1"/>
        <v>1+1.995i</v>
      </c>
      <c r="K23">
        <f t="shared" si="8"/>
        <v>-6.9723152294742743</v>
      </c>
      <c r="L23">
        <f t="shared" si="9"/>
        <v>-63.377538241421135</v>
      </c>
      <c r="M23" t="str">
        <f t="shared" si="2"/>
        <v>1+5.64689311910592i</v>
      </c>
      <c r="N23">
        <f t="shared" si="10"/>
        <v>-15.170295656180402</v>
      </c>
      <c r="O23">
        <f t="shared" si="11"/>
        <v>-79.957687685722902</v>
      </c>
      <c r="P23" s="1">
        <f t="shared" si="3"/>
        <v>-8.5728810096449415</v>
      </c>
      <c r="Q23">
        <f t="shared" si="4"/>
        <v>-29.114926115128952</v>
      </c>
      <c r="R23" s="1">
        <f t="shared" si="12"/>
        <v>-215.2856451782101</v>
      </c>
      <c r="S23">
        <f t="shared" si="13"/>
        <v>1.0713779471420475</v>
      </c>
      <c r="T23">
        <f t="shared" si="14"/>
        <v>0.55598673178798852</v>
      </c>
    </row>
    <row r="24" spans="1:20" x14ac:dyDescent="0.25">
      <c r="A24">
        <v>25.12</v>
      </c>
      <c r="B24">
        <v>-31.84</v>
      </c>
      <c r="C24">
        <v>159.77000000000001</v>
      </c>
      <c r="D24">
        <v>-33.51</v>
      </c>
      <c r="E24">
        <v>-225.82</v>
      </c>
      <c r="F24">
        <f t="shared" si="5"/>
        <v>-33.989999999999995</v>
      </c>
      <c r="G24" t="str">
        <f t="shared" si="0"/>
        <v>1+2.512i</v>
      </c>
      <c r="H24">
        <f t="shared" si="6"/>
        <v>-8.6392593205901349</v>
      </c>
      <c r="I24">
        <f t="shared" si="7"/>
        <v>-68.293034020715908</v>
      </c>
      <c r="J24" t="str">
        <f t="shared" si="1"/>
        <v>1+2.512i</v>
      </c>
      <c r="K24">
        <f t="shared" si="8"/>
        <v>-8.6392593205901349</v>
      </c>
      <c r="L24">
        <f t="shared" si="9"/>
        <v>-68.293034020715908</v>
      </c>
      <c r="M24" t="str">
        <f t="shared" si="2"/>
        <v>1+7.11027344120004i</v>
      </c>
      <c r="N24">
        <f t="shared" si="10"/>
        <v>-17.122791173746752</v>
      </c>
      <c r="O24">
        <f t="shared" si="11"/>
        <v>-81.994340321516873</v>
      </c>
      <c r="P24" s="1">
        <f t="shared" si="3"/>
        <v>-10.79452486026471</v>
      </c>
      <c r="Q24">
        <f t="shared" si="4"/>
        <v>-34.401309814927018</v>
      </c>
      <c r="R24" s="1">
        <f t="shared" si="12"/>
        <v>-229.37493322321339</v>
      </c>
      <c r="S24">
        <f t="shared" si="13"/>
        <v>0.16917576385530184</v>
      </c>
      <c r="T24">
        <f t="shared" si="14"/>
        <v>12.637550221506388</v>
      </c>
    </row>
    <row r="26" spans="1:20" x14ac:dyDescent="0.25">
      <c r="G26">
        <v>172.12</v>
      </c>
      <c r="H26">
        <f>G26-360</f>
        <v>-187.88</v>
      </c>
      <c r="S26">
        <f>SUM(S2:S21)</f>
        <v>5.7245434137576794</v>
      </c>
      <c r="T26">
        <f>SUM(T2:T21)</f>
        <v>47.284821489584658</v>
      </c>
    </row>
    <row r="27" spans="1:20" x14ac:dyDescent="0.25">
      <c r="G27">
        <v>148.38999999999999</v>
      </c>
      <c r="H27">
        <f t="shared" ref="H27:H29" si="15">G27-360</f>
        <v>-211.61</v>
      </c>
      <c r="T27">
        <f>5*T26+S26</f>
        <v>242.14865086168098</v>
      </c>
    </row>
    <row r="28" spans="1:20" x14ac:dyDescent="0.25">
      <c r="G28">
        <v>145.46</v>
      </c>
      <c r="H28">
        <f t="shared" si="15"/>
        <v>-214.54</v>
      </c>
    </row>
    <row r="29" spans="1:20" x14ac:dyDescent="0.25">
      <c r="G29">
        <v>134.18</v>
      </c>
      <c r="H29">
        <f t="shared" si="15"/>
        <v>-225.82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7"/>
  <sheetViews>
    <sheetView topLeftCell="I1" zoomScale="80" zoomScaleNormal="80" workbookViewId="0">
      <selection activeCell="AA28" sqref="AA28"/>
    </sheetView>
  </sheetViews>
  <sheetFormatPr defaultRowHeight="15" x14ac:dyDescent="0.25"/>
  <sheetData>
    <row r="1" spans="1:23" x14ac:dyDescent="0.25">
      <c r="A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23</v>
      </c>
      <c r="G1" t="s">
        <v>0</v>
      </c>
      <c r="H1" t="s">
        <v>1</v>
      </c>
      <c r="I1" t="s">
        <v>2</v>
      </c>
      <c r="J1" t="s">
        <v>3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9</v>
      </c>
      <c r="Q1" t="s">
        <v>10</v>
      </c>
      <c r="R1" t="s">
        <v>11</v>
      </c>
      <c r="S1" t="s">
        <v>12</v>
      </c>
      <c r="T1" t="s">
        <v>13</v>
      </c>
    </row>
    <row r="2" spans="1:23" x14ac:dyDescent="0.25">
      <c r="A2">
        <v>0.16</v>
      </c>
      <c r="B2">
        <v>-6.15</v>
      </c>
      <c r="C2">
        <v>-2.75</v>
      </c>
      <c r="D2">
        <v>-8.0500000000000007</v>
      </c>
      <c r="E2">
        <v>-2.02</v>
      </c>
      <c r="F2">
        <f>D2-$D$4</f>
        <v>0.19999999999999929</v>
      </c>
      <c r="G2" t="str">
        <f t="shared" ref="G2:G24" si="0">COMPLEX(1,$A2*$V$2)</f>
        <v>1+0.016i</v>
      </c>
      <c r="H2">
        <f>20*LOG10(1/IMABS(G2))</f>
        <v>-1.1116515883392904E-3</v>
      </c>
      <c r="I2">
        <f>-ATAN2(IMREAL(G2),IMAGINARY(G2))*180/PI()</f>
        <v>-0.91665425638528786</v>
      </c>
      <c r="J2" t="str">
        <f t="shared" ref="J2:J24" si="1">COMPLEX(1,$A2*$V$3)</f>
        <v>1+0.016i</v>
      </c>
      <c r="K2">
        <f>20*LOG10(1/IMABS(J2))</f>
        <v>-1.1116515883392904E-3</v>
      </c>
      <c r="L2">
        <f>-ATAN2(IMREAL(J2),IMAGINARY(J2))*180/PI()</f>
        <v>-0.91665425638528786</v>
      </c>
      <c r="M2" t="str">
        <f t="shared" ref="M2:M24" si="2">COMPLEX(1,$A2*$V$4)</f>
        <v>1+0.0152362910071794i</v>
      </c>
      <c r="N2">
        <f>20*LOG10(1/IMABS(M2))</f>
        <v>-1.0080740250688054E-3</v>
      </c>
      <c r="O2">
        <f>-ATAN2(IMREAL(M2),IMAGINARY(M2))*180/PI()</f>
        <v>-0.87290762740541639</v>
      </c>
      <c r="P2" s="1">
        <f t="shared" ref="P2:P24" si="3">-$A2*$V$5*180/PI()</f>
        <v>-6.8754935415698784E-2</v>
      </c>
      <c r="Q2">
        <f t="shared" ref="Q2:Q24" si="4">H2+K2+N2</f>
        <v>-3.2313772017473863E-3</v>
      </c>
      <c r="R2" s="1">
        <f>I2+L2+O2+P2</f>
        <v>-2.774971075591691</v>
      </c>
      <c r="S2">
        <f>(Q2-F2)^2</f>
        <v>4.1302992679318633E-2</v>
      </c>
      <c r="T2">
        <f>(R2-E2)^2</f>
        <v>0.5699813249800747</v>
      </c>
      <c r="U2" t="s">
        <v>0</v>
      </c>
      <c r="V2">
        <v>0.1</v>
      </c>
      <c r="W2" t="s">
        <v>14</v>
      </c>
    </row>
    <row r="3" spans="1:23" x14ac:dyDescent="0.25">
      <c r="A3">
        <v>0.2</v>
      </c>
      <c r="B3">
        <v>-6.18</v>
      </c>
      <c r="C3">
        <v>-3.72</v>
      </c>
      <c r="D3">
        <v>-8.23</v>
      </c>
      <c r="E3">
        <v>-2.97</v>
      </c>
      <c r="F3">
        <f t="shared" ref="F3:F24" si="5">D3-$D$4</f>
        <v>1.9999999999999574E-2</v>
      </c>
      <c r="G3" t="str">
        <f t="shared" si="0"/>
        <v>1+0.02i</v>
      </c>
      <c r="H3">
        <f t="shared" ref="H3:H24" si="6">20*LOG10(1/IMABS(G3))</f>
        <v>-1.7368305846483477E-3</v>
      </c>
      <c r="I3">
        <f t="shared" ref="I3:I24" si="7">-ATAN2(IMREAL(G3),IMAGINARY(G3))*180/PI()</f>
        <v>-1.1457628381751035</v>
      </c>
      <c r="J3" t="str">
        <f t="shared" si="1"/>
        <v>1+0.02i</v>
      </c>
      <c r="K3">
        <f t="shared" ref="K3:K24" si="8">20*LOG10(1/IMABS(J3))</f>
        <v>-1.7368305846483477E-3</v>
      </c>
      <c r="L3">
        <f t="shared" ref="L3:L24" si="9">-ATAN2(IMREAL(J3),IMAGINARY(J3))*180/PI()</f>
        <v>-1.1457628381751035</v>
      </c>
      <c r="M3" t="str">
        <f t="shared" si="2"/>
        <v>1+0.0190453637589742i</v>
      </c>
      <c r="N3">
        <f t="shared" ref="N3:N24" si="10">20*LOG10(1/IMABS(M3))</f>
        <v>-1.5750128526696469E-3</v>
      </c>
      <c r="O3">
        <f t="shared" ref="O3:O24" si="11">-ATAN2(IMREAL(M3),IMAGINARY(M3))*180/PI()</f>
        <v>-1.0910870536011175</v>
      </c>
      <c r="P3" s="1">
        <f t="shared" si="3"/>
        <v>-8.5943669269623491E-2</v>
      </c>
      <c r="Q3">
        <f t="shared" si="4"/>
        <v>-5.0486740219663423E-3</v>
      </c>
      <c r="R3" s="1">
        <f t="shared" ref="R3:R24" si="12">I3+L3+O3+P3</f>
        <v>-3.4685563992209478</v>
      </c>
      <c r="S3">
        <f t="shared" ref="S3:S24" si="13">(Q3-F3)^2</f>
        <v>6.2743607025871008E-4</v>
      </c>
      <c r="T3">
        <f t="shared" ref="T3:T24" si="14">(R3-E3)^2</f>
        <v>0.24855848320415691</v>
      </c>
      <c r="U3" t="s">
        <v>3</v>
      </c>
      <c r="V3">
        <v>0.1</v>
      </c>
      <c r="W3" t="s">
        <v>15</v>
      </c>
    </row>
    <row r="4" spans="1:23" x14ac:dyDescent="0.25">
      <c r="A4">
        <v>0.25</v>
      </c>
      <c r="B4">
        <v>-6.17</v>
      </c>
      <c r="C4">
        <v>-4.67</v>
      </c>
      <c r="D4">
        <v>-8.25</v>
      </c>
      <c r="E4">
        <v>-3.64</v>
      </c>
      <c r="F4">
        <f t="shared" si="5"/>
        <v>0</v>
      </c>
      <c r="G4" t="str">
        <f t="shared" si="0"/>
        <v>1+0.025i</v>
      </c>
      <c r="H4">
        <f t="shared" si="6"/>
        <v>-2.7134926337510686E-3</v>
      </c>
      <c r="I4">
        <f t="shared" si="7"/>
        <v>-1.4320961841646465</v>
      </c>
      <c r="J4" t="str">
        <f t="shared" si="1"/>
        <v>1+0.025i</v>
      </c>
      <c r="K4">
        <f t="shared" si="8"/>
        <v>-2.7134926337510686E-3</v>
      </c>
      <c r="L4">
        <f t="shared" si="9"/>
        <v>-1.4320961841646465</v>
      </c>
      <c r="M4" t="str">
        <f t="shared" si="2"/>
        <v>1+0.0238067046987178i</v>
      </c>
      <c r="N4">
        <f t="shared" si="10"/>
        <v>-2.4607066336233174E-3</v>
      </c>
      <c r="O4">
        <f t="shared" si="11"/>
        <v>-1.3637660999554588</v>
      </c>
      <c r="P4" s="1">
        <f t="shared" si="3"/>
        <v>-0.10742958658702935</v>
      </c>
      <c r="Q4">
        <f t="shared" si="4"/>
        <v>-7.8876919011254543E-3</v>
      </c>
      <c r="R4" s="1">
        <f t="shared" si="12"/>
        <v>-4.3353880548717809</v>
      </c>
      <c r="S4">
        <f t="shared" si="13"/>
        <v>6.2215683527080083E-5</v>
      </c>
      <c r="T4">
        <f t="shared" si="14"/>
        <v>0.48356454685835881</v>
      </c>
      <c r="U4" t="s">
        <v>16</v>
      </c>
      <c r="V4" s="2">
        <v>9.522681879487109E-2</v>
      </c>
      <c r="W4" t="s">
        <v>17</v>
      </c>
    </row>
    <row r="5" spans="1:23" x14ac:dyDescent="0.25">
      <c r="A5">
        <v>0.32</v>
      </c>
      <c r="B5">
        <v>-6.17</v>
      </c>
      <c r="C5">
        <v>-5.87</v>
      </c>
      <c r="D5">
        <v>-7.87</v>
      </c>
      <c r="E5">
        <v>-5.39</v>
      </c>
      <c r="F5">
        <f t="shared" si="5"/>
        <v>0.37999999999999989</v>
      </c>
      <c r="G5" t="str">
        <f t="shared" si="0"/>
        <v>1+0.032i</v>
      </c>
      <c r="H5">
        <f t="shared" si="6"/>
        <v>-4.4449000940424734E-3</v>
      </c>
      <c r="I5">
        <f t="shared" si="7"/>
        <v>-1.8328395059420592</v>
      </c>
      <c r="J5" t="str">
        <f t="shared" si="1"/>
        <v>1+0.032i</v>
      </c>
      <c r="K5">
        <f t="shared" si="8"/>
        <v>-4.4449000940424734E-3</v>
      </c>
      <c r="L5">
        <f t="shared" si="9"/>
        <v>-1.8328395059420592</v>
      </c>
      <c r="M5" t="str">
        <f t="shared" si="2"/>
        <v>1+0.0304725820143587i</v>
      </c>
      <c r="N5">
        <f t="shared" si="10"/>
        <v>-4.0308929097297988E-3</v>
      </c>
      <c r="O5">
        <f t="shared" si="11"/>
        <v>-1.7454102240080205</v>
      </c>
      <c r="P5" s="1">
        <f t="shared" si="3"/>
        <v>-0.13750987083139757</v>
      </c>
      <c r="Q5">
        <f t="shared" si="4"/>
        <v>-1.2920693097814746E-2</v>
      </c>
      <c r="R5" s="1">
        <f t="shared" si="12"/>
        <v>-5.548599106723537</v>
      </c>
      <c r="S5">
        <f t="shared" si="13"/>
        <v>0.15438667106446705</v>
      </c>
      <c r="T5">
        <f t="shared" si="14"/>
        <v>2.5153676653503966E-2</v>
      </c>
      <c r="U5" t="s">
        <v>18</v>
      </c>
      <c r="V5">
        <v>7.4999999999999997E-3</v>
      </c>
      <c r="W5" t="s">
        <v>19</v>
      </c>
    </row>
    <row r="6" spans="1:23" x14ac:dyDescent="0.25">
      <c r="A6">
        <v>0.4</v>
      </c>
      <c r="B6">
        <v>-6.17</v>
      </c>
      <c r="C6">
        <v>-7.37</v>
      </c>
      <c r="D6">
        <v>-7.99</v>
      </c>
      <c r="E6">
        <v>-7.59</v>
      </c>
      <c r="F6">
        <f t="shared" si="5"/>
        <v>0.25999999999999979</v>
      </c>
      <c r="G6" t="str">
        <f t="shared" si="0"/>
        <v>1+0.04i</v>
      </c>
      <c r="H6">
        <f t="shared" si="6"/>
        <v>-6.9431586635459643E-3</v>
      </c>
      <c r="I6">
        <f t="shared" si="7"/>
        <v>-2.2906100426385296</v>
      </c>
      <c r="J6" t="str">
        <f t="shared" si="1"/>
        <v>1+0.04i</v>
      </c>
      <c r="K6">
        <f t="shared" si="8"/>
        <v>-6.9431586635459643E-3</v>
      </c>
      <c r="L6">
        <f t="shared" si="9"/>
        <v>-2.2906100426385296</v>
      </c>
      <c r="M6" t="str">
        <f t="shared" si="2"/>
        <v>1+0.0380907275179484i</v>
      </c>
      <c r="N6">
        <f t="shared" si="10"/>
        <v>-6.2966271420082818E-3</v>
      </c>
      <c r="O6">
        <f t="shared" si="11"/>
        <v>-2.1813833409778356</v>
      </c>
      <c r="P6" s="1">
        <f t="shared" si="3"/>
        <v>-0.17188733853924698</v>
      </c>
      <c r="Q6">
        <f t="shared" si="4"/>
        <v>-2.0182944469100211E-2</v>
      </c>
      <c r="R6" s="1">
        <f t="shared" si="12"/>
        <v>-6.9344907647941421</v>
      </c>
      <c r="S6">
        <f t="shared" si="13"/>
        <v>7.8502482371374763E-2</v>
      </c>
      <c r="T6">
        <f t="shared" si="14"/>
        <v>0.42969235744016859</v>
      </c>
    </row>
    <row r="7" spans="1:23" x14ac:dyDescent="0.25">
      <c r="A7">
        <v>0.5</v>
      </c>
      <c r="B7">
        <v>-6.16</v>
      </c>
      <c r="C7">
        <v>-9.26</v>
      </c>
      <c r="D7">
        <v>-7.94</v>
      </c>
      <c r="E7">
        <v>-10.32</v>
      </c>
      <c r="F7">
        <f t="shared" si="5"/>
        <v>0.30999999999999961</v>
      </c>
      <c r="G7" t="str">
        <f t="shared" si="0"/>
        <v>1+0.05i</v>
      </c>
      <c r="H7">
        <f t="shared" si="6"/>
        <v>-1.0843812922199398E-2</v>
      </c>
      <c r="I7">
        <f t="shared" si="7"/>
        <v>-2.8624052261117474</v>
      </c>
      <c r="J7" t="str">
        <f t="shared" si="1"/>
        <v>1+0.05i</v>
      </c>
      <c r="K7">
        <f t="shared" si="8"/>
        <v>-1.0843812922199398E-2</v>
      </c>
      <c r="L7">
        <f t="shared" si="9"/>
        <v>-2.8624052261117474</v>
      </c>
      <c r="M7" t="str">
        <f t="shared" si="2"/>
        <v>1+0.0476134093974355i</v>
      </c>
      <c r="N7">
        <f t="shared" si="10"/>
        <v>-9.8344721795577579E-3</v>
      </c>
      <c r="O7">
        <f t="shared" si="11"/>
        <v>-2.7259886783915803</v>
      </c>
      <c r="P7" s="1">
        <f t="shared" si="3"/>
        <v>-0.2148591731740587</v>
      </c>
      <c r="Q7">
        <f t="shared" si="4"/>
        <v>-3.1522098023956557E-2</v>
      </c>
      <c r="R7" s="1">
        <f t="shared" si="12"/>
        <v>-8.665658303789133</v>
      </c>
      <c r="S7">
        <f t="shared" si="13"/>
        <v>0.11663734343868472</v>
      </c>
      <c r="T7">
        <f t="shared" si="14"/>
        <v>2.7368464478218493</v>
      </c>
    </row>
    <row r="8" spans="1:23" x14ac:dyDescent="0.25">
      <c r="A8">
        <v>0.63</v>
      </c>
      <c r="B8">
        <v>-6.15</v>
      </c>
      <c r="C8">
        <v>-11.62</v>
      </c>
      <c r="D8">
        <v>-7.98</v>
      </c>
      <c r="E8">
        <v>-13.48</v>
      </c>
      <c r="F8">
        <f t="shared" si="5"/>
        <v>0.26999999999999957</v>
      </c>
      <c r="G8" t="str">
        <f t="shared" si="0"/>
        <v>1+0.063i</v>
      </c>
      <c r="H8">
        <f t="shared" si="6"/>
        <v>-1.7203031110021805E-2</v>
      </c>
      <c r="I8">
        <f t="shared" si="7"/>
        <v>-3.6048699037408309</v>
      </c>
      <c r="J8" t="str">
        <f t="shared" si="1"/>
        <v>1+0.063i</v>
      </c>
      <c r="K8">
        <f t="shared" si="8"/>
        <v>-1.7203031110021805E-2</v>
      </c>
      <c r="L8">
        <f t="shared" si="9"/>
        <v>-3.6048699037408309</v>
      </c>
      <c r="M8" t="str">
        <f t="shared" si="2"/>
        <v>1+0.0599928958407688i</v>
      </c>
      <c r="N8">
        <f t="shared" si="10"/>
        <v>-1.5602837566650447E-2</v>
      </c>
      <c r="O8">
        <f t="shared" si="11"/>
        <v>-3.4332247840190675</v>
      </c>
      <c r="P8" s="1">
        <f t="shared" si="3"/>
        <v>-0.27072255819931401</v>
      </c>
      <c r="Q8">
        <f t="shared" si="4"/>
        <v>-5.0008899786694053E-2</v>
      </c>
      <c r="R8" s="1">
        <f t="shared" si="12"/>
        <v>-10.913687149700042</v>
      </c>
      <c r="S8">
        <f t="shared" si="13"/>
        <v>0.10240569594269011</v>
      </c>
      <c r="T8">
        <f t="shared" si="14"/>
        <v>6.5859616456146961</v>
      </c>
    </row>
    <row r="9" spans="1:23" x14ac:dyDescent="0.25">
      <c r="A9">
        <v>0.79</v>
      </c>
      <c r="B9">
        <v>-6.17</v>
      </c>
      <c r="C9">
        <v>-14.06</v>
      </c>
      <c r="D9">
        <v>-8.0399999999999991</v>
      </c>
      <c r="E9">
        <v>-15.47</v>
      </c>
      <c r="F9">
        <f t="shared" si="5"/>
        <v>0.21000000000000085</v>
      </c>
      <c r="G9" t="str">
        <f t="shared" si="0"/>
        <v>1+0.079i</v>
      </c>
      <c r="H9">
        <f t="shared" si="6"/>
        <v>-2.7020089855479185E-2</v>
      </c>
      <c r="I9">
        <f t="shared" si="7"/>
        <v>-4.5169853342970407</v>
      </c>
      <c r="J9" t="str">
        <f t="shared" si="1"/>
        <v>1+0.079i</v>
      </c>
      <c r="K9">
        <f t="shared" si="8"/>
        <v>-2.7020089855479185E-2</v>
      </c>
      <c r="L9">
        <f t="shared" si="9"/>
        <v>-4.5169853342970407</v>
      </c>
      <c r="M9" t="str">
        <f t="shared" si="2"/>
        <v>1+0.0752291868479482i</v>
      </c>
      <c r="N9">
        <f t="shared" si="10"/>
        <v>-2.4509305479415849E-2</v>
      </c>
      <c r="O9">
        <f t="shared" si="11"/>
        <v>-4.3022110933235833</v>
      </c>
      <c r="P9" s="1">
        <f t="shared" si="3"/>
        <v>-0.33947749361501278</v>
      </c>
      <c r="Q9">
        <f t="shared" si="4"/>
        <v>-7.8549485190374219E-2</v>
      </c>
      <c r="R9" s="1">
        <f t="shared" si="12"/>
        <v>-13.675659255532677</v>
      </c>
      <c r="S9">
        <f t="shared" si="13"/>
        <v>8.326080540363047E-2</v>
      </c>
      <c r="T9">
        <f t="shared" si="14"/>
        <v>3.2196587072555483</v>
      </c>
    </row>
    <row r="10" spans="1:23" x14ac:dyDescent="0.25">
      <c r="A10">
        <v>1</v>
      </c>
      <c r="B10">
        <v>-6.34</v>
      </c>
      <c r="C10">
        <v>-17.3</v>
      </c>
      <c r="D10">
        <v>-8.1300000000000008</v>
      </c>
      <c r="E10">
        <v>-18.489999999999998</v>
      </c>
      <c r="F10">
        <f t="shared" si="5"/>
        <v>0.11999999999999922</v>
      </c>
      <c r="G10" t="str">
        <f t="shared" si="0"/>
        <v>1+0.1i</v>
      </c>
      <c r="H10">
        <f t="shared" si="6"/>
        <v>-4.3213737826424618E-2</v>
      </c>
      <c r="I10">
        <f t="shared" si="7"/>
        <v>-5.710593137499643</v>
      </c>
      <c r="J10" t="str">
        <f t="shared" si="1"/>
        <v>1+0.1i</v>
      </c>
      <c r="K10">
        <f t="shared" si="8"/>
        <v>-4.3213737826424618E-2</v>
      </c>
      <c r="L10">
        <f t="shared" si="9"/>
        <v>-5.710593137499643</v>
      </c>
      <c r="M10" t="str">
        <f t="shared" si="2"/>
        <v>1+0.0952268187948711i</v>
      </c>
      <c r="N10">
        <f t="shared" si="10"/>
        <v>-3.9204971332331494E-2</v>
      </c>
      <c r="O10">
        <f t="shared" si="11"/>
        <v>-5.4396917452933939</v>
      </c>
      <c r="P10" s="1">
        <f t="shared" si="3"/>
        <v>-0.4297183463481174</v>
      </c>
      <c r="Q10">
        <f t="shared" si="4"/>
        <v>-0.12563244698518072</v>
      </c>
      <c r="R10" s="1">
        <f t="shared" si="12"/>
        <v>-17.290596366640798</v>
      </c>
      <c r="S10">
        <f t="shared" si="13"/>
        <v>6.0335299011927232E-2</v>
      </c>
      <c r="T10">
        <f t="shared" si="14"/>
        <v>1.4385690757152503</v>
      </c>
    </row>
    <row r="11" spans="1:23" x14ac:dyDescent="0.25">
      <c r="A11">
        <v>1.26</v>
      </c>
      <c r="B11">
        <v>-6.39</v>
      </c>
      <c r="C11">
        <v>-21.43</v>
      </c>
      <c r="D11">
        <v>-8.23</v>
      </c>
      <c r="E11">
        <v>-23.69</v>
      </c>
      <c r="F11">
        <f t="shared" si="5"/>
        <v>1.9999999999999574E-2</v>
      </c>
      <c r="G11" t="str">
        <f t="shared" si="0"/>
        <v>1+0.126i</v>
      </c>
      <c r="H11">
        <f t="shared" si="6"/>
        <v>-6.8407002684723717E-2</v>
      </c>
      <c r="I11">
        <f t="shared" si="7"/>
        <v>-7.1814236942152965</v>
      </c>
      <c r="J11" t="str">
        <f t="shared" si="1"/>
        <v>1+0.126i</v>
      </c>
      <c r="K11">
        <f t="shared" si="8"/>
        <v>-6.8407002684723717E-2</v>
      </c>
      <c r="L11">
        <f t="shared" si="9"/>
        <v>-7.1814236942152965</v>
      </c>
      <c r="M11" t="str">
        <f t="shared" si="2"/>
        <v>1+0.119985791681538i</v>
      </c>
      <c r="N11">
        <f t="shared" si="10"/>
        <v>-6.2077807018449054E-2</v>
      </c>
      <c r="O11">
        <f t="shared" si="11"/>
        <v>-6.8419708908938599</v>
      </c>
      <c r="P11" s="1">
        <f t="shared" si="3"/>
        <v>-0.54144511639862802</v>
      </c>
      <c r="Q11">
        <f t="shared" si="4"/>
        <v>-0.19889181238789649</v>
      </c>
      <c r="R11" s="1">
        <f t="shared" si="12"/>
        <v>-21.74626339572308</v>
      </c>
      <c r="S11">
        <f t="shared" si="13"/>
        <v>4.7913625530457887E-2</v>
      </c>
      <c r="T11">
        <f t="shared" si="14"/>
        <v>3.7781119868059769</v>
      </c>
    </row>
    <row r="12" spans="1:23" x14ac:dyDescent="0.25">
      <c r="A12">
        <v>1.58</v>
      </c>
      <c r="B12">
        <v>-6.46</v>
      </c>
      <c r="C12">
        <v>-25.57</v>
      </c>
      <c r="D12">
        <v>-8.1999999999999993</v>
      </c>
      <c r="E12">
        <v>-27.72</v>
      </c>
      <c r="F12">
        <f t="shared" si="5"/>
        <v>5.0000000000000711E-2</v>
      </c>
      <c r="G12" t="str">
        <f t="shared" si="0"/>
        <v>1+0.158i</v>
      </c>
      <c r="H12">
        <f t="shared" si="6"/>
        <v>-0.10708611854296168</v>
      </c>
      <c r="I12">
        <f t="shared" si="7"/>
        <v>-8.978510950863491</v>
      </c>
      <c r="J12" t="str">
        <f t="shared" si="1"/>
        <v>1+0.158i</v>
      </c>
      <c r="K12">
        <f t="shared" si="8"/>
        <v>-0.10708611854296168</v>
      </c>
      <c r="L12">
        <f t="shared" si="9"/>
        <v>-8.978510950863491</v>
      </c>
      <c r="M12" t="str">
        <f t="shared" si="2"/>
        <v>1+0.150458373695896i</v>
      </c>
      <c r="N12">
        <f t="shared" si="10"/>
        <v>-9.7218085819477967E-2</v>
      </c>
      <c r="O12">
        <f t="shared" si="11"/>
        <v>-8.5564488476767639</v>
      </c>
      <c r="P12" s="1">
        <f t="shared" si="3"/>
        <v>-0.67895498723002556</v>
      </c>
      <c r="Q12">
        <f t="shared" si="4"/>
        <v>-0.31139032290540136</v>
      </c>
      <c r="R12" s="1">
        <f t="shared" si="12"/>
        <v>-27.192425736633769</v>
      </c>
      <c r="S12">
        <f t="shared" si="13"/>
        <v>0.13060296548967079</v>
      </c>
      <c r="T12">
        <f t="shared" si="14"/>
        <v>0.27833460336641991</v>
      </c>
    </row>
    <row r="13" spans="1:23" x14ac:dyDescent="0.25">
      <c r="A13">
        <v>1.99</v>
      </c>
      <c r="B13">
        <v>-6.48</v>
      </c>
      <c r="C13">
        <v>-33.22</v>
      </c>
      <c r="D13">
        <v>-8.31</v>
      </c>
      <c r="E13">
        <v>-36.14</v>
      </c>
      <c r="F13">
        <f t="shared" si="5"/>
        <v>-6.0000000000000497E-2</v>
      </c>
      <c r="G13" t="str">
        <f t="shared" si="0"/>
        <v>1+0.199i</v>
      </c>
      <c r="H13">
        <f t="shared" si="6"/>
        <v>-0.16866688580295666</v>
      </c>
      <c r="I13">
        <f t="shared" si="7"/>
        <v>-11.254829798651322</v>
      </c>
      <c r="J13" t="str">
        <f t="shared" si="1"/>
        <v>1+0.199i</v>
      </c>
      <c r="K13">
        <f t="shared" si="8"/>
        <v>-0.16866688580295666</v>
      </c>
      <c r="L13">
        <f t="shared" si="9"/>
        <v>-11.254829798651322</v>
      </c>
      <c r="M13" t="str">
        <f t="shared" si="2"/>
        <v>1+0.189501369401793i</v>
      </c>
      <c r="N13">
        <f t="shared" si="10"/>
        <v>-0.15322347882519843</v>
      </c>
      <c r="O13">
        <f t="shared" si="11"/>
        <v>-10.730390561797694</v>
      </c>
      <c r="P13" s="1">
        <f t="shared" si="3"/>
        <v>-0.85513950923275361</v>
      </c>
      <c r="Q13">
        <f t="shared" si="4"/>
        <v>-0.49055725043111176</v>
      </c>
      <c r="R13" s="1">
        <f t="shared" si="12"/>
        <v>-34.095189668333092</v>
      </c>
      <c r="S13">
        <f t="shared" si="13"/>
        <v>0.18537954589879865</v>
      </c>
      <c r="T13">
        <f t="shared" si="14"/>
        <v>4.181249292491735</v>
      </c>
    </row>
    <row r="14" spans="1:23" x14ac:dyDescent="0.25">
      <c r="A14">
        <v>2.5099999999999998</v>
      </c>
      <c r="B14">
        <v>-6.88</v>
      </c>
      <c r="C14">
        <v>-41.29</v>
      </c>
      <c r="D14">
        <v>-8.8000000000000007</v>
      </c>
      <c r="E14">
        <v>-44.33</v>
      </c>
      <c r="F14">
        <f t="shared" si="5"/>
        <v>-0.55000000000000071</v>
      </c>
      <c r="G14" t="str">
        <f t="shared" si="0"/>
        <v>1+0.251i</v>
      </c>
      <c r="H14">
        <f t="shared" si="6"/>
        <v>-0.26533673078590914</v>
      </c>
      <c r="I14">
        <f t="shared" si="7"/>
        <v>-14.090156206202899</v>
      </c>
      <c r="J14" t="str">
        <f t="shared" si="1"/>
        <v>1+0.251i</v>
      </c>
      <c r="K14">
        <f t="shared" si="8"/>
        <v>-0.26533673078590914</v>
      </c>
      <c r="L14">
        <f t="shared" si="9"/>
        <v>-14.090156206202899</v>
      </c>
      <c r="M14" t="str">
        <f t="shared" si="2"/>
        <v>1+0.239019315175126i</v>
      </c>
      <c r="N14">
        <f t="shared" si="10"/>
        <v>-0.24128493457693481</v>
      </c>
      <c r="O14">
        <f t="shared" si="11"/>
        <v>-13.442592591678629</v>
      </c>
      <c r="P14" s="1">
        <f t="shared" si="3"/>
        <v>-1.0785930493337745</v>
      </c>
      <c r="Q14">
        <f t="shared" si="4"/>
        <v>-0.77195839614875306</v>
      </c>
      <c r="R14" s="1">
        <f t="shared" si="12"/>
        <v>-42.701498053418206</v>
      </c>
      <c r="S14">
        <f t="shared" si="13"/>
        <v>4.9265529620926479E-2</v>
      </c>
      <c r="T14">
        <f t="shared" si="14"/>
        <v>2.6520185900206874</v>
      </c>
    </row>
    <row r="15" spans="1:23" x14ac:dyDescent="0.25">
      <c r="A15">
        <v>3.16</v>
      </c>
      <c r="B15">
        <v>-7.07</v>
      </c>
      <c r="C15">
        <v>-49.5</v>
      </c>
      <c r="D15">
        <v>-8.9499999999999993</v>
      </c>
      <c r="E15">
        <v>-53.04</v>
      </c>
      <c r="F15">
        <f t="shared" si="5"/>
        <v>-0.69999999999999929</v>
      </c>
      <c r="G15" t="str">
        <f t="shared" si="0"/>
        <v>1+0.316i</v>
      </c>
      <c r="H15">
        <f t="shared" si="6"/>
        <v>-0.41335828340793795</v>
      </c>
      <c r="I15">
        <f t="shared" si="7"/>
        <v>-17.536536172117444</v>
      </c>
      <c r="J15" t="str">
        <f t="shared" si="1"/>
        <v>1+0.316i</v>
      </c>
      <c r="K15">
        <f t="shared" si="8"/>
        <v>-0.41335828340793795</v>
      </c>
      <c r="L15">
        <f t="shared" si="9"/>
        <v>-17.536536172117444</v>
      </c>
      <c r="M15" t="str">
        <f t="shared" si="2"/>
        <v>1+0.300916747391793i</v>
      </c>
      <c r="N15">
        <f t="shared" si="10"/>
        <v>-0.37645936064011665</v>
      </c>
      <c r="O15">
        <f t="shared" si="11"/>
        <v>-16.747420834286082</v>
      </c>
      <c r="P15" s="1">
        <f t="shared" si="3"/>
        <v>-1.3579099744600511</v>
      </c>
      <c r="Q15">
        <f t="shared" si="4"/>
        <v>-1.2031759274559926</v>
      </c>
      <c r="R15" s="1">
        <f t="shared" si="12"/>
        <v>-53.178403152981019</v>
      </c>
      <c r="S15">
        <f t="shared" si="13"/>
        <v>0.253186013971199</v>
      </c>
      <c r="T15">
        <f t="shared" si="14"/>
        <v>1.9155432755087659E-2</v>
      </c>
    </row>
    <row r="16" spans="1:23" x14ac:dyDescent="0.25">
      <c r="A16">
        <v>3.98</v>
      </c>
      <c r="B16">
        <v>-7.9</v>
      </c>
      <c r="C16">
        <v>-61.26</v>
      </c>
      <c r="D16">
        <v>-9.84</v>
      </c>
      <c r="E16">
        <v>-65.67</v>
      </c>
      <c r="F16">
        <f t="shared" si="5"/>
        <v>-1.5899999999999999</v>
      </c>
      <c r="G16" t="str">
        <f t="shared" si="0"/>
        <v>1+0.398i</v>
      </c>
      <c r="H16">
        <f t="shared" si="6"/>
        <v>-0.63860048486124421</v>
      </c>
      <c r="I16">
        <f t="shared" si="7"/>
        <v>-21.702555582519292</v>
      </c>
      <c r="J16" t="str">
        <f t="shared" si="1"/>
        <v>1+0.398i</v>
      </c>
      <c r="K16">
        <f t="shared" si="8"/>
        <v>-0.63860048486124421</v>
      </c>
      <c r="L16">
        <f t="shared" si="9"/>
        <v>-21.702555582519292</v>
      </c>
      <c r="M16" t="str">
        <f t="shared" si="2"/>
        <v>1+0.379002738803587i</v>
      </c>
      <c r="N16">
        <f t="shared" si="10"/>
        <v>-0.58290504963089274</v>
      </c>
      <c r="O16">
        <f t="shared" si="11"/>
        <v>-20.75684539010593</v>
      </c>
      <c r="P16" s="1">
        <f t="shared" si="3"/>
        <v>-1.7102790184655072</v>
      </c>
      <c r="Q16">
        <f t="shared" si="4"/>
        <v>-1.8601060193533812</v>
      </c>
      <c r="R16" s="1">
        <f t="shared" si="12"/>
        <v>-65.872235573610027</v>
      </c>
      <c r="S16">
        <f t="shared" si="13"/>
        <v>7.2957261690929198E-2</v>
      </c>
      <c r="T16">
        <f t="shared" si="14"/>
        <v>4.0899227233375919E-2</v>
      </c>
    </row>
    <row r="17" spans="1:20" x14ac:dyDescent="0.25">
      <c r="A17">
        <v>5.01</v>
      </c>
      <c r="B17">
        <v>-8.7799999999999994</v>
      </c>
      <c r="C17">
        <v>-77.42</v>
      </c>
      <c r="D17">
        <v>-10.82</v>
      </c>
      <c r="E17">
        <v>-82.29</v>
      </c>
      <c r="F17">
        <f t="shared" si="5"/>
        <v>-2.5700000000000003</v>
      </c>
      <c r="G17" t="str">
        <f t="shared" si="0"/>
        <v>1+0.501i</v>
      </c>
      <c r="H17">
        <f t="shared" si="6"/>
        <v>-0.97257656851140506</v>
      </c>
      <c r="I17">
        <f t="shared" si="7"/>
        <v>-26.610869463603187</v>
      </c>
      <c r="J17" t="str">
        <f t="shared" si="1"/>
        <v>1+0.501i</v>
      </c>
      <c r="K17">
        <f t="shared" si="8"/>
        <v>-0.97257656851140506</v>
      </c>
      <c r="L17">
        <f t="shared" si="9"/>
        <v>-26.610869463603187</v>
      </c>
      <c r="M17" t="str">
        <f t="shared" si="2"/>
        <v>1+0.477086362162304i</v>
      </c>
      <c r="N17">
        <f t="shared" si="10"/>
        <v>-0.89060911703749079</v>
      </c>
      <c r="O17">
        <f t="shared" si="11"/>
        <v>-25.505172918774502</v>
      </c>
      <c r="P17" s="1">
        <f t="shared" si="3"/>
        <v>-2.152888915204068</v>
      </c>
      <c r="Q17">
        <f t="shared" si="4"/>
        <v>-2.8357622540603007</v>
      </c>
      <c r="R17" s="1">
        <f t="shared" si="12"/>
        <v>-80.879800761184953</v>
      </c>
      <c r="S17">
        <f t="shared" si="13"/>
        <v>7.0629575683211654E-2</v>
      </c>
      <c r="T17">
        <f t="shared" si="14"/>
        <v>1.9886618931545563</v>
      </c>
    </row>
    <row r="18" spans="1:20" x14ac:dyDescent="0.25">
      <c r="A18">
        <v>6.31</v>
      </c>
      <c r="B18">
        <v>-10.14</v>
      </c>
      <c r="C18">
        <v>-93.69</v>
      </c>
      <c r="D18">
        <v>-12.23</v>
      </c>
      <c r="E18">
        <v>-99.82</v>
      </c>
      <c r="F18">
        <f t="shared" si="5"/>
        <v>-3.9800000000000004</v>
      </c>
      <c r="G18" t="str">
        <f t="shared" si="0"/>
        <v>1+0.631i</v>
      </c>
      <c r="H18">
        <f t="shared" si="6"/>
        <v>-1.4555718384575895</v>
      </c>
      <c r="I18">
        <f t="shared" si="7"/>
        <v>-32.25192560546121</v>
      </c>
      <c r="J18" t="str">
        <f t="shared" si="1"/>
        <v>1+0.631i</v>
      </c>
      <c r="K18">
        <f t="shared" si="8"/>
        <v>-1.4555718384575895</v>
      </c>
      <c r="L18">
        <f t="shared" si="9"/>
        <v>-32.25192560546121</v>
      </c>
      <c r="M18" t="str">
        <f t="shared" si="2"/>
        <v>1+0.600881226595637i</v>
      </c>
      <c r="N18">
        <f t="shared" si="10"/>
        <v>-1.3387671186754249</v>
      </c>
      <c r="O18">
        <f t="shared" si="11"/>
        <v>-31.000867514245058</v>
      </c>
      <c r="P18" s="1">
        <f t="shared" si="3"/>
        <v>-2.7115227654566203</v>
      </c>
      <c r="Q18">
        <f t="shared" si="4"/>
        <v>-4.2499107955906039</v>
      </c>
      <c r="R18" s="1">
        <f t="shared" si="12"/>
        <v>-98.2162414906241</v>
      </c>
      <c r="S18">
        <f t="shared" si="13"/>
        <v>7.2851837576352538E-2</v>
      </c>
      <c r="T18">
        <f t="shared" si="14"/>
        <v>2.5720413563955877</v>
      </c>
    </row>
    <row r="19" spans="1:20" x14ac:dyDescent="0.25">
      <c r="A19">
        <v>7.94</v>
      </c>
      <c r="B19">
        <v>-12.07</v>
      </c>
      <c r="C19">
        <v>-107.79</v>
      </c>
      <c r="D19">
        <v>-14.12</v>
      </c>
      <c r="E19">
        <v>-112.81</v>
      </c>
      <c r="F19">
        <f t="shared" si="5"/>
        <v>-5.8699999999999992</v>
      </c>
      <c r="G19" t="str">
        <f t="shared" si="0"/>
        <v>1+0.794i</v>
      </c>
      <c r="H19">
        <f t="shared" si="6"/>
        <v>-2.1230375598321807</v>
      </c>
      <c r="I19">
        <f t="shared" si="7"/>
        <v>-38.449575172951597</v>
      </c>
      <c r="J19" t="str">
        <f t="shared" si="1"/>
        <v>1+0.794i</v>
      </c>
      <c r="K19">
        <f t="shared" si="8"/>
        <v>-2.1230375598321807</v>
      </c>
      <c r="L19">
        <f t="shared" si="9"/>
        <v>-38.449575172951597</v>
      </c>
      <c r="M19" t="str">
        <f t="shared" si="2"/>
        <v>1+0.756100941231276i</v>
      </c>
      <c r="N19">
        <f t="shared" si="10"/>
        <v>-1.9636651230131574</v>
      </c>
      <c r="O19">
        <f t="shared" si="11"/>
        <v>-37.092960524183475</v>
      </c>
      <c r="P19" s="1">
        <f t="shared" si="3"/>
        <v>-3.4119636700040523</v>
      </c>
      <c r="Q19">
        <f t="shared" si="4"/>
        <v>-6.209740242677519</v>
      </c>
      <c r="R19" s="1">
        <f t="shared" si="12"/>
        <v>-117.40407454009072</v>
      </c>
      <c r="S19">
        <f t="shared" si="13"/>
        <v>0.11542343249458004</v>
      </c>
      <c r="T19">
        <f t="shared" si="14"/>
        <v>21.105520879909726</v>
      </c>
    </row>
    <row r="20" spans="1:20" x14ac:dyDescent="0.25">
      <c r="A20">
        <v>10</v>
      </c>
      <c r="B20">
        <v>-13.85</v>
      </c>
      <c r="C20">
        <v>-130.37</v>
      </c>
      <c r="D20">
        <v>-15.65</v>
      </c>
      <c r="E20">
        <v>-136.30000000000001</v>
      </c>
      <c r="F20">
        <f t="shared" si="5"/>
        <v>-7.4</v>
      </c>
      <c r="G20" t="str">
        <f t="shared" si="0"/>
        <v>1+i</v>
      </c>
      <c r="H20">
        <f t="shared" si="6"/>
        <v>-3.0102999566398125</v>
      </c>
      <c r="I20">
        <f t="shared" si="7"/>
        <v>-45</v>
      </c>
      <c r="J20" t="str">
        <f t="shared" si="1"/>
        <v>1+i</v>
      </c>
      <c r="K20">
        <f t="shared" si="8"/>
        <v>-3.0102999566398125</v>
      </c>
      <c r="L20">
        <f t="shared" si="9"/>
        <v>-45</v>
      </c>
      <c r="M20" t="str">
        <f t="shared" si="2"/>
        <v>1+0.952268187948711i</v>
      </c>
      <c r="N20">
        <f t="shared" si="10"/>
        <v>-2.8030849173252297</v>
      </c>
      <c r="O20">
        <f t="shared" si="11"/>
        <v>-43.599430829006451</v>
      </c>
      <c r="P20" s="1">
        <f t="shared" si="3"/>
        <v>-4.2971834634811739</v>
      </c>
      <c r="Q20">
        <f t="shared" si="4"/>
        <v>-8.8236848306048543</v>
      </c>
      <c r="R20" s="1">
        <f t="shared" si="12"/>
        <v>-137.89661429248761</v>
      </c>
      <c r="S20">
        <f t="shared" si="13"/>
        <v>2.0268784968943718</v>
      </c>
      <c r="T20">
        <f t="shared" si="14"/>
        <v>2.5491771989756828</v>
      </c>
    </row>
    <row r="21" spans="1:20" x14ac:dyDescent="0.25">
      <c r="A21">
        <v>12.59</v>
      </c>
      <c r="B21">
        <v>-17.05</v>
      </c>
      <c r="C21">
        <v>-149.96</v>
      </c>
      <c r="D21">
        <v>-18.309999999999999</v>
      </c>
      <c r="E21">
        <v>-159.5</v>
      </c>
      <c r="F21">
        <f t="shared" si="5"/>
        <v>-10.059999999999999</v>
      </c>
      <c r="G21" t="str">
        <f t="shared" si="0"/>
        <v>1+1.259i</v>
      </c>
      <c r="H21">
        <f t="shared" si="6"/>
        <v>-4.1247415567054277</v>
      </c>
      <c r="I21">
        <f t="shared" si="7"/>
        <v>-51.540545282115808</v>
      </c>
      <c r="J21" t="str">
        <f t="shared" si="1"/>
        <v>1+1.259i</v>
      </c>
      <c r="K21">
        <f t="shared" si="8"/>
        <v>-4.1247415567054277</v>
      </c>
      <c r="L21">
        <f t="shared" si="9"/>
        <v>-51.540545282115808</v>
      </c>
      <c r="M21" t="str">
        <f t="shared" si="2"/>
        <v>1+1.19890564862743i</v>
      </c>
      <c r="N21">
        <f t="shared" si="10"/>
        <v>-3.8692230851038394</v>
      </c>
      <c r="O21">
        <f t="shared" si="11"/>
        <v>-50.16871764735469</v>
      </c>
      <c r="P21" s="1">
        <f t="shared" si="3"/>
        <v>-5.4101539805227974</v>
      </c>
      <c r="Q21">
        <f t="shared" si="4"/>
        <v>-12.118706198514694</v>
      </c>
      <c r="R21" s="1">
        <f t="shared" si="12"/>
        <v>-158.65996219210911</v>
      </c>
      <c r="S21">
        <f t="shared" si="13"/>
        <v>4.2382712118028278</v>
      </c>
      <c r="T21">
        <f t="shared" si="14"/>
        <v>0.70566351868613908</v>
      </c>
    </row>
    <row r="22" spans="1:20" x14ac:dyDescent="0.25">
      <c r="A22">
        <v>15.85</v>
      </c>
      <c r="B22">
        <v>-22.68</v>
      </c>
      <c r="C22">
        <v>-163.15</v>
      </c>
      <c r="D22">
        <v>-24.08</v>
      </c>
      <c r="E22">
        <v>-177.09</v>
      </c>
      <c r="F22">
        <f t="shared" si="5"/>
        <v>-15.829999999999998</v>
      </c>
      <c r="G22" t="str">
        <f t="shared" si="0"/>
        <v>1+1.585i</v>
      </c>
      <c r="H22">
        <f t="shared" si="6"/>
        <v>-5.4558232987882969</v>
      </c>
      <c r="I22">
        <f t="shared" si="7"/>
        <v>-57.751564886517443</v>
      </c>
      <c r="J22" t="str">
        <f t="shared" si="1"/>
        <v>1+1.585i</v>
      </c>
      <c r="K22">
        <f t="shared" si="8"/>
        <v>-5.4558232987882969</v>
      </c>
      <c r="L22">
        <f t="shared" si="9"/>
        <v>-57.751564886517443</v>
      </c>
      <c r="M22" t="str">
        <f t="shared" si="2"/>
        <v>1+1.50934507789871i</v>
      </c>
      <c r="N22">
        <f t="shared" si="10"/>
        <v>-5.1562518716940673</v>
      </c>
      <c r="O22">
        <f t="shared" si="11"/>
        <v>-56.473973273634066</v>
      </c>
      <c r="P22" s="1">
        <f t="shared" si="3"/>
        <v>-6.8110357896176605</v>
      </c>
      <c r="Q22">
        <f t="shared" si="4"/>
        <v>-16.067898469270659</v>
      </c>
      <c r="R22" s="1">
        <f t="shared" si="12"/>
        <v>-178.78813883628661</v>
      </c>
      <c r="S22">
        <f t="shared" si="13"/>
        <v>5.659568168132361E-2</v>
      </c>
      <c r="T22">
        <f t="shared" si="14"/>
        <v>2.8836755073048175</v>
      </c>
    </row>
    <row r="23" spans="1:20" x14ac:dyDescent="0.25">
      <c r="A23">
        <v>19.95</v>
      </c>
      <c r="B23">
        <v>-25.56</v>
      </c>
      <c r="C23">
        <v>-159.79</v>
      </c>
      <c r="D23">
        <v>-27.3</v>
      </c>
      <c r="E23">
        <v>-174.64</v>
      </c>
      <c r="F23">
        <f t="shared" si="5"/>
        <v>-19.05</v>
      </c>
      <c r="G23" t="str">
        <f t="shared" si="0"/>
        <v>1+1.995i</v>
      </c>
      <c r="H23">
        <f t="shared" si="6"/>
        <v>-6.9723152294742743</v>
      </c>
      <c r="I23">
        <f t="shared" si="7"/>
        <v>-63.377538241421135</v>
      </c>
      <c r="J23" t="str">
        <f t="shared" si="1"/>
        <v>1+1.995i</v>
      </c>
      <c r="K23">
        <f t="shared" si="8"/>
        <v>-6.9723152294742743</v>
      </c>
      <c r="L23">
        <f t="shared" si="9"/>
        <v>-63.377538241421135</v>
      </c>
      <c r="M23" t="str">
        <f t="shared" si="2"/>
        <v>1+1.89977503495768i</v>
      </c>
      <c r="N23">
        <f t="shared" si="10"/>
        <v>-6.6362038818038354</v>
      </c>
      <c r="O23">
        <f t="shared" si="11"/>
        <v>-62.238663142396248</v>
      </c>
      <c r="P23" s="1">
        <f t="shared" si="3"/>
        <v>-8.5728810096449415</v>
      </c>
      <c r="Q23">
        <f t="shared" si="4"/>
        <v>-20.580834340752382</v>
      </c>
      <c r="R23" s="1">
        <f t="shared" si="12"/>
        <v>-197.56662063488344</v>
      </c>
      <c r="S23">
        <f t="shared" si="13"/>
        <v>2.3434537788267784</v>
      </c>
      <c r="T23">
        <f t="shared" si="14"/>
        <v>525.62993373586357</v>
      </c>
    </row>
    <row r="24" spans="1:20" x14ac:dyDescent="0.25">
      <c r="A24">
        <v>25.12</v>
      </c>
      <c r="B24">
        <v>-28.68</v>
      </c>
      <c r="C24">
        <v>-174.46</v>
      </c>
      <c r="D24">
        <v>-29.4</v>
      </c>
      <c r="E24">
        <v>-186.68</v>
      </c>
      <c r="F24">
        <f t="shared" si="5"/>
        <v>-21.15</v>
      </c>
      <c r="G24" t="str">
        <f t="shared" si="0"/>
        <v>1+2.512i</v>
      </c>
      <c r="H24">
        <f t="shared" si="6"/>
        <v>-8.6392593205901349</v>
      </c>
      <c r="I24">
        <f t="shared" si="7"/>
        <v>-68.293034020715908</v>
      </c>
      <c r="J24" t="str">
        <f t="shared" si="1"/>
        <v>1+2.512i</v>
      </c>
      <c r="K24">
        <f t="shared" si="8"/>
        <v>-8.6392593205901349</v>
      </c>
      <c r="L24">
        <f t="shared" si="9"/>
        <v>-68.293034020715908</v>
      </c>
      <c r="M24" t="str">
        <f t="shared" si="2"/>
        <v>1+2.39209768812716i</v>
      </c>
      <c r="N24">
        <f t="shared" si="10"/>
        <v>-8.2750699427218724</v>
      </c>
      <c r="O24">
        <f t="shared" si="11"/>
        <v>-67.312968964237243</v>
      </c>
      <c r="P24" s="1">
        <f t="shared" si="3"/>
        <v>-10.79452486026471</v>
      </c>
      <c r="Q24">
        <f t="shared" si="4"/>
        <v>-25.55358858390214</v>
      </c>
      <c r="R24" s="1">
        <f t="shared" si="12"/>
        <v>-214.69356186593379</v>
      </c>
      <c r="S24">
        <f t="shared" si="13"/>
        <v>19.391592416273269</v>
      </c>
      <c r="T24">
        <f t="shared" si="14"/>
        <v>784.75964841649932</v>
      </c>
    </row>
    <row r="26" spans="1:20" x14ac:dyDescent="0.25">
      <c r="G26">
        <v>173.32</v>
      </c>
      <c r="H26">
        <f>G26-360</f>
        <v>-186.68</v>
      </c>
      <c r="S26">
        <f>SUM(S2:S21)</f>
        <v>7.9008804383192048</v>
      </c>
      <c r="T26">
        <f>SUM(T2:T21)</f>
        <v>55.608820245338585</v>
      </c>
    </row>
    <row r="27" spans="1:20" x14ac:dyDescent="0.25">
      <c r="T27">
        <f>5*T26+S26</f>
        <v>285.94498166501211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9"/>
  <sheetViews>
    <sheetView tabSelected="1" zoomScale="80" zoomScaleNormal="80" workbookViewId="0">
      <selection activeCell="Z23" sqref="Z23"/>
    </sheetView>
  </sheetViews>
  <sheetFormatPr defaultRowHeight="15" x14ac:dyDescent="0.25"/>
  <sheetData>
    <row r="1" spans="1:23" x14ac:dyDescent="0.25">
      <c r="A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23</v>
      </c>
      <c r="G1" t="s">
        <v>0</v>
      </c>
      <c r="H1" t="s">
        <v>1</v>
      </c>
      <c r="I1" t="s">
        <v>2</v>
      </c>
      <c r="J1" t="s">
        <v>3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9</v>
      </c>
      <c r="Q1" t="s">
        <v>10</v>
      </c>
      <c r="R1" t="s">
        <v>11</v>
      </c>
      <c r="S1" t="s">
        <v>12</v>
      </c>
      <c r="T1" t="s">
        <v>13</v>
      </c>
    </row>
    <row r="2" spans="1:23" x14ac:dyDescent="0.25">
      <c r="A2">
        <v>0.16</v>
      </c>
      <c r="B2">
        <v>-10.75</v>
      </c>
      <c r="C2">
        <v>-2.8</v>
      </c>
      <c r="D2">
        <v>-7.89</v>
      </c>
      <c r="E2">
        <v>3.15</v>
      </c>
      <c r="F2">
        <f>D2-$D$4</f>
        <v>0.53000000000000025</v>
      </c>
      <c r="G2" t="str">
        <f t="shared" ref="G2:G24" si="0">COMPLEX(1,$A2*$V$2)</f>
        <v>1+0.016i</v>
      </c>
      <c r="H2">
        <f>20*LOG10(1/IMABS(G2))</f>
        <v>-1.1116515883392904E-3</v>
      </c>
      <c r="I2">
        <f>-ATAN2(IMREAL(G2),IMAGINARY(G2))*180/PI()</f>
        <v>-0.91665425638528786</v>
      </c>
      <c r="J2" t="str">
        <f t="shared" ref="J2:J24" si="1">COMPLEX(1,$A2*$V$3)</f>
        <v>1+0.016i</v>
      </c>
      <c r="K2">
        <f>20*LOG10(1/IMABS(J2))</f>
        <v>-1.1116515883392904E-3</v>
      </c>
      <c r="L2">
        <f>-ATAN2(IMREAL(J2),IMAGINARY(J2))*180/PI()</f>
        <v>-0.91665425638528786</v>
      </c>
      <c r="M2" t="str">
        <f t="shared" ref="M2:M24" si="2">COMPLEX(1,$A2*$V$4)</f>
        <v>1+0.00786255937330736i</v>
      </c>
      <c r="N2">
        <f>20*LOG10(1/IMABS(M2))</f>
        <v>-2.6847185504361132E-4</v>
      </c>
      <c r="O2">
        <f>-ATAN2(IMREAL(M2),IMAGINARY(M2))*180/PI()</f>
        <v>-0.45048218550236879</v>
      </c>
      <c r="P2" s="1">
        <f t="shared" ref="P2:P24" si="3">-$A2*$V$5*180/PI()</f>
        <v>-6.8754935415698784E-2</v>
      </c>
      <c r="Q2">
        <f t="shared" ref="Q2:Q24" si="4">H2+K2+N2</f>
        <v>-2.491775031722192E-3</v>
      </c>
      <c r="R2" s="1">
        <f>I2+L2+O2+P2</f>
        <v>-2.3525456336886434</v>
      </c>
      <c r="S2">
        <f>(Q2-F2)^2</f>
        <v>0.28354749047643446</v>
      </c>
      <c r="T2">
        <f>(R2-E2)^2</f>
        <v>30.278008450825954</v>
      </c>
      <c r="U2" t="s">
        <v>0</v>
      </c>
      <c r="V2">
        <v>0.1</v>
      </c>
      <c r="W2" t="s">
        <v>14</v>
      </c>
    </row>
    <row r="3" spans="1:23" x14ac:dyDescent="0.25">
      <c r="A3">
        <v>0.2</v>
      </c>
      <c r="B3">
        <v>-10.81</v>
      </c>
      <c r="C3">
        <v>-4.1900000000000004</v>
      </c>
      <c r="D3">
        <v>-7.86</v>
      </c>
      <c r="E3">
        <v>-1.85</v>
      </c>
      <c r="F3">
        <f t="shared" ref="F3:F24" si="5">D3-$D$4</f>
        <v>0.55999999999999961</v>
      </c>
      <c r="G3" t="str">
        <f t="shared" si="0"/>
        <v>1+0.02i</v>
      </c>
      <c r="H3">
        <f t="shared" ref="H3:H24" si="6">20*LOG10(1/IMABS(G3))</f>
        <v>-1.7368305846483477E-3</v>
      </c>
      <c r="I3">
        <f t="shared" ref="I3:I24" si="7">-ATAN2(IMREAL(G3),IMAGINARY(G3))*180/PI()</f>
        <v>-1.1457628381751035</v>
      </c>
      <c r="J3" t="str">
        <f t="shared" si="1"/>
        <v>1+0.02i</v>
      </c>
      <c r="K3">
        <f t="shared" ref="K3:K24" si="8">20*LOG10(1/IMABS(J3))</f>
        <v>-1.7368305846483477E-3</v>
      </c>
      <c r="L3">
        <f t="shared" ref="L3:L24" si="9">-ATAN2(IMREAL(J3),IMAGINARY(J3))*180/PI()</f>
        <v>-1.1457628381751035</v>
      </c>
      <c r="M3" t="str">
        <f t="shared" si="2"/>
        <v>1+0.0098281992166342i</v>
      </c>
      <c r="N3">
        <f t="shared" ref="N3:N24" si="10">20*LOG10(1/IMABS(M3))</f>
        <v>-4.1947998049602622E-4</v>
      </c>
      <c r="O3">
        <f t="shared" ref="O3:O24" si="11">-ATAN2(IMREAL(M3),IMAGINARY(M3))*180/PI()</f>
        <v>-0.56309620531616777</v>
      </c>
      <c r="P3" s="1">
        <f t="shared" si="3"/>
        <v>-8.5943669269623491E-2</v>
      </c>
      <c r="Q3">
        <f t="shared" si="4"/>
        <v>-3.8931411497927218E-3</v>
      </c>
      <c r="R3" s="1">
        <f t="shared" ref="R3:R24" si="12">I3+L3+O3+P3</f>
        <v>-2.9405655509359985</v>
      </c>
      <c r="S3">
        <f t="shared" ref="S3:S24" si="13">(Q3-F3)^2</f>
        <v>0.31797547463577958</v>
      </c>
      <c r="T3">
        <f t="shared" ref="T3:T24" si="14">(R3-E3)^2</f>
        <v>1.1893332208883376</v>
      </c>
      <c r="U3" t="s">
        <v>3</v>
      </c>
      <c r="V3">
        <v>0.1</v>
      </c>
      <c r="W3" t="s">
        <v>15</v>
      </c>
    </row>
    <row r="4" spans="1:23" x14ac:dyDescent="0.25">
      <c r="A4">
        <v>0.25</v>
      </c>
      <c r="B4">
        <v>-10.81</v>
      </c>
      <c r="C4">
        <v>-5.27</v>
      </c>
      <c r="D4">
        <v>-8.42</v>
      </c>
      <c r="E4">
        <v>-3.11</v>
      </c>
      <c r="F4">
        <f t="shared" si="5"/>
        <v>0</v>
      </c>
      <c r="G4" t="str">
        <f t="shared" si="0"/>
        <v>1+0.025i</v>
      </c>
      <c r="H4">
        <f t="shared" si="6"/>
        <v>-2.7134926337510686E-3</v>
      </c>
      <c r="I4">
        <f t="shared" si="7"/>
        <v>-1.4320961841646465</v>
      </c>
      <c r="J4" t="str">
        <f t="shared" si="1"/>
        <v>1+0.025i</v>
      </c>
      <c r="K4">
        <f t="shared" si="8"/>
        <v>-2.7134926337510686E-3</v>
      </c>
      <c r="L4">
        <f t="shared" si="9"/>
        <v>-1.4320961841646465</v>
      </c>
      <c r="M4" t="str">
        <f t="shared" si="2"/>
        <v>1+0.0122852490207927i</v>
      </c>
      <c r="N4">
        <f t="shared" si="10"/>
        <v>-6.5541966538614242E-4</v>
      </c>
      <c r="O4">
        <f t="shared" si="11"/>
        <v>-0.70385751013564124</v>
      </c>
      <c r="P4" s="1">
        <f t="shared" si="3"/>
        <v>-0.10742958658702935</v>
      </c>
      <c r="Q4">
        <f t="shared" si="4"/>
        <v>-6.0824049328882801E-3</v>
      </c>
      <c r="R4" s="1">
        <f t="shared" si="12"/>
        <v>-3.6754794650519633</v>
      </c>
      <c r="S4">
        <f t="shared" si="13"/>
        <v>3.6995649767623686E-5</v>
      </c>
      <c r="T4">
        <f t="shared" si="14"/>
        <v>0.31976702539545476</v>
      </c>
      <c r="U4" t="s">
        <v>16</v>
      </c>
      <c r="V4" s="2">
        <v>4.9140996083170976E-2</v>
      </c>
      <c r="W4" t="s">
        <v>17</v>
      </c>
    </row>
    <row r="5" spans="1:23" x14ac:dyDescent="0.25">
      <c r="A5">
        <v>0.32</v>
      </c>
      <c r="B5">
        <v>-10.79</v>
      </c>
      <c r="C5">
        <v>-6.65</v>
      </c>
      <c r="D5">
        <v>-8.42</v>
      </c>
      <c r="E5">
        <v>-4.78</v>
      </c>
      <c r="F5">
        <f t="shared" si="5"/>
        <v>0</v>
      </c>
      <c r="G5" t="str">
        <f t="shared" si="0"/>
        <v>1+0.032i</v>
      </c>
      <c r="H5">
        <f t="shared" si="6"/>
        <v>-4.4449000940424734E-3</v>
      </c>
      <c r="I5">
        <f t="shared" si="7"/>
        <v>-1.8328395059420592</v>
      </c>
      <c r="J5" t="str">
        <f t="shared" si="1"/>
        <v>1+0.032i</v>
      </c>
      <c r="K5">
        <f t="shared" si="8"/>
        <v>-4.4449000940424734E-3</v>
      </c>
      <c r="L5">
        <f t="shared" si="9"/>
        <v>-1.8328395059420592</v>
      </c>
      <c r="M5" t="str">
        <f t="shared" si="2"/>
        <v>1+0.0157251187466147i</v>
      </c>
      <c r="N5">
        <f t="shared" si="10"/>
        <v>-1.0737878562912416E-3</v>
      </c>
      <c r="O5">
        <f t="shared" si="11"/>
        <v>-0.90090868271177316</v>
      </c>
      <c r="P5" s="1">
        <f t="shared" si="3"/>
        <v>-0.13750987083139757</v>
      </c>
      <c r="Q5">
        <f t="shared" si="4"/>
        <v>-9.9635880443761891E-3</v>
      </c>
      <c r="R5" s="1">
        <f t="shared" si="12"/>
        <v>-4.7040975654272899</v>
      </c>
      <c r="S5">
        <f t="shared" si="13"/>
        <v>9.9273086718036136E-5</v>
      </c>
      <c r="T5">
        <f t="shared" si="14"/>
        <v>5.7611795740645823E-3</v>
      </c>
      <c r="U5" t="s">
        <v>18</v>
      </c>
      <c r="V5">
        <v>7.4999999999999997E-3</v>
      </c>
      <c r="W5" t="s">
        <v>19</v>
      </c>
    </row>
    <row r="6" spans="1:23" x14ac:dyDescent="0.25">
      <c r="A6">
        <v>0.4</v>
      </c>
      <c r="B6">
        <v>-10.78</v>
      </c>
      <c r="C6">
        <v>-8.34</v>
      </c>
      <c r="D6">
        <v>-8.4600000000000009</v>
      </c>
      <c r="E6">
        <v>-5.4</v>
      </c>
      <c r="F6">
        <f t="shared" si="5"/>
        <v>-4.0000000000000924E-2</v>
      </c>
      <c r="G6" t="str">
        <f t="shared" si="0"/>
        <v>1+0.04i</v>
      </c>
      <c r="H6">
        <f t="shared" si="6"/>
        <v>-6.9431586635459643E-3</v>
      </c>
      <c r="I6">
        <f t="shared" si="7"/>
        <v>-2.2906100426385296</v>
      </c>
      <c r="J6" t="str">
        <f t="shared" si="1"/>
        <v>1+0.04i</v>
      </c>
      <c r="K6">
        <f t="shared" si="8"/>
        <v>-6.9431586635459643E-3</v>
      </c>
      <c r="L6">
        <f t="shared" si="9"/>
        <v>-2.2906100426385296</v>
      </c>
      <c r="M6" t="str">
        <f t="shared" si="2"/>
        <v>1+0.0196563984332684i</v>
      </c>
      <c r="N6">
        <f t="shared" si="10"/>
        <v>-1.6776768742675359E-3</v>
      </c>
      <c r="O6">
        <f t="shared" si="11"/>
        <v>-1.1260836557784508</v>
      </c>
      <c r="P6" s="1">
        <f t="shared" si="3"/>
        <v>-0.17188733853924698</v>
      </c>
      <c r="Q6">
        <f t="shared" si="4"/>
        <v>-1.5563994201359465E-2</v>
      </c>
      <c r="R6" s="1">
        <f t="shared" si="12"/>
        <v>-5.8791910795947571</v>
      </c>
      <c r="S6">
        <f t="shared" si="13"/>
        <v>5.9711837939123902E-4</v>
      </c>
      <c r="T6">
        <f t="shared" si="14"/>
        <v>0.22962409076318846</v>
      </c>
    </row>
    <row r="7" spans="1:23" x14ac:dyDescent="0.25">
      <c r="A7">
        <v>0.5</v>
      </c>
      <c r="B7">
        <v>-10.74</v>
      </c>
      <c r="C7">
        <v>-10.46</v>
      </c>
      <c r="D7">
        <v>-8.43</v>
      </c>
      <c r="E7">
        <v>-7.63</v>
      </c>
      <c r="F7">
        <f t="shared" si="5"/>
        <v>-9.9999999999997868E-3</v>
      </c>
      <c r="G7" t="str">
        <f t="shared" si="0"/>
        <v>1+0.05i</v>
      </c>
      <c r="H7">
        <f t="shared" si="6"/>
        <v>-1.0843812922199398E-2</v>
      </c>
      <c r="I7">
        <f t="shared" si="7"/>
        <v>-2.8624052261117474</v>
      </c>
      <c r="J7" t="str">
        <f t="shared" si="1"/>
        <v>1+0.05i</v>
      </c>
      <c r="K7">
        <f t="shared" si="8"/>
        <v>-1.0843812922199398E-2</v>
      </c>
      <c r="L7">
        <f t="shared" si="9"/>
        <v>-2.8624052261117474</v>
      </c>
      <c r="M7" t="str">
        <f t="shared" si="2"/>
        <v>1+0.0245704980415855i</v>
      </c>
      <c r="N7">
        <f t="shared" si="10"/>
        <v>-2.6210853907393788E-3</v>
      </c>
      <c r="O7">
        <f t="shared" si="11"/>
        <v>-1.4075026430550779</v>
      </c>
      <c r="P7" s="1">
        <f t="shared" si="3"/>
        <v>-0.2148591731740587</v>
      </c>
      <c r="Q7">
        <f t="shared" si="4"/>
        <v>-2.4308711235138176E-2</v>
      </c>
      <c r="R7" s="1">
        <f t="shared" si="12"/>
        <v>-7.3471722684526313</v>
      </c>
      <c r="S7">
        <f t="shared" si="13"/>
        <v>2.0473921721057557E-4</v>
      </c>
      <c r="T7">
        <f t="shared" si="14"/>
        <v>7.9991525732230409E-2</v>
      </c>
    </row>
    <row r="8" spans="1:23" x14ac:dyDescent="0.25">
      <c r="A8">
        <v>0.63</v>
      </c>
      <c r="B8">
        <v>-10.68</v>
      </c>
      <c r="C8">
        <v>-13.09</v>
      </c>
      <c r="D8">
        <v>-8.75</v>
      </c>
      <c r="E8">
        <v>-9.48</v>
      </c>
      <c r="F8">
        <f t="shared" si="5"/>
        <v>-0.33000000000000007</v>
      </c>
      <c r="G8" t="str">
        <f t="shared" si="0"/>
        <v>1+0.063i</v>
      </c>
      <c r="H8">
        <f t="shared" si="6"/>
        <v>-1.7203031110021805E-2</v>
      </c>
      <c r="I8">
        <f t="shared" si="7"/>
        <v>-3.6048699037408309</v>
      </c>
      <c r="J8" t="str">
        <f t="shared" si="1"/>
        <v>1+0.063i</v>
      </c>
      <c r="K8">
        <f t="shared" si="8"/>
        <v>-1.7203031110021805E-2</v>
      </c>
      <c r="L8">
        <f t="shared" si="9"/>
        <v>-3.6048699037408309</v>
      </c>
      <c r="M8" t="str">
        <f t="shared" si="2"/>
        <v>1+0.0309588275323977i</v>
      </c>
      <c r="N8">
        <f t="shared" si="10"/>
        <v>-4.1604976342661778E-3</v>
      </c>
      <c r="O8">
        <f t="shared" si="11"/>
        <v>-1.7732437797585003</v>
      </c>
      <c r="P8" s="1">
        <f t="shared" si="3"/>
        <v>-0.27072255819931401</v>
      </c>
      <c r="Q8">
        <f t="shared" si="4"/>
        <v>-3.856655985430979E-2</v>
      </c>
      <c r="R8" s="1">
        <f t="shared" si="12"/>
        <v>-9.2537061454394767</v>
      </c>
      <c r="S8">
        <f t="shared" si="13"/>
        <v>8.4933450035151639E-2</v>
      </c>
      <c r="T8">
        <f t="shared" si="14"/>
        <v>5.1208908611859477E-2</v>
      </c>
    </row>
    <row r="9" spans="1:23" x14ac:dyDescent="0.25">
      <c r="A9">
        <v>0.79</v>
      </c>
      <c r="B9">
        <v>-10.71</v>
      </c>
      <c r="C9">
        <v>-14.88</v>
      </c>
      <c r="D9">
        <v>-8.76</v>
      </c>
      <c r="E9">
        <v>-13.79</v>
      </c>
      <c r="F9">
        <f t="shared" si="5"/>
        <v>-0.33999999999999986</v>
      </c>
      <c r="G9" t="str">
        <f t="shared" si="0"/>
        <v>1+0.079i</v>
      </c>
      <c r="H9">
        <f t="shared" si="6"/>
        <v>-2.7020089855479185E-2</v>
      </c>
      <c r="I9">
        <f t="shared" si="7"/>
        <v>-4.5169853342970407</v>
      </c>
      <c r="J9" t="str">
        <f t="shared" si="1"/>
        <v>1+0.079i</v>
      </c>
      <c r="K9">
        <f t="shared" si="8"/>
        <v>-2.7020089855479185E-2</v>
      </c>
      <c r="L9">
        <f t="shared" si="9"/>
        <v>-4.5169853342970407</v>
      </c>
      <c r="M9" t="str">
        <f t="shared" si="2"/>
        <v>1+0.0388213869057051i</v>
      </c>
      <c r="N9">
        <f t="shared" si="10"/>
        <v>-6.5403252644164987E-3</v>
      </c>
      <c r="O9">
        <f t="shared" si="11"/>
        <v>-2.2231852188356247</v>
      </c>
      <c r="P9" s="1">
        <f t="shared" si="3"/>
        <v>-0.33947749361501278</v>
      </c>
      <c r="Q9">
        <f t="shared" si="4"/>
        <v>-6.0580504975374871E-2</v>
      </c>
      <c r="R9" s="1">
        <f t="shared" si="12"/>
        <v>-11.596633381044718</v>
      </c>
      <c r="S9">
        <f t="shared" si="13"/>
        <v>7.8075254199816424E-2</v>
      </c>
      <c r="T9">
        <f t="shared" si="14"/>
        <v>4.8108571251473204</v>
      </c>
    </row>
    <row r="10" spans="1:23" x14ac:dyDescent="0.25">
      <c r="A10">
        <v>1</v>
      </c>
      <c r="B10">
        <v>-11.09</v>
      </c>
      <c r="C10">
        <v>-17.440000000000001</v>
      </c>
      <c r="D10">
        <v>-9.14</v>
      </c>
      <c r="E10">
        <v>-15.31</v>
      </c>
      <c r="F10">
        <f t="shared" si="5"/>
        <v>-0.72000000000000064</v>
      </c>
      <c r="G10" t="str">
        <f t="shared" si="0"/>
        <v>1+0.1i</v>
      </c>
      <c r="H10">
        <f t="shared" si="6"/>
        <v>-4.3213737826424618E-2</v>
      </c>
      <c r="I10">
        <f t="shared" si="7"/>
        <v>-5.710593137499643</v>
      </c>
      <c r="J10" t="str">
        <f t="shared" si="1"/>
        <v>1+0.1i</v>
      </c>
      <c r="K10">
        <f t="shared" si="8"/>
        <v>-4.3213737826424618E-2</v>
      </c>
      <c r="L10">
        <f t="shared" si="9"/>
        <v>-5.710593137499643</v>
      </c>
      <c r="M10" t="str">
        <f t="shared" si="2"/>
        <v>1+0.049140996083171i</v>
      </c>
      <c r="N10">
        <f t="shared" si="10"/>
        <v>-1.0474863529808356E-2</v>
      </c>
      <c r="O10">
        <f t="shared" si="11"/>
        <v>-2.8133085720627933</v>
      </c>
      <c r="P10" s="1">
        <f t="shared" si="3"/>
        <v>-0.4297183463481174</v>
      </c>
      <c r="Q10">
        <f t="shared" si="4"/>
        <v>-9.6902339182657588E-2</v>
      </c>
      <c r="R10" s="1">
        <f t="shared" si="12"/>
        <v>-14.664213193410196</v>
      </c>
      <c r="S10">
        <f t="shared" si="13"/>
        <v>0.38825069491604475</v>
      </c>
      <c r="T10">
        <f t="shared" si="14"/>
        <v>0.41704059956545697</v>
      </c>
    </row>
    <row r="11" spans="1:23" x14ac:dyDescent="0.25">
      <c r="A11">
        <v>1.26</v>
      </c>
      <c r="B11">
        <v>-11.11</v>
      </c>
      <c r="C11">
        <v>-21.19</v>
      </c>
      <c r="D11">
        <v>-9.31</v>
      </c>
      <c r="E11">
        <v>-20.66</v>
      </c>
      <c r="F11">
        <f t="shared" si="5"/>
        <v>-0.89000000000000057</v>
      </c>
      <c r="G11" t="str">
        <f t="shared" si="0"/>
        <v>1+0.126i</v>
      </c>
      <c r="H11">
        <f t="shared" si="6"/>
        <v>-6.8407002684723717E-2</v>
      </c>
      <c r="I11">
        <f t="shared" si="7"/>
        <v>-7.1814236942152965</v>
      </c>
      <c r="J11" t="str">
        <f t="shared" si="1"/>
        <v>1+0.126i</v>
      </c>
      <c r="K11">
        <f t="shared" si="8"/>
        <v>-6.8407002684723717E-2</v>
      </c>
      <c r="L11">
        <f t="shared" si="9"/>
        <v>-7.1814236942152965</v>
      </c>
      <c r="M11" t="str">
        <f t="shared" si="2"/>
        <v>1+0.0619176550647954i</v>
      </c>
      <c r="N11">
        <f t="shared" si="10"/>
        <v>-1.6618129569407798E-2</v>
      </c>
      <c r="O11">
        <f t="shared" si="11"/>
        <v>-3.5430970951338958</v>
      </c>
      <c r="P11" s="1">
        <f t="shared" si="3"/>
        <v>-0.54144511639862802</v>
      </c>
      <c r="Q11">
        <f t="shared" si="4"/>
        <v>-0.15343213493885524</v>
      </c>
      <c r="R11" s="1">
        <f t="shared" si="12"/>
        <v>-18.447389599963117</v>
      </c>
      <c r="S11">
        <f t="shared" si="13"/>
        <v>0.54253221984073363</v>
      </c>
      <c r="T11">
        <f t="shared" si="14"/>
        <v>4.8956447823513773</v>
      </c>
    </row>
    <row r="12" spans="1:23" x14ac:dyDescent="0.25">
      <c r="A12">
        <v>1.58</v>
      </c>
      <c r="B12">
        <v>-11.02</v>
      </c>
      <c r="C12">
        <v>-23.11</v>
      </c>
      <c r="D12">
        <v>-9.56</v>
      </c>
      <c r="E12">
        <v>-22.97</v>
      </c>
      <c r="F12">
        <f t="shared" si="5"/>
        <v>-1.1400000000000006</v>
      </c>
      <c r="G12" t="str">
        <f t="shared" si="0"/>
        <v>1+0.158i</v>
      </c>
      <c r="H12">
        <f t="shared" si="6"/>
        <v>-0.10708611854296168</v>
      </c>
      <c r="I12">
        <f t="shared" si="7"/>
        <v>-8.978510950863491</v>
      </c>
      <c r="J12" t="str">
        <f t="shared" si="1"/>
        <v>1+0.158i</v>
      </c>
      <c r="K12">
        <f t="shared" si="8"/>
        <v>-0.10708611854296168</v>
      </c>
      <c r="L12">
        <f t="shared" si="9"/>
        <v>-8.978510950863491</v>
      </c>
      <c r="M12" t="str">
        <f t="shared" si="2"/>
        <v>1+0.0776427738114101i</v>
      </c>
      <c r="N12">
        <f t="shared" si="10"/>
        <v>-2.6102410880892289E-2</v>
      </c>
      <c r="O12">
        <f t="shared" si="11"/>
        <v>-4.4396961239594965</v>
      </c>
      <c r="P12" s="1">
        <f t="shared" si="3"/>
        <v>-0.67895498723002556</v>
      </c>
      <c r="Q12">
        <f t="shared" si="4"/>
        <v>-0.24027464796681566</v>
      </c>
      <c r="R12" s="1">
        <f t="shared" si="12"/>
        <v>-23.075673012916504</v>
      </c>
      <c r="S12">
        <f t="shared" si="13"/>
        <v>0.80950570909123853</v>
      </c>
      <c r="T12">
        <f t="shared" si="14"/>
        <v>1.1166785658851762E-2</v>
      </c>
    </row>
    <row r="13" spans="1:23" x14ac:dyDescent="0.25">
      <c r="A13">
        <v>1.99</v>
      </c>
      <c r="B13">
        <v>-10.83</v>
      </c>
      <c r="C13">
        <v>-32.369999999999997</v>
      </c>
      <c r="D13">
        <v>-9.67</v>
      </c>
      <c r="E13">
        <v>-30.97</v>
      </c>
      <c r="F13">
        <f t="shared" si="5"/>
        <v>-1.25</v>
      </c>
      <c r="G13" t="str">
        <f t="shared" si="0"/>
        <v>1+0.199i</v>
      </c>
      <c r="H13">
        <f t="shared" si="6"/>
        <v>-0.16866688580295666</v>
      </c>
      <c r="I13">
        <f t="shared" si="7"/>
        <v>-11.254829798651322</v>
      </c>
      <c r="J13" t="str">
        <f t="shared" si="1"/>
        <v>1+0.199i</v>
      </c>
      <c r="K13">
        <f t="shared" si="8"/>
        <v>-0.16866688580295666</v>
      </c>
      <c r="L13">
        <f t="shared" si="9"/>
        <v>-11.254829798651322</v>
      </c>
      <c r="M13" t="str">
        <f t="shared" si="2"/>
        <v>1+0.0977905822055102i</v>
      </c>
      <c r="N13">
        <f t="shared" si="10"/>
        <v>-4.1334246330583913E-2</v>
      </c>
      <c r="O13">
        <f t="shared" si="11"/>
        <v>-5.5852289682182086</v>
      </c>
      <c r="P13" s="1">
        <f t="shared" si="3"/>
        <v>-0.85513950923275361</v>
      </c>
      <c r="Q13">
        <f t="shared" si="4"/>
        <v>-0.37866801793649724</v>
      </c>
      <c r="R13" s="1">
        <f t="shared" si="12"/>
        <v>-28.950028074753607</v>
      </c>
      <c r="S13">
        <f t="shared" si="13"/>
        <v>0.75921942296671241</v>
      </c>
      <c r="T13">
        <f t="shared" si="14"/>
        <v>4.0802865787836131</v>
      </c>
    </row>
    <row r="14" spans="1:23" x14ac:dyDescent="0.25">
      <c r="A14">
        <v>2.5099999999999998</v>
      </c>
      <c r="B14">
        <v>-11.45</v>
      </c>
      <c r="C14">
        <v>-39.159999999999997</v>
      </c>
      <c r="D14">
        <v>-9.67</v>
      </c>
      <c r="E14">
        <v>-38.200000000000003</v>
      </c>
      <c r="F14">
        <f t="shared" si="5"/>
        <v>-1.25</v>
      </c>
      <c r="G14" t="str">
        <f t="shared" si="0"/>
        <v>1+0.251i</v>
      </c>
      <c r="H14">
        <f t="shared" si="6"/>
        <v>-0.26533673078590914</v>
      </c>
      <c r="I14">
        <f t="shared" si="7"/>
        <v>-14.090156206202899</v>
      </c>
      <c r="J14" t="str">
        <f t="shared" si="1"/>
        <v>1+0.251i</v>
      </c>
      <c r="K14">
        <f t="shared" si="8"/>
        <v>-0.26533673078590914</v>
      </c>
      <c r="L14">
        <f t="shared" si="9"/>
        <v>-14.090156206202899</v>
      </c>
      <c r="M14" t="str">
        <f t="shared" si="2"/>
        <v>1+0.123343900168759i</v>
      </c>
      <c r="N14">
        <f t="shared" si="10"/>
        <v>-6.5574773736895769E-2</v>
      </c>
      <c r="O14">
        <f t="shared" si="11"/>
        <v>-7.031569662104098</v>
      </c>
      <c r="P14" s="1">
        <f t="shared" si="3"/>
        <v>-1.0785930493337745</v>
      </c>
      <c r="Q14">
        <f t="shared" si="4"/>
        <v>-0.59624823530871407</v>
      </c>
      <c r="R14" s="1">
        <f t="shared" si="12"/>
        <v>-36.29047512384367</v>
      </c>
      <c r="S14">
        <f t="shared" si="13"/>
        <v>0.42739136983697051</v>
      </c>
      <c r="T14">
        <f t="shared" si="14"/>
        <v>3.6462852526598573</v>
      </c>
    </row>
    <row r="15" spans="1:23" x14ac:dyDescent="0.25">
      <c r="A15">
        <v>3.16</v>
      </c>
      <c r="B15">
        <v>-11.23</v>
      </c>
      <c r="C15">
        <v>-45.08</v>
      </c>
      <c r="D15">
        <v>-9.33</v>
      </c>
      <c r="E15">
        <v>-45.54</v>
      </c>
      <c r="F15">
        <f t="shared" si="5"/>
        <v>-0.91000000000000014</v>
      </c>
      <c r="G15" t="str">
        <f t="shared" si="0"/>
        <v>1+0.316i</v>
      </c>
      <c r="H15">
        <f t="shared" si="6"/>
        <v>-0.41335828340793795</v>
      </c>
      <c r="I15">
        <f t="shared" si="7"/>
        <v>-17.536536172117444</v>
      </c>
      <c r="J15" t="str">
        <f t="shared" si="1"/>
        <v>1+0.316i</v>
      </c>
      <c r="K15">
        <f t="shared" si="8"/>
        <v>-0.41335828340793795</v>
      </c>
      <c r="L15">
        <f t="shared" si="9"/>
        <v>-17.536536172117444</v>
      </c>
      <c r="M15" t="str">
        <f t="shared" si="2"/>
        <v>1+0.15528554762282i</v>
      </c>
      <c r="N15">
        <f t="shared" si="10"/>
        <v>-0.1034813406314606</v>
      </c>
      <c r="O15">
        <f t="shared" si="11"/>
        <v>-8.8267091253482377</v>
      </c>
      <c r="P15" s="1">
        <f t="shared" si="3"/>
        <v>-1.3579099744600511</v>
      </c>
      <c r="Q15">
        <f t="shared" si="4"/>
        <v>-0.93019790744733655</v>
      </c>
      <c r="R15" s="1">
        <f t="shared" si="12"/>
        <v>-45.257691444043175</v>
      </c>
      <c r="S15">
        <f t="shared" si="13"/>
        <v>4.0795546525116739E-4</v>
      </c>
      <c r="T15">
        <f t="shared" si="14"/>
        <v>7.9698120766427308E-2</v>
      </c>
    </row>
    <row r="16" spans="1:23" x14ac:dyDescent="0.25">
      <c r="A16">
        <v>3.98</v>
      </c>
      <c r="B16">
        <v>-12.18</v>
      </c>
      <c r="C16">
        <v>-55.03</v>
      </c>
      <c r="D16">
        <v>-9.6199999999999992</v>
      </c>
      <c r="E16">
        <v>-54.9</v>
      </c>
      <c r="F16">
        <f t="shared" si="5"/>
        <v>-1.1999999999999993</v>
      </c>
      <c r="G16" t="str">
        <f t="shared" si="0"/>
        <v>1+0.398i</v>
      </c>
      <c r="H16">
        <f t="shared" si="6"/>
        <v>-0.63860048486124421</v>
      </c>
      <c r="I16">
        <f t="shared" si="7"/>
        <v>-21.702555582519292</v>
      </c>
      <c r="J16" t="str">
        <f t="shared" si="1"/>
        <v>1+0.398i</v>
      </c>
      <c r="K16">
        <f t="shared" si="8"/>
        <v>-0.63860048486124421</v>
      </c>
      <c r="L16">
        <f t="shared" si="9"/>
        <v>-21.702555582519292</v>
      </c>
      <c r="M16" t="str">
        <f t="shared" si="2"/>
        <v>1+0.19558116441102i</v>
      </c>
      <c r="N16">
        <f t="shared" si="10"/>
        <v>-0.16302772970790674</v>
      </c>
      <c r="O16">
        <f t="shared" si="11"/>
        <v>-11.066283981707581</v>
      </c>
      <c r="P16" s="1">
        <f t="shared" si="3"/>
        <v>-1.7102790184655072</v>
      </c>
      <c r="Q16">
        <f t="shared" si="4"/>
        <v>-1.4402286994303952</v>
      </c>
      <c r="R16" s="1">
        <f t="shared" si="12"/>
        <v>-56.181674165211668</v>
      </c>
      <c r="S16">
        <f t="shared" si="13"/>
        <v>5.7709828030019512E-2</v>
      </c>
      <c r="T16">
        <f t="shared" si="14"/>
        <v>1.6426886657710287</v>
      </c>
    </row>
    <row r="17" spans="1:20" x14ac:dyDescent="0.25">
      <c r="A17">
        <v>5.01</v>
      </c>
      <c r="B17">
        <v>-13.02</v>
      </c>
      <c r="C17">
        <v>-72.09</v>
      </c>
      <c r="D17">
        <v>-11.29</v>
      </c>
      <c r="E17">
        <v>-70.67</v>
      </c>
      <c r="F17">
        <f t="shared" si="5"/>
        <v>-2.8699999999999992</v>
      </c>
      <c r="G17" t="str">
        <f t="shared" si="0"/>
        <v>1+0.501i</v>
      </c>
      <c r="H17">
        <f t="shared" si="6"/>
        <v>-0.97257656851140506</v>
      </c>
      <c r="I17">
        <f t="shared" si="7"/>
        <v>-26.610869463603187</v>
      </c>
      <c r="J17" t="str">
        <f t="shared" si="1"/>
        <v>1+0.501i</v>
      </c>
      <c r="K17">
        <f t="shared" si="8"/>
        <v>-0.97257656851140506</v>
      </c>
      <c r="L17">
        <f t="shared" si="9"/>
        <v>-26.610869463603187</v>
      </c>
      <c r="M17" t="str">
        <f t="shared" si="2"/>
        <v>1+0.246196390376687i</v>
      </c>
      <c r="N17">
        <f t="shared" si="10"/>
        <v>-0.25556807847097746</v>
      </c>
      <c r="O17">
        <f t="shared" si="11"/>
        <v>-13.830949293400737</v>
      </c>
      <c r="P17" s="1">
        <f t="shared" si="3"/>
        <v>-2.152888915204068</v>
      </c>
      <c r="Q17">
        <f t="shared" si="4"/>
        <v>-2.2007212154937874</v>
      </c>
      <c r="R17" s="1">
        <f t="shared" si="12"/>
        <v>-69.205577135811183</v>
      </c>
      <c r="S17">
        <f t="shared" si="13"/>
        <v>0.44793409139011231</v>
      </c>
      <c r="T17">
        <f t="shared" si="14"/>
        <v>2.1445343251589843</v>
      </c>
    </row>
    <row r="18" spans="1:20" x14ac:dyDescent="0.25">
      <c r="A18">
        <v>6.31</v>
      </c>
      <c r="B18">
        <v>-14.2</v>
      </c>
      <c r="C18">
        <v>-86.84</v>
      </c>
      <c r="D18">
        <v>-12.58</v>
      </c>
      <c r="E18">
        <v>-84.99</v>
      </c>
      <c r="F18">
        <f t="shared" si="5"/>
        <v>-4.16</v>
      </c>
      <c r="G18" t="str">
        <f t="shared" si="0"/>
        <v>1+0.631i</v>
      </c>
      <c r="H18">
        <f t="shared" si="6"/>
        <v>-1.4555718384575895</v>
      </c>
      <c r="I18">
        <f t="shared" si="7"/>
        <v>-32.25192560546121</v>
      </c>
      <c r="J18" t="str">
        <f t="shared" si="1"/>
        <v>1+0.631i</v>
      </c>
      <c r="K18">
        <f t="shared" si="8"/>
        <v>-1.4555718384575895</v>
      </c>
      <c r="L18">
        <f t="shared" si="9"/>
        <v>-32.25192560546121</v>
      </c>
      <c r="M18" t="str">
        <f t="shared" si="2"/>
        <v>1+0.310079685284809i</v>
      </c>
      <c r="N18">
        <f t="shared" si="10"/>
        <v>-0.39869754922618739</v>
      </c>
      <c r="O18">
        <f t="shared" si="11"/>
        <v>-17.227601438471162</v>
      </c>
      <c r="P18" s="1">
        <f t="shared" si="3"/>
        <v>-2.7115227654566203</v>
      </c>
      <c r="Q18">
        <f t="shared" si="4"/>
        <v>-3.3098412261413666</v>
      </c>
      <c r="R18" s="1">
        <f t="shared" si="12"/>
        <v>-84.44297541485021</v>
      </c>
      <c r="S18">
        <f t="shared" si="13"/>
        <v>0.72276994076881529</v>
      </c>
      <c r="T18">
        <f t="shared" si="14"/>
        <v>0.29923589675829443</v>
      </c>
    </row>
    <row r="19" spans="1:20" x14ac:dyDescent="0.25">
      <c r="A19">
        <v>7.94</v>
      </c>
      <c r="B19">
        <v>-15.72</v>
      </c>
      <c r="C19">
        <v>-96.08</v>
      </c>
      <c r="D19">
        <v>-13.53</v>
      </c>
      <c r="E19">
        <v>-97.73</v>
      </c>
      <c r="F19">
        <f t="shared" si="5"/>
        <v>-5.1099999999999994</v>
      </c>
      <c r="G19" t="str">
        <f t="shared" si="0"/>
        <v>1+0.794i</v>
      </c>
      <c r="H19">
        <f t="shared" si="6"/>
        <v>-2.1230375598321807</v>
      </c>
      <c r="I19">
        <f t="shared" si="7"/>
        <v>-38.449575172951597</v>
      </c>
      <c r="J19" t="str">
        <f t="shared" si="1"/>
        <v>1+0.794i</v>
      </c>
      <c r="K19">
        <f t="shared" si="8"/>
        <v>-2.1230375598321807</v>
      </c>
      <c r="L19">
        <f t="shared" si="9"/>
        <v>-38.449575172951597</v>
      </c>
      <c r="M19" t="str">
        <f t="shared" si="2"/>
        <v>1+0.390179508900378i</v>
      </c>
      <c r="N19">
        <f t="shared" si="10"/>
        <v>-0.61542966211988448</v>
      </c>
      <c r="O19">
        <f t="shared" si="11"/>
        <v>-21.314710340636911</v>
      </c>
      <c r="P19" s="1">
        <f t="shared" si="3"/>
        <v>-3.4119636700040523</v>
      </c>
      <c r="Q19">
        <f t="shared" si="4"/>
        <v>-4.8615047817842463</v>
      </c>
      <c r="R19" s="1">
        <f t="shared" si="12"/>
        <v>-101.62582435654416</v>
      </c>
      <c r="S19">
        <f t="shared" si="13"/>
        <v>6.1749873476094778E-2</v>
      </c>
      <c r="T19">
        <f t="shared" si="14"/>
        <v>15.177447417042668</v>
      </c>
    </row>
    <row r="20" spans="1:20" x14ac:dyDescent="0.25">
      <c r="A20">
        <v>10</v>
      </c>
      <c r="B20">
        <v>-16.809999999999999</v>
      </c>
      <c r="C20">
        <v>-121.79</v>
      </c>
      <c r="D20">
        <v>-14.56</v>
      </c>
      <c r="E20">
        <v>-120.33</v>
      </c>
      <c r="F20">
        <f t="shared" si="5"/>
        <v>-6.1400000000000006</v>
      </c>
      <c r="G20" t="str">
        <f t="shared" si="0"/>
        <v>1+i</v>
      </c>
      <c r="H20">
        <f t="shared" si="6"/>
        <v>-3.0102999566398125</v>
      </c>
      <c r="I20">
        <f t="shared" si="7"/>
        <v>-45</v>
      </c>
      <c r="J20" t="str">
        <f t="shared" si="1"/>
        <v>1+i</v>
      </c>
      <c r="K20">
        <f t="shared" si="8"/>
        <v>-3.0102999566398125</v>
      </c>
      <c r="L20">
        <f t="shared" si="9"/>
        <v>-45</v>
      </c>
      <c r="M20" t="str">
        <f t="shared" si="2"/>
        <v>1+0.49140996083171i</v>
      </c>
      <c r="N20">
        <f t="shared" si="10"/>
        <v>-0.93941039232322832</v>
      </c>
      <c r="O20">
        <f t="shared" si="11"/>
        <v>-26.169961491281576</v>
      </c>
      <c r="P20" s="1">
        <f t="shared" si="3"/>
        <v>-4.2971834634811739</v>
      </c>
      <c r="Q20">
        <f t="shared" si="4"/>
        <v>-6.9600103056028537</v>
      </c>
      <c r="R20" s="1">
        <f t="shared" si="12"/>
        <v>-120.46714495476276</v>
      </c>
      <c r="S20">
        <f t="shared" si="13"/>
        <v>0.67241690129488463</v>
      </c>
      <c r="T20">
        <f t="shared" si="14"/>
        <v>1.880873861687964E-2</v>
      </c>
    </row>
    <row r="21" spans="1:20" x14ac:dyDescent="0.25">
      <c r="A21">
        <v>12.59</v>
      </c>
      <c r="B21">
        <v>-19.68</v>
      </c>
      <c r="C21">
        <v>-140.88999999999999</v>
      </c>
      <c r="D21">
        <v>-17.73</v>
      </c>
      <c r="E21">
        <v>-141.27000000000001</v>
      </c>
      <c r="F21">
        <f t="shared" si="5"/>
        <v>-9.31</v>
      </c>
      <c r="G21" t="str">
        <f t="shared" si="0"/>
        <v>1+1.259i</v>
      </c>
      <c r="H21">
        <f t="shared" si="6"/>
        <v>-4.1247415567054277</v>
      </c>
      <c r="I21">
        <f t="shared" si="7"/>
        <v>-51.540545282115808</v>
      </c>
      <c r="J21" t="str">
        <f t="shared" si="1"/>
        <v>1+1.259i</v>
      </c>
      <c r="K21">
        <f t="shared" si="8"/>
        <v>-4.1247415567054277</v>
      </c>
      <c r="L21">
        <f t="shared" si="9"/>
        <v>-51.540545282115808</v>
      </c>
      <c r="M21" t="str">
        <f t="shared" si="2"/>
        <v>1+0.618685140687123i</v>
      </c>
      <c r="N21">
        <f t="shared" si="10"/>
        <v>-1.4075035803791418</v>
      </c>
      <c r="O21">
        <f t="shared" si="11"/>
        <v>-31.744463059236526</v>
      </c>
      <c r="P21" s="1">
        <f t="shared" si="3"/>
        <v>-5.4101539805227974</v>
      </c>
      <c r="Q21">
        <f t="shared" si="4"/>
        <v>-9.6569866937899977</v>
      </c>
      <c r="R21" s="1">
        <f t="shared" si="12"/>
        <v>-140.23570760399096</v>
      </c>
      <c r="S21">
        <f t="shared" si="13"/>
        <v>0.12039976566731331</v>
      </c>
      <c r="T21">
        <f t="shared" si="14"/>
        <v>1.069760760442142</v>
      </c>
    </row>
    <row r="22" spans="1:20" x14ac:dyDescent="0.25">
      <c r="A22">
        <v>15.85</v>
      </c>
      <c r="B22">
        <v>-25.93</v>
      </c>
      <c r="C22">
        <v>-145.84</v>
      </c>
      <c r="D22">
        <v>-22.3</v>
      </c>
      <c r="E22">
        <v>-151.66999999999999</v>
      </c>
      <c r="F22">
        <f t="shared" si="5"/>
        <v>-13.88</v>
      </c>
      <c r="G22" t="str">
        <f t="shared" si="0"/>
        <v>1+1.585i</v>
      </c>
      <c r="H22">
        <f t="shared" si="6"/>
        <v>-5.4558232987882969</v>
      </c>
      <c r="I22">
        <f t="shared" si="7"/>
        <v>-57.751564886517443</v>
      </c>
      <c r="J22" t="str">
        <f t="shared" si="1"/>
        <v>1+1.585i</v>
      </c>
      <c r="K22">
        <f t="shared" si="8"/>
        <v>-5.4558232987882969</v>
      </c>
      <c r="L22">
        <f t="shared" si="9"/>
        <v>-57.751564886517443</v>
      </c>
      <c r="M22" t="str">
        <f t="shared" si="2"/>
        <v>1+0.77888478791826i</v>
      </c>
      <c r="N22">
        <f t="shared" si="10"/>
        <v>-2.0592439040039641</v>
      </c>
      <c r="O22">
        <f t="shared" si="11"/>
        <v>-37.914482360364048</v>
      </c>
      <c r="P22" s="1">
        <f t="shared" si="3"/>
        <v>-6.8110357896176605</v>
      </c>
      <c r="Q22">
        <f t="shared" si="4"/>
        <v>-12.970890501580557</v>
      </c>
      <c r="R22" s="1">
        <f t="shared" si="12"/>
        <v>-160.22864792301658</v>
      </c>
      <c r="S22">
        <f t="shared" si="13"/>
        <v>0.82648008011645202</v>
      </c>
      <c r="T22">
        <f t="shared" si="14"/>
        <v>73.250454270156254</v>
      </c>
    </row>
    <row r="23" spans="1:20" x14ac:dyDescent="0.25">
      <c r="A23">
        <v>19.95</v>
      </c>
      <c r="B23">
        <v>-26.2</v>
      </c>
      <c r="C23">
        <v>-139.11000000000001</v>
      </c>
      <c r="D23">
        <v>-23.54</v>
      </c>
      <c r="E23">
        <v>-158.07</v>
      </c>
      <c r="F23">
        <f t="shared" si="5"/>
        <v>-15.12</v>
      </c>
      <c r="G23" t="str">
        <f t="shared" si="0"/>
        <v>1+1.995i</v>
      </c>
      <c r="H23">
        <f t="shared" si="6"/>
        <v>-6.9723152294742743</v>
      </c>
      <c r="I23">
        <f t="shared" si="7"/>
        <v>-63.377538241421135</v>
      </c>
      <c r="J23" t="str">
        <f t="shared" si="1"/>
        <v>1+1.995i</v>
      </c>
      <c r="K23">
        <f t="shared" si="8"/>
        <v>-6.9723152294742743</v>
      </c>
      <c r="L23">
        <f t="shared" si="9"/>
        <v>-63.377538241421135</v>
      </c>
      <c r="M23" t="str">
        <f t="shared" si="2"/>
        <v>1+0.980362871859261i</v>
      </c>
      <c r="N23">
        <f t="shared" si="10"/>
        <v>-2.9250225551695923</v>
      </c>
      <c r="O23">
        <f t="shared" si="11"/>
        <v>-44.43187801275225</v>
      </c>
      <c r="P23" s="1">
        <f t="shared" si="3"/>
        <v>-8.5728810096449415</v>
      </c>
      <c r="Q23">
        <f t="shared" si="4"/>
        <v>-16.869653014118143</v>
      </c>
      <c r="R23" s="1">
        <f t="shared" si="12"/>
        <v>-179.75983550523947</v>
      </c>
      <c r="S23">
        <f t="shared" si="13"/>
        <v>3.0612856698127042</v>
      </c>
      <c r="T23">
        <f t="shared" si="14"/>
        <v>470.44896424434683</v>
      </c>
    </row>
    <row r="24" spans="1:20" x14ac:dyDescent="0.25">
      <c r="A24">
        <v>25.12</v>
      </c>
      <c r="B24">
        <v>-28.56</v>
      </c>
      <c r="C24">
        <v>-159.24</v>
      </c>
      <c r="D24">
        <v>-26.49</v>
      </c>
      <c r="E24">
        <v>-178.12</v>
      </c>
      <c r="F24">
        <f t="shared" si="5"/>
        <v>-18.07</v>
      </c>
      <c r="G24" t="str">
        <f t="shared" si="0"/>
        <v>1+2.512i</v>
      </c>
      <c r="H24">
        <f t="shared" si="6"/>
        <v>-8.6392593205901349</v>
      </c>
      <c r="I24">
        <f t="shared" si="7"/>
        <v>-68.293034020715908</v>
      </c>
      <c r="J24" t="str">
        <f t="shared" si="1"/>
        <v>1+2.512i</v>
      </c>
      <c r="K24">
        <f t="shared" si="8"/>
        <v>-8.6392593205901349</v>
      </c>
      <c r="L24">
        <f t="shared" si="9"/>
        <v>-68.293034020715908</v>
      </c>
      <c r="M24" t="str">
        <f t="shared" si="2"/>
        <v>1+1.23442182160926i</v>
      </c>
      <c r="N24">
        <f t="shared" si="10"/>
        <v>-4.0205445998663008</v>
      </c>
      <c r="O24">
        <f t="shared" si="11"/>
        <v>-50.989211354212181</v>
      </c>
      <c r="P24" s="1">
        <f t="shared" si="3"/>
        <v>-10.79452486026471</v>
      </c>
      <c r="Q24">
        <f t="shared" si="4"/>
        <v>-21.299063241046571</v>
      </c>
      <c r="R24" s="1">
        <f t="shared" si="12"/>
        <v>-198.36980425590872</v>
      </c>
      <c r="S24">
        <f t="shared" si="13"/>
        <v>10.426849414678186</v>
      </c>
      <c r="T24">
        <f t="shared" si="14"/>
        <v>410.05457240261865</v>
      </c>
    </row>
    <row r="26" spans="1:20" x14ac:dyDescent="0.25">
      <c r="G26">
        <v>179.22</v>
      </c>
      <c r="H26">
        <f>G26-360</f>
        <v>-180.78</v>
      </c>
      <c r="S26">
        <f>SUM(S2:S21)</f>
        <v>5.77575756842446</v>
      </c>
      <c r="T26">
        <f>SUM(T2:T21)</f>
        <v>70.447149450514004</v>
      </c>
    </row>
    <row r="27" spans="1:20" x14ac:dyDescent="0.25">
      <c r="G27">
        <v>149.41999999999999</v>
      </c>
      <c r="H27">
        <f t="shared" ref="H27:H29" si="15">G27-360</f>
        <v>-210.58</v>
      </c>
      <c r="T27">
        <f>5*T26+S26</f>
        <v>358.0115048209945</v>
      </c>
    </row>
    <row r="28" spans="1:20" x14ac:dyDescent="0.25">
      <c r="G28">
        <v>143.37</v>
      </c>
      <c r="H28">
        <f t="shared" si="15"/>
        <v>-216.63</v>
      </c>
    </row>
    <row r="29" spans="1:20" x14ac:dyDescent="0.25">
      <c r="G29">
        <v>129.52000000000001</v>
      </c>
      <c r="H29">
        <f t="shared" si="15"/>
        <v>-230.48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d_16_6_3</vt:lpstr>
      <vt:lpstr>d_25_6_3</vt:lpstr>
      <vt:lpstr>d_48_6_3</vt:lpstr>
      <vt:lpstr>d_62_6_3</vt:lpstr>
      <vt:lpstr>fr_16_3</vt:lpstr>
      <vt:lpstr>fr_25_3</vt:lpstr>
      <vt:lpstr>fr_48_3</vt:lpstr>
      <vt:lpstr>fr_62_3</vt:lpstr>
    </vt:vector>
  </TitlesOfParts>
  <Company>GE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Gutz</dc:creator>
  <cp:lastModifiedBy>Gutz</cp:lastModifiedBy>
  <dcterms:created xsi:type="dcterms:W3CDTF">2016-12-08T14:00:34Z</dcterms:created>
  <dcterms:modified xsi:type="dcterms:W3CDTF">2016-12-12T18:44:39Z</dcterms:modified>
</cp:coreProperties>
</file>