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650" windowHeight="8385" tabRatio="691"/>
  </bookViews>
  <sheets>
    <sheet name="16_6" sheetId="20" r:id="rId1"/>
    <sheet name="20_06_1ms" sheetId="3" r:id="rId2"/>
    <sheet name="25_06_1ms" sheetId="12" r:id="rId3"/>
    <sheet name="36_06_1ms" sheetId="13" r:id="rId4"/>
    <sheet name="45_06_1ms" sheetId="14" r:id="rId5"/>
    <sheet name="50_06_1ms" sheetId="15" r:id="rId6"/>
    <sheet name="52_06_1ms" sheetId="16" r:id="rId7"/>
    <sheet name="55_06_1ms" sheetId="17" r:id="rId8"/>
    <sheet name="63_06_1ms" sheetId="18" r:id="rId9"/>
    <sheet name="65_06" sheetId="22" r:id="rId10"/>
    <sheet name="SummaryFit" sheetId="21" r:id="rId11"/>
    <sheet name="SummaryChart" sheetId="19" r:id="rId12"/>
    <sheet name="BareT25_03_1ms" sheetId="11" r:id="rId13"/>
  </sheets>
  <definedNames>
    <definedName name="solver_adj" localSheetId="0" hidden="1">'16_6'!$V$4</definedName>
    <definedName name="solver_adj" localSheetId="1" hidden="1">'20_06_1ms'!$V$4</definedName>
    <definedName name="solver_adj" localSheetId="2" hidden="1">'25_06_1ms'!$V$4</definedName>
    <definedName name="solver_adj" localSheetId="3" hidden="1">'36_06_1ms'!$V$4</definedName>
    <definedName name="solver_adj" localSheetId="4" hidden="1">'45_06_1ms'!$V$4</definedName>
    <definedName name="solver_adj" localSheetId="5" hidden="1">'50_06_1ms'!$V$4</definedName>
    <definedName name="solver_adj" localSheetId="6" hidden="1">'52_06_1ms'!$V$4</definedName>
    <definedName name="solver_adj" localSheetId="7" hidden="1">'55_06_1ms'!$V$4</definedName>
    <definedName name="solver_adj" localSheetId="8" hidden="1">'63_06_1ms'!$V$4</definedName>
    <definedName name="solver_adj" localSheetId="9" hidden="1">'65_06'!$V$4</definedName>
    <definedName name="solver_adj" localSheetId="12" hidden="1">BareT25_03_1ms!$W$3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opt" localSheetId="0" hidden="1">'16_6'!$T$33</definedName>
    <definedName name="solver_opt" localSheetId="1" hidden="1">'20_06_1ms'!$T$29</definedName>
    <definedName name="solver_opt" localSheetId="2" hidden="1">'25_06_1ms'!$T$29</definedName>
    <definedName name="solver_opt" localSheetId="3" hidden="1">'36_06_1ms'!$T$29</definedName>
    <definedName name="solver_opt" localSheetId="4" hidden="1">'45_06_1ms'!$T$29</definedName>
    <definedName name="solver_opt" localSheetId="5" hidden="1">'50_06_1ms'!$T$29</definedName>
    <definedName name="solver_opt" localSheetId="6" hidden="1">'52_06_1ms'!$T$29</definedName>
    <definedName name="solver_opt" localSheetId="7" hidden="1">'55_06_1ms'!$T$29</definedName>
    <definedName name="solver_opt" localSheetId="8" hidden="1">'63_06_1ms'!$T$29</definedName>
    <definedName name="solver_opt" localSheetId="9" hidden="1">'65_06'!$T$29</definedName>
    <definedName name="solver_opt" localSheetId="12" hidden="1">BareT25_03_1ms!$T$35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2" hidden="1">3</definedName>
  </definedNames>
  <calcPr calcId="145621"/>
</workbook>
</file>

<file path=xl/calcChain.xml><?xml version="1.0" encoding="utf-8"?>
<calcChain xmlns="http://schemas.openxmlformats.org/spreadsheetml/2006/main">
  <c r="P27" i="22" l="1"/>
  <c r="M27" i="22"/>
  <c r="O27" i="22" s="1"/>
  <c r="J27" i="22"/>
  <c r="L27" i="22" s="1"/>
  <c r="G27" i="22"/>
  <c r="I27" i="22" s="1"/>
  <c r="P26" i="22"/>
  <c r="M26" i="22"/>
  <c r="O26" i="22" s="1"/>
  <c r="L26" i="22"/>
  <c r="J26" i="22"/>
  <c r="K26" i="22" s="1"/>
  <c r="H26" i="22"/>
  <c r="G26" i="22"/>
  <c r="I26" i="22" s="1"/>
  <c r="P25" i="22"/>
  <c r="M25" i="22"/>
  <c r="O25" i="22" s="1"/>
  <c r="J25" i="22"/>
  <c r="K25" i="22" s="1"/>
  <c r="I25" i="22"/>
  <c r="H25" i="22"/>
  <c r="G25" i="22"/>
  <c r="P24" i="22"/>
  <c r="M24" i="22"/>
  <c r="O24" i="22" s="1"/>
  <c r="L24" i="22"/>
  <c r="J24" i="22"/>
  <c r="K24" i="22" s="1"/>
  <c r="G24" i="22"/>
  <c r="I24" i="22" s="1"/>
  <c r="P23" i="22"/>
  <c r="M23" i="22"/>
  <c r="O23" i="22" s="1"/>
  <c r="J23" i="22"/>
  <c r="L23" i="22" s="1"/>
  <c r="H23" i="22"/>
  <c r="G23" i="22"/>
  <c r="I23" i="22" s="1"/>
  <c r="P22" i="22"/>
  <c r="M22" i="22"/>
  <c r="O22" i="22" s="1"/>
  <c r="K22" i="22"/>
  <c r="J22" i="22"/>
  <c r="L22" i="22" s="1"/>
  <c r="H22" i="22"/>
  <c r="G22" i="22"/>
  <c r="I22" i="22" s="1"/>
  <c r="P21" i="22"/>
  <c r="M21" i="22"/>
  <c r="O21" i="22" s="1"/>
  <c r="L21" i="22"/>
  <c r="J21" i="22"/>
  <c r="K21" i="22" s="1"/>
  <c r="I21" i="22"/>
  <c r="H21" i="22"/>
  <c r="G21" i="22"/>
  <c r="P20" i="22"/>
  <c r="M20" i="22"/>
  <c r="N20" i="22" s="1"/>
  <c r="L20" i="22"/>
  <c r="J20" i="22"/>
  <c r="K20" i="22" s="1"/>
  <c r="G20" i="22"/>
  <c r="I20" i="22" s="1"/>
  <c r="P19" i="22"/>
  <c r="M19" i="22"/>
  <c r="O19" i="22" s="1"/>
  <c r="J19" i="22"/>
  <c r="L19" i="22" s="1"/>
  <c r="H19" i="22"/>
  <c r="G19" i="22"/>
  <c r="I19" i="22" s="1"/>
  <c r="P18" i="22"/>
  <c r="M18" i="22"/>
  <c r="O18" i="22" s="1"/>
  <c r="K18" i="22"/>
  <c r="J18" i="22"/>
  <c r="L18" i="22" s="1"/>
  <c r="H18" i="22"/>
  <c r="G18" i="22"/>
  <c r="I18" i="22" s="1"/>
  <c r="P17" i="22"/>
  <c r="M17" i="22"/>
  <c r="O17" i="22" s="1"/>
  <c r="L17" i="22"/>
  <c r="J17" i="22"/>
  <c r="K17" i="22" s="1"/>
  <c r="I17" i="22"/>
  <c r="H17" i="22"/>
  <c r="G17" i="22"/>
  <c r="P16" i="22"/>
  <c r="M16" i="22"/>
  <c r="O16" i="22" s="1"/>
  <c r="J16" i="22"/>
  <c r="L16" i="22" s="1"/>
  <c r="G16" i="22"/>
  <c r="I16" i="22" s="1"/>
  <c r="P15" i="22"/>
  <c r="M15" i="22"/>
  <c r="O15" i="22" s="1"/>
  <c r="J15" i="22"/>
  <c r="L15" i="22" s="1"/>
  <c r="H15" i="22"/>
  <c r="G15" i="22"/>
  <c r="I15" i="22" s="1"/>
  <c r="P14" i="22"/>
  <c r="M14" i="22"/>
  <c r="O14" i="22" s="1"/>
  <c r="K14" i="22"/>
  <c r="J14" i="22"/>
  <c r="L14" i="22" s="1"/>
  <c r="H14" i="22"/>
  <c r="G14" i="22"/>
  <c r="I14" i="22" s="1"/>
  <c r="P13" i="22"/>
  <c r="M13" i="22"/>
  <c r="O13" i="22" s="1"/>
  <c r="L13" i="22"/>
  <c r="J13" i="22"/>
  <c r="K13" i="22" s="1"/>
  <c r="I13" i="22"/>
  <c r="H13" i="22"/>
  <c r="G13" i="22"/>
  <c r="P12" i="22"/>
  <c r="M12" i="22"/>
  <c r="O12" i="22" s="1"/>
  <c r="J12" i="22"/>
  <c r="L12" i="22" s="1"/>
  <c r="G12" i="22"/>
  <c r="I12" i="22" s="1"/>
  <c r="P11" i="22"/>
  <c r="M11" i="22"/>
  <c r="O11" i="22" s="1"/>
  <c r="J11" i="22"/>
  <c r="L11" i="22" s="1"/>
  <c r="H11" i="22"/>
  <c r="G11" i="22"/>
  <c r="I11" i="22" s="1"/>
  <c r="P10" i="22"/>
  <c r="M10" i="22"/>
  <c r="O10" i="22" s="1"/>
  <c r="K10" i="22"/>
  <c r="J10" i="22"/>
  <c r="L10" i="22" s="1"/>
  <c r="H10" i="22"/>
  <c r="G10" i="22"/>
  <c r="I10" i="22" s="1"/>
  <c r="P9" i="22"/>
  <c r="M9" i="22"/>
  <c r="O9" i="22" s="1"/>
  <c r="L9" i="22"/>
  <c r="J9" i="22"/>
  <c r="K9" i="22" s="1"/>
  <c r="I9" i="22"/>
  <c r="H9" i="22"/>
  <c r="G9" i="22"/>
  <c r="P8" i="22"/>
  <c r="M8" i="22"/>
  <c r="O8" i="22" s="1"/>
  <c r="J8" i="22"/>
  <c r="L8" i="22" s="1"/>
  <c r="G8" i="22"/>
  <c r="I8" i="22" s="1"/>
  <c r="P7" i="22"/>
  <c r="M7" i="22"/>
  <c r="O7" i="22" s="1"/>
  <c r="J7" i="22"/>
  <c r="L7" i="22" s="1"/>
  <c r="H7" i="22"/>
  <c r="G7" i="22"/>
  <c r="I7" i="22" s="1"/>
  <c r="P6" i="22"/>
  <c r="M6" i="22"/>
  <c r="O6" i="22" s="1"/>
  <c r="K6" i="22"/>
  <c r="J6" i="22"/>
  <c r="L6" i="22" s="1"/>
  <c r="H6" i="22"/>
  <c r="G6" i="22"/>
  <c r="I6" i="22" s="1"/>
  <c r="P5" i="22"/>
  <c r="M5" i="22"/>
  <c r="O5" i="22" s="1"/>
  <c r="L5" i="22"/>
  <c r="J5" i="22"/>
  <c r="K5" i="22" s="1"/>
  <c r="I5" i="22"/>
  <c r="H5" i="22"/>
  <c r="G5" i="22"/>
  <c r="P4" i="22"/>
  <c r="M4" i="22"/>
  <c r="O4" i="22" s="1"/>
  <c r="J4" i="22"/>
  <c r="L4" i="22" s="1"/>
  <c r="G4" i="22"/>
  <c r="I4" i="22" s="1"/>
  <c r="P3" i="22"/>
  <c r="M3" i="22"/>
  <c r="O3" i="22" s="1"/>
  <c r="J3" i="22"/>
  <c r="L3" i="22" s="1"/>
  <c r="H3" i="22"/>
  <c r="G3" i="22"/>
  <c r="I3" i="22" s="1"/>
  <c r="P2" i="22"/>
  <c r="M2" i="22"/>
  <c r="O2" i="22" s="1"/>
  <c r="K2" i="22"/>
  <c r="J2" i="22"/>
  <c r="L2" i="22" s="1"/>
  <c r="H2" i="22"/>
  <c r="G2" i="22"/>
  <c r="I2" i="22" s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N21" i="22" l="1"/>
  <c r="Q21" i="22" s="1"/>
  <c r="S21" i="22" s="1"/>
  <c r="N10" i="22"/>
  <c r="Q10" i="22" s="1"/>
  <c r="S10" i="22" s="1"/>
  <c r="R21" i="22"/>
  <c r="T21" i="22" s="1"/>
  <c r="N18" i="22"/>
  <c r="Q18" i="22" s="1"/>
  <c r="S18" i="22" s="1"/>
  <c r="N4" i="22"/>
  <c r="N13" i="22"/>
  <c r="Q13" i="22" s="1"/>
  <c r="S13" i="22" s="1"/>
  <c r="N16" i="22"/>
  <c r="N5" i="22"/>
  <c r="Q5" i="22" s="1"/>
  <c r="S5" i="22" s="1"/>
  <c r="N6" i="22"/>
  <c r="Q6" i="22" s="1"/>
  <c r="S6" i="22" s="1"/>
  <c r="O20" i="22"/>
  <c r="R20" i="22" s="1"/>
  <c r="T20" i="22" s="1"/>
  <c r="R26" i="22"/>
  <c r="T26" i="22" s="1"/>
  <c r="R3" i="22"/>
  <c r="T3" i="22" s="1"/>
  <c r="R19" i="22"/>
  <c r="T19" i="22" s="1"/>
  <c r="R24" i="22"/>
  <c r="T24" i="22" s="1"/>
  <c r="N22" i="22"/>
  <c r="Q22" i="22" s="1"/>
  <c r="S22" i="22" s="1"/>
  <c r="N8" i="22"/>
  <c r="N9" i="22"/>
  <c r="Q9" i="22" s="1"/>
  <c r="S9" i="22" s="1"/>
  <c r="R16" i="22"/>
  <c r="T16" i="22" s="1"/>
  <c r="N12" i="22"/>
  <c r="N14" i="22"/>
  <c r="Q14" i="22" s="1"/>
  <c r="S14" i="22" s="1"/>
  <c r="N24" i="22"/>
  <c r="N25" i="22"/>
  <c r="Q25" i="22" s="1"/>
  <c r="S25" i="22" s="1"/>
  <c r="R4" i="22"/>
  <c r="T4" i="22" s="1"/>
  <c r="R10" i="22"/>
  <c r="T10" i="22" s="1"/>
  <c r="N2" i="22"/>
  <c r="Q2" i="22" s="1"/>
  <c r="S2" i="22" s="1"/>
  <c r="N17" i="22"/>
  <c r="Q17" i="22" s="1"/>
  <c r="S17" i="22" s="1"/>
  <c r="R2" i="22"/>
  <c r="T2" i="22" s="1"/>
  <c r="R12" i="22"/>
  <c r="T12" i="22" s="1"/>
  <c r="R13" i="22"/>
  <c r="T13" i="22" s="1"/>
  <c r="R18" i="22"/>
  <c r="T18" i="22" s="1"/>
  <c r="R7" i="22"/>
  <c r="T7" i="22" s="1"/>
  <c r="R6" i="22"/>
  <c r="T6" i="22" s="1"/>
  <c r="R17" i="22"/>
  <c r="T17" i="22" s="1"/>
  <c r="R23" i="22"/>
  <c r="T23" i="22" s="1"/>
  <c r="R11" i="22"/>
  <c r="T11" i="22" s="1"/>
  <c r="R22" i="22"/>
  <c r="T22" i="22" s="1"/>
  <c r="R27" i="22"/>
  <c r="T27" i="22" s="1"/>
  <c r="R5" i="22"/>
  <c r="T5" i="22" s="1"/>
  <c r="R15" i="22"/>
  <c r="T15" i="22" s="1"/>
  <c r="R8" i="22"/>
  <c r="T8" i="22" s="1"/>
  <c r="R9" i="22"/>
  <c r="T9" i="22" s="1"/>
  <c r="R14" i="22"/>
  <c r="T14" i="22" s="1"/>
  <c r="L25" i="22"/>
  <c r="R25" i="22" s="1"/>
  <c r="T25" i="22" s="1"/>
  <c r="N26" i="22"/>
  <c r="Q26" i="22" s="1"/>
  <c r="S26" i="22" s="1"/>
  <c r="H27" i="22"/>
  <c r="K4" i="22"/>
  <c r="K8" i="22"/>
  <c r="K12" i="22"/>
  <c r="K16" i="22"/>
  <c r="K3" i="22"/>
  <c r="K7" i="22"/>
  <c r="K11" i="22"/>
  <c r="K15" i="22"/>
  <c r="K19" i="22"/>
  <c r="K23" i="22"/>
  <c r="K27" i="22"/>
  <c r="N27" i="22"/>
  <c r="N3" i="22"/>
  <c r="H4" i="22"/>
  <c r="N7" i="22"/>
  <c r="H8" i="22"/>
  <c r="N11" i="22"/>
  <c r="H12" i="22"/>
  <c r="N15" i="22"/>
  <c r="Q15" i="22" s="1"/>
  <c r="S15" i="22" s="1"/>
  <c r="H16" i="22"/>
  <c r="N19" i="22"/>
  <c r="H20" i="22"/>
  <c r="Q20" i="22" s="1"/>
  <c r="S20" i="22" s="1"/>
  <c r="N23" i="22"/>
  <c r="H24" i="22"/>
  <c r="Q4" i="22" l="1"/>
  <c r="S4" i="22" s="1"/>
  <c r="Q12" i="22"/>
  <c r="S12" i="22" s="1"/>
  <c r="Q16" i="22"/>
  <c r="S16" i="22" s="1"/>
  <c r="Q19" i="22"/>
  <c r="S19" i="22" s="1"/>
  <c r="Q24" i="22"/>
  <c r="S24" i="22" s="1"/>
  <c r="Q23" i="22"/>
  <c r="S23" i="22" s="1"/>
  <c r="Q11" i="22"/>
  <c r="S11" i="22" s="1"/>
  <c r="Q7" i="22"/>
  <c r="S7" i="22" s="1"/>
  <c r="Q3" i="22"/>
  <c r="S3" i="22" s="1"/>
  <c r="Q8" i="22"/>
  <c r="S8" i="22" s="1"/>
  <c r="Q27" i="22"/>
  <c r="S27" i="22" s="1"/>
  <c r="T28" i="22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" i="11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8" i="20"/>
  <c r="P29" i="20"/>
  <c r="P30" i="20"/>
  <c r="P31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" i="2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" i="14"/>
  <c r="S28" i="22" l="1"/>
  <c r="T29" i="22" s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2" i="20"/>
  <c r="M31" i="20"/>
  <c r="O31" i="20" s="1"/>
  <c r="J31" i="20"/>
  <c r="K31" i="20" s="1"/>
  <c r="G31" i="20"/>
  <c r="I31" i="20" s="1"/>
  <c r="M30" i="20"/>
  <c r="O30" i="20" s="1"/>
  <c r="J30" i="20"/>
  <c r="L30" i="20" s="1"/>
  <c r="G30" i="20"/>
  <c r="I30" i="20" s="1"/>
  <c r="M29" i="20"/>
  <c r="O29" i="20" s="1"/>
  <c r="J29" i="20"/>
  <c r="L29" i="20" s="1"/>
  <c r="G29" i="20"/>
  <c r="I29" i="20" s="1"/>
  <c r="M28" i="20"/>
  <c r="O28" i="20" s="1"/>
  <c r="J28" i="20"/>
  <c r="K28" i="20" s="1"/>
  <c r="G28" i="20"/>
  <c r="I28" i="20" s="1"/>
  <c r="M27" i="20"/>
  <c r="O27" i="20" s="1"/>
  <c r="J27" i="20"/>
  <c r="K27" i="20" s="1"/>
  <c r="G27" i="20"/>
  <c r="H27" i="20" s="1"/>
  <c r="M26" i="20"/>
  <c r="N26" i="20" s="1"/>
  <c r="J26" i="20"/>
  <c r="L26" i="20" s="1"/>
  <c r="G26" i="20"/>
  <c r="I26" i="20" s="1"/>
  <c r="M25" i="20"/>
  <c r="O25" i="20" s="1"/>
  <c r="J25" i="20"/>
  <c r="L25" i="20" s="1"/>
  <c r="G25" i="20"/>
  <c r="H25" i="20" s="1"/>
  <c r="M24" i="20"/>
  <c r="O24" i="20" s="1"/>
  <c r="J24" i="20"/>
  <c r="K24" i="20" s="1"/>
  <c r="G24" i="20"/>
  <c r="I24" i="20" s="1"/>
  <c r="M23" i="20"/>
  <c r="O23" i="20" s="1"/>
  <c r="J23" i="20"/>
  <c r="K23" i="20" s="1"/>
  <c r="G23" i="20"/>
  <c r="H23" i="20" s="1"/>
  <c r="M22" i="20"/>
  <c r="N22" i="20" s="1"/>
  <c r="J22" i="20"/>
  <c r="L22" i="20" s="1"/>
  <c r="G22" i="20"/>
  <c r="I22" i="20" s="1"/>
  <c r="M21" i="20"/>
  <c r="O21" i="20" s="1"/>
  <c r="J21" i="20"/>
  <c r="L21" i="20" s="1"/>
  <c r="G21" i="20"/>
  <c r="H21" i="20" s="1"/>
  <c r="M20" i="20"/>
  <c r="O20" i="20" s="1"/>
  <c r="J20" i="20"/>
  <c r="K20" i="20" s="1"/>
  <c r="G20" i="20"/>
  <c r="I20" i="20" s="1"/>
  <c r="M19" i="20"/>
  <c r="O19" i="20" s="1"/>
  <c r="J19" i="20"/>
  <c r="L19" i="20" s="1"/>
  <c r="G19" i="20"/>
  <c r="H19" i="20" s="1"/>
  <c r="M18" i="20"/>
  <c r="O18" i="20" s="1"/>
  <c r="J18" i="20"/>
  <c r="L18" i="20" s="1"/>
  <c r="G18" i="20"/>
  <c r="H18" i="20" s="1"/>
  <c r="M17" i="20"/>
  <c r="O17" i="20" s="1"/>
  <c r="J17" i="20"/>
  <c r="L17" i="20" s="1"/>
  <c r="G17" i="20"/>
  <c r="I17" i="20" s="1"/>
  <c r="M16" i="20"/>
  <c r="N16" i="20" s="1"/>
  <c r="J16" i="20"/>
  <c r="L16" i="20" s="1"/>
  <c r="G16" i="20"/>
  <c r="I16" i="20" s="1"/>
  <c r="M15" i="20"/>
  <c r="N15" i="20" s="1"/>
  <c r="J15" i="20"/>
  <c r="K15" i="20" s="1"/>
  <c r="G15" i="20"/>
  <c r="I15" i="20" s="1"/>
  <c r="M14" i="20"/>
  <c r="O14" i="20" s="1"/>
  <c r="J14" i="20"/>
  <c r="K14" i="20" s="1"/>
  <c r="G14" i="20"/>
  <c r="H14" i="20" s="1"/>
  <c r="M13" i="20"/>
  <c r="O13" i="20" s="1"/>
  <c r="J13" i="20"/>
  <c r="L13" i="20" s="1"/>
  <c r="G13" i="20"/>
  <c r="H13" i="20" s="1"/>
  <c r="M12" i="20"/>
  <c r="O12" i="20" s="1"/>
  <c r="J12" i="20"/>
  <c r="L12" i="20" s="1"/>
  <c r="G12" i="20"/>
  <c r="I12" i="20" s="1"/>
  <c r="M11" i="20"/>
  <c r="O11" i="20" s="1"/>
  <c r="J11" i="20"/>
  <c r="K11" i="20" s="1"/>
  <c r="G11" i="20"/>
  <c r="H11" i="20" s="1"/>
  <c r="M10" i="20"/>
  <c r="O10" i="20" s="1"/>
  <c r="J10" i="20"/>
  <c r="L10" i="20" s="1"/>
  <c r="G10" i="20"/>
  <c r="H10" i="20" s="1"/>
  <c r="M9" i="20"/>
  <c r="N9" i="20" s="1"/>
  <c r="J9" i="20"/>
  <c r="L9" i="20" s="1"/>
  <c r="G9" i="20"/>
  <c r="I9" i="20" s="1"/>
  <c r="M8" i="20"/>
  <c r="N8" i="20" s="1"/>
  <c r="J8" i="20"/>
  <c r="L8" i="20" s="1"/>
  <c r="G8" i="20"/>
  <c r="I8" i="20" s="1"/>
  <c r="M7" i="20"/>
  <c r="N7" i="20" s="1"/>
  <c r="J7" i="20"/>
  <c r="K7" i="20" s="1"/>
  <c r="G7" i="20"/>
  <c r="I7" i="20" s="1"/>
  <c r="M6" i="20"/>
  <c r="N6" i="20" s="1"/>
  <c r="J6" i="20"/>
  <c r="K6" i="20" s="1"/>
  <c r="G6" i="20"/>
  <c r="H6" i="20" s="1"/>
  <c r="M5" i="20"/>
  <c r="O5" i="20" s="1"/>
  <c r="J5" i="20"/>
  <c r="L5" i="20" s="1"/>
  <c r="G5" i="20"/>
  <c r="H5" i="20" s="1"/>
  <c r="M4" i="20"/>
  <c r="N4" i="20" s="1"/>
  <c r="J4" i="20"/>
  <c r="K4" i="20" s="1"/>
  <c r="G4" i="20"/>
  <c r="I4" i="20" s="1"/>
  <c r="M3" i="20"/>
  <c r="O3" i="20" s="1"/>
  <c r="J3" i="20"/>
  <c r="K3" i="20" s="1"/>
  <c r="G3" i="20"/>
  <c r="H3" i="20" s="1"/>
  <c r="M2" i="20"/>
  <c r="O2" i="20" s="1"/>
  <c r="J2" i="20"/>
  <c r="L2" i="20" s="1"/>
  <c r="G2" i="20"/>
  <c r="I2" i="20" s="1"/>
  <c r="R30" i="20" l="1"/>
  <c r="R12" i="20"/>
  <c r="R13" i="20"/>
  <c r="R29" i="20"/>
  <c r="R17" i="20"/>
  <c r="T17" i="20" s="1"/>
  <c r="R2" i="20"/>
  <c r="T2" i="20" s="1"/>
  <c r="T12" i="20"/>
  <c r="L20" i="20"/>
  <c r="K8" i="20"/>
  <c r="L11" i="20"/>
  <c r="L7" i="20"/>
  <c r="L3" i="20"/>
  <c r="K12" i="20"/>
  <c r="L15" i="20"/>
  <c r="L24" i="20"/>
  <c r="K19" i="20"/>
  <c r="L28" i="20"/>
  <c r="K22" i="20"/>
  <c r="K26" i="20"/>
  <c r="K30" i="20"/>
  <c r="L4" i="20"/>
  <c r="K13" i="20"/>
  <c r="K16" i="20"/>
  <c r="Q6" i="20"/>
  <c r="S6" i="20" s="1"/>
  <c r="O9" i="20"/>
  <c r="R9" i="20" s="1"/>
  <c r="N13" i="20"/>
  <c r="O4" i="20"/>
  <c r="R4" i="20" s="1"/>
  <c r="N17" i="20"/>
  <c r="I27" i="20"/>
  <c r="R27" i="20" s="1"/>
  <c r="I3" i="20"/>
  <c r="I25" i="20"/>
  <c r="R25" i="20" s="1"/>
  <c r="I23" i="20"/>
  <c r="R23" i="20" s="1"/>
  <c r="I11" i="20"/>
  <c r="R11" i="20" s="1"/>
  <c r="I6" i="20"/>
  <c r="I21" i="20"/>
  <c r="R21" i="20" s="1"/>
  <c r="I19" i="20"/>
  <c r="R19" i="20" s="1"/>
  <c r="N5" i="20"/>
  <c r="N29" i="20"/>
  <c r="H24" i="20"/>
  <c r="H28" i="20"/>
  <c r="I18" i="20"/>
  <c r="R18" i="20" s="1"/>
  <c r="H12" i="20"/>
  <c r="I14" i="20"/>
  <c r="R14" i="20" s="1"/>
  <c r="H30" i="20"/>
  <c r="N12" i="20"/>
  <c r="N14" i="20"/>
  <c r="Q14" i="20" s="1"/>
  <c r="S14" i="20" s="1"/>
  <c r="O16" i="20"/>
  <c r="R16" i="20" s="1"/>
  <c r="N20" i="20"/>
  <c r="O22" i="20"/>
  <c r="R22" i="20" s="1"/>
  <c r="N24" i="20"/>
  <c r="O26" i="20"/>
  <c r="R26" i="20" s="1"/>
  <c r="N28" i="20"/>
  <c r="I10" i="20"/>
  <c r="R10" i="20" s="1"/>
  <c r="O8" i="20"/>
  <c r="R8" i="20" s="1"/>
  <c r="H20" i="20"/>
  <c r="H7" i="20"/>
  <c r="Q7" i="20" s="1"/>
  <c r="S7" i="20" s="1"/>
  <c r="H15" i="20"/>
  <c r="Q15" i="20" s="1"/>
  <c r="S15" i="20" s="1"/>
  <c r="H2" i="20"/>
  <c r="H29" i="20"/>
  <c r="N23" i="20"/>
  <c r="Q23" i="20" s="1"/>
  <c r="S23" i="20" s="1"/>
  <c r="N27" i="20"/>
  <c r="Q27" i="20" s="1"/>
  <c r="S27" i="20" s="1"/>
  <c r="N31" i="20"/>
  <c r="K5" i="20"/>
  <c r="I5" i="20"/>
  <c r="R5" i="20" s="1"/>
  <c r="L6" i="20"/>
  <c r="O7" i="20"/>
  <c r="R7" i="20" s="1"/>
  <c r="I13" i="20"/>
  <c r="L14" i="20"/>
  <c r="O15" i="20"/>
  <c r="R15" i="20" s="1"/>
  <c r="L23" i="20"/>
  <c r="L27" i="20"/>
  <c r="L31" i="20"/>
  <c r="R31" i="20" s="1"/>
  <c r="H4" i="20"/>
  <c r="Q4" i="20" s="1"/>
  <c r="S4" i="20" s="1"/>
  <c r="K2" i="20"/>
  <c r="N3" i="20"/>
  <c r="Q3" i="20" s="1"/>
  <c r="S3" i="20" s="1"/>
  <c r="O6" i="20"/>
  <c r="H9" i="20"/>
  <c r="K10" i="20"/>
  <c r="N11" i="20"/>
  <c r="Q11" i="20" s="1"/>
  <c r="S11" i="20" s="1"/>
  <c r="H17" i="20"/>
  <c r="K18" i="20"/>
  <c r="N19" i="20"/>
  <c r="K21" i="20"/>
  <c r="K25" i="20"/>
  <c r="K29" i="20"/>
  <c r="N30" i="20"/>
  <c r="H31" i="20"/>
  <c r="N2" i="20"/>
  <c r="H16" i="20"/>
  <c r="Q16" i="20" s="1"/>
  <c r="S16" i="20" s="1"/>
  <c r="K17" i="20"/>
  <c r="N18" i="20"/>
  <c r="N21" i="20"/>
  <c r="H22" i="20"/>
  <c r="N25" i="20"/>
  <c r="H26" i="20"/>
  <c r="H8" i="20"/>
  <c r="Q8" i="20" s="1"/>
  <c r="S8" i="20" s="1"/>
  <c r="K9" i="20"/>
  <c r="N10" i="20"/>
  <c r="G3" i="11"/>
  <c r="G4" i="11"/>
  <c r="G5" i="11"/>
  <c r="H5" i="11" s="1"/>
  <c r="G6" i="11"/>
  <c r="G7" i="11"/>
  <c r="I7" i="11" s="1"/>
  <c r="G8" i="11"/>
  <c r="I8" i="11" s="1"/>
  <c r="G9" i="11"/>
  <c r="G10" i="11"/>
  <c r="I10" i="11" s="1"/>
  <c r="G11" i="11"/>
  <c r="G12" i="11"/>
  <c r="I12" i="11" s="1"/>
  <c r="G13" i="11"/>
  <c r="H13" i="11" s="1"/>
  <c r="G14" i="11"/>
  <c r="G15" i="11"/>
  <c r="H15" i="11" s="1"/>
  <c r="G16" i="11"/>
  <c r="I16" i="11" s="1"/>
  <c r="G17" i="11"/>
  <c r="G18" i="11"/>
  <c r="I18" i="11" s="1"/>
  <c r="G19" i="11"/>
  <c r="I19" i="11" s="1"/>
  <c r="G20" i="11"/>
  <c r="I20" i="11" s="1"/>
  <c r="G21" i="11"/>
  <c r="H21" i="11" s="1"/>
  <c r="G22" i="11"/>
  <c r="I22" i="11" s="1"/>
  <c r="G23" i="11"/>
  <c r="H23" i="11" s="1"/>
  <c r="G24" i="11"/>
  <c r="I24" i="11" s="1"/>
  <c r="G25" i="1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H31" i="11" s="1"/>
  <c r="G32" i="11"/>
  <c r="I32" i="11" s="1"/>
  <c r="G33" i="11"/>
  <c r="G2" i="11"/>
  <c r="I2" i="11" s="1"/>
  <c r="I33" i="11"/>
  <c r="I25" i="11"/>
  <c r="H22" i="11"/>
  <c r="H19" i="11"/>
  <c r="I17" i="11"/>
  <c r="H14" i="11"/>
  <c r="I14" i="11"/>
  <c r="H12" i="11"/>
  <c r="I11" i="11"/>
  <c r="H11" i="11"/>
  <c r="I9" i="11"/>
  <c r="H6" i="11"/>
  <c r="I6" i="11"/>
  <c r="I4" i="11"/>
  <c r="H4" i="11"/>
  <c r="I3" i="11"/>
  <c r="H3" i="1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" i="1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2" i="11"/>
  <c r="M27" i="18"/>
  <c r="O27" i="18" s="1"/>
  <c r="R27" i="18" s="1"/>
  <c r="J27" i="18"/>
  <c r="K27" i="18" s="1"/>
  <c r="G27" i="18"/>
  <c r="I27" i="18" s="1"/>
  <c r="M26" i="18"/>
  <c r="O26" i="18" s="1"/>
  <c r="R26" i="18" s="1"/>
  <c r="J26" i="18"/>
  <c r="L26" i="18" s="1"/>
  <c r="G26" i="18"/>
  <c r="I26" i="18" s="1"/>
  <c r="M25" i="18"/>
  <c r="O25" i="18" s="1"/>
  <c r="R25" i="18" s="1"/>
  <c r="J25" i="18"/>
  <c r="K25" i="18" s="1"/>
  <c r="G25" i="18"/>
  <c r="I25" i="18" s="1"/>
  <c r="M24" i="18"/>
  <c r="O24" i="18" s="1"/>
  <c r="R24" i="18" s="1"/>
  <c r="J24" i="18"/>
  <c r="L24" i="18" s="1"/>
  <c r="G24" i="18"/>
  <c r="I24" i="18" s="1"/>
  <c r="M23" i="18"/>
  <c r="O23" i="18" s="1"/>
  <c r="R23" i="18" s="1"/>
  <c r="J23" i="18"/>
  <c r="K23" i="18" s="1"/>
  <c r="G23" i="18"/>
  <c r="I23" i="18" s="1"/>
  <c r="M22" i="18"/>
  <c r="O22" i="18" s="1"/>
  <c r="R22" i="18" s="1"/>
  <c r="J22" i="18"/>
  <c r="L22" i="18" s="1"/>
  <c r="G22" i="18"/>
  <c r="I22" i="18" s="1"/>
  <c r="M21" i="18"/>
  <c r="O21" i="18" s="1"/>
  <c r="R21" i="18" s="1"/>
  <c r="J21" i="18"/>
  <c r="K21" i="18" s="1"/>
  <c r="G21" i="18"/>
  <c r="I21" i="18" s="1"/>
  <c r="M20" i="18"/>
  <c r="O20" i="18" s="1"/>
  <c r="R20" i="18" s="1"/>
  <c r="J20" i="18"/>
  <c r="L20" i="18" s="1"/>
  <c r="G20" i="18"/>
  <c r="I20" i="18" s="1"/>
  <c r="M19" i="18"/>
  <c r="O19" i="18" s="1"/>
  <c r="R19" i="18" s="1"/>
  <c r="J19" i="18"/>
  <c r="K19" i="18" s="1"/>
  <c r="G19" i="18"/>
  <c r="I19" i="18" s="1"/>
  <c r="M18" i="18"/>
  <c r="O18" i="18" s="1"/>
  <c r="R18" i="18" s="1"/>
  <c r="J18" i="18"/>
  <c r="L18" i="18" s="1"/>
  <c r="G18" i="18"/>
  <c r="I18" i="18" s="1"/>
  <c r="M17" i="18"/>
  <c r="O17" i="18" s="1"/>
  <c r="R17" i="18" s="1"/>
  <c r="J17" i="18"/>
  <c r="K17" i="18" s="1"/>
  <c r="G17" i="18"/>
  <c r="I17" i="18" s="1"/>
  <c r="M16" i="18"/>
  <c r="O16" i="18" s="1"/>
  <c r="R16" i="18" s="1"/>
  <c r="J16" i="18"/>
  <c r="L16" i="18" s="1"/>
  <c r="G16" i="18"/>
  <c r="H16" i="18" s="1"/>
  <c r="M15" i="18"/>
  <c r="O15" i="18" s="1"/>
  <c r="R15" i="18" s="1"/>
  <c r="J15" i="18"/>
  <c r="K15" i="18" s="1"/>
  <c r="G15" i="18"/>
  <c r="I15" i="18" s="1"/>
  <c r="M14" i="18"/>
  <c r="O14" i="18" s="1"/>
  <c r="R14" i="18" s="1"/>
  <c r="J14" i="18"/>
  <c r="L14" i="18" s="1"/>
  <c r="G14" i="18"/>
  <c r="I14" i="18" s="1"/>
  <c r="M13" i="18"/>
  <c r="O13" i="18" s="1"/>
  <c r="R13" i="18" s="1"/>
  <c r="J13" i="18"/>
  <c r="K13" i="18" s="1"/>
  <c r="G13" i="18"/>
  <c r="I13" i="18" s="1"/>
  <c r="M12" i="18"/>
  <c r="O12" i="18" s="1"/>
  <c r="R12" i="18" s="1"/>
  <c r="J12" i="18"/>
  <c r="L12" i="18" s="1"/>
  <c r="G12" i="18"/>
  <c r="I12" i="18" s="1"/>
  <c r="M11" i="18"/>
  <c r="O11" i="18" s="1"/>
  <c r="R11" i="18" s="1"/>
  <c r="J11" i="18"/>
  <c r="K11" i="18" s="1"/>
  <c r="G11" i="18"/>
  <c r="I11" i="18" s="1"/>
  <c r="M10" i="18"/>
  <c r="O10" i="18" s="1"/>
  <c r="R10" i="18" s="1"/>
  <c r="J10" i="18"/>
  <c r="L10" i="18" s="1"/>
  <c r="G10" i="18"/>
  <c r="I10" i="18" s="1"/>
  <c r="M9" i="18"/>
  <c r="O9" i="18" s="1"/>
  <c r="R9" i="18" s="1"/>
  <c r="J9" i="18"/>
  <c r="K9" i="18" s="1"/>
  <c r="G9" i="18"/>
  <c r="I9" i="18" s="1"/>
  <c r="M8" i="18"/>
  <c r="O8" i="18" s="1"/>
  <c r="R8" i="18" s="1"/>
  <c r="J8" i="18"/>
  <c r="L8" i="18" s="1"/>
  <c r="G8" i="18"/>
  <c r="I8" i="18" s="1"/>
  <c r="M7" i="18"/>
  <c r="O7" i="18" s="1"/>
  <c r="R7" i="18" s="1"/>
  <c r="J7" i="18"/>
  <c r="K7" i="18" s="1"/>
  <c r="G7" i="18"/>
  <c r="I7" i="18" s="1"/>
  <c r="M6" i="18"/>
  <c r="O6" i="18" s="1"/>
  <c r="R6" i="18" s="1"/>
  <c r="J6" i="18"/>
  <c r="L6" i="18" s="1"/>
  <c r="G6" i="18"/>
  <c r="I6" i="18" s="1"/>
  <c r="M5" i="18"/>
  <c r="O5" i="18" s="1"/>
  <c r="R5" i="18" s="1"/>
  <c r="J5" i="18"/>
  <c r="K5" i="18" s="1"/>
  <c r="G5" i="18"/>
  <c r="I5" i="18" s="1"/>
  <c r="M4" i="18"/>
  <c r="O4" i="18" s="1"/>
  <c r="R4" i="18" s="1"/>
  <c r="J4" i="18"/>
  <c r="L4" i="18" s="1"/>
  <c r="G4" i="18"/>
  <c r="I4" i="18" s="1"/>
  <c r="M3" i="18"/>
  <c r="O3" i="18" s="1"/>
  <c r="R3" i="18" s="1"/>
  <c r="L3" i="18"/>
  <c r="J3" i="18"/>
  <c r="K3" i="18" s="1"/>
  <c r="G3" i="18"/>
  <c r="I3" i="18" s="1"/>
  <c r="M2" i="18"/>
  <c r="O2" i="18" s="1"/>
  <c r="R2" i="18" s="1"/>
  <c r="J2" i="18"/>
  <c r="L2" i="18" s="1"/>
  <c r="G2" i="18"/>
  <c r="I2" i="18" s="1"/>
  <c r="M27" i="17"/>
  <c r="O27" i="17" s="1"/>
  <c r="R27" i="17" s="1"/>
  <c r="J27" i="17"/>
  <c r="L27" i="17" s="1"/>
  <c r="G27" i="17"/>
  <c r="I27" i="17" s="1"/>
  <c r="M26" i="17"/>
  <c r="O26" i="17" s="1"/>
  <c r="R26" i="17" s="1"/>
  <c r="J26" i="17"/>
  <c r="L26" i="17" s="1"/>
  <c r="G26" i="17"/>
  <c r="H26" i="17" s="1"/>
  <c r="M25" i="17"/>
  <c r="O25" i="17" s="1"/>
  <c r="R25" i="17" s="1"/>
  <c r="J25" i="17"/>
  <c r="L25" i="17" s="1"/>
  <c r="G25" i="17"/>
  <c r="I25" i="17" s="1"/>
  <c r="M24" i="17"/>
  <c r="O24" i="17" s="1"/>
  <c r="R24" i="17" s="1"/>
  <c r="J24" i="17"/>
  <c r="L24" i="17" s="1"/>
  <c r="G24" i="17"/>
  <c r="H24" i="17" s="1"/>
  <c r="M23" i="17"/>
  <c r="O23" i="17" s="1"/>
  <c r="R23" i="17" s="1"/>
  <c r="J23" i="17"/>
  <c r="L23" i="17" s="1"/>
  <c r="G23" i="17"/>
  <c r="I23" i="17" s="1"/>
  <c r="M22" i="17"/>
  <c r="O22" i="17" s="1"/>
  <c r="R22" i="17" s="1"/>
  <c r="J22" i="17"/>
  <c r="L22" i="17" s="1"/>
  <c r="G22" i="17"/>
  <c r="H22" i="17" s="1"/>
  <c r="M21" i="17"/>
  <c r="O21" i="17" s="1"/>
  <c r="R21" i="17" s="1"/>
  <c r="J21" i="17"/>
  <c r="L21" i="17" s="1"/>
  <c r="G21" i="17"/>
  <c r="I21" i="17" s="1"/>
  <c r="M20" i="17"/>
  <c r="O20" i="17" s="1"/>
  <c r="R20" i="17" s="1"/>
  <c r="J20" i="17"/>
  <c r="L20" i="17" s="1"/>
  <c r="G20" i="17"/>
  <c r="H20" i="17" s="1"/>
  <c r="M19" i="17"/>
  <c r="O19" i="17" s="1"/>
  <c r="R19" i="17" s="1"/>
  <c r="J19" i="17"/>
  <c r="L19" i="17" s="1"/>
  <c r="G19" i="17"/>
  <c r="I19" i="17" s="1"/>
  <c r="M18" i="17"/>
  <c r="O18" i="17" s="1"/>
  <c r="R18" i="17" s="1"/>
  <c r="K18" i="17"/>
  <c r="J18" i="17"/>
  <c r="L18" i="17" s="1"/>
  <c r="G18" i="17"/>
  <c r="H18" i="17" s="1"/>
  <c r="M17" i="17"/>
  <c r="O17" i="17" s="1"/>
  <c r="R17" i="17" s="1"/>
  <c r="J17" i="17"/>
  <c r="L17" i="17" s="1"/>
  <c r="G17" i="17"/>
  <c r="I17" i="17" s="1"/>
  <c r="M16" i="17"/>
  <c r="O16" i="17" s="1"/>
  <c r="R16" i="17" s="1"/>
  <c r="J16" i="17"/>
  <c r="L16" i="17" s="1"/>
  <c r="G16" i="17"/>
  <c r="H16" i="17" s="1"/>
  <c r="M15" i="17"/>
  <c r="O15" i="17" s="1"/>
  <c r="R15" i="17" s="1"/>
  <c r="J15" i="17"/>
  <c r="L15" i="17" s="1"/>
  <c r="G15" i="17"/>
  <c r="I15" i="17" s="1"/>
  <c r="M14" i="17"/>
  <c r="O14" i="17" s="1"/>
  <c r="R14" i="17" s="1"/>
  <c r="J14" i="17"/>
  <c r="L14" i="17" s="1"/>
  <c r="G14" i="17"/>
  <c r="H14" i="17" s="1"/>
  <c r="M13" i="17"/>
  <c r="O13" i="17" s="1"/>
  <c r="R13" i="17" s="1"/>
  <c r="J13" i="17"/>
  <c r="L13" i="17" s="1"/>
  <c r="G13" i="17"/>
  <c r="I13" i="17" s="1"/>
  <c r="M12" i="17"/>
  <c r="O12" i="17" s="1"/>
  <c r="R12" i="17" s="1"/>
  <c r="J12" i="17"/>
  <c r="L12" i="17" s="1"/>
  <c r="G12" i="17"/>
  <c r="H12" i="17" s="1"/>
  <c r="M11" i="17"/>
  <c r="O11" i="17" s="1"/>
  <c r="R11" i="17" s="1"/>
  <c r="J11" i="17"/>
  <c r="L11" i="17" s="1"/>
  <c r="G11" i="17"/>
  <c r="I11" i="17" s="1"/>
  <c r="M10" i="17"/>
  <c r="O10" i="17" s="1"/>
  <c r="R10" i="17" s="1"/>
  <c r="J10" i="17"/>
  <c r="L10" i="17" s="1"/>
  <c r="G10" i="17"/>
  <c r="H10" i="17" s="1"/>
  <c r="M9" i="17"/>
  <c r="O9" i="17" s="1"/>
  <c r="R9" i="17" s="1"/>
  <c r="J9" i="17"/>
  <c r="L9" i="17" s="1"/>
  <c r="G9" i="17"/>
  <c r="I9" i="17" s="1"/>
  <c r="M8" i="17"/>
  <c r="O8" i="17" s="1"/>
  <c r="R8" i="17" s="1"/>
  <c r="J8" i="17"/>
  <c r="L8" i="17" s="1"/>
  <c r="G8" i="17"/>
  <c r="H8" i="17" s="1"/>
  <c r="M7" i="17"/>
  <c r="O7" i="17" s="1"/>
  <c r="R7" i="17" s="1"/>
  <c r="J7" i="17"/>
  <c r="L7" i="17" s="1"/>
  <c r="G7" i="17"/>
  <c r="I7" i="17" s="1"/>
  <c r="M6" i="17"/>
  <c r="O6" i="17" s="1"/>
  <c r="R6" i="17" s="1"/>
  <c r="J6" i="17"/>
  <c r="L6" i="17" s="1"/>
  <c r="G6" i="17"/>
  <c r="H6" i="17" s="1"/>
  <c r="M5" i="17"/>
  <c r="O5" i="17" s="1"/>
  <c r="R5" i="17" s="1"/>
  <c r="J5" i="17"/>
  <c r="L5" i="17" s="1"/>
  <c r="G5" i="17"/>
  <c r="I5" i="17" s="1"/>
  <c r="M4" i="17"/>
  <c r="O4" i="17" s="1"/>
  <c r="R4" i="17" s="1"/>
  <c r="J4" i="17"/>
  <c r="L4" i="17" s="1"/>
  <c r="G4" i="17"/>
  <c r="H4" i="17" s="1"/>
  <c r="M3" i="17"/>
  <c r="O3" i="17" s="1"/>
  <c r="R3" i="17" s="1"/>
  <c r="J3" i="17"/>
  <c r="L3" i="17" s="1"/>
  <c r="G3" i="17"/>
  <c r="I3" i="17" s="1"/>
  <c r="M2" i="17"/>
  <c r="O2" i="17" s="1"/>
  <c r="R2" i="17" s="1"/>
  <c r="J2" i="17"/>
  <c r="L2" i="17" s="1"/>
  <c r="G2" i="17"/>
  <c r="H2" i="17" s="1"/>
  <c r="M27" i="16"/>
  <c r="O27" i="16" s="1"/>
  <c r="R27" i="16" s="1"/>
  <c r="J27" i="16"/>
  <c r="L27" i="16" s="1"/>
  <c r="G27" i="16"/>
  <c r="I27" i="16" s="1"/>
  <c r="M26" i="16"/>
  <c r="O26" i="16" s="1"/>
  <c r="R26" i="16" s="1"/>
  <c r="J26" i="16"/>
  <c r="L26" i="16" s="1"/>
  <c r="G26" i="16"/>
  <c r="H26" i="16" s="1"/>
  <c r="M25" i="16"/>
  <c r="O25" i="16" s="1"/>
  <c r="R25" i="16" s="1"/>
  <c r="J25" i="16"/>
  <c r="L25" i="16" s="1"/>
  <c r="G25" i="16"/>
  <c r="I25" i="16" s="1"/>
  <c r="M24" i="16"/>
  <c r="O24" i="16" s="1"/>
  <c r="R24" i="16" s="1"/>
  <c r="J24" i="16"/>
  <c r="L24" i="16" s="1"/>
  <c r="G24" i="16"/>
  <c r="H24" i="16" s="1"/>
  <c r="M23" i="16"/>
  <c r="O23" i="16" s="1"/>
  <c r="R23" i="16" s="1"/>
  <c r="J23" i="16"/>
  <c r="L23" i="16" s="1"/>
  <c r="G23" i="16"/>
  <c r="I23" i="16" s="1"/>
  <c r="M22" i="16"/>
  <c r="O22" i="16" s="1"/>
  <c r="R22" i="16" s="1"/>
  <c r="J22" i="16"/>
  <c r="L22" i="16" s="1"/>
  <c r="G22" i="16"/>
  <c r="H22" i="16" s="1"/>
  <c r="M21" i="16"/>
  <c r="O21" i="16" s="1"/>
  <c r="R21" i="16" s="1"/>
  <c r="J21" i="16"/>
  <c r="L21" i="16" s="1"/>
  <c r="G21" i="16"/>
  <c r="I21" i="16" s="1"/>
  <c r="M20" i="16"/>
  <c r="O20" i="16" s="1"/>
  <c r="R20" i="16" s="1"/>
  <c r="J20" i="16"/>
  <c r="L20" i="16" s="1"/>
  <c r="G20" i="16"/>
  <c r="H20" i="16" s="1"/>
  <c r="M19" i="16"/>
  <c r="O19" i="16" s="1"/>
  <c r="R19" i="16" s="1"/>
  <c r="J19" i="16"/>
  <c r="L19" i="16" s="1"/>
  <c r="G19" i="16"/>
  <c r="I19" i="16" s="1"/>
  <c r="M18" i="16"/>
  <c r="O18" i="16" s="1"/>
  <c r="R18" i="16" s="1"/>
  <c r="J18" i="16"/>
  <c r="L18" i="16" s="1"/>
  <c r="G18" i="16"/>
  <c r="H18" i="16" s="1"/>
  <c r="M17" i="16"/>
  <c r="O17" i="16" s="1"/>
  <c r="R17" i="16" s="1"/>
  <c r="J17" i="16"/>
  <c r="L17" i="16" s="1"/>
  <c r="G17" i="16"/>
  <c r="I17" i="16" s="1"/>
  <c r="M16" i="16"/>
  <c r="O16" i="16" s="1"/>
  <c r="R16" i="16" s="1"/>
  <c r="J16" i="16"/>
  <c r="L16" i="16" s="1"/>
  <c r="G16" i="16"/>
  <c r="H16" i="16" s="1"/>
  <c r="M15" i="16"/>
  <c r="O15" i="16" s="1"/>
  <c r="R15" i="16" s="1"/>
  <c r="J15" i="16"/>
  <c r="L15" i="16" s="1"/>
  <c r="G15" i="16"/>
  <c r="I15" i="16" s="1"/>
  <c r="M14" i="16"/>
  <c r="O14" i="16" s="1"/>
  <c r="R14" i="16" s="1"/>
  <c r="J14" i="16"/>
  <c r="L14" i="16" s="1"/>
  <c r="G14" i="16"/>
  <c r="H14" i="16" s="1"/>
  <c r="M13" i="16"/>
  <c r="O13" i="16" s="1"/>
  <c r="R13" i="16" s="1"/>
  <c r="J13" i="16"/>
  <c r="L13" i="16" s="1"/>
  <c r="G13" i="16"/>
  <c r="I13" i="16" s="1"/>
  <c r="M12" i="16"/>
  <c r="O12" i="16" s="1"/>
  <c r="R12" i="16" s="1"/>
  <c r="J12" i="16"/>
  <c r="L12" i="16" s="1"/>
  <c r="G12" i="16"/>
  <c r="H12" i="16" s="1"/>
  <c r="M11" i="16"/>
  <c r="O11" i="16" s="1"/>
  <c r="R11" i="16" s="1"/>
  <c r="J11" i="16"/>
  <c r="L11" i="16" s="1"/>
  <c r="G11" i="16"/>
  <c r="I11" i="16" s="1"/>
  <c r="M10" i="16"/>
  <c r="O10" i="16" s="1"/>
  <c r="R10" i="16" s="1"/>
  <c r="J10" i="16"/>
  <c r="L10" i="16" s="1"/>
  <c r="G10" i="16"/>
  <c r="H10" i="16" s="1"/>
  <c r="M9" i="16"/>
  <c r="O9" i="16" s="1"/>
  <c r="R9" i="16" s="1"/>
  <c r="J9" i="16"/>
  <c r="L9" i="16" s="1"/>
  <c r="G9" i="16"/>
  <c r="I9" i="16" s="1"/>
  <c r="M8" i="16"/>
  <c r="O8" i="16" s="1"/>
  <c r="R8" i="16" s="1"/>
  <c r="J8" i="16"/>
  <c r="L8" i="16" s="1"/>
  <c r="G8" i="16"/>
  <c r="H8" i="16" s="1"/>
  <c r="M7" i="16"/>
  <c r="O7" i="16" s="1"/>
  <c r="R7" i="16" s="1"/>
  <c r="J7" i="16"/>
  <c r="L7" i="16" s="1"/>
  <c r="G7" i="16"/>
  <c r="I7" i="16" s="1"/>
  <c r="M6" i="16"/>
  <c r="O6" i="16" s="1"/>
  <c r="R6" i="16" s="1"/>
  <c r="J6" i="16"/>
  <c r="L6" i="16" s="1"/>
  <c r="G6" i="16"/>
  <c r="H6" i="16" s="1"/>
  <c r="M5" i="16"/>
  <c r="O5" i="16" s="1"/>
  <c r="R5" i="16" s="1"/>
  <c r="J5" i="16"/>
  <c r="L5" i="16" s="1"/>
  <c r="G5" i="16"/>
  <c r="I5" i="16" s="1"/>
  <c r="M4" i="16"/>
  <c r="O4" i="16" s="1"/>
  <c r="R4" i="16" s="1"/>
  <c r="J4" i="16"/>
  <c r="L4" i="16" s="1"/>
  <c r="G4" i="16"/>
  <c r="H4" i="16" s="1"/>
  <c r="M3" i="16"/>
  <c r="O3" i="16" s="1"/>
  <c r="R3" i="16" s="1"/>
  <c r="J3" i="16"/>
  <c r="L3" i="16" s="1"/>
  <c r="G3" i="16"/>
  <c r="I3" i="16" s="1"/>
  <c r="M2" i="16"/>
  <c r="O2" i="16" s="1"/>
  <c r="R2" i="16" s="1"/>
  <c r="J2" i="16"/>
  <c r="L2" i="16" s="1"/>
  <c r="G2" i="16"/>
  <c r="H2" i="16" s="1"/>
  <c r="M27" i="15"/>
  <c r="O27" i="15" s="1"/>
  <c r="R27" i="15" s="1"/>
  <c r="J27" i="15"/>
  <c r="L27" i="15" s="1"/>
  <c r="G27" i="15"/>
  <c r="I27" i="15" s="1"/>
  <c r="M26" i="15"/>
  <c r="O26" i="15" s="1"/>
  <c r="R26" i="15" s="1"/>
  <c r="J26" i="15"/>
  <c r="L26" i="15" s="1"/>
  <c r="G26" i="15"/>
  <c r="H26" i="15" s="1"/>
  <c r="M25" i="15"/>
  <c r="O25" i="15" s="1"/>
  <c r="R25" i="15" s="1"/>
  <c r="J25" i="15"/>
  <c r="L25" i="15" s="1"/>
  <c r="G25" i="15"/>
  <c r="I25" i="15" s="1"/>
  <c r="M24" i="15"/>
  <c r="O24" i="15" s="1"/>
  <c r="R24" i="15" s="1"/>
  <c r="J24" i="15"/>
  <c r="L24" i="15" s="1"/>
  <c r="G24" i="15"/>
  <c r="H24" i="15" s="1"/>
  <c r="M23" i="15"/>
  <c r="O23" i="15" s="1"/>
  <c r="R23" i="15" s="1"/>
  <c r="J23" i="15"/>
  <c r="L23" i="15" s="1"/>
  <c r="G23" i="15"/>
  <c r="I23" i="15" s="1"/>
  <c r="M22" i="15"/>
  <c r="O22" i="15" s="1"/>
  <c r="R22" i="15" s="1"/>
  <c r="J22" i="15"/>
  <c r="L22" i="15" s="1"/>
  <c r="G22" i="15"/>
  <c r="H22" i="15" s="1"/>
  <c r="M21" i="15"/>
  <c r="O21" i="15" s="1"/>
  <c r="R21" i="15" s="1"/>
  <c r="J21" i="15"/>
  <c r="L21" i="15" s="1"/>
  <c r="G21" i="15"/>
  <c r="I21" i="15" s="1"/>
  <c r="M20" i="15"/>
  <c r="O20" i="15" s="1"/>
  <c r="R20" i="15" s="1"/>
  <c r="J20" i="15"/>
  <c r="L20" i="15" s="1"/>
  <c r="G20" i="15"/>
  <c r="H20" i="15" s="1"/>
  <c r="M19" i="15"/>
  <c r="O19" i="15" s="1"/>
  <c r="R19" i="15" s="1"/>
  <c r="J19" i="15"/>
  <c r="L19" i="15" s="1"/>
  <c r="G19" i="15"/>
  <c r="I19" i="15" s="1"/>
  <c r="M18" i="15"/>
  <c r="O18" i="15" s="1"/>
  <c r="R18" i="15" s="1"/>
  <c r="J18" i="15"/>
  <c r="L18" i="15" s="1"/>
  <c r="G18" i="15"/>
  <c r="H18" i="15" s="1"/>
  <c r="M17" i="15"/>
  <c r="O17" i="15" s="1"/>
  <c r="R17" i="15" s="1"/>
  <c r="J17" i="15"/>
  <c r="L17" i="15" s="1"/>
  <c r="G17" i="15"/>
  <c r="I17" i="15" s="1"/>
  <c r="M16" i="15"/>
  <c r="O16" i="15" s="1"/>
  <c r="R16" i="15" s="1"/>
  <c r="J16" i="15"/>
  <c r="L16" i="15" s="1"/>
  <c r="G16" i="15"/>
  <c r="H16" i="15" s="1"/>
  <c r="M15" i="15"/>
  <c r="O15" i="15" s="1"/>
  <c r="R15" i="15" s="1"/>
  <c r="J15" i="15"/>
  <c r="L15" i="15" s="1"/>
  <c r="G15" i="15"/>
  <c r="I15" i="15" s="1"/>
  <c r="M14" i="15"/>
  <c r="O14" i="15" s="1"/>
  <c r="R14" i="15" s="1"/>
  <c r="J14" i="15"/>
  <c r="L14" i="15" s="1"/>
  <c r="G14" i="15"/>
  <c r="H14" i="15" s="1"/>
  <c r="M13" i="15"/>
  <c r="O13" i="15" s="1"/>
  <c r="R13" i="15" s="1"/>
  <c r="J13" i="15"/>
  <c r="L13" i="15" s="1"/>
  <c r="G13" i="15"/>
  <c r="I13" i="15" s="1"/>
  <c r="M12" i="15"/>
  <c r="O12" i="15" s="1"/>
  <c r="R12" i="15" s="1"/>
  <c r="J12" i="15"/>
  <c r="L12" i="15" s="1"/>
  <c r="G12" i="15"/>
  <c r="H12" i="15" s="1"/>
  <c r="M11" i="15"/>
  <c r="O11" i="15" s="1"/>
  <c r="R11" i="15" s="1"/>
  <c r="J11" i="15"/>
  <c r="L11" i="15" s="1"/>
  <c r="G11" i="15"/>
  <c r="I11" i="15" s="1"/>
  <c r="M10" i="15"/>
  <c r="O10" i="15" s="1"/>
  <c r="R10" i="15" s="1"/>
  <c r="J10" i="15"/>
  <c r="L10" i="15" s="1"/>
  <c r="G10" i="15"/>
  <c r="H10" i="15" s="1"/>
  <c r="M9" i="15"/>
  <c r="O9" i="15" s="1"/>
  <c r="R9" i="15" s="1"/>
  <c r="J9" i="15"/>
  <c r="L9" i="15" s="1"/>
  <c r="G9" i="15"/>
  <c r="I9" i="15" s="1"/>
  <c r="M8" i="15"/>
  <c r="O8" i="15" s="1"/>
  <c r="R8" i="15" s="1"/>
  <c r="J8" i="15"/>
  <c r="L8" i="15" s="1"/>
  <c r="G8" i="15"/>
  <c r="H8" i="15" s="1"/>
  <c r="M7" i="15"/>
  <c r="O7" i="15" s="1"/>
  <c r="R7" i="15" s="1"/>
  <c r="J7" i="15"/>
  <c r="L7" i="15" s="1"/>
  <c r="G7" i="15"/>
  <c r="I7" i="15" s="1"/>
  <c r="M6" i="15"/>
  <c r="N6" i="15" s="1"/>
  <c r="J6" i="15"/>
  <c r="L6" i="15" s="1"/>
  <c r="G6" i="15"/>
  <c r="H6" i="15" s="1"/>
  <c r="M5" i="15"/>
  <c r="O5" i="15" s="1"/>
  <c r="R5" i="15" s="1"/>
  <c r="J5" i="15"/>
  <c r="L5" i="15" s="1"/>
  <c r="G5" i="15"/>
  <c r="I5" i="15" s="1"/>
  <c r="M4" i="15"/>
  <c r="O4" i="15" s="1"/>
  <c r="R4" i="15" s="1"/>
  <c r="J4" i="15"/>
  <c r="L4" i="15" s="1"/>
  <c r="G4" i="15"/>
  <c r="H4" i="15" s="1"/>
  <c r="M3" i="15"/>
  <c r="O3" i="15" s="1"/>
  <c r="R3" i="15" s="1"/>
  <c r="J3" i="15"/>
  <c r="L3" i="15" s="1"/>
  <c r="G3" i="15"/>
  <c r="I3" i="15" s="1"/>
  <c r="M2" i="15"/>
  <c r="O2" i="15" s="1"/>
  <c r="R2" i="15" s="1"/>
  <c r="J2" i="15"/>
  <c r="L2" i="15" s="1"/>
  <c r="G2" i="15"/>
  <c r="H2" i="15" s="1"/>
  <c r="M27" i="14"/>
  <c r="O27" i="14" s="1"/>
  <c r="J27" i="14"/>
  <c r="K27" i="14" s="1"/>
  <c r="G27" i="14"/>
  <c r="I27" i="14" s="1"/>
  <c r="M26" i="14"/>
  <c r="O26" i="14" s="1"/>
  <c r="R26" i="14" s="1"/>
  <c r="J26" i="14"/>
  <c r="L26" i="14" s="1"/>
  <c r="G26" i="14"/>
  <c r="I26" i="14" s="1"/>
  <c r="M25" i="14"/>
  <c r="O25" i="14" s="1"/>
  <c r="J25" i="14"/>
  <c r="K25" i="14" s="1"/>
  <c r="G25" i="14"/>
  <c r="I25" i="14" s="1"/>
  <c r="M24" i="14"/>
  <c r="O24" i="14" s="1"/>
  <c r="J24" i="14"/>
  <c r="L24" i="14" s="1"/>
  <c r="G24" i="14"/>
  <c r="I24" i="14" s="1"/>
  <c r="M23" i="14"/>
  <c r="O23" i="14" s="1"/>
  <c r="J23" i="14"/>
  <c r="K23" i="14" s="1"/>
  <c r="G23" i="14"/>
  <c r="I23" i="14" s="1"/>
  <c r="M22" i="14"/>
  <c r="N22" i="14" s="1"/>
  <c r="J22" i="14"/>
  <c r="L22" i="14" s="1"/>
  <c r="G22" i="14"/>
  <c r="I22" i="14" s="1"/>
  <c r="M21" i="14"/>
  <c r="O21" i="14" s="1"/>
  <c r="J21" i="14"/>
  <c r="L21" i="14" s="1"/>
  <c r="G21" i="14"/>
  <c r="I21" i="14" s="1"/>
  <c r="M20" i="14"/>
  <c r="N20" i="14" s="1"/>
  <c r="J20" i="14"/>
  <c r="L20" i="14" s="1"/>
  <c r="G20" i="14"/>
  <c r="H20" i="14" s="1"/>
  <c r="M19" i="14"/>
  <c r="O19" i="14" s="1"/>
  <c r="R19" i="14" s="1"/>
  <c r="J19" i="14"/>
  <c r="L19" i="14" s="1"/>
  <c r="G19" i="14"/>
  <c r="I19" i="14" s="1"/>
  <c r="M18" i="14"/>
  <c r="N18" i="14" s="1"/>
  <c r="J18" i="14"/>
  <c r="L18" i="14" s="1"/>
  <c r="G18" i="14"/>
  <c r="I18" i="14" s="1"/>
  <c r="M17" i="14"/>
  <c r="O17" i="14" s="1"/>
  <c r="R17" i="14" s="1"/>
  <c r="J17" i="14"/>
  <c r="L17" i="14" s="1"/>
  <c r="G17" i="14"/>
  <c r="I17" i="14" s="1"/>
  <c r="M16" i="14"/>
  <c r="O16" i="14" s="1"/>
  <c r="J16" i="14"/>
  <c r="L16" i="14" s="1"/>
  <c r="G16" i="14"/>
  <c r="I16" i="14" s="1"/>
  <c r="M15" i="14"/>
  <c r="O15" i="14" s="1"/>
  <c r="J15" i="14"/>
  <c r="K15" i="14" s="1"/>
  <c r="G15" i="14"/>
  <c r="I15" i="14" s="1"/>
  <c r="M14" i="14"/>
  <c r="N14" i="14" s="1"/>
  <c r="J14" i="14"/>
  <c r="L14" i="14" s="1"/>
  <c r="G14" i="14"/>
  <c r="H14" i="14" s="1"/>
  <c r="M13" i="14"/>
  <c r="O13" i="14" s="1"/>
  <c r="J13" i="14"/>
  <c r="L13" i="14" s="1"/>
  <c r="G13" i="14"/>
  <c r="I13" i="14" s="1"/>
  <c r="M12" i="14"/>
  <c r="O12" i="14" s="1"/>
  <c r="J12" i="14"/>
  <c r="L12" i="14" s="1"/>
  <c r="G12" i="14"/>
  <c r="I12" i="14" s="1"/>
  <c r="M11" i="14"/>
  <c r="O11" i="14" s="1"/>
  <c r="J11" i="14"/>
  <c r="K11" i="14" s="1"/>
  <c r="G11" i="14"/>
  <c r="I11" i="14" s="1"/>
  <c r="M10" i="14"/>
  <c r="O10" i="14" s="1"/>
  <c r="J10" i="14"/>
  <c r="L10" i="14" s="1"/>
  <c r="G10" i="14"/>
  <c r="H10" i="14" s="1"/>
  <c r="M9" i="14"/>
  <c r="O9" i="14" s="1"/>
  <c r="R9" i="14" s="1"/>
  <c r="J9" i="14"/>
  <c r="L9" i="14" s="1"/>
  <c r="G9" i="14"/>
  <c r="I9" i="14" s="1"/>
  <c r="M8" i="14"/>
  <c r="O8" i="14" s="1"/>
  <c r="J8" i="14"/>
  <c r="L8" i="14" s="1"/>
  <c r="G8" i="14"/>
  <c r="H8" i="14" s="1"/>
  <c r="M7" i="14"/>
  <c r="O7" i="14" s="1"/>
  <c r="J7" i="14"/>
  <c r="L7" i="14" s="1"/>
  <c r="G7" i="14"/>
  <c r="I7" i="14" s="1"/>
  <c r="M6" i="14"/>
  <c r="N6" i="14" s="1"/>
  <c r="J6" i="14"/>
  <c r="L6" i="14" s="1"/>
  <c r="G6" i="14"/>
  <c r="I6" i="14" s="1"/>
  <c r="M5" i="14"/>
  <c r="O5" i="14" s="1"/>
  <c r="J5" i="14"/>
  <c r="K5" i="14" s="1"/>
  <c r="G5" i="14"/>
  <c r="I5" i="14" s="1"/>
  <c r="M4" i="14"/>
  <c r="N4" i="14" s="1"/>
  <c r="J4" i="14"/>
  <c r="L4" i="14" s="1"/>
  <c r="G4" i="14"/>
  <c r="I4" i="14" s="1"/>
  <c r="M3" i="14"/>
  <c r="O3" i="14" s="1"/>
  <c r="R3" i="14" s="1"/>
  <c r="J3" i="14"/>
  <c r="L3" i="14" s="1"/>
  <c r="G3" i="14"/>
  <c r="I3" i="14" s="1"/>
  <c r="M2" i="14"/>
  <c r="N2" i="14" s="1"/>
  <c r="J2" i="14"/>
  <c r="L2" i="14" s="1"/>
  <c r="G2" i="14"/>
  <c r="I2" i="14" s="1"/>
  <c r="M27" i="13"/>
  <c r="O27" i="13" s="1"/>
  <c r="R27" i="13" s="1"/>
  <c r="J27" i="13"/>
  <c r="L27" i="13" s="1"/>
  <c r="G27" i="13"/>
  <c r="I27" i="13" s="1"/>
  <c r="M26" i="13"/>
  <c r="O26" i="13" s="1"/>
  <c r="R26" i="13" s="1"/>
  <c r="J26" i="13"/>
  <c r="L26" i="13" s="1"/>
  <c r="G26" i="13"/>
  <c r="H26" i="13" s="1"/>
  <c r="M25" i="13"/>
  <c r="O25" i="13" s="1"/>
  <c r="R25" i="13" s="1"/>
  <c r="J25" i="13"/>
  <c r="L25" i="13" s="1"/>
  <c r="G25" i="13"/>
  <c r="I25" i="13" s="1"/>
  <c r="M24" i="13"/>
  <c r="O24" i="13" s="1"/>
  <c r="R24" i="13" s="1"/>
  <c r="J24" i="13"/>
  <c r="L24" i="13" s="1"/>
  <c r="G24" i="13"/>
  <c r="H24" i="13" s="1"/>
  <c r="M23" i="13"/>
  <c r="O23" i="13" s="1"/>
  <c r="R23" i="13" s="1"/>
  <c r="J23" i="13"/>
  <c r="L23" i="13" s="1"/>
  <c r="G23" i="13"/>
  <c r="I23" i="13" s="1"/>
  <c r="M22" i="13"/>
  <c r="O22" i="13" s="1"/>
  <c r="R22" i="13" s="1"/>
  <c r="J22" i="13"/>
  <c r="L22" i="13" s="1"/>
  <c r="G22" i="13"/>
  <c r="H22" i="13" s="1"/>
  <c r="M21" i="13"/>
  <c r="O21" i="13" s="1"/>
  <c r="R21" i="13" s="1"/>
  <c r="J21" i="13"/>
  <c r="L21" i="13" s="1"/>
  <c r="G21" i="13"/>
  <c r="I21" i="13" s="1"/>
  <c r="M20" i="13"/>
  <c r="O20" i="13" s="1"/>
  <c r="R20" i="13" s="1"/>
  <c r="J20" i="13"/>
  <c r="L20" i="13" s="1"/>
  <c r="G20" i="13"/>
  <c r="H20" i="13" s="1"/>
  <c r="M19" i="13"/>
  <c r="O19" i="13" s="1"/>
  <c r="R19" i="13" s="1"/>
  <c r="J19" i="13"/>
  <c r="L19" i="13" s="1"/>
  <c r="G19" i="13"/>
  <c r="I19" i="13" s="1"/>
  <c r="M18" i="13"/>
  <c r="O18" i="13" s="1"/>
  <c r="R18" i="13" s="1"/>
  <c r="J18" i="13"/>
  <c r="L18" i="13" s="1"/>
  <c r="G18" i="13"/>
  <c r="H18" i="13" s="1"/>
  <c r="M17" i="13"/>
  <c r="O17" i="13" s="1"/>
  <c r="R17" i="13" s="1"/>
  <c r="J17" i="13"/>
  <c r="L17" i="13" s="1"/>
  <c r="G17" i="13"/>
  <c r="I17" i="13" s="1"/>
  <c r="M16" i="13"/>
  <c r="O16" i="13" s="1"/>
  <c r="R16" i="13" s="1"/>
  <c r="J16" i="13"/>
  <c r="L16" i="13" s="1"/>
  <c r="G16" i="13"/>
  <c r="H16" i="13" s="1"/>
  <c r="M15" i="13"/>
  <c r="O15" i="13" s="1"/>
  <c r="R15" i="13" s="1"/>
  <c r="J15" i="13"/>
  <c r="L15" i="13" s="1"/>
  <c r="G15" i="13"/>
  <c r="I15" i="13" s="1"/>
  <c r="M14" i="13"/>
  <c r="O14" i="13" s="1"/>
  <c r="R14" i="13" s="1"/>
  <c r="J14" i="13"/>
  <c r="L14" i="13" s="1"/>
  <c r="G14" i="13"/>
  <c r="H14" i="13" s="1"/>
  <c r="M13" i="13"/>
  <c r="O13" i="13" s="1"/>
  <c r="R13" i="13" s="1"/>
  <c r="J13" i="13"/>
  <c r="L13" i="13" s="1"/>
  <c r="G13" i="13"/>
  <c r="I13" i="13" s="1"/>
  <c r="M12" i="13"/>
  <c r="O12" i="13" s="1"/>
  <c r="R12" i="13" s="1"/>
  <c r="J12" i="13"/>
  <c r="L12" i="13" s="1"/>
  <c r="G12" i="13"/>
  <c r="H12" i="13" s="1"/>
  <c r="M11" i="13"/>
  <c r="O11" i="13" s="1"/>
  <c r="R11" i="13" s="1"/>
  <c r="J11" i="13"/>
  <c r="L11" i="13" s="1"/>
  <c r="G11" i="13"/>
  <c r="I11" i="13" s="1"/>
  <c r="M10" i="13"/>
  <c r="O10" i="13" s="1"/>
  <c r="R10" i="13" s="1"/>
  <c r="J10" i="13"/>
  <c r="L10" i="13" s="1"/>
  <c r="G10" i="13"/>
  <c r="H10" i="13" s="1"/>
  <c r="M9" i="13"/>
  <c r="O9" i="13" s="1"/>
  <c r="R9" i="13" s="1"/>
  <c r="J9" i="13"/>
  <c r="L9" i="13" s="1"/>
  <c r="G9" i="13"/>
  <c r="I9" i="13" s="1"/>
  <c r="M8" i="13"/>
  <c r="O8" i="13" s="1"/>
  <c r="R8" i="13" s="1"/>
  <c r="J8" i="13"/>
  <c r="L8" i="13" s="1"/>
  <c r="G8" i="13"/>
  <c r="H8" i="13" s="1"/>
  <c r="M7" i="13"/>
  <c r="O7" i="13" s="1"/>
  <c r="R7" i="13" s="1"/>
  <c r="J7" i="13"/>
  <c r="L7" i="13" s="1"/>
  <c r="G7" i="13"/>
  <c r="I7" i="13" s="1"/>
  <c r="M6" i="13"/>
  <c r="O6" i="13" s="1"/>
  <c r="R6" i="13" s="1"/>
  <c r="J6" i="13"/>
  <c r="L6" i="13" s="1"/>
  <c r="G6" i="13"/>
  <c r="H6" i="13" s="1"/>
  <c r="M5" i="13"/>
  <c r="O5" i="13" s="1"/>
  <c r="R5" i="13" s="1"/>
  <c r="J5" i="13"/>
  <c r="L5" i="13" s="1"/>
  <c r="G5" i="13"/>
  <c r="I5" i="13" s="1"/>
  <c r="M4" i="13"/>
  <c r="O4" i="13" s="1"/>
  <c r="R4" i="13" s="1"/>
  <c r="J4" i="13"/>
  <c r="L4" i="13" s="1"/>
  <c r="G4" i="13"/>
  <c r="H4" i="13" s="1"/>
  <c r="M3" i="13"/>
  <c r="O3" i="13" s="1"/>
  <c r="R3" i="13" s="1"/>
  <c r="J3" i="13"/>
  <c r="L3" i="13" s="1"/>
  <c r="G3" i="13"/>
  <c r="I3" i="13" s="1"/>
  <c r="M2" i="13"/>
  <c r="O2" i="13" s="1"/>
  <c r="R2" i="13" s="1"/>
  <c r="J2" i="13"/>
  <c r="L2" i="13" s="1"/>
  <c r="G2" i="13"/>
  <c r="H2" i="13" s="1"/>
  <c r="M27" i="12"/>
  <c r="O27" i="12" s="1"/>
  <c r="R27" i="12" s="1"/>
  <c r="J27" i="12"/>
  <c r="L27" i="12" s="1"/>
  <c r="G27" i="12"/>
  <c r="I27" i="12" s="1"/>
  <c r="M26" i="12"/>
  <c r="O26" i="12" s="1"/>
  <c r="R26" i="12" s="1"/>
  <c r="J26" i="12"/>
  <c r="L26" i="12" s="1"/>
  <c r="G26" i="12"/>
  <c r="I26" i="12" s="1"/>
  <c r="M25" i="12"/>
  <c r="N25" i="12" s="1"/>
  <c r="J25" i="12"/>
  <c r="L25" i="12" s="1"/>
  <c r="G25" i="12"/>
  <c r="I25" i="12" s="1"/>
  <c r="M24" i="12"/>
  <c r="O24" i="12" s="1"/>
  <c r="R24" i="12" s="1"/>
  <c r="J24" i="12"/>
  <c r="L24" i="12" s="1"/>
  <c r="G24" i="12"/>
  <c r="I24" i="12" s="1"/>
  <c r="M23" i="12"/>
  <c r="N23" i="12" s="1"/>
  <c r="J23" i="12"/>
  <c r="L23" i="12" s="1"/>
  <c r="G23" i="12"/>
  <c r="I23" i="12" s="1"/>
  <c r="M22" i="12"/>
  <c r="N22" i="12" s="1"/>
  <c r="J22" i="12"/>
  <c r="L22" i="12" s="1"/>
  <c r="G22" i="12"/>
  <c r="I22" i="12" s="1"/>
  <c r="M21" i="12"/>
  <c r="N21" i="12" s="1"/>
  <c r="J21" i="12"/>
  <c r="L21" i="12" s="1"/>
  <c r="G21" i="12"/>
  <c r="I21" i="12" s="1"/>
  <c r="M20" i="12"/>
  <c r="O20" i="12" s="1"/>
  <c r="R20" i="12" s="1"/>
  <c r="J20" i="12"/>
  <c r="L20" i="12" s="1"/>
  <c r="G20" i="12"/>
  <c r="I20" i="12" s="1"/>
  <c r="M19" i="12"/>
  <c r="N19" i="12" s="1"/>
  <c r="J19" i="12"/>
  <c r="L19" i="12" s="1"/>
  <c r="G19" i="12"/>
  <c r="I19" i="12" s="1"/>
  <c r="M18" i="12"/>
  <c r="N18" i="12" s="1"/>
  <c r="J18" i="12"/>
  <c r="L18" i="12" s="1"/>
  <c r="G18" i="12"/>
  <c r="I18" i="12" s="1"/>
  <c r="M17" i="12"/>
  <c r="N17" i="12" s="1"/>
  <c r="J17" i="12"/>
  <c r="L17" i="12" s="1"/>
  <c r="G17" i="12"/>
  <c r="I17" i="12" s="1"/>
  <c r="M16" i="12"/>
  <c r="O16" i="12" s="1"/>
  <c r="R16" i="12" s="1"/>
  <c r="J16" i="12"/>
  <c r="L16" i="12" s="1"/>
  <c r="G16" i="12"/>
  <c r="I16" i="12" s="1"/>
  <c r="M15" i="12"/>
  <c r="N15" i="12" s="1"/>
  <c r="J15" i="12"/>
  <c r="L15" i="12" s="1"/>
  <c r="G15" i="12"/>
  <c r="I15" i="12" s="1"/>
  <c r="M14" i="12"/>
  <c r="N14" i="12" s="1"/>
  <c r="J14" i="12"/>
  <c r="L14" i="12" s="1"/>
  <c r="G14" i="12"/>
  <c r="I14" i="12" s="1"/>
  <c r="M13" i="12"/>
  <c r="N13" i="12" s="1"/>
  <c r="J13" i="12"/>
  <c r="L13" i="12" s="1"/>
  <c r="G13" i="12"/>
  <c r="I13" i="12" s="1"/>
  <c r="M12" i="12"/>
  <c r="O12" i="12" s="1"/>
  <c r="R12" i="12" s="1"/>
  <c r="J12" i="12"/>
  <c r="L12" i="12" s="1"/>
  <c r="G12" i="12"/>
  <c r="I12" i="12" s="1"/>
  <c r="M11" i="12"/>
  <c r="N11" i="12" s="1"/>
  <c r="J11" i="12"/>
  <c r="L11" i="12" s="1"/>
  <c r="G11" i="12"/>
  <c r="I11" i="12" s="1"/>
  <c r="M10" i="12"/>
  <c r="O10" i="12" s="1"/>
  <c r="R10" i="12" s="1"/>
  <c r="J10" i="12"/>
  <c r="L10" i="12" s="1"/>
  <c r="G10" i="12"/>
  <c r="I10" i="12" s="1"/>
  <c r="M9" i="12"/>
  <c r="N9" i="12" s="1"/>
  <c r="J9" i="12"/>
  <c r="K9" i="12" s="1"/>
  <c r="G9" i="12"/>
  <c r="I9" i="12" s="1"/>
  <c r="M8" i="12"/>
  <c r="O8" i="12" s="1"/>
  <c r="R8" i="12" s="1"/>
  <c r="J8" i="12"/>
  <c r="L8" i="12" s="1"/>
  <c r="G8" i="12"/>
  <c r="I8" i="12" s="1"/>
  <c r="M7" i="12"/>
  <c r="N7" i="12" s="1"/>
  <c r="J7" i="12"/>
  <c r="K7" i="12" s="1"/>
  <c r="G7" i="12"/>
  <c r="I7" i="12" s="1"/>
  <c r="M6" i="12"/>
  <c r="N6" i="12" s="1"/>
  <c r="J6" i="12"/>
  <c r="L6" i="12" s="1"/>
  <c r="G6" i="12"/>
  <c r="I6" i="12" s="1"/>
  <c r="M5" i="12"/>
  <c r="N5" i="12" s="1"/>
  <c r="J5" i="12"/>
  <c r="L5" i="12" s="1"/>
  <c r="G5" i="12"/>
  <c r="I5" i="12" s="1"/>
  <c r="M4" i="12"/>
  <c r="O4" i="12" s="1"/>
  <c r="R4" i="12" s="1"/>
  <c r="J4" i="12"/>
  <c r="L4" i="12" s="1"/>
  <c r="G4" i="12"/>
  <c r="I4" i="12" s="1"/>
  <c r="M3" i="12"/>
  <c r="N3" i="12" s="1"/>
  <c r="J3" i="12"/>
  <c r="K3" i="12" s="1"/>
  <c r="G3" i="12"/>
  <c r="I3" i="12" s="1"/>
  <c r="M2" i="12"/>
  <c r="O2" i="12" s="1"/>
  <c r="R2" i="12" s="1"/>
  <c r="J2" i="12"/>
  <c r="L2" i="12" s="1"/>
  <c r="G2" i="12"/>
  <c r="I2" i="12" s="1"/>
  <c r="M3" i="3"/>
  <c r="O3" i="3" s="1"/>
  <c r="R3" i="3" s="1"/>
  <c r="M4" i="3"/>
  <c r="O4" i="3" s="1"/>
  <c r="R4" i="3" s="1"/>
  <c r="M5" i="3"/>
  <c r="N5" i="3" s="1"/>
  <c r="M6" i="3"/>
  <c r="O6" i="3" s="1"/>
  <c r="R6" i="3" s="1"/>
  <c r="M7" i="3"/>
  <c r="O7" i="3" s="1"/>
  <c r="R7" i="3" s="1"/>
  <c r="M8" i="3"/>
  <c r="N8" i="3" s="1"/>
  <c r="M9" i="3"/>
  <c r="N9" i="3" s="1"/>
  <c r="M10" i="3"/>
  <c r="O10" i="3" s="1"/>
  <c r="R10" i="3" s="1"/>
  <c r="M11" i="3"/>
  <c r="O11" i="3" s="1"/>
  <c r="R11" i="3" s="1"/>
  <c r="M12" i="3"/>
  <c r="O12" i="3" s="1"/>
  <c r="R12" i="3" s="1"/>
  <c r="M13" i="3"/>
  <c r="O13" i="3" s="1"/>
  <c r="R13" i="3" s="1"/>
  <c r="M14" i="3"/>
  <c r="N14" i="3" s="1"/>
  <c r="M15" i="3"/>
  <c r="N15" i="3" s="1"/>
  <c r="M16" i="3"/>
  <c r="O16" i="3" s="1"/>
  <c r="R16" i="3" s="1"/>
  <c r="M17" i="3"/>
  <c r="N17" i="3" s="1"/>
  <c r="M18" i="3"/>
  <c r="O18" i="3" s="1"/>
  <c r="R18" i="3" s="1"/>
  <c r="M19" i="3"/>
  <c r="O19" i="3" s="1"/>
  <c r="R19" i="3" s="1"/>
  <c r="M20" i="3"/>
  <c r="O20" i="3" s="1"/>
  <c r="R20" i="3" s="1"/>
  <c r="M21" i="3"/>
  <c r="N21" i="3" s="1"/>
  <c r="M22" i="3"/>
  <c r="N22" i="3" s="1"/>
  <c r="M23" i="3"/>
  <c r="N23" i="3" s="1"/>
  <c r="M24" i="3"/>
  <c r="N24" i="3" s="1"/>
  <c r="M25" i="3"/>
  <c r="O25" i="3" s="1"/>
  <c r="R25" i="3" s="1"/>
  <c r="M26" i="3"/>
  <c r="O26" i="3" s="1"/>
  <c r="R26" i="3" s="1"/>
  <c r="M27" i="3"/>
  <c r="O27" i="3" s="1"/>
  <c r="R27" i="3" s="1"/>
  <c r="M2" i="3"/>
  <c r="O2" i="3" s="1"/>
  <c r="R2" i="3" s="1"/>
  <c r="J27" i="3"/>
  <c r="L27" i="3" s="1"/>
  <c r="G27" i="3"/>
  <c r="I27" i="3" s="1"/>
  <c r="J26" i="3"/>
  <c r="L26" i="3" s="1"/>
  <c r="G26" i="3"/>
  <c r="I26" i="3" s="1"/>
  <c r="J25" i="3"/>
  <c r="L25" i="3" s="1"/>
  <c r="G25" i="3"/>
  <c r="I25" i="3" s="1"/>
  <c r="J24" i="3"/>
  <c r="L24" i="3" s="1"/>
  <c r="G24" i="3"/>
  <c r="I24" i="3" s="1"/>
  <c r="J23" i="3"/>
  <c r="L23" i="3" s="1"/>
  <c r="G23" i="3"/>
  <c r="I23" i="3" s="1"/>
  <c r="J22" i="3"/>
  <c r="L22" i="3" s="1"/>
  <c r="G22" i="3"/>
  <c r="I22" i="3" s="1"/>
  <c r="J21" i="3"/>
  <c r="L21" i="3" s="1"/>
  <c r="G21" i="3"/>
  <c r="I21" i="3" s="1"/>
  <c r="J20" i="3"/>
  <c r="L20" i="3" s="1"/>
  <c r="G20" i="3"/>
  <c r="I20" i="3" s="1"/>
  <c r="J19" i="3"/>
  <c r="L19" i="3" s="1"/>
  <c r="G19" i="3"/>
  <c r="I19" i="3" s="1"/>
  <c r="J18" i="3"/>
  <c r="L18" i="3" s="1"/>
  <c r="G18" i="3"/>
  <c r="I18" i="3" s="1"/>
  <c r="J17" i="3"/>
  <c r="L17" i="3" s="1"/>
  <c r="G17" i="3"/>
  <c r="I17" i="3" s="1"/>
  <c r="J16" i="3"/>
  <c r="L16" i="3" s="1"/>
  <c r="G16" i="3"/>
  <c r="I16" i="3" s="1"/>
  <c r="J15" i="3"/>
  <c r="L15" i="3" s="1"/>
  <c r="G15" i="3"/>
  <c r="I15" i="3" s="1"/>
  <c r="J14" i="3"/>
  <c r="L14" i="3" s="1"/>
  <c r="G14" i="3"/>
  <c r="I14" i="3" s="1"/>
  <c r="J13" i="3"/>
  <c r="L13" i="3" s="1"/>
  <c r="G13" i="3"/>
  <c r="I13" i="3" s="1"/>
  <c r="J12" i="3"/>
  <c r="L12" i="3" s="1"/>
  <c r="G12" i="3"/>
  <c r="I12" i="3" s="1"/>
  <c r="J11" i="3"/>
  <c r="L11" i="3" s="1"/>
  <c r="G11" i="3"/>
  <c r="I11" i="3" s="1"/>
  <c r="J10" i="3"/>
  <c r="L10" i="3" s="1"/>
  <c r="G10" i="3"/>
  <c r="I10" i="3" s="1"/>
  <c r="J9" i="3"/>
  <c r="L9" i="3" s="1"/>
  <c r="G9" i="3"/>
  <c r="I9" i="3" s="1"/>
  <c r="J8" i="3"/>
  <c r="L8" i="3" s="1"/>
  <c r="G8" i="3"/>
  <c r="I8" i="3" s="1"/>
  <c r="J7" i="3"/>
  <c r="L7" i="3" s="1"/>
  <c r="G7" i="3"/>
  <c r="I7" i="3" s="1"/>
  <c r="J6" i="3"/>
  <c r="L6" i="3" s="1"/>
  <c r="G6" i="3"/>
  <c r="I6" i="3" s="1"/>
  <c r="J5" i="3"/>
  <c r="L5" i="3" s="1"/>
  <c r="G5" i="3"/>
  <c r="I5" i="3" s="1"/>
  <c r="J4" i="3"/>
  <c r="L4" i="3" s="1"/>
  <c r="G4" i="3"/>
  <c r="I4" i="3" s="1"/>
  <c r="J3" i="3"/>
  <c r="L3" i="3" s="1"/>
  <c r="G3" i="3"/>
  <c r="I3" i="3" s="1"/>
  <c r="J2" i="3"/>
  <c r="L2" i="3" s="1"/>
  <c r="G2" i="3"/>
  <c r="H2" i="3" s="1"/>
  <c r="R3" i="20" l="1"/>
  <c r="T3" i="20" s="1"/>
  <c r="I5" i="11"/>
  <c r="I13" i="11"/>
  <c r="H29" i="11"/>
  <c r="I21" i="11"/>
  <c r="H7" i="11"/>
  <c r="I15" i="11"/>
  <c r="K18" i="16"/>
  <c r="L5" i="18"/>
  <c r="T5" i="18" s="1"/>
  <c r="R20" i="20"/>
  <c r="T20" i="20" s="1"/>
  <c r="R6" i="20"/>
  <c r="T6" i="20" s="1"/>
  <c r="R24" i="20"/>
  <c r="T24" i="20" s="1"/>
  <c r="R28" i="20"/>
  <c r="T28" i="20" s="1"/>
  <c r="Q22" i="20"/>
  <c r="S22" i="20" s="1"/>
  <c r="T7" i="20"/>
  <c r="T5" i="20"/>
  <c r="T22" i="20"/>
  <c r="T19" i="20"/>
  <c r="Q13" i="20"/>
  <c r="S13" i="20" s="1"/>
  <c r="T18" i="20"/>
  <c r="T16" i="20"/>
  <c r="T8" i="20"/>
  <c r="T10" i="20"/>
  <c r="T23" i="20"/>
  <c r="T13" i="20"/>
  <c r="T25" i="20"/>
  <c r="T9" i="20"/>
  <c r="T21" i="20"/>
  <c r="T26" i="20"/>
  <c r="K6" i="18"/>
  <c r="K16" i="18"/>
  <c r="K2" i="18"/>
  <c r="K14" i="18"/>
  <c r="K20" i="17"/>
  <c r="K16" i="15"/>
  <c r="K12" i="15"/>
  <c r="K20" i="12"/>
  <c r="Q26" i="20"/>
  <c r="S26" i="20" s="1"/>
  <c r="T15" i="20"/>
  <c r="T11" i="20"/>
  <c r="Q19" i="20"/>
  <c r="S19" i="20" s="1"/>
  <c r="Q4" i="14"/>
  <c r="R12" i="14"/>
  <c r="R7" i="14"/>
  <c r="R5" i="14"/>
  <c r="R13" i="14"/>
  <c r="R21" i="14"/>
  <c r="R16" i="14"/>
  <c r="R24" i="14"/>
  <c r="T24" i="14" s="1"/>
  <c r="L5" i="14"/>
  <c r="K21" i="14"/>
  <c r="K20" i="15"/>
  <c r="H28" i="11"/>
  <c r="T27" i="20"/>
  <c r="K17" i="14"/>
  <c r="K18" i="15"/>
  <c r="K10" i="16"/>
  <c r="K8" i="18"/>
  <c r="L13" i="18"/>
  <c r="T13" i="18" s="1"/>
  <c r="L15" i="18"/>
  <c r="H20" i="11"/>
  <c r="H20" i="18"/>
  <c r="K8" i="14"/>
  <c r="K4" i="15"/>
  <c r="K8" i="17"/>
  <c r="K18" i="18"/>
  <c r="T4" i="20"/>
  <c r="L11" i="14"/>
  <c r="K18" i="14"/>
  <c r="K14" i="16"/>
  <c r="I23" i="11"/>
  <c r="T14" i="20"/>
  <c r="T9" i="16"/>
  <c r="K10" i="12"/>
  <c r="K18" i="12"/>
  <c r="K24" i="12"/>
  <c r="K6" i="12"/>
  <c r="K2" i="12"/>
  <c r="Q24" i="20"/>
  <c r="S24" i="20" s="1"/>
  <c r="N16" i="18"/>
  <c r="H4" i="18"/>
  <c r="H6" i="18"/>
  <c r="H18" i="18"/>
  <c r="I16" i="18"/>
  <c r="T16" i="18" s="1"/>
  <c r="L9" i="18"/>
  <c r="T9" i="18" s="1"/>
  <c r="K12" i="18"/>
  <c r="H22" i="18"/>
  <c r="L25" i="18"/>
  <c r="H10" i="18"/>
  <c r="L19" i="18"/>
  <c r="K22" i="18"/>
  <c r="H26" i="18"/>
  <c r="L7" i="18"/>
  <c r="T7" i="18" s="1"/>
  <c r="K10" i="18"/>
  <c r="H14" i="18"/>
  <c r="L23" i="18"/>
  <c r="T23" i="18" s="1"/>
  <c r="K26" i="18"/>
  <c r="K4" i="18"/>
  <c r="H8" i="18"/>
  <c r="L17" i="18"/>
  <c r="K20" i="18"/>
  <c r="L11" i="18"/>
  <c r="H24" i="18"/>
  <c r="H2" i="18"/>
  <c r="L27" i="18"/>
  <c r="T27" i="18" s="1"/>
  <c r="H12" i="18"/>
  <c r="L21" i="18"/>
  <c r="K24" i="18"/>
  <c r="T25" i="17"/>
  <c r="T21" i="17"/>
  <c r="I20" i="17"/>
  <c r="T20" i="17" s="1"/>
  <c r="N10" i="17"/>
  <c r="N20" i="17"/>
  <c r="Q20" i="17" s="1"/>
  <c r="S20" i="17" s="1"/>
  <c r="I8" i="17"/>
  <c r="T8" i="17" s="1"/>
  <c r="K12" i="17"/>
  <c r="K16" i="17"/>
  <c r="I24" i="17"/>
  <c r="T24" i="17" s="1"/>
  <c r="N16" i="17"/>
  <c r="K24" i="17"/>
  <c r="K2" i="17"/>
  <c r="K6" i="17"/>
  <c r="N6" i="17"/>
  <c r="K14" i="17"/>
  <c r="I22" i="17"/>
  <c r="T22" i="17" s="1"/>
  <c r="I26" i="17"/>
  <c r="T26" i="17" s="1"/>
  <c r="K22" i="17"/>
  <c r="K26" i="17"/>
  <c r="I2" i="17"/>
  <c r="T2" i="17" s="1"/>
  <c r="I4" i="17"/>
  <c r="T4" i="17" s="1"/>
  <c r="N26" i="17"/>
  <c r="I6" i="17"/>
  <c r="T6" i="17" s="1"/>
  <c r="K10" i="17"/>
  <c r="I10" i="17"/>
  <c r="T10" i="17" s="1"/>
  <c r="I14" i="17"/>
  <c r="T14" i="17" s="1"/>
  <c r="I18" i="17"/>
  <c r="T18" i="17" s="1"/>
  <c r="K4" i="17"/>
  <c r="I12" i="17"/>
  <c r="T12" i="17" s="1"/>
  <c r="I16" i="17"/>
  <c r="T16" i="17" s="1"/>
  <c r="I10" i="16"/>
  <c r="N22" i="16"/>
  <c r="I18" i="16"/>
  <c r="T18" i="16" s="1"/>
  <c r="N6" i="16"/>
  <c r="N14" i="16"/>
  <c r="N16" i="16"/>
  <c r="I26" i="16"/>
  <c r="T26" i="16" s="1"/>
  <c r="N10" i="16"/>
  <c r="Q10" i="16" s="1"/>
  <c r="S10" i="16" s="1"/>
  <c r="I22" i="16"/>
  <c r="T22" i="16" s="1"/>
  <c r="K22" i="16"/>
  <c r="K26" i="16"/>
  <c r="N26" i="16"/>
  <c r="I4" i="16"/>
  <c r="T4" i="16" s="1"/>
  <c r="K4" i="16"/>
  <c r="K16" i="16"/>
  <c r="K12" i="16"/>
  <c r="K20" i="16"/>
  <c r="I24" i="16"/>
  <c r="T24" i="16" s="1"/>
  <c r="I12" i="16"/>
  <c r="T12" i="16" s="1"/>
  <c r="K8" i="16"/>
  <c r="I8" i="16"/>
  <c r="T8" i="16" s="1"/>
  <c r="I20" i="16"/>
  <c r="T20" i="16" s="1"/>
  <c r="I2" i="16"/>
  <c r="T2" i="16" s="1"/>
  <c r="I6" i="16"/>
  <c r="T6" i="16" s="1"/>
  <c r="N20" i="16"/>
  <c r="K24" i="16"/>
  <c r="I16" i="16"/>
  <c r="T16" i="16" s="1"/>
  <c r="K2" i="16"/>
  <c r="K6" i="16"/>
  <c r="I14" i="16"/>
  <c r="T14" i="16" s="1"/>
  <c r="T25" i="16"/>
  <c r="I16" i="15"/>
  <c r="T16" i="15" s="1"/>
  <c r="I12" i="15"/>
  <c r="N20" i="15"/>
  <c r="Q20" i="15" s="1"/>
  <c r="S20" i="15" s="1"/>
  <c r="I24" i="15"/>
  <c r="K8" i="15"/>
  <c r="I20" i="15"/>
  <c r="T20" i="15" s="1"/>
  <c r="N16" i="15"/>
  <c r="Q16" i="15" s="1"/>
  <c r="S16" i="15" s="1"/>
  <c r="K24" i="15"/>
  <c r="I10" i="15"/>
  <c r="T10" i="15" s="1"/>
  <c r="K6" i="15"/>
  <c r="Q6" i="15" s="1"/>
  <c r="S6" i="15" s="1"/>
  <c r="I14" i="15"/>
  <c r="T14" i="15" s="1"/>
  <c r="I18" i="15"/>
  <c r="T18" i="15" s="1"/>
  <c r="I6" i="15"/>
  <c r="O6" i="15"/>
  <c r="R6" i="15" s="1"/>
  <c r="K14" i="15"/>
  <c r="I22" i="15"/>
  <c r="T22" i="15" s="1"/>
  <c r="I26" i="15"/>
  <c r="T26" i="15" s="1"/>
  <c r="K2" i="15"/>
  <c r="K10" i="15"/>
  <c r="N10" i="15"/>
  <c r="K22" i="15"/>
  <c r="K26" i="15"/>
  <c r="I2" i="15"/>
  <c r="T2" i="15" s="1"/>
  <c r="I4" i="15"/>
  <c r="T4" i="15" s="1"/>
  <c r="I8" i="15"/>
  <c r="T8" i="15" s="1"/>
  <c r="I20" i="14"/>
  <c r="H16" i="14"/>
  <c r="I14" i="14"/>
  <c r="H12" i="14"/>
  <c r="K22" i="14"/>
  <c r="K14" i="14"/>
  <c r="H26" i="14"/>
  <c r="K6" i="14"/>
  <c r="O14" i="14"/>
  <c r="K20" i="14"/>
  <c r="L23" i="14"/>
  <c r="R23" i="14" s="1"/>
  <c r="K26" i="14"/>
  <c r="H6" i="14"/>
  <c r="Q6" i="14" s="1"/>
  <c r="K9" i="14"/>
  <c r="H24" i="14"/>
  <c r="H4" i="14"/>
  <c r="K7" i="14"/>
  <c r="I10" i="14"/>
  <c r="L15" i="14"/>
  <c r="R15" i="14" s="1"/>
  <c r="L27" i="14"/>
  <c r="K3" i="14"/>
  <c r="K12" i="14"/>
  <c r="O20" i="14"/>
  <c r="R20" i="14" s="1"/>
  <c r="N12" i="14"/>
  <c r="K4" i="14"/>
  <c r="K10" i="14"/>
  <c r="K13" i="14"/>
  <c r="K24" i="14"/>
  <c r="K2" i="14"/>
  <c r="H18" i="14"/>
  <c r="Q18" i="14" s="1"/>
  <c r="I8" i="14"/>
  <c r="R8" i="14" s="1"/>
  <c r="K19" i="14"/>
  <c r="H22" i="14"/>
  <c r="Q22" i="14" s="1"/>
  <c r="H2" i="14"/>
  <c r="Q2" i="14" s="1"/>
  <c r="K16" i="14"/>
  <c r="L25" i="14"/>
  <c r="R25" i="14" s="1"/>
  <c r="K18" i="13"/>
  <c r="N16" i="13"/>
  <c r="I24" i="13"/>
  <c r="T24" i="13" s="1"/>
  <c r="I16" i="13"/>
  <c r="T16" i="13" s="1"/>
  <c r="K24" i="13"/>
  <c r="K16" i="13"/>
  <c r="T21" i="13"/>
  <c r="K22" i="13"/>
  <c r="N22" i="13"/>
  <c r="K4" i="13"/>
  <c r="I4" i="13"/>
  <c r="T4" i="13" s="1"/>
  <c r="I8" i="13"/>
  <c r="T8" i="13" s="1"/>
  <c r="I12" i="13"/>
  <c r="T12" i="13" s="1"/>
  <c r="K8" i="13"/>
  <c r="K12" i="13"/>
  <c r="I20" i="13"/>
  <c r="T20" i="13" s="1"/>
  <c r="T5" i="13"/>
  <c r="K20" i="13"/>
  <c r="I14" i="13"/>
  <c r="T14" i="13" s="1"/>
  <c r="I6" i="13"/>
  <c r="T6" i="13" s="1"/>
  <c r="I10" i="13"/>
  <c r="T10" i="13" s="1"/>
  <c r="K2" i="13"/>
  <c r="K6" i="13"/>
  <c r="K10" i="13"/>
  <c r="N6" i="13"/>
  <c r="I26" i="13"/>
  <c r="T26" i="13" s="1"/>
  <c r="I2" i="13"/>
  <c r="T2" i="13" s="1"/>
  <c r="K14" i="13"/>
  <c r="I22" i="13"/>
  <c r="T22" i="13" s="1"/>
  <c r="N14" i="13"/>
  <c r="I18" i="13"/>
  <c r="T18" i="13" s="1"/>
  <c r="K26" i="13"/>
  <c r="K8" i="12"/>
  <c r="K26" i="12"/>
  <c r="K16" i="12"/>
  <c r="K12" i="12"/>
  <c r="K4" i="12"/>
  <c r="K22" i="12"/>
  <c r="K14" i="12"/>
  <c r="O18" i="12"/>
  <c r="O14" i="3"/>
  <c r="R14" i="3" s="1"/>
  <c r="T14" i="3" s="1"/>
  <c r="O15" i="3"/>
  <c r="O17" i="3"/>
  <c r="R17" i="3" s="1"/>
  <c r="T17" i="3" s="1"/>
  <c r="N16" i="3"/>
  <c r="N6" i="3"/>
  <c r="O8" i="3"/>
  <c r="O22" i="3"/>
  <c r="N7" i="3"/>
  <c r="O23" i="3"/>
  <c r="O9" i="3"/>
  <c r="O24" i="3"/>
  <c r="Q28" i="20"/>
  <c r="S28" i="20" s="1"/>
  <c r="Q31" i="20"/>
  <c r="Q17" i="20"/>
  <c r="S17" i="20" s="1"/>
  <c r="Q5" i="20"/>
  <c r="S5" i="20" s="1"/>
  <c r="Q20" i="20"/>
  <c r="S20" i="20" s="1"/>
  <c r="Q30" i="20"/>
  <c r="Q29" i="20"/>
  <c r="Q12" i="20"/>
  <c r="S12" i="20" s="1"/>
  <c r="Q21" i="20"/>
  <c r="S21" i="20" s="1"/>
  <c r="Q2" i="20"/>
  <c r="S2" i="20" s="1"/>
  <c r="Q18" i="20"/>
  <c r="S18" i="20" s="1"/>
  <c r="Q10" i="20"/>
  <c r="S10" i="20" s="1"/>
  <c r="Q9" i="20"/>
  <c r="S9" i="20" s="1"/>
  <c r="Q25" i="20"/>
  <c r="S25" i="20" s="1"/>
  <c r="I31" i="11"/>
  <c r="H27" i="11"/>
  <c r="H2" i="11"/>
  <c r="H10" i="11"/>
  <c r="H18" i="11"/>
  <c r="H26" i="11"/>
  <c r="H8" i="11"/>
  <c r="H16" i="11"/>
  <c r="H24" i="11"/>
  <c r="H32" i="11"/>
  <c r="H30" i="11"/>
  <c r="H9" i="11"/>
  <c r="H17" i="11"/>
  <c r="H25" i="11"/>
  <c r="H33" i="11"/>
  <c r="N12" i="18"/>
  <c r="N14" i="18"/>
  <c r="T15" i="18"/>
  <c r="N18" i="18"/>
  <c r="N2" i="18"/>
  <c r="N20" i="18"/>
  <c r="N4" i="18"/>
  <c r="N10" i="18"/>
  <c r="N26" i="18"/>
  <c r="N6" i="18"/>
  <c r="Q6" i="18" s="1"/>
  <c r="S6" i="18" s="1"/>
  <c r="T14" i="18"/>
  <c r="N22" i="18"/>
  <c r="T10" i="18"/>
  <c r="T26" i="18"/>
  <c r="T3" i="18"/>
  <c r="N8" i="18"/>
  <c r="T19" i="18"/>
  <c r="N24" i="18"/>
  <c r="T25" i="18"/>
  <c r="T8" i="18"/>
  <c r="T24" i="18"/>
  <c r="T2" i="18"/>
  <c r="T18" i="18"/>
  <c r="T12" i="18"/>
  <c r="T17" i="18"/>
  <c r="T6" i="18"/>
  <c r="T11" i="18"/>
  <c r="T22" i="18"/>
  <c r="T21" i="18"/>
  <c r="T4" i="18"/>
  <c r="T20" i="18"/>
  <c r="N3" i="18"/>
  <c r="N5" i="18"/>
  <c r="N7" i="18"/>
  <c r="N9" i="18"/>
  <c r="N11" i="18"/>
  <c r="N13" i="18"/>
  <c r="N15" i="18"/>
  <c r="N17" i="18"/>
  <c r="N19" i="18"/>
  <c r="N21" i="18"/>
  <c r="N23" i="18"/>
  <c r="N25" i="18"/>
  <c r="N27" i="18"/>
  <c r="H3" i="18"/>
  <c r="H5" i="18"/>
  <c r="H7" i="18"/>
  <c r="H9" i="18"/>
  <c r="H11" i="18"/>
  <c r="H13" i="18"/>
  <c r="H15" i="18"/>
  <c r="H17" i="18"/>
  <c r="H19" i="18"/>
  <c r="H21" i="18"/>
  <c r="H23" i="18"/>
  <c r="H25" i="18"/>
  <c r="H27" i="18"/>
  <c r="N22" i="17"/>
  <c r="N4" i="17"/>
  <c r="T5" i="17"/>
  <c r="T9" i="17"/>
  <c r="T13" i="17"/>
  <c r="T15" i="17"/>
  <c r="N8" i="17"/>
  <c r="Q8" i="17" s="1"/>
  <c r="S8" i="17" s="1"/>
  <c r="N24" i="17"/>
  <c r="N12" i="17"/>
  <c r="N14" i="17"/>
  <c r="N2" i="17"/>
  <c r="N18" i="17"/>
  <c r="Q18" i="17" s="1"/>
  <c r="S18" i="17" s="1"/>
  <c r="T3" i="17"/>
  <c r="T19" i="17"/>
  <c r="T11" i="17"/>
  <c r="T27" i="17"/>
  <c r="T17" i="17"/>
  <c r="T7" i="17"/>
  <c r="T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7" i="17"/>
  <c r="N3" i="17"/>
  <c r="N5" i="17"/>
  <c r="N7" i="17"/>
  <c r="N9" i="17"/>
  <c r="N11" i="17"/>
  <c r="N13" i="17"/>
  <c r="N15" i="17"/>
  <c r="N17" i="17"/>
  <c r="N19" i="17"/>
  <c r="N21" i="17"/>
  <c r="N23" i="17"/>
  <c r="N25" i="17"/>
  <c r="N27" i="17"/>
  <c r="H3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N4" i="16"/>
  <c r="N24" i="16"/>
  <c r="N8" i="16"/>
  <c r="T13" i="16"/>
  <c r="T15" i="16"/>
  <c r="T5" i="16"/>
  <c r="T21" i="16"/>
  <c r="T11" i="16"/>
  <c r="N12" i="16"/>
  <c r="T27" i="16"/>
  <c r="N2" i="16"/>
  <c r="N18" i="16"/>
  <c r="Q18" i="16" s="1"/>
  <c r="S18" i="16" s="1"/>
  <c r="T3" i="16"/>
  <c r="T19" i="16"/>
  <c r="T17" i="16"/>
  <c r="T7" i="16"/>
  <c r="T10" i="16"/>
  <c r="T23" i="16"/>
  <c r="K3" i="16"/>
  <c r="K5" i="16"/>
  <c r="K7" i="16"/>
  <c r="K9" i="16"/>
  <c r="K11" i="16"/>
  <c r="K13" i="16"/>
  <c r="K15" i="16"/>
  <c r="K17" i="16"/>
  <c r="K19" i="16"/>
  <c r="K21" i="16"/>
  <c r="K23" i="16"/>
  <c r="K25" i="16"/>
  <c r="K27" i="16"/>
  <c r="N3" i="16"/>
  <c r="N5" i="16"/>
  <c r="N7" i="16"/>
  <c r="N9" i="16"/>
  <c r="N11" i="16"/>
  <c r="N13" i="16"/>
  <c r="N15" i="16"/>
  <c r="N17" i="16"/>
  <c r="N19" i="16"/>
  <c r="N21" i="16"/>
  <c r="N23" i="16"/>
  <c r="N25" i="16"/>
  <c r="N27" i="16"/>
  <c r="H3" i="16"/>
  <c r="H5" i="16"/>
  <c r="H7" i="16"/>
  <c r="H9" i="16"/>
  <c r="H11" i="16"/>
  <c r="H13" i="16"/>
  <c r="H15" i="16"/>
  <c r="H17" i="16"/>
  <c r="H19" i="16"/>
  <c r="H21" i="16"/>
  <c r="H23" i="16"/>
  <c r="H25" i="16"/>
  <c r="H27" i="16"/>
  <c r="N22" i="15"/>
  <c r="T25" i="15"/>
  <c r="N26" i="15"/>
  <c r="T9" i="15"/>
  <c r="T13" i="15"/>
  <c r="N14" i="15"/>
  <c r="T15" i="15"/>
  <c r="N8" i="15"/>
  <c r="N24" i="15"/>
  <c r="N2" i="15"/>
  <c r="N12" i="15"/>
  <c r="Q12" i="15" s="1"/>
  <c r="S12" i="15" s="1"/>
  <c r="N4" i="15"/>
  <c r="Q4" i="15" s="1"/>
  <c r="S4" i="15" s="1"/>
  <c r="N18" i="15"/>
  <c r="Q18" i="15" s="1"/>
  <c r="S18" i="15" s="1"/>
  <c r="T12" i="15"/>
  <c r="T19" i="15"/>
  <c r="T5" i="15"/>
  <c r="T21" i="15"/>
  <c r="T24" i="15"/>
  <c r="T11" i="15"/>
  <c r="T27" i="15"/>
  <c r="T17" i="15"/>
  <c r="T3" i="15"/>
  <c r="T7" i="15"/>
  <c r="T23" i="15"/>
  <c r="K3" i="15"/>
  <c r="K7" i="15"/>
  <c r="K9" i="15"/>
  <c r="K11" i="15"/>
  <c r="K13" i="15"/>
  <c r="K15" i="15"/>
  <c r="K17" i="15"/>
  <c r="K19" i="15"/>
  <c r="K21" i="15"/>
  <c r="K23" i="15"/>
  <c r="K25" i="15"/>
  <c r="K27" i="15"/>
  <c r="K5" i="15"/>
  <c r="N3" i="15"/>
  <c r="N5" i="15"/>
  <c r="N7" i="15"/>
  <c r="N9" i="15"/>
  <c r="N11" i="15"/>
  <c r="N13" i="15"/>
  <c r="N15" i="15"/>
  <c r="N17" i="15"/>
  <c r="N19" i="15"/>
  <c r="N21" i="15"/>
  <c r="N23" i="15"/>
  <c r="N25" i="15"/>
  <c r="N27" i="15"/>
  <c r="H3" i="15"/>
  <c r="H5" i="15"/>
  <c r="H7" i="15"/>
  <c r="H9" i="15"/>
  <c r="H11" i="15"/>
  <c r="H13" i="15"/>
  <c r="H15" i="15"/>
  <c r="H17" i="15"/>
  <c r="H19" i="15"/>
  <c r="H21" i="15"/>
  <c r="H23" i="15"/>
  <c r="H25" i="15"/>
  <c r="H27" i="15"/>
  <c r="O4" i="14"/>
  <c r="O18" i="14"/>
  <c r="O2" i="14"/>
  <c r="T7" i="14"/>
  <c r="O22" i="14"/>
  <c r="O6" i="14"/>
  <c r="T9" i="14"/>
  <c r="N16" i="14"/>
  <c r="N24" i="14"/>
  <c r="T19" i="14"/>
  <c r="N26" i="14"/>
  <c r="N10" i="14"/>
  <c r="Q10" i="14" s="1"/>
  <c r="T17" i="14"/>
  <c r="N8" i="14"/>
  <c r="Q8" i="14" s="1"/>
  <c r="T16" i="14"/>
  <c r="T21" i="14"/>
  <c r="T5" i="14"/>
  <c r="T3" i="14"/>
  <c r="T13" i="14"/>
  <c r="T26" i="14"/>
  <c r="T12" i="14"/>
  <c r="N3" i="14"/>
  <c r="N5" i="14"/>
  <c r="N7" i="14"/>
  <c r="N9" i="14"/>
  <c r="N11" i="14"/>
  <c r="N13" i="14"/>
  <c r="Q13" i="14" s="1"/>
  <c r="N15" i="14"/>
  <c r="Q15" i="14" s="1"/>
  <c r="N17" i="14"/>
  <c r="Q17" i="14" s="1"/>
  <c r="N19" i="14"/>
  <c r="N21" i="14"/>
  <c r="N23" i="14"/>
  <c r="N25" i="14"/>
  <c r="N27" i="14"/>
  <c r="H3" i="14"/>
  <c r="H5" i="14"/>
  <c r="H7" i="14"/>
  <c r="H9" i="14"/>
  <c r="H11" i="14"/>
  <c r="H13" i="14"/>
  <c r="H15" i="14"/>
  <c r="H17" i="14"/>
  <c r="H19" i="14"/>
  <c r="H21" i="14"/>
  <c r="H23" i="14"/>
  <c r="H25" i="14"/>
  <c r="H27" i="14"/>
  <c r="N20" i="13"/>
  <c r="N4" i="13"/>
  <c r="Q4" i="13" s="1"/>
  <c r="S4" i="13" s="1"/>
  <c r="N12" i="13"/>
  <c r="T13" i="13"/>
  <c r="N8" i="13"/>
  <c r="N24" i="13"/>
  <c r="N10" i="13"/>
  <c r="N26" i="13"/>
  <c r="N2" i="13"/>
  <c r="N18" i="13"/>
  <c r="Q18" i="13" s="1"/>
  <c r="S18" i="13" s="1"/>
  <c r="T3" i="13"/>
  <c r="T19" i="13"/>
  <c r="T9" i="13"/>
  <c r="T25" i="13"/>
  <c r="T15" i="13"/>
  <c r="T11" i="13"/>
  <c r="T27" i="13"/>
  <c r="T17" i="13"/>
  <c r="T7" i="13"/>
  <c r="T23" i="13"/>
  <c r="K7" i="13"/>
  <c r="K9" i="13"/>
  <c r="K11" i="13"/>
  <c r="K13" i="13"/>
  <c r="K15" i="13"/>
  <c r="K17" i="13"/>
  <c r="K19" i="13"/>
  <c r="K21" i="13"/>
  <c r="K23" i="13"/>
  <c r="K25" i="13"/>
  <c r="K27" i="13"/>
  <c r="K3" i="13"/>
  <c r="K5" i="13"/>
  <c r="N3" i="13"/>
  <c r="N5" i="13"/>
  <c r="N7" i="13"/>
  <c r="N9" i="13"/>
  <c r="N11" i="13"/>
  <c r="N13" i="13"/>
  <c r="N15" i="13"/>
  <c r="N17" i="13"/>
  <c r="N19" i="13"/>
  <c r="N21" i="13"/>
  <c r="N23" i="13"/>
  <c r="N25" i="13"/>
  <c r="N27" i="13"/>
  <c r="H3" i="13"/>
  <c r="H5" i="13"/>
  <c r="H7" i="13"/>
  <c r="H9" i="13"/>
  <c r="H11" i="13"/>
  <c r="H13" i="13"/>
  <c r="H15" i="13"/>
  <c r="H17" i="13"/>
  <c r="H19" i="13"/>
  <c r="H21" i="13"/>
  <c r="H23" i="13"/>
  <c r="H25" i="13"/>
  <c r="H27" i="13"/>
  <c r="O19" i="12"/>
  <c r="N10" i="12"/>
  <c r="O3" i="12"/>
  <c r="R3" i="12" s="1"/>
  <c r="O14" i="12"/>
  <c r="N20" i="12"/>
  <c r="O22" i="12"/>
  <c r="O6" i="12"/>
  <c r="O11" i="12"/>
  <c r="O7" i="12"/>
  <c r="R7" i="12" s="1"/>
  <c r="N2" i="12"/>
  <c r="O15" i="12"/>
  <c r="O23" i="12"/>
  <c r="O25" i="12"/>
  <c r="N12" i="12"/>
  <c r="N8" i="12"/>
  <c r="T12" i="12"/>
  <c r="N16" i="12"/>
  <c r="T20" i="12"/>
  <c r="N24" i="12"/>
  <c r="T4" i="12"/>
  <c r="O5" i="12"/>
  <c r="O13" i="12"/>
  <c r="O21" i="12"/>
  <c r="N26" i="12"/>
  <c r="N4" i="12"/>
  <c r="T8" i="12"/>
  <c r="T16" i="12"/>
  <c r="T24" i="12"/>
  <c r="O9" i="12"/>
  <c r="R9" i="12" s="1"/>
  <c r="O17" i="12"/>
  <c r="T2" i="12"/>
  <c r="T10" i="12"/>
  <c r="T27" i="12"/>
  <c r="T26" i="12"/>
  <c r="K5" i="12"/>
  <c r="K13" i="12"/>
  <c r="K17" i="12"/>
  <c r="K21" i="12"/>
  <c r="K23" i="12"/>
  <c r="K25" i="12"/>
  <c r="K27" i="12"/>
  <c r="K11" i="12"/>
  <c r="K15" i="12"/>
  <c r="K19" i="12"/>
  <c r="H2" i="12"/>
  <c r="L3" i="12"/>
  <c r="H4" i="12"/>
  <c r="H6" i="12"/>
  <c r="L7" i="12"/>
  <c r="H8" i="12"/>
  <c r="L9" i="12"/>
  <c r="H10" i="12"/>
  <c r="H12" i="12"/>
  <c r="H14" i="12"/>
  <c r="Q14" i="12" s="1"/>
  <c r="S14" i="12" s="1"/>
  <c r="H16" i="12"/>
  <c r="H18" i="12"/>
  <c r="Q18" i="12" s="1"/>
  <c r="S18" i="12" s="1"/>
  <c r="H20" i="12"/>
  <c r="H22" i="12"/>
  <c r="Q22" i="12" s="1"/>
  <c r="S22" i="12" s="1"/>
  <c r="H24" i="12"/>
  <c r="H26" i="12"/>
  <c r="N27" i="12"/>
  <c r="H3" i="12"/>
  <c r="Q3" i="12" s="1"/>
  <c r="S3" i="12" s="1"/>
  <c r="H5" i="12"/>
  <c r="H7" i="12"/>
  <c r="Q7" i="12" s="1"/>
  <c r="S7" i="12" s="1"/>
  <c r="H9" i="12"/>
  <c r="Q9" i="12" s="1"/>
  <c r="S9" i="12" s="1"/>
  <c r="H11" i="12"/>
  <c r="H13" i="12"/>
  <c r="H15" i="12"/>
  <c r="H17" i="12"/>
  <c r="H19" i="12"/>
  <c r="H21" i="12"/>
  <c r="H23" i="12"/>
  <c r="H25" i="12"/>
  <c r="H27" i="12"/>
  <c r="T26" i="3"/>
  <c r="T18" i="3"/>
  <c r="T10" i="3"/>
  <c r="T25" i="3"/>
  <c r="T3" i="3"/>
  <c r="T16" i="3"/>
  <c r="T4" i="3"/>
  <c r="T11" i="3"/>
  <c r="T27" i="3"/>
  <c r="T13" i="3"/>
  <c r="T6" i="3"/>
  <c r="T12" i="3"/>
  <c r="T19" i="3"/>
  <c r="T7" i="3"/>
  <c r="T20" i="3"/>
  <c r="O5" i="3"/>
  <c r="O21" i="3"/>
  <c r="N25" i="3"/>
  <c r="N13" i="3"/>
  <c r="N4" i="3"/>
  <c r="N12" i="3"/>
  <c r="N20" i="3"/>
  <c r="N2" i="3"/>
  <c r="N10" i="3"/>
  <c r="N18" i="3"/>
  <c r="N26" i="3"/>
  <c r="N3" i="3"/>
  <c r="N11" i="3"/>
  <c r="N19" i="3"/>
  <c r="N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I2" i="3"/>
  <c r="T2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J32" i="11"/>
  <c r="K32" i="11" s="1"/>
  <c r="M32" i="11"/>
  <c r="N32" i="11" s="1"/>
  <c r="J33" i="11"/>
  <c r="K33" i="11" s="1"/>
  <c r="M33" i="11"/>
  <c r="N33" i="11" s="1"/>
  <c r="M31" i="11"/>
  <c r="N31" i="11" s="1"/>
  <c r="J31" i="11"/>
  <c r="L31" i="11" s="1"/>
  <c r="M30" i="11"/>
  <c r="O30" i="11" s="1"/>
  <c r="J30" i="11"/>
  <c r="L30" i="11" s="1"/>
  <c r="M29" i="11"/>
  <c r="O29" i="11" s="1"/>
  <c r="J29" i="11"/>
  <c r="K29" i="11" s="1"/>
  <c r="M28" i="11"/>
  <c r="O28" i="11" s="1"/>
  <c r="J28" i="11"/>
  <c r="L28" i="11" s="1"/>
  <c r="M27" i="11"/>
  <c r="N27" i="11" s="1"/>
  <c r="J27" i="11"/>
  <c r="L27" i="11" s="1"/>
  <c r="M26" i="11"/>
  <c r="O26" i="11" s="1"/>
  <c r="J26" i="11"/>
  <c r="L26" i="11" s="1"/>
  <c r="M25" i="11"/>
  <c r="O25" i="11" s="1"/>
  <c r="J25" i="11"/>
  <c r="L25" i="11" s="1"/>
  <c r="M24" i="11"/>
  <c r="O24" i="11" s="1"/>
  <c r="J24" i="11"/>
  <c r="L24" i="11" s="1"/>
  <c r="M23" i="11"/>
  <c r="N23" i="11" s="1"/>
  <c r="J23" i="11"/>
  <c r="L23" i="11" s="1"/>
  <c r="M22" i="11"/>
  <c r="N22" i="11" s="1"/>
  <c r="J22" i="11"/>
  <c r="L22" i="11" s="1"/>
  <c r="M21" i="11"/>
  <c r="N21" i="11" s="1"/>
  <c r="J21" i="11"/>
  <c r="L21" i="11" s="1"/>
  <c r="M20" i="11"/>
  <c r="O20" i="11" s="1"/>
  <c r="J20" i="11"/>
  <c r="L20" i="11" s="1"/>
  <c r="M19" i="11"/>
  <c r="N19" i="11" s="1"/>
  <c r="J19" i="11"/>
  <c r="L19" i="11" s="1"/>
  <c r="M18" i="11"/>
  <c r="N18" i="11" s="1"/>
  <c r="J18" i="11"/>
  <c r="L18" i="11" s="1"/>
  <c r="M17" i="11"/>
  <c r="N17" i="11" s="1"/>
  <c r="J17" i="11"/>
  <c r="L17" i="11" s="1"/>
  <c r="M16" i="11"/>
  <c r="O16" i="11" s="1"/>
  <c r="J16" i="11"/>
  <c r="L16" i="11" s="1"/>
  <c r="M15" i="11"/>
  <c r="N15" i="11" s="1"/>
  <c r="J15" i="11"/>
  <c r="L15" i="11" s="1"/>
  <c r="M14" i="11"/>
  <c r="N14" i="11" s="1"/>
  <c r="J14" i="11"/>
  <c r="L14" i="11" s="1"/>
  <c r="M13" i="11"/>
  <c r="N13" i="11" s="1"/>
  <c r="J13" i="11"/>
  <c r="L13" i="11" s="1"/>
  <c r="M12" i="11"/>
  <c r="O12" i="11" s="1"/>
  <c r="J12" i="11"/>
  <c r="L12" i="11" s="1"/>
  <c r="M11" i="11"/>
  <c r="N11" i="11" s="1"/>
  <c r="J11" i="11"/>
  <c r="L11" i="11" s="1"/>
  <c r="M10" i="11"/>
  <c r="N10" i="11" s="1"/>
  <c r="J10" i="11"/>
  <c r="L10" i="11" s="1"/>
  <c r="M9" i="11"/>
  <c r="O9" i="11" s="1"/>
  <c r="J9" i="11"/>
  <c r="K9" i="11" s="1"/>
  <c r="M8" i="11"/>
  <c r="O8" i="11" s="1"/>
  <c r="J8" i="11"/>
  <c r="L8" i="11" s="1"/>
  <c r="M7" i="11"/>
  <c r="N7" i="11" s="1"/>
  <c r="J7" i="11"/>
  <c r="L7" i="11" s="1"/>
  <c r="M6" i="11"/>
  <c r="N6" i="11" s="1"/>
  <c r="J6" i="11"/>
  <c r="L6" i="11" s="1"/>
  <c r="M5" i="11"/>
  <c r="O5" i="11" s="1"/>
  <c r="J5" i="11"/>
  <c r="K5" i="11" s="1"/>
  <c r="M4" i="11"/>
  <c r="O4" i="11" s="1"/>
  <c r="J4" i="11"/>
  <c r="L4" i="11" s="1"/>
  <c r="M3" i="11"/>
  <c r="N3" i="11" s="1"/>
  <c r="J3" i="11"/>
  <c r="L3" i="11" s="1"/>
  <c r="M2" i="11"/>
  <c r="N2" i="11" s="1"/>
  <c r="J2" i="11"/>
  <c r="L2" i="11" s="1"/>
  <c r="R8" i="11" l="1"/>
  <c r="T8" i="11" s="1"/>
  <c r="R12" i="11"/>
  <c r="T12" i="11" s="1"/>
  <c r="R16" i="11"/>
  <c r="T16" i="11" s="1"/>
  <c r="R20" i="11"/>
  <c r="T20" i="11" s="1"/>
  <c r="R24" i="11"/>
  <c r="T24" i="11" s="1"/>
  <c r="R28" i="11"/>
  <c r="R26" i="11"/>
  <c r="T26" i="11" s="1"/>
  <c r="R25" i="11"/>
  <c r="T25" i="11" s="1"/>
  <c r="N5" i="11"/>
  <c r="Q5" i="11" s="1"/>
  <c r="S5" i="11" s="1"/>
  <c r="R30" i="11"/>
  <c r="R4" i="11"/>
  <c r="T4" i="11" s="1"/>
  <c r="Q22" i="16"/>
  <c r="S22" i="16" s="1"/>
  <c r="Q6" i="16"/>
  <c r="S6" i="16" s="1"/>
  <c r="Q14" i="16"/>
  <c r="S14" i="16" s="1"/>
  <c r="Q10" i="17"/>
  <c r="S10" i="17" s="1"/>
  <c r="Q24" i="17"/>
  <c r="S24" i="17" s="1"/>
  <c r="Q4" i="18"/>
  <c r="S4" i="18" s="1"/>
  <c r="Q16" i="18"/>
  <c r="S16" i="18" s="1"/>
  <c r="Q16" i="13"/>
  <c r="S16" i="13" s="1"/>
  <c r="R11" i="12"/>
  <c r="T11" i="12" s="1"/>
  <c r="R21" i="12"/>
  <c r="T21" i="12" s="1"/>
  <c r="R6" i="12"/>
  <c r="T6" i="12" s="1"/>
  <c r="R17" i="12"/>
  <c r="T17" i="12" s="1"/>
  <c r="R13" i="12"/>
  <c r="T13" i="12" s="1"/>
  <c r="R22" i="12"/>
  <c r="T22" i="12" s="1"/>
  <c r="R18" i="12"/>
  <c r="T18" i="12" s="1"/>
  <c r="R5" i="12"/>
  <c r="T5" i="12" s="1"/>
  <c r="R25" i="12"/>
  <c r="T25" i="12" s="1"/>
  <c r="R23" i="12"/>
  <c r="T23" i="12" s="1"/>
  <c r="R14" i="12"/>
  <c r="T14" i="12" s="1"/>
  <c r="R15" i="12"/>
  <c r="T15" i="12" s="1"/>
  <c r="R19" i="12"/>
  <c r="T19" i="12" s="1"/>
  <c r="Q19" i="12"/>
  <c r="S19" i="12" s="1"/>
  <c r="Q2" i="3"/>
  <c r="S2" i="3" s="1"/>
  <c r="R9" i="3"/>
  <c r="T9" i="3" s="1"/>
  <c r="R15" i="3"/>
  <c r="T15" i="3" s="1"/>
  <c r="R23" i="3"/>
  <c r="T23" i="3" s="1"/>
  <c r="R21" i="3"/>
  <c r="T21" i="3" s="1"/>
  <c r="R22" i="3"/>
  <c r="T22" i="3" s="1"/>
  <c r="R5" i="3"/>
  <c r="T5" i="3" s="1"/>
  <c r="R8" i="3"/>
  <c r="T8" i="3" s="1"/>
  <c r="R24" i="3"/>
  <c r="T24" i="3" s="1"/>
  <c r="Q14" i="17"/>
  <c r="S14" i="17" s="1"/>
  <c r="Q6" i="17"/>
  <c r="S6" i="17" s="1"/>
  <c r="Q6" i="12"/>
  <c r="S6" i="12" s="1"/>
  <c r="Q16" i="12"/>
  <c r="S16" i="12" s="1"/>
  <c r="Q22" i="3"/>
  <c r="S22" i="3" s="1"/>
  <c r="Q14" i="3"/>
  <c r="S14" i="3" s="1"/>
  <c r="T32" i="20"/>
  <c r="T10" i="14"/>
  <c r="Q27" i="14"/>
  <c r="S27" i="14" s="1"/>
  <c r="Q11" i="14"/>
  <c r="Q26" i="14"/>
  <c r="R14" i="14"/>
  <c r="T11" i="14"/>
  <c r="Q25" i="14"/>
  <c r="Q9" i="14"/>
  <c r="S9" i="14" s="1"/>
  <c r="Q12" i="14"/>
  <c r="S12" i="14" s="1"/>
  <c r="S20" i="14"/>
  <c r="Q23" i="14"/>
  <c r="Q7" i="14"/>
  <c r="Q24" i="14"/>
  <c r="T8" i="14"/>
  <c r="Q21" i="14"/>
  <c r="Q5" i="14"/>
  <c r="Q16" i="14"/>
  <c r="S16" i="14" s="1"/>
  <c r="S14" i="14"/>
  <c r="Q14" i="14"/>
  <c r="Q19" i="14"/>
  <c r="Q3" i="14"/>
  <c r="S3" i="14" s="1"/>
  <c r="Q20" i="14"/>
  <c r="T25" i="14"/>
  <c r="R27" i="14"/>
  <c r="T27" i="14" s="1"/>
  <c r="T15" i="14"/>
  <c r="T23" i="14"/>
  <c r="R11" i="14"/>
  <c r="R10" i="14"/>
  <c r="S8" i="14"/>
  <c r="R4" i="14"/>
  <c r="T4" i="14" s="1"/>
  <c r="R6" i="14"/>
  <c r="T6" i="14" s="1"/>
  <c r="R22" i="14"/>
  <c r="T22" i="14" s="1"/>
  <c r="R2" i="14"/>
  <c r="T2" i="14" s="1"/>
  <c r="R18" i="14"/>
  <c r="T18" i="14" s="1"/>
  <c r="S2" i="14"/>
  <c r="S18" i="14"/>
  <c r="Q18" i="3"/>
  <c r="S18" i="3" s="1"/>
  <c r="Q17" i="3"/>
  <c r="S17" i="3" s="1"/>
  <c r="Q16" i="16"/>
  <c r="S16" i="16" s="1"/>
  <c r="Q16" i="3"/>
  <c r="S16" i="3" s="1"/>
  <c r="Q23" i="3"/>
  <c r="S23" i="3" s="1"/>
  <c r="Q15" i="3"/>
  <c r="S15" i="3" s="1"/>
  <c r="Q26" i="16"/>
  <c r="S26" i="16" s="1"/>
  <c r="O3" i="11"/>
  <c r="R3" i="11" s="1"/>
  <c r="T3" i="11" s="1"/>
  <c r="Q21" i="3"/>
  <c r="S21" i="3" s="1"/>
  <c r="Q5" i="3"/>
  <c r="S5" i="3" s="1"/>
  <c r="Q7" i="18"/>
  <c r="S7" i="18" s="1"/>
  <c r="Q5" i="18"/>
  <c r="S5" i="18" s="1"/>
  <c r="Q26" i="18"/>
  <c r="S26" i="18" s="1"/>
  <c r="Q3" i="18"/>
  <c r="S3" i="18" s="1"/>
  <c r="Q18" i="18"/>
  <c r="S18" i="18" s="1"/>
  <c r="Q7" i="17"/>
  <c r="S7" i="17" s="1"/>
  <c r="Q4" i="16"/>
  <c r="S4" i="16" s="1"/>
  <c r="T14" i="14"/>
  <c r="T20" i="14"/>
  <c r="S10" i="14"/>
  <c r="Q10" i="13"/>
  <c r="S10" i="13" s="1"/>
  <c r="Q10" i="12"/>
  <c r="S10" i="12" s="1"/>
  <c r="Q20" i="12"/>
  <c r="S20" i="12" s="1"/>
  <c r="Q21" i="12"/>
  <c r="S21" i="12" s="1"/>
  <c r="Q25" i="12"/>
  <c r="S25" i="12" s="1"/>
  <c r="Q15" i="12"/>
  <c r="S15" i="12" s="1"/>
  <c r="Q17" i="12"/>
  <c r="S17" i="12" s="1"/>
  <c r="Q11" i="12"/>
  <c r="S11" i="12" s="1"/>
  <c r="Q8" i="12"/>
  <c r="S8" i="12" s="1"/>
  <c r="Q6" i="3"/>
  <c r="S6" i="3" s="1"/>
  <c r="Q3" i="3"/>
  <c r="S3" i="3" s="1"/>
  <c r="Q20" i="3"/>
  <c r="S20" i="3" s="1"/>
  <c r="Q4" i="3"/>
  <c r="S4" i="3" s="1"/>
  <c r="Q20" i="18"/>
  <c r="S20" i="18" s="1"/>
  <c r="T28" i="18"/>
  <c r="Q9" i="18"/>
  <c r="S9" i="18" s="1"/>
  <c r="Q14" i="18"/>
  <c r="S14" i="18" s="1"/>
  <c r="Q12" i="18"/>
  <c r="S12" i="18" s="1"/>
  <c r="Q10" i="18"/>
  <c r="S10" i="18" s="1"/>
  <c r="Q25" i="18"/>
  <c r="S25" i="18" s="1"/>
  <c r="Q2" i="18"/>
  <c r="S2" i="18" s="1"/>
  <c r="Q23" i="18"/>
  <c r="S23" i="18" s="1"/>
  <c r="Q24" i="18"/>
  <c r="S24" i="18" s="1"/>
  <c r="Q22" i="18"/>
  <c r="S22" i="18" s="1"/>
  <c r="Q27" i="18"/>
  <c r="S27" i="18" s="1"/>
  <c r="Q21" i="18"/>
  <c r="S21" i="18" s="1"/>
  <c r="Q19" i="18"/>
  <c r="S19" i="18" s="1"/>
  <c r="Q8" i="18"/>
  <c r="S8" i="18" s="1"/>
  <c r="Q17" i="18"/>
  <c r="S17" i="18" s="1"/>
  <c r="Q13" i="18"/>
  <c r="S13" i="18" s="1"/>
  <c r="Q15" i="18"/>
  <c r="S15" i="18" s="1"/>
  <c r="Q11" i="18"/>
  <c r="S11" i="18" s="1"/>
  <c r="Q2" i="17"/>
  <c r="S2" i="17" s="1"/>
  <c r="Q3" i="17"/>
  <c r="S3" i="17" s="1"/>
  <c r="Q13" i="17"/>
  <c r="S13" i="17" s="1"/>
  <c r="Q4" i="17"/>
  <c r="S4" i="17" s="1"/>
  <c r="Q16" i="17"/>
  <c r="S16" i="17" s="1"/>
  <c r="Q17" i="17"/>
  <c r="S17" i="17" s="1"/>
  <c r="Q12" i="17"/>
  <c r="S12" i="17" s="1"/>
  <c r="Q15" i="17"/>
  <c r="S15" i="17" s="1"/>
  <c r="T28" i="17"/>
  <c r="Q9" i="17"/>
  <c r="S9" i="17" s="1"/>
  <c r="Q26" i="17"/>
  <c r="S26" i="17" s="1"/>
  <c r="Q11" i="17"/>
  <c r="S11" i="17" s="1"/>
  <c r="Q5" i="17"/>
  <c r="S5" i="17" s="1"/>
  <c r="Q22" i="17"/>
  <c r="S22" i="17" s="1"/>
  <c r="Q27" i="17"/>
  <c r="S27" i="17" s="1"/>
  <c r="Q25" i="17"/>
  <c r="S25" i="17" s="1"/>
  <c r="Q23" i="17"/>
  <c r="S23" i="17" s="1"/>
  <c r="Q21" i="17"/>
  <c r="S21" i="17" s="1"/>
  <c r="Q19" i="17"/>
  <c r="S19" i="17" s="1"/>
  <c r="Q24" i="16"/>
  <c r="S24" i="16" s="1"/>
  <c r="Q12" i="16"/>
  <c r="S12" i="16" s="1"/>
  <c r="T28" i="16"/>
  <c r="Q7" i="16"/>
  <c r="S7" i="16" s="1"/>
  <c r="Q2" i="16"/>
  <c r="S2" i="16" s="1"/>
  <c r="Q5" i="16"/>
  <c r="S5" i="16" s="1"/>
  <c r="Q27" i="16"/>
  <c r="S27" i="16" s="1"/>
  <c r="Q8" i="16"/>
  <c r="S8" i="16" s="1"/>
  <c r="Q20" i="16"/>
  <c r="S20" i="16" s="1"/>
  <c r="Q3" i="16"/>
  <c r="S3" i="16" s="1"/>
  <c r="Q25" i="16"/>
  <c r="S25" i="16" s="1"/>
  <c r="Q23" i="16"/>
  <c r="S23" i="16" s="1"/>
  <c r="Q21" i="16"/>
  <c r="S21" i="16" s="1"/>
  <c r="Q19" i="16"/>
  <c r="S19" i="16" s="1"/>
  <c r="Q17" i="16"/>
  <c r="S17" i="16" s="1"/>
  <c r="Q15" i="16"/>
  <c r="S15" i="16" s="1"/>
  <c r="Q13" i="16"/>
  <c r="S13" i="16" s="1"/>
  <c r="Q11" i="16"/>
  <c r="S11" i="16" s="1"/>
  <c r="Q9" i="16"/>
  <c r="S9" i="16" s="1"/>
  <c r="T6" i="15"/>
  <c r="T28" i="15" s="1"/>
  <c r="Q24" i="15"/>
  <c r="S24" i="15" s="1"/>
  <c r="Q26" i="15"/>
  <c r="S26" i="15" s="1"/>
  <c r="Q9" i="15"/>
  <c r="S9" i="15" s="1"/>
  <c r="Q22" i="15"/>
  <c r="S22" i="15" s="1"/>
  <c r="Q8" i="15"/>
  <c r="S8" i="15" s="1"/>
  <c r="Q7" i="15"/>
  <c r="S7" i="15" s="1"/>
  <c r="Q10" i="15"/>
  <c r="S10" i="15" s="1"/>
  <c r="Q3" i="15"/>
  <c r="S3" i="15" s="1"/>
  <c r="Q2" i="15"/>
  <c r="S2" i="15" s="1"/>
  <c r="Q5" i="15"/>
  <c r="S5" i="15" s="1"/>
  <c r="Q23" i="15"/>
  <c r="S23" i="15" s="1"/>
  <c r="Q14" i="15"/>
  <c r="S14" i="15" s="1"/>
  <c r="Q19" i="15"/>
  <c r="S19" i="15" s="1"/>
  <c r="Q25" i="15"/>
  <c r="S25" i="15" s="1"/>
  <c r="Q17" i="15"/>
  <c r="S17" i="15" s="1"/>
  <c r="Q15" i="15"/>
  <c r="S15" i="15" s="1"/>
  <c r="Q27" i="15"/>
  <c r="S27" i="15" s="1"/>
  <c r="Q21" i="15"/>
  <c r="S21" i="15" s="1"/>
  <c r="Q13" i="15"/>
  <c r="S13" i="15" s="1"/>
  <c r="Q11" i="15"/>
  <c r="S11" i="15" s="1"/>
  <c r="S21" i="14"/>
  <c r="S23" i="14"/>
  <c r="S19" i="14"/>
  <c r="S17" i="14"/>
  <c r="S13" i="14"/>
  <c r="S6" i="14"/>
  <c r="S15" i="14"/>
  <c r="S11" i="14"/>
  <c r="S26" i="14"/>
  <c r="S7" i="14"/>
  <c r="S5" i="14"/>
  <c r="S22" i="14"/>
  <c r="S4" i="14"/>
  <c r="S24" i="14"/>
  <c r="S25" i="14"/>
  <c r="Q8" i="13"/>
  <c r="S8" i="13" s="1"/>
  <c r="Q22" i="13"/>
  <c r="S22" i="13" s="1"/>
  <c r="Q24" i="13"/>
  <c r="S24" i="13" s="1"/>
  <c r="Q26" i="13"/>
  <c r="S26" i="13" s="1"/>
  <c r="Q12" i="13"/>
  <c r="S12" i="13" s="1"/>
  <c r="Q14" i="13"/>
  <c r="S14" i="13" s="1"/>
  <c r="T28" i="13"/>
  <c r="Q19" i="13"/>
  <c r="S19" i="13" s="1"/>
  <c r="Q17" i="13"/>
  <c r="S17" i="13" s="1"/>
  <c r="Q6" i="13"/>
  <c r="S6" i="13" s="1"/>
  <c r="Q2" i="13"/>
  <c r="S2" i="13" s="1"/>
  <c r="Q21" i="13"/>
  <c r="S21" i="13" s="1"/>
  <c r="Q7" i="13"/>
  <c r="S7" i="13" s="1"/>
  <c r="Q23" i="13"/>
  <c r="S23" i="13" s="1"/>
  <c r="Q20" i="13"/>
  <c r="S20" i="13" s="1"/>
  <c r="Q15" i="13"/>
  <c r="S15" i="13" s="1"/>
  <c r="Q11" i="13"/>
  <c r="S11" i="13" s="1"/>
  <c r="Q13" i="13"/>
  <c r="S13" i="13" s="1"/>
  <c r="Q9" i="13"/>
  <c r="S9" i="13" s="1"/>
  <c r="Q3" i="13"/>
  <c r="S3" i="13" s="1"/>
  <c r="Q5" i="13"/>
  <c r="S5" i="13" s="1"/>
  <c r="Q27" i="13"/>
  <c r="S27" i="13" s="1"/>
  <c r="Q25" i="13"/>
  <c r="S25" i="13" s="1"/>
  <c r="Q23" i="12"/>
  <c r="S23" i="12" s="1"/>
  <c r="Q2" i="12"/>
  <c r="S2" i="12" s="1"/>
  <c r="Q12" i="12"/>
  <c r="S12" i="12" s="1"/>
  <c r="Q5" i="12"/>
  <c r="S5" i="12" s="1"/>
  <c r="Q26" i="12"/>
  <c r="S26" i="12" s="1"/>
  <c r="Q24" i="12"/>
  <c r="S24" i="12" s="1"/>
  <c r="Q13" i="12"/>
  <c r="S13" i="12" s="1"/>
  <c r="Q4" i="12"/>
  <c r="S4" i="12" s="1"/>
  <c r="Q27" i="12"/>
  <c r="S27" i="12" s="1"/>
  <c r="Q19" i="3"/>
  <c r="S19" i="3" s="1"/>
  <c r="Q7" i="3"/>
  <c r="S7" i="3" s="1"/>
  <c r="Q11" i="3"/>
  <c r="S11" i="3" s="1"/>
  <c r="Q24" i="3"/>
  <c r="S24" i="3" s="1"/>
  <c r="Q8" i="3"/>
  <c r="S8" i="3" s="1"/>
  <c r="Q13" i="3"/>
  <c r="S13" i="3" s="1"/>
  <c r="Q12" i="3"/>
  <c r="S12" i="3" s="1"/>
  <c r="Q27" i="3"/>
  <c r="S27" i="3" s="1"/>
  <c r="Q26" i="3"/>
  <c r="S26" i="3" s="1"/>
  <c r="Q10" i="3"/>
  <c r="S10" i="3" s="1"/>
  <c r="Q25" i="3"/>
  <c r="S25" i="3" s="1"/>
  <c r="Q9" i="3"/>
  <c r="S9" i="3" s="1"/>
  <c r="S32" i="20"/>
  <c r="K14" i="11"/>
  <c r="Q14" i="11" s="1"/>
  <c r="S14" i="11" s="1"/>
  <c r="Q33" i="11"/>
  <c r="Q32" i="11"/>
  <c r="T3" i="12"/>
  <c r="T7" i="12"/>
  <c r="T9" i="12"/>
  <c r="O13" i="11"/>
  <c r="R13" i="11" s="1"/>
  <c r="T13" i="11" s="1"/>
  <c r="L5" i="11"/>
  <c r="R5" i="11" s="1"/>
  <c r="T5" i="11" s="1"/>
  <c r="O7" i="11"/>
  <c r="R7" i="11" s="1"/>
  <c r="T7" i="11" s="1"/>
  <c r="N25" i="11"/>
  <c r="K17" i="11"/>
  <c r="Q17" i="11" s="1"/>
  <c r="S17" i="11" s="1"/>
  <c r="K15" i="11"/>
  <c r="Q15" i="11" s="1"/>
  <c r="S15" i="11" s="1"/>
  <c r="O17" i="11"/>
  <c r="R17" i="11" s="1"/>
  <c r="T17" i="11" s="1"/>
  <c r="K21" i="11"/>
  <c r="Q21" i="11" s="1"/>
  <c r="S21" i="11" s="1"/>
  <c r="O27" i="11"/>
  <c r="R27" i="11" s="1"/>
  <c r="T27" i="11" s="1"/>
  <c r="K7" i="11"/>
  <c r="Q7" i="11" s="1"/>
  <c r="S7" i="11" s="1"/>
  <c r="K10" i="11"/>
  <c r="Q10" i="11" s="1"/>
  <c r="S10" i="11" s="1"/>
  <c r="O15" i="11"/>
  <c r="R15" i="11" s="1"/>
  <c r="T15" i="11" s="1"/>
  <c r="K18" i="11"/>
  <c r="Q18" i="11" s="1"/>
  <c r="S18" i="11" s="1"/>
  <c r="O33" i="11"/>
  <c r="O32" i="11"/>
  <c r="L33" i="11"/>
  <c r="L32" i="11"/>
  <c r="R32" i="11" s="1"/>
  <c r="L9" i="11"/>
  <c r="R9" i="11" s="1"/>
  <c r="T9" i="11" s="1"/>
  <c r="K11" i="11"/>
  <c r="Q11" i="11" s="1"/>
  <c r="S11" i="11" s="1"/>
  <c r="O19" i="11"/>
  <c r="R19" i="11" s="1"/>
  <c r="T19" i="11" s="1"/>
  <c r="O21" i="11"/>
  <c r="R21" i="11" s="1"/>
  <c r="T21" i="11" s="1"/>
  <c r="L29" i="11"/>
  <c r="R29" i="11" s="1"/>
  <c r="K3" i="11"/>
  <c r="Q3" i="11" s="1"/>
  <c r="S3" i="11" s="1"/>
  <c r="N9" i="11"/>
  <c r="Q9" i="11" s="1"/>
  <c r="S9" i="11" s="1"/>
  <c r="O11" i="11"/>
  <c r="R11" i="11" s="1"/>
  <c r="T11" i="11" s="1"/>
  <c r="K22" i="11"/>
  <c r="Q22" i="11" s="1"/>
  <c r="S22" i="11" s="1"/>
  <c r="K25" i="11"/>
  <c r="N29" i="11"/>
  <c r="Q29" i="11" s="1"/>
  <c r="K6" i="11"/>
  <c r="Q6" i="11" s="1"/>
  <c r="S6" i="11" s="1"/>
  <c r="K13" i="11"/>
  <c r="Q13" i="11" s="1"/>
  <c r="S13" i="11" s="1"/>
  <c r="K19" i="11"/>
  <c r="Q19" i="11" s="1"/>
  <c r="S19" i="11" s="1"/>
  <c r="O23" i="11"/>
  <c r="R23" i="11" s="1"/>
  <c r="T23" i="11" s="1"/>
  <c r="K2" i="11"/>
  <c r="Q2" i="11" s="1"/>
  <c r="S2" i="11" s="1"/>
  <c r="O31" i="11"/>
  <c r="R31" i="11" s="1"/>
  <c r="N26" i="11"/>
  <c r="N30" i="11"/>
  <c r="O2" i="11"/>
  <c r="R2" i="11" s="1"/>
  <c r="T2" i="11" s="1"/>
  <c r="K4" i="11"/>
  <c r="O6" i="11"/>
  <c r="R6" i="11" s="1"/>
  <c r="T6" i="11" s="1"/>
  <c r="K8" i="11"/>
  <c r="O10" i="11"/>
  <c r="R10" i="11" s="1"/>
  <c r="T10" i="11" s="1"/>
  <c r="K12" i="11"/>
  <c r="O14" i="11"/>
  <c r="R14" i="11" s="1"/>
  <c r="T14" i="11" s="1"/>
  <c r="K16" i="11"/>
  <c r="O18" i="11"/>
  <c r="R18" i="11" s="1"/>
  <c r="T18" i="11" s="1"/>
  <c r="K20" i="11"/>
  <c r="O22" i="11"/>
  <c r="R22" i="11" s="1"/>
  <c r="T22" i="11" s="1"/>
  <c r="K24" i="11"/>
  <c r="K28" i="11"/>
  <c r="K23" i="11"/>
  <c r="Q23" i="11" s="1"/>
  <c r="S23" i="11" s="1"/>
  <c r="K27" i="11"/>
  <c r="Q27" i="11" s="1"/>
  <c r="S27" i="11" s="1"/>
  <c r="K31" i="11"/>
  <c r="Q31" i="11" s="1"/>
  <c r="N4" i="11"/>
  <c r="N8" i="11"/>
  <c r="N12" i="11"/>
  <c r="N16" i="11"/>
  <c r="N20" i="11"/>
  <c r="N24" i="11"/>
  <c r="N28" i="11"/>
  <c r="K26" i="11"/>
  <c r="K30" i="11"/>
  <c r="T34" i="11" l="1"/>
  <c r="Q4" i="11"/>
  <c r="S4" i="11" s="1"/>
  <c r="Q26" i="11"/>
  <c r="S26" i="11" s="1"/>
  <c r="Q16" i="11"/>
  <c r="S16" i="11" s="1"/>
  <c r="Q28" i="11"/>
  <c r="Q24" i="11"/>
  <c r="S24" i="11" s="1"/>
  <c r="T28" i="3"/>
  <c r="T33" i="20"/>
  <c r="T28" i="14"/>
  <c r="Q25" i="11"/>
  <c r="S25" i="11" s="1"/>
  <c r="Q12" i="11"/>
  <c r="S12" i="11" s="1"/>
  <c r="Q8" i="11"/>
  <c r="S8" i="11" s="1"/>
  <c r="R33" i="11"/>
  <c r="Q20" i="11"/>
  <c r="S20" i="11" s="1"/>
  <c r="Q30" i="11"/>
  <c r="S28" i="18"/>
  <c r="T29" i="18" s="1"/>
  <c r="S28" i="17"/>
  <c r="T29" i="17" s="1"/>
  <c r="S28" i="16"/>
  <c r="T29" i="16" s="1"/>
  <c r="S28" i="15"/>
  <c r="T29" i="15" s="1"/>
  <c r="S28" i="14"/>
  <c r="S28" i="13"/>
  <c r="T29" i="13" s="1"/>
  <c r="T28" i="12"/>
  <c r="S28" i="12"/>
  <c r="S28" i="3"/>
  <c r="S34" i="11" l="1"/>
  <c r="T35" i="11" s="1"/>
  <c r="T29" i="3"/>
  <c r="T29" i="14"/>
  <c r="T29" i="12"/>
</calcChain>
</file>

<file path=xl/sharedStrings.xml><?xml version="1.0" encoding="utf-8"?>
<sst xmlns="http://schemas.openxmlformats.org/spreadsheetml/2006/main" count="314" uniqueCount="58">
  <si>
    <t>w, r/s</t>
  </si>
  <si>
    <t>Mmodel, dB</t>
  </si>
  <si>
    <t>Pmodel, deg</t>
  </si>
  <si>
    <t>Mbaret25_03_1ms, dB</t>
  </si>
  <si>
    <t>Pbaret25_03_1ms, dB</t>
  </si>
  <si>
    <t>tauG</t>
  </si>
  <si>
    <t>MtauG</t>
  </si>
  <si>
    <t>PtauG</t>
  </si>
  <si>
    <t>tauTS</t>
  </si>
  <si>
    <t>MtauTS</t>
  </si>
  <si>
    <t>PtauTS</t>
  </si>
  <si>
    <t>Mfit</t>
  </si>
  <si>
    <t>Pfit</t>
  </si>
  <si>
    <t>Mtur20_06_1ms, dB</t>
  </si>
  <si>
    <t>Mtur25_06_1ms, dB</t>
  </si>
  <si>
    <t>Mtur36_06_1ms, dB</t>
  </si>
  <si>
    <t>Mtur45_06_1ms, dB</t>
  </si>
  <si>
    <t>Mtur50_06_1ms, dB</t>
  </si>
  <si>
    <t>Mtur52_06_1ms, dB</t>
  </si>
  <si>
    <t>Mtur55_06_1ms, dB</t>
  </si>
  <si>
    <t>Mtur63_06_1ms, dB</t>
  </si>
  <si>
    <t>The bare system has some large additional lag introduced compared to the fan systems</t>
  </si>
  <si>
    <t>tauT</t>
  </si>
  <si>
    <t>MtauT</t>
  </si>
  <si>
    <t>PtauT</t>
  </si>
  <si>
    <t>tauG1</t>
  </si>
  <si>
    <t>MtauG1</t>
  </si>
  <si>
    <t>PtauG1</t>
  </si>
  <si>
    <t>Mtur16_6, dB</t>
  </si>
  <si>
    <t>Ptur16_6, deg</t>
  </si>
  <si>
    <t>tauTfit</t>
  </si>
  <si>
    <t>MtauTfit</t>
  </si>
  <si>
    <t>PtauTfit</t>
  </si>
  <si>
    <t>Ptur45_06_1ms, deg</t>
  </si>
  <si>
    <t>Ptur20_06_1ms, deg</t>
  </si>
  <si>
    <t>Ptur25_06_1ms, deg</t>
  </si>
  <si>
    <t>Ptur36_06_1ms, deg</t>
  </si>
  <si>
    <t>Ptur50_06_1ms, deg</t>
  </si>
  <si>
    <t>Ptur52_06_1ms, deg</t>
  </si>
  <si>
    <t>Ptur55_06_1ms, deg</t>
  </si>
  <si>
    <t>Ptur63_06_1ms, deg</t>
  </si>
  <si>
    <t>Me</t>
  </si>
  <si>
    <t>Pe</t>
  </si>
  <si>
    <t>First Pass using 2x1 solver</t>
  </si>
  <si>
    <t>TauG</t>
  </si>
  <si>
    <t>TauT</t>
  </si>
  <si>
    <t>Nf, %</t>
  </si>
  <si>
    <t>Second Pass using 1x1 solver</t>
  </si>
  <si>
    <t>TauG, first</t>
  </si>
  <si>
    <t>TauT, first</t>
  </si>
  <si>
    <t>tZOHs</t>
  </si>
  <si>
    <t>Pzohs</t>
  </si>
  <si>
    <t>sec ESC constant</t>
  </si>
  <si>
    <t>sec F2V constant</t>
  </si>
  <si>
    <t>fit to data for TauT</t>
  </si>
  <si>
    <t>.015/2 zohCont  not( .02/2 zohESC + .005/2 sync)</t>
  </si>
  <si>
    <t>Mtur65_06, dB</t>
  </si>
  <si>
    <t>Ptur65_06,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</si>
</sst>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fr_A1_T1_M1_16_6_20161103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'16_6'!$D$1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'16_6'!$D$2:$D$32</c:f>
              <c:numCache>
                <c:formatCode>General</c:formatCode>
                <c:ptCount val="31"/>
                <c:pt idx="0">
                  <c:v>-0.44</c:v>
                </c:pt>
                <c:pt idx="1">
                  <c:v>-0.51</c:v>
                </c:pt>
                <c:pt idx="2">
                  <c:v>-0.44</c:v>
                </c:pt>
                <c:pt idx="3">
                  <c:v>-0.48</c:v>
                </c:pt>
                <c:pt idx="4">
                  <c:v>-0.5</c:v>
                </c:pt>
                <c:pt idx="5">
                  <c:v>-0.52</c:v>
                </c:pt>
                <c:pt idx="6">
                  <c:v>-0.62</c:v>
                </c:pt>
                <c:pt idx="7">
                  <c:v>-0.74</c:v>
                </c:pt>
                <c:pt idx="8">
                  <c:v>-0.82</c:v>
                </c:pt>
                <c:pt idx="9">
                  <c:v>-1.1399999999999999</c:v>
                </c:pt>
                <c:pt idx="10">
                  <c:v>-1.52</c:v>
                </c:pt>
                <c:pt idx="11">
                  <c:v>-2.1</c:v>
                </c:pt>
                <c:pt idx="12">
                  <c:v>-2.97</c:v>
                </c:pt>
                <c:pt idx="13">
                  <c:v>-4.16</c:v>
                </c:pt>
                <c:pt idx="14">
                  <c:v>-5.74</c:v>
                </c:pt>
                <c:pt idx="15">
                  <c:v>-7.66</c:v>
                </c:pt>
                <c:pt idx="16">
                  <c:v>-10.119999999999999</c:v>
                </c:pt>
                <c:pt idx="17">
                  <c:v>-13.34</c:v>
                </c:pt>
                <c:pt idx="18">
                  <c:v>-16.64</c:v>
                </c:pt>
                <c:pt idx="19">
                  <c:v>-20.85</c:v>
                </c:pt>
                <c:pt idx="20">
                  <c:v>-26.23</c:v>
                </c:pt>
                <c:pt idx="21">
                  <c:v>-32.15</c:v>
                </c:pt>
                <c:pt idx="22">
                  <c:v>-37.119999999999997</c:v>
                </c:pt>
                <c:pt idx="23">
                  <c:v>-55.82</c:v>
                </c:pt>
                <c:pt idx="24">
                  <c:v>-47.17</c:v>
                </c:pt>
                <c:pt idx="25">
                  <c:v>-45.73</c:v>
                </c:pt>
                <c:pt idx="26">
                  <c:v>-42.26</c:v>
                </c:pt>
                <c:pt idx="27">
                  <c:v>-58.01</c:v>
                </c:pt>
                <c:pt idx="28">
                  <c:v>-44.19</c:v>
                </c:pt>
                <c:pt idx="29">
                  <c:v>-41.45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'16_6'!$Q$1</c:f>
              <c:strCache>
                <c:ptCount val="1"/>
                <c:pt idx="0">
                  <c:v>Mfit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'16_6'!$Q$2:$Q$31</c:f>
              <c:numCache>
                <c:formatCode>General</c:formatCode>
                <c:ptCount val="30"/>
                <c:pt idx="0">
                  <c:v>-1.5343698205551929E-2</c:v>
                </c:pt>
                <c:pt idx="1">
                  <c:v>-2.3956896640579244E-2</c:v>
                </c:pt>
                <c:pt idx="2">
                  <c:v>-3.7389727373077913E-2</c:v>
                </c:pt>
                <c:pt idx="3">
                  <c:v>-6.1135216912890041E-2</c:v>
                </c:pt>
                <c:pt idx="4">
                  <c:v>-9.5245913207898783E-2</c:v>
                </c:pt>
                <c:pt idx="5">
                  <c:v>-0.14815096034098119</c:v>
                </c:pt>
                <c:pt idx="6">
                  <c:v>-0.23349707287817353</c:v>
                </c:pt>
                <c:pt idx="7">
                  <c:v>-0.3631207021629011</c:v>
                </c:pt>
                <c:pt idx="8">
                  <c:v>-0.57158149360376254</c:v>
                </c:pt>
                <c:pt idx="9">
                  <c:v>-0.88365345553947294</c:v>
                </c:pt>
                <c:pt idx="10">
                  <c:v>-1.33703161698097</c:v>
                </c:pt>
                <c:pt idx="11">
                  <c:v>-2.0047190430859514</c:v>
                </c:pt>
                <c:pt idx="12">
                  <c:v>-2.9476459302276452</c:v>
                </c:pt>
                <c:pt idx="13">
                  <c:v>-4.2116657057909581</c:v>
                </c:pt>
                <c:pt idx="14">
                  <c:v>-5.8593003113188189</c:v>
                </c:pt>
                <c:pt idx="15">
                  <c:v>-7.929301901536757</c:v>
                </c:pt>
                <c:pt idx="16">
                  <c:v>-10.474342710117192</c:v>
                </c:pt>
                <c:pt idx="17">
                  <c:v>-13.515202519060113</c:v>
                </c:pt>
                <c:pt idx="18">
                  <c:v>-17.099123747491618</c:v>
                </c:pt>
                <c:pt idx="19">
                  <c:v>-21.20163210780688</c:v>
                </c:pt>
                <c:pt idx="20">
                  <c:v>-25.781878181908617</c:v>
                </c:pt>
                <c:pt idx="21">
                  <c:v>-30.760634069483917</c:v>
                </c:pt>
                <c:pt idx="22">
                  <c:v>-36.062545188323575</c:v>
                </c:pt>
                <c:pt idx="23">
                  <c:v>-41.58037057091876</c:v>
                </c:pt>
                <c:pt idx="24">
                  <c:v>-47.279909008410783</c:v>
                </c:pt>
                <c:pt idx="25">
                  <c:v>-53.08518420772706</c:v>
                </c:pt>
                <c:pt idx="26">
                  <c:v>-58.956283427480585</c:v>
                </c:pt>
                <c:pt idx="27">
                  <c:v>-64.860783657740882</c:v>
                </c:pt>
                <c:pt idx="28">
                  <c:v>-70.815888675987253</c:v>
                </c:pt>
                <c:pt idx="29">
                  <c:v>-76.778092421712955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45216"/>
        <c:axId val="260351104"/>
      </c:scatterChart>
      <c:scatterChart>
        <c:scatterStyle val="lineMarker"/>
        <c:varyColors val="0"/>
        <c:ser>
          <c:idx val="1"/>
          <c:order val="1"/>
          <c:tx>
            <c:strRef>
              <c:f>'16_6'!$E$1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'16_6'!$E$2:$E$32</c:f>
              <c:numCache>
                <c:formatCode>General</c:formatCode>
                <c:ptCount val="31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'16_6'!$R$1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'16_6'!$R$2:$R$31</c:f>
              <c:numCache>
                <c:formatCode>0.00</c:formatCode>
                <c:ptCount val="30"/>
                <c:pt idx="0">
                  <c:v>-5.0504974222060133</c:v>
                </c:pt>
                <c:pt idx="1">
                  <c:v>-6.3107872455826328</c:v>
                </c:pt>
                <c:pt idx="2">
                  <c:v>-7.8839357709891331</c:v>
                </c:pt>
                <c:pt idx="3">
                  <c:v>-10.081157061476986</c:v>
                </c:pt>
                <c:pt idx="4">
                  <c:v>-12.583015452872008</c:v>
                </c:pt>
                <c:pt idx="5">
                  <c:v>-15.693123228082655</c:v>
                </c:pt>
                <c:pt idx="6">
                  <c:v>-19.701158844368457</c:v>
                </c:pt>
                <c:pt idx="7">
                  <c:v>-24.567990546391446</c:v>
                </c:pt>
                <c:pt idx="8">
                  <c:v>-30.823206677718307</c:v>
                </c:pt>
                <c:pt idx="9">
                  <c:v>-38.325182206986689</c:v>
                </c:pt>
                <c:pt idx="10">
                  <c:v>-47.146052225443889</c:v>
                </c:pt>
                <c:pt idx="11">
                  <c:v>-57.742237845582821</c:v>
                </c:pt>
                <c:pt idx="12">
                  <c:v>-70.049988309515797</c:v>
                </c:pt>
                <c:pt idx="13">
                  <c:v>-83.801433417411303</c:v>
                </c:pt>
                <c:pt idx="14">
                  <c:v>-98.954234198347137</c:v>
                </c:pt>
                <c:pt idx="15">
                  <c:v>-115.23541616663314</c:v>
                </c:pt>
                <c:pt idx="16">
                  <c:v>-132.46666018687981</c:v>
                </c:pt>
                <c:pt idx="17">
                  <c:v>-150.19106593437314</c:v>
                </c:pt>
                <c:pt idx="18">
                  <c:v>-168.07864225450135</c:v>
                </c:pt>
                <c:pt idx="19">
                  <c:v>-185.48196611054584</c:v>
                </c:pt>
                <c:pt idx="20">
                  <c:v>-201.91500930889529</c:v>
                </c:pt>
                <c:pt idx="21">
                  <c:v>-217.03249113576476</c:v>
                </c:pt>
                <c:pt idx="22">
                  <c:v>-230.77542765050313</c:v>
                </c:pt>
                <c:pt idx="23">
                  <c:v>-243.21568312244912</c:v>
                </c:pt>
                <c:pt idx="24">
                  <c:v>-254.72697554938949</c:v>
                </c:pt>
                <c:pt idx="25">
                  <c:v>-265.6582219748953</c:v>
                </c:pt>
                <c:pt idx="26">
                  <c:v>-276.47287606477636</c:v>
                </c:pt>
                <c:pt idx="27">
                  <c:v>-287.67132737891325</c:v>
                </c:pt>
                <c:pt idx="28">
                  <c:v>-299.88451107826199</c:v>
                </c:pt>
                <c:pt idx="29">
                  <c:v>-313.67993460925447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54432"/>
        <c:axId val="260352640"/>
      </c:scatterChart>
      <c:valAx>
        <c:axId val="260345216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51104"/>
        <c:crosses val="autoZero"/>
        <c:crossBetween val="midCat"/>
      </c:valAx>
      <c:valAx>
        <c:axId val="26035110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45216"/>
        <c:crossesAt val="0.1"/>
        <c:crossBetween val="midCat"/>
        <c:majorUnit val="20"/>
      </c:valAx>
      <c:valAx>
        <c:axId val="260352640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54432"/>
        <c:crosses val="max"/>
        <c:crossBetween val="midCat"/>
        <c:majorUnit val="90"/>
      </c:valAx>
      <c:valAx>
        <c:axId val="2603544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35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700104347421693"/>
          <c:w val="0.99227909011373583"/>
          <c:h val="0.11299895652578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fr_P1x_T1x_65_06</a:t>
            </a:r>
          </a:p>
        </c:rich>
      </c:tx>
      <c:layout>
        <c:manualLayout>
          <c:xMode val="edge"/>
          <c:yMode val="edge"/>
          <c:x val="0.2769444444444444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'65_06'!$E$1</c:f>
              <c:strCache>
                <c:ptCount val="1"/>
                <c:pt idx="0">
                  <c:v>Mtur65_06,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'65_06'!$E$2:$E$27</c:f>
              <c:numCache>
                <c:formatCode>General</c:formatCode>
                <c:ptCount val="26"/>
                <c:pt idx="0">
                  <c:v>0.21134900000000023</c:v>
                </c:pt>
                <c:pt idx="1">
                  <c:v>0.15272099999999966</c:v>
                </c:pt>
                <c:pt idx="2">
                  <c:v>7.8224000000000515E-2</c:v>
                </c:pt>
                <c:pt idx="3">
                  <c:v>-0.34344100000000033</c:v>
                </c:pt>
                <c:pt idx="4">
                  <c:v>9.203199999999967E-2</c:v>
                </c:pt>
                <c:pt idx="5">
                  <c:v>-0.25033200000000022</c:v>
                </c:pt>
                <c:pt idx="6">
                  <c:v>0.12751800000000024</c:v>
                </c:pt>
                <c:pt idx="7">
                  <c:v>-0.33071999999999946</c:v>
                </c:pt>
                <c:pt idx="8">
                  <c:v>-0.71186800000000083</c:v>
                </c:pt>
                <c:pt idx="9">
                  <c:v>-5.4978000000000193E-2</c:v>
                </c:pt>
                <c:pt idx="10">
                  <c:v>-0.34877000000000002</c:v>
                </c:pt>
                <c:pt idx="11">
                  <c:v>-7.3261999999999716E-2</c:v>
                </c:pt>
                <c:pt idx="12">
                  <c:v>-0.60723800000000061</c:v>
                </c:pt>
                <c:pt idx="13">
                  <c:v>-0.32030199999999986</c:v>
                </c:pt>
                <c:pt idx="14">
                  <c:v>-1.4076819999999994</c:v>
                </c:pt>
                <c:pt idx="15">
                  <c:v>-2.1025170000000006</c:v>
                </c:pt>
                <c:pt idx="16">
                  <c:v>-3.1947220000000005</c:v>
                </c:pt>
                <c:pt idx="17">
                  <c:v>-4.7225290000000015</c:v>
                </c:pt>
                <c:pt idx="18">
                  <c:v>-5.3772170000000017</c:v>
                </c:pt>
                <c:pt idx="19">
                  <c:v>-7.8688380000000002</c:v>
                </c:pt>
                <c:pt idx="20">
                  <c:v>-14.203842999999999</c:v>
                </c:pt>
                <c:pt idx="21">
                  <c:v>-14.822683999999999</c:v>
                </c:pt>
                <c:pt idx="22">
                  <c:v>-17.710505000000001</c:v>
                </c:pt>
                <c:pt idx="23">
                  <c:v>-20.984262000000001</c:v>
                </c:pt>
                <c:pt idx="24">
                  <c:v>-32.680520999999999</c:v>
                </c:pt>
                <c:pt idx="25">
                  <c:v>-25.153300000000002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'65_06'!$Q$1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'65_06'!$Q$2:$Q$27</c:f>
              <c:numCache>
                <c:formatCode>General</c:formatCode>
                <c:ptCount val="26"/>
                <c:pt idx="0">
                  <c:v>-2.4149070482441374E-3</c:v>
                </c:pt>
                <c:pt idx="1">
                  <c:v>-3.8268011738215747E-3</c:v>
                </c:pt>
                <c:pt idx="2">
                  <c:v>-6.0658072908366641E-3</c:v>
                </c:pt>
                <c:pt idx="3">
                  <c:v>-9.6125909331310974E-3</c:v>
                </c:pt>
                <c:pt idx="4">
                  <c:v>-1.5233401899252222E-2</c:v>
                </c:pt>
                <c:pt idx="5">
                  <c:v>-2.4111802267236002E-2</c:v>
                </c:pt>
                <c:pt idx="6">
                  <c:v>-3.8195574284609145E-2</c:v>
                </c:pt>
                <c:pt idx="7">
                  <c:v>-6.0494049604408844E-2</c:v>
                </c:pt>
                <c:pt idx="8">
                  <c:v>-9.5657949543999296E-2</c:v>
                </c:pt>
                <c:pt idx="9">
                  <c:v>-0.15126957986750889</c:v>
                </c:pt>
                <c:pt idx="10">
                  <c:v>-0.23870226478893661</c:v>
                </c:pt>
                <c:pt idx="11">
                  <c:v>-0.37571278041888606</c:v>
                </c:pt>
                <c:pt idx="12">
                  <c:v>-0.58957469223112791</c:v>
                </c:pt>
                <c:pt idx="13">
                  <c:v>-0.91931152420279005</c:v>
                </c:pt>
                <c:pt idx="14">
                  <c:v>-1.4231670761225463</c:v>
                </c:pt>
                <c:pt idx="15">
                  <c:v>-2.1738123307679342</c:v>
                </c:pt>
                <c:pt idx="16">
                  <c:v>-3.2670340696296147</c:v>
                </c:pt>
                <c:pt idx="17">
                  <c:v>-4.7990531023758791</c:v>
                </c:pt>
                <c:pt idx="18">
                  <c:v>-6.8612493988491057</c:v>
                </c:pt>
                <c:pt idx="19">
                  <c:v>-9.5158978289861711</c:v>
                </c:pt>
                <c:pt idx="20">
                  <c:v>-12.777085256208125</c:v>
                </c:pt>
                <c:pt idx="21">
                  <c:v>-16.617703617870127</c:v>
                </c:pt>
                <c:pt idx="22">
                  <c:v>-20.992023937583664</c:v>
                </c:pt>
                <c:pt idx="23">
                  <c:v>-25.791286533998008</c:v>
                </c:pt>
                <c:pt idx="24">
                  <c:v>-30.955214696188619</c:v>
                </c:pt>
                <c:pt idx="25">
                  <c:v>-36.389732265249378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06240"/>
        <c:axId val="222907776"/>
      </c:scatterChart>
      <c:scatterChart>
        <c:scatterStyle val="lineMarker"/>
        <c:varyColors val="0"/>
        <c:ser>
          <c:idx val="1"/>
          <c:order val="1"/>
          <c:tx>
            <c:strRef>
              <c:f>'65_06'!$F$1</c:f>
              <c:strCache>
                <c:ptCount val="1"/>
                <c:pt idx="0">
                  <c:v>Ptur65_06,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'65_06'!$F$2:$F$27</c:f>
              <c:numCache>
                <c:formatCode>General</c:formatCode>
                <c:ptCount val="26"/>
                <c:pt idx="0">
                  <c:v>-1.628684</c:v>
                </c:pt>
                <c:pt idx="1">
                  <c:v>-2.0481720000000001</c:v>
                </c:pt>
                <c:pt idx="2">
                  <c:v>-2.5449619999999999</c:v>
                </c:pt>
                <c:pt idx="3">
                  <c:v>-3.649184</c:v>
                </c:pt>
                <c:pt idx="4">
                  <c:v>-9.4491540000000001</c:v>
                </c:pt>
                <c:pt idx="5">
                  <c:v>-11.229466</c:v>
                </c:pt>
                <c:pt idx="6">
                  <c:v>-13.524948</c:v>
                </c:pt>
                <c:pt idx="7">
                  <c:v>-15.441573</c:v>
                </c:pt>
                <c:pt idx="8">
                  <c:v>-16.864985000000001</c:v>
                </c:pt>
                <c:pt idx="9">
                  <c:v>-21.992709999999999</c:v>
                </c:pt>
                <c:pt idx="10">
                  <c:v>-22.883113999999999</c:v>
                </c:pt>
                <c:pt idx="11">
                  <c:v>-32.586069999999999</c:v>
                </c:pt>
                <c:pt idx="12">
                  <c:v>-39.727663999999997</c:v>
                </c:pt>
                <c:pt idx="13">
                  <c:v>-45.106250000000003</c:v>
                </c:pt>
                <c:pt idx="14">
                  <c:v>-55.629908</c:v>
                </c:pt>
                <c:pt idx="15">
                  <c:v>-73.768137999999993</c:v>
                </c:pt>
                <c:pt idx="16">
                  <c:v>-87.895555999999999</c:v>
                </c:pt>
                <c:pt idx="17">
                  <c:v>-96.287830999999997</c:v>
                </c:pt>
                <c:pt idx="18">
                  <c:v>-123.661075</c:v>
                </c:pt>
                <c:pt idx="19">
                  <c:v>-143.56834699999999</c:v>
                </c:pt>
                <c:pt idx="20">
                  <c:v>-154.48395400000001</c:v>
                </c:pt>
                <c:pt idx="21">
                  <c:v>-147.79883000000001</c:v>
                </c:pt>
                <c:pt idx="22">
                  <c:v>-174.881396</c:v>
                </c:pt>
                <c:pt idx="23">
                  <c:v>-131.776839</c:v>
                </c:pt>
                <c:pt idx="24">
                  <c:v>-140.46829099999999</c:v>
                </c:pt>
                <c:pt idx="25">
                  <c:v>-194.73259200000001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'65_06'!$R$1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'65_06'!$R$2:$R$27</c:f>
              <c:numCache>
                <c:formatCode>0.00</c:formatCode>
                <c:ptCount val="26"/>
                <c:pt idx="0">
                  <c:v>-2.3041647602608282</c:v>
                </c:pt>
                <c:pt idx="1">
                  <c:v>-2.9005370594588515</c:v>
                </c:pt>
                <c:pt idx="2">
                  <c:v>-3.6517433943595927</c:v>
                </c:pt>
                <c:pt idx="3">
                  <c:v>-4.5969419162292455</c:v>
                </c:pt>
                <c:pt idx="4">
                  <c:v>-5.7867655332773982</c:v>
                </c:pt>
                <c:pt idx="5">
                  <c:v>-7.280049743968072</c:v>
                </c:pt>
                <c:pt idx="6">
                  <c:v>-9.1621542779796545</c:v>
                </c:pt>
                <c:pt idx="7">
                  <c:v>-11.529285728640732</c:v>
                </c:pt>
                <c:pt idx="8">
                  <c:v>-14.495582142461677</c:v>
                </c:pt>
                <c:pt idx="9">
                  <c:v>-18.223793734477386</c:v>
                </c:pt>
                <c:pt idx="10">
                  <c:v>-22.883113607474712</c:v>
                </c:pt>
                <c:pt idx="11">
                  <c:v>-28.690571075535829</c:v>
                </c:pt>
                <c:pt idx="12">
                  <c:v>-35.904700940350494</c:v>
                </c:pt>
                <c:pt idx="13">
                  <c:v>-44.766541754197533</c:v>
                </c:pt>
                <c:pt idx="14">
                  <c:v>-55.57087019794119</c:v>
                </c:pt>
                <c:pt idx="15">
                  <c:v>-68.445879340614908</c:v>
                </c:pt>
                <c:pt idx="16">
                  <c:v>-83.498072821106717</c:v>
                </c:pt>
                <c:pt idx="17">
                  <c:v>-100.51398178430485</c:v>
                </c:pt>
                <c:pt idx="18">
                  <c:v>-119.11073988311145</c:v>
                </c:pt>
                <c:pt idx="19">
                  <c:v>-138.69543791613572</c:v>
                </c:pt>
                <c:pt idx="20">
                  <c:v>-158.54789580715291</c:v>
                </c:pt>
                <c:pt idx="21">
                  <c:v>-178.01989110859935</c:v>
                </c:pt>
                <c:pt idx="22">
                  <c:v>-196.67626954406938</c:v>
                </c:pt>
                <c:pt idx="23">
                  <c:v>-214.11691431826878</c:v>
                </c:pt>
                <c:pt idx="24">
                  <c:v>-230.39802041691669</c:v>
                </c:pt>
                <c:pt idx="25">
                  <c:v>-245.65304356232187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27488"/>
        <c:axId val="222925952"/>
      </c:scatterChart>
      <c:valAx>
        <c:axId val="22290624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7776"/>
        <c:crosses val="autoZero"/>
        <c:crossBetween val="midCat"/>
      </c:valAx>
      <c:valAx>
        <c:axId val="222907776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06240"/>
        <c:crossesAt val="0.1"/>
        <c:crossBetween val="midCat"/>
        <c:majorUnit val="20"/>
      </c:valAx>
      <c:valAx>
        <c:axId val="22292595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27488"/>
        <c:crosses val="max"/>
        <c:crossBetween val="midCat"/>
        <c:majorUnit val="90"/>
      </c:valAx>
      <c:valAx>
        <c:axId val="222927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9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Pass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76032"/>
        <c:axId val="235677568"/>
      </c:scatterChart>
      <c:valAx>
        <c:axId val="2356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677568"/>
        <c:crosses val="autoZero"/>
        <c:crossBetween val="midCat"/>
      </c:valAx>
      <c:valAx>
        <c:axId val="2356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76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10720"/>
        <c:axId val="235721088"/>
      </c:scatterChart>
      <c:valAx>
        <c:axId val="2357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21088"/>
        <c:crosses val="autoZero"/>
        <c:crossBetween val="midCat"/>
      </c:valAx>
      <c:valAx>
        <c:axId val="2357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1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56160"/>
        <c:axId val="235766144"/>
      </c:scatterChart>
      <c:valAx>
        <c:axId val="2357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66144"/>
        <c:crosses val="autoZero"/>
        <c:crossBetween val="midCat"/>
      </c:valAx>
      <c:valAx>
        <c:axId val="2357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5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fr_OL_P_T_461_var_06_1ms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067048453112282E-2"/>
          <c:y val="2.2522032941678965E-2"/>
          <c:w val="0.91491258312182921"/>
          <c:h val="0.84402534660405693"/>
        </c:manualLayout>
      </c:layout>
      <c:scatterChart>
        <c:scatterStyle val="lineMarker"/>
        <c:varyColors val="0"/>
        <c:ser>
          <c:idx val="16"/>
          <c:order val="0"/>
          <c:tx>
            <c:strRef>
              <c:f>'16_6'!$F$1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'16_6'!$F$2:$F$31</c:f>
              <c:numCache>
                <c:formatCode>General</c:formatCode>
                <c:ptCount val="30"/>
                <c:pt idx="0">
                  <c:v>-3.999999999999998E-2</c:v>
                </c:pt>
                <c:pt idx="1">
                  <c:v>-0.10999999999999999</c:v>
                </c:pt>
                <c:pt idx="2">
                  <c:v>-3.999999999999998E-2</c:v>
                </c:pt>
                <c:pt idx="3">
                  <c:v>-7.999999999999996E-2</c:v>
                </c:pt>
                <c:pt idx="4">
                  <c:v>-9.9999999999999978E-2</c:v>
                </c:pt>
                <c:pt idx="5">
                  <c:v>-0.12</c:v>
                </c:pt>
                <c:pt idx="6">
                  <c:v>-0.21999999999999997</c:v>
                </c:pt>
                <c:pt idx="7">
                  <c:v>-0.33999999999999997</c:v>
                </c:pt>
                <c:pt idx="8">
                  <c:v>-0.41999999999999993</c:v>
                </c:pt>
                <c:pt idx="9">
                  <c:v>-0.73999999999999988</c:v>
                </c:pt>
                <c:pt idx="10">
                  <c:v>-1.1200000000000001</c:v>
                </c:pt>
                <c:pt idx="11">
                  <c:v>-1.7000000000000002</c:v>
                </c:pt>
                <c:pt idx="12">
                  <c:v>-2.5700000000000003</c:v>
                </c:pt>
                <c:pt idx="13">
                  <c:v>-3.7600000000000002</c:v>
                </c:pt>
                <c:pt idx="14">
                  <c:v>-5.34</c:v>
                </c:pt>
                <c:pt idx="15">
                  <c:v>-7.26</c:v>
                </c:pt>
                <c:pt idx="16">
                  <c:v>-9.7199999999999989</c:v>
                </c:pt>
                <c:pt idx="17">
                  <c:v>-12.94</c:v>
                </c:pt>
                <c:pt idx="18">
                  <c:v>-16.240000000000002</c:v>
                </c:pt>
                <c:pt idx="19">
                  <c:v>-20.450000000000003</c:v>
                </c:pt>
                <c:pt idx="20">
                  <c:v>-25.830000000000002</c:v>
                </c:pt>
                <c:pt idx="21">
                  <c:v>-31.75</c:v>
                </c:pt>
                <c:pt idx="22">
                  <c:v>-36.72</c:v>
                </c:pt>
                <c:pt idx="23">
                  <c:v>-55.42</c:v>
                </c:pt>
                <c:pt idx="24">
                  <c:v>-46.77</c:v>
                </c:pt>
                <c:pt idx="25">
                  <c:v>-45.33</c:v>
                </c:pt>
                <c:pt idx="26">
                  <c:v>-41.86</c:v>
                </c:pt>
                <c:pt idx="27">
                  <c:v>-57.61</c:v>
                </c:pt>
                <c:pt idx="28">
                  <c:v>-43.79</c:v>
                </c:pt>
                <c:pt idx="29">
                  <c:v>-41.050000000000004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5584"/>
        <c:axId val="239478272"/>
      </c:scatterChart>
      <c:scatterChart>
        <c:scatterStyle val="lineMarker"/>
        <c:varyColors val="0"/>
        <c:ser>
          <c:idx val="17"/>
          <c:order val="9"/>
          <c:tx>
            <c:strRef>
              <c:f>'16_6'!$E$1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'16_6'!$E$2:$E$31</c:f>
              <c:numCache>
                <c:formatCode>General</c:formatCode>
                <c:ptCount val="30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1"/>
          <c:order val="10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1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7"/>
          <c:order val="13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9"/>
          <c:order val="14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11"/>
          <c:order val="15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13"/>
          <c:order val="16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15"/>
          <c:order val="17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19050" cap="rnd">
              <a:solidFill>
                <a:srgbClr val="FF9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85696"/>
        <c:axId val="239479808"/>
      </c:scatterChart>
      <c:valAx>
        <c:axId val="23979558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8272"/>
        <c:crosses val="autoZero"/>
        <c:crossBetween val="midCat"/>
      </c:valAx>
      <c:valAx>
        <c:axId val="23947827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584"/>
        <c:crossesAt val="0.1"/>
        <c:crossBetween val="midCat"/>
        <c:majorUnit val="20"/>
      </c:valAx>
      <c:valAx>
        <c:axId val="23947980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5696"/>
        <c:crosses val="max"/>
        <c:crossBetween val="midCat"/>
        <c:majorUnit val="90"/>
      </c:valAx>
      <c:valAx>
        <c:axId val="2394856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47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636513257625"/>
          <c:y val="0.28382572815727319"/>
          <c:w val="0.21015912614883536"/>
          <c:h val="0.708144607872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Bare Motor Rig Driving Motor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BareT25_03_1ms!$E$1</c:f>
              <c:strCache>
                <c:ptCount val="1"/>
                <c:pt idx="0">
                  <c:v>Mbaret25_03_1ms,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BareT25_03_1ms!$E$2:$E$33</c:f>
              <c:numCache>
                <c:formatCode>General</c:formatCode>
                <c:ptCount val="32"/>
                <c:pt idx="0">
                  <c:v>-0.34083200000000069</c:v>
                </c:pt>
                <c:pt idx="1">
                  <c:v>-0.14408599999999971</c:v>
                </c:pt>
                <c:pt idx="2">
                  <c:v>-1.4934000000000225E-2</c:v>
                </c:pt>
                <c:pt idx="3">
                  <c:v>-4.1819000000000273E-2</c:v>
                </c:pt>
                <c:pt idx="4">
                  <c:v>-2.0825000000000315E-2</c:v>
                </c:pt>
                <c:pt idx="5">
                  <c:v>-1.3163999999999731E-2</c:v>
                </c:pt>
                <c:pt idx="6">
                  <c:v>-4.3141000000000318E-2</c:v>
                </c:pt>
                <c:pt idx="7">
                  <c:v>-9.9242999999999526E-2</c:v>
                </c:pt>
                <c:pt idx="8">
                  <c:v>-0.10177799999999948</c:v>
                </c:pt>
                <c:pt idx="9">
                  <c:v>-0.17103800000000113</c:v>
                </c:pt>
                <c:pt idx="10">
                  <c:v>-0.28726800000000097</c:v>
                </c:pt>
                <c:pt idx="11">
                  <c:v>-0.46320099999999975</c:v>
                </c:pt>
                <c:pt idx="12">
                  <c:v>-0.81940999999999953</c:v>
                </c:pt>
                <c:pt idx="13">
                  <c:v>-1.3853749999999998</c:v>
                </c:pt>
                <c:pt idx="14">
                  <c:v>-2.612743</c:v>
                </c:pt>
                <c:pt idx="15">
                  <c:v>-4.2242010000000008</c:v>
                </c:pt>
                <c:pt idx="16">
                  <c:v>-5.8366550000000004</c:v>
                </c:pt>
                <c:pt idx="17">
                  <c:v>-7.8149090000000001</c:v>
                </c:pt>
                <c:pt idx="18">
                  <c:v>-10.179494999999999</c:v>
                </c:pt>
                <c:pt idx="19">
                  <c:v>-12.369998000000001</c:v>
                </c:pt>
                <c:pt idx="20">
                  <c:v>-15.246578</c:v>
                </c:pt>
                <c:pt idx="21">
                  <c:v>-22.256745000000002</c:v>
                </c:pt>
                <c:pt idx="22">
                  <c:v>-24.071387000000001</c:v>
                </c:pt>
                <c:pt idx="23">
                  <c:v>-29.465339</c:v>
                </c:pt>
                <c:pt idx="24">
                  <c:v>-39.253489000000002</c:v>
                </c:pt>
                <c:pt idx="25">
                  <c:v>-44.316572999999998</c:v>
                </c:pt>
                <c:pt idx="26">
                  <c:v>-45.485666999999999</c:v>
                </c:pt>
                <c:pt idx="27">
                  <c:v>-49.804392</c:v>
                </c:pt>
                <c:pt idx="28">
                  <c:v>-50.718598999999998</c:v>
                </c:pt>
                <c:pt idx="29">
                  <c:v>-56.849761999999998</c:v>
                </c:pt>
                <c:pt idx="30">
                  <c:v>-57.012836999999998</c:v>
                </c:pt>
                <c:pt idx="31">
                  <c:v>-50.744053000000001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BareT25_03_1ms!$Q$1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BareT25_03_1ms!$Q$2:$Q$33</c:f>
              <c:numCache>
                <c:formatCode>General</c:formatCode>
                <c:ptCount val="32"/>
                <c:pt idx="0">
                  <c:v>-7.1287961070826489E-3</c:v>
                </c:pt>
                <c:pt idx="1">
                  <c:v>-1.1294257354670521E-2</c:v>
                </c:pt>
                <c:pt idx="2">
                  <c:v>-1.7889965796629839E-2</c:v>
                </c:pt>
                <c:pt idx="3">
                  <c:v>-2.8329484390753439E-2</c:v>
                </c:pt>
                <c:pt idx="4">
                  <c:v>-4.483619333305483E-2</c:v>
                </c:pt>
                <c:pt idx="5">
                  <c:v>-7.0902983095019967E-2</c:v>
                </c:pt>
                <c:pt idx="6">
                  <c:v>-0.11198431202830456</c:v>
                </c:pt>
                <c:pt idx="7">
                  <c:v>-0.17650817235632679</c:v>
                </c:pt>
                <c:pt idx="8">
                  <c:v>-0.27736955115902512</c:v>
                </c:pt>
                <c:pt idx="9">
                  <c:v>-0.43375234051603179</c:v>
                </c:pt>
                <c:pt idx="10">
                  <c:v>-0.67356712689639398</c:v>
                </c:pt>
                <c:pt idx="11">
                  <c:v>-1.0352621339843022</c:v>
                </c:pt>
                <c:pt idx="12">
                  <c:v>-1.5679272006408924</c:v>
                </c:pt>
                <c:pt idx="13">
                  <c:v>-2.3294574809883826</c:v>
                </c:pt>
                <c:pt idx="14">
                  <c:v>-3.3787304240301257</c:v>
                </c:pt>
                <c:pt idx="15">
                  <c:v>-4.7661507858566043</c:v>
                </c:pt>
                <c:pt idx="16">
                  <c:v>-6.525404071986193</c:v>
                </c:pt>
                <c:pt idx="17">
                  <c:v>-8.6727103827645333</c:v>
                </c:pt>
                <c:pt idx="18">
                  <c:v>-11.20212754270162</c:v>
                </c:pt>
                <c:pt idx="19">
                  <c:v>-14.08848920163403</c:v>
                </c:pt>
                <c:pt idx="20">
                  <c:v>-17.291525332988407</c:v>
                </c:pt>
                <c:pt idx="21">
                  <c:v>-20.762222899332144</c:v>
                </c:pt>
                <c:pt idx="22">
                  <c:v>-24.454811400479738</c:v>
                </c:pt>
                <c:pt idx="23">
                  <c:v>-28.332303019898795</c:v>
                </c:pt>
                <c:pt idx="24">
                  <c:v>-32.380324131785784</c:v>
                </c:pt>
                <c:pt idx="25">
                  <c:v>-36.601060782637148</c:v>
                </c:pt>
                <c:pt idx="26">
                  <c:v>-41.009781330438059</c:v>
                </c:pt>
                <c:pt idx="27">
                  <c:v>-45.631538881963593</c:v>
                </c:pt>
                <c:pt idx="28">
                  <c:v>-50.487649392607878</c:v>
                </c:pt>
                <c:pt idx="29">
                  <c:v>-55.584223965186794</c:v>
                </c:pt>
                <c:pt idx="30">
                  <c:v>-60.900979706849022</c:v>
                </c:pt>
                <c:pt idx="31">
                  <c:v>-66.412651895011408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06784"/>
        <c:axId val="239616768"/>
      </c:scatterChart>
      <c:scatterChart>
        <c:scatterStyle val="lineMarker"/>
        <c:varyColors val="0"/>
        <c:ser>
          <c:idx val="0"/>
          <c:order val="0"/>
          <c:tx>
            <c:strRef>
              <c:f>BareT25_03_1ms!$F$1</c:f>
              <c:strCache>
                <c:ptCount val="1"/>
                <c:pt idx="0">
                  <c:v>Pbaret25_03_1ms,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BareT25_03_1ms!$F$2:$F$33</c:f>
              <c:numCache>
                <c:formatCode>General</c:formatCode>
                <c:ptCount val="32"/>
                <c:pt idx="0">
                  <c:v>-2.994281</c:v>
                </c:pt>
                <c:pt idx="1">
                  <c:v>-4.7175609999999999</c:v>
                </c:pt>
                <c:pt idx="2">
                  <c:v>-5.3965300000000003</c:v>
                </c:pt>
                <c:pt idx="3">
                  <c:v>-7.2550369999999997</c:v>
                </c:pt>
                <c:pt idx="4">
                  <c:v>-8.7725939999999998</c:v>
                </c:pt>
                <c:pt idx="5">
                  <c:v>-10.115921</c:v>
                </c:pt>
                <c:pt idx="6">
                  <c:v>-12.665053</c:v>
                </c:pt>
                <c:pt idx="7">
                  <c:v>-16.017576999999999</c:v>
                </c:pt>
                <c:pt idx="8">
                  <c:v>-19.738320999999999</c:v>
                </c:pt>
                <c:pt idx="9">
                  <c:v>-24.449511000000001</c:v>
                </c:pt>
                <c:pt idx="10">
                  <c:v>-30.905425000000001</c:v>
                </c:pt>
                <c:pt idx="11">
                  <c:v>-37.710261000000003</c:v>
                </c:pt>
                <c:pt idx="12">
                  <c:v>-46.003827999999999</c:v>
                </c:pt>
                <c:pt idx="13">
                  <c:v>-55.990496</c:v>
                </c:pt>
                <c:pt idx="14">
                  <c:v>-68.044466999999997</c:v>
                </c:pt>
                <c:pt idx="15">
                  <c:v>-79.489788000000004</c:v>
                </c:pt>
                <c:pt idx="16">
                  <c:v>-91.708522000000002</c:v>
                </c:pt>
                <c:pt idx="17">
                  <c:v>-104.776256</c:v>
                </c:pt>
                <c:pt idx="18">
                  <c:v>-117.170357</c:v>
                </c:pt>
                <c:pt idx="19">
                  <c:v>-130.369213</c:v>
                </c:pt>
                <c:pt idx="20">
                  <c:v>-141.03987100000001</c:v>
                </c:pt>
                <c:pt idx="21">
                  <c:v>-151.51324500000001</c:v>
                </c:pt>
                <c:pt idx="22">
                  <c:v>-162.45881800000001</c:v>
                </c:pt>
                <c:pt idx="23">
                  <c:v>-169.62320199999999</c:v>
                </c:pt>
                <c:pt idx="24">
                  <c:v>-174.54468299999999</c:v>
                </c:pt>
                <c:pt idx="25">
                  <c:v>-171.59804600000001</c:v>
                </c:pt>
                <c:pt idx="26">
                  <c:v>-206.151893</c:v>
                </c:pt>
                <c:pt idx="27">
                  <c:v>-238.59470499999998</c:v>
                </c:pt>
                <c:pt idx="28">
                  <c:v>-251.80307300000004</c:v>
                </c:pt>
                <c:pt idx="29">
                  <c:v>-354.87647199999998</c:v>
                </c:pt>
                <c:pt idx="30">
                  <c:v>-359.92659200000003</c:v>
                </c:pt>
                <c:pt idx="31">
                  <c:v>-484.44384400000001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BareT25_03_1ms!$R$1</c:f>
              <c:strCache>
                <c:ptCount val="1"/>
                <c:pt idx="0">
                  <c:v>Pfit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BareT25_03_1ms!$R$2:$R$33</c:f>
              <c:numCache>
                <c:formatCode>General</c:formatCode>
                <c:ptCount val="32"/>
                <c:pt idx="0">
                  <c:v>-3.1330123888655264</c:v>
                </c:pt>
                <c:pt idx="1">
                  <c:v>-3.9434251555602371</c:v>
                </c:pt>
                <c:pt idx="2">
                  <c:v>-4.962892521699839</c:v>
                </c:pt>
                <c:pt idx="3">
                  <c:v>-6.2449112905498918</c:v>
                </c:pt>
                <c:pt idx="4">
                  <c:v>-7.855696173294624</c:v>
                </c:pt>
                <c:pt idx="5">
                  <c:v>-9.8774485044494007</c:v>
                </c:pt>
                <c:pt idx="6">
                  <c:v>-12.410810746356798</c:v>
                </c:pt>
                <c:pt idx="7">
                  <c:v>-15.57619564962377</c:v>
                </c:pt>
                <c:pt idx="8">
                  <c:v>-19.515793173468111</c:v>
                </c:pt>
                <c:pt idx="9">
                  <c:v>-24.385681806322562</c:v>
                </c:pt>
                <c:pt idx="10">
                  <c:v>-30.351656823108925</c:v>
                </c:pt>
                <c:pt idx="11">
                  <c:v>-37.561046740066516</c:v>
                </c:pt>
                <c:pt idx="12">
                  <c:v>-46.104460557791121</c:v>
                </c:pt>
                <c:pt idx="13">
                  <c:v>-55.990488094408946</c:v>
                </c:pt>
                <c:pt idx="14">
                  <c:v>-67.097069866998396</c:v>
                </c:pt>
                <c:pt idx="15">
                  <c:v>-79.174238366268327</c:v>
                </c:pt>
                <c:pt idx="16">
                  <c:v>-91.877915394673778</c:v>
                </c:pt>
                <c:pt idx="17">
                  <c:v>-104.83801922439197</c:v>
                </c:pt>
                <c:pt idx="18">
                  <c:v>-117.67248990086208</c:v>
                </c:pt>
                <c:pt idx="19">
                  <c:v>-130.04894976452948</c:v>
                </c:pt>
                <c:pt idx="20">
                  <c:v>-141.73527057779259</c:v>
                </c:pt>
                <c:pt idx="21">
                  <c:v>-152.63252766345045</c:v>
                </c:pt>
                <c:pt idx="22">
                  <c:v>-162.78580978024809</c:v>
                </c:pt>
                <c:pt idx="23">
                  <c:v>-172.34114637543479</c:v>
                </c:pt>
                <c:pt idx="24">
                  <c:v>-181.51018476399074</c:v>
                </c:pt>
                <c:pt idx="25">
                  <c:v>-190.48714181941074</c:v>
                </c:pt>
                <c:pt idx="26">
                  <c:v>-199.38957212019261</c:v>
                </c:pt>
                <c:pt idx="27">
                  <c:v>-208.22128034075047</c:v>
                </c:pt>
                <c:pt idx="28">
                  <c:v>-216.85422253692244</c:v>
                </c:pt>
                <c:pt idx="29">
                  <c:v>-225.06439040375349</c:v>
                </c:pt>
                <c:pt idx="30">
                  <c:v>-232.60100876158822</c:v>
                </c:pt>
                <c:pt idx="31">
                  <c:v>-239.2906454205675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20096"/>
        <c:axId val="239618304"/>
      </c:scatterChart>
      <c:valAx>
        <c:axId val="239606784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16768"/>
        <c:crosses val="autoZero"/>
        <c:crossBetween val="midCat"/>
      </c:valAx>
      <c:valAx>
        <c:axId val="23961676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6784"/>
        <c:crossesAt val="0.1"/>
        <c:crossBetween val="midCat"/>
        <c:majorUnit val="20"/>
      </c:valAx>
      <c:valAx>
        <c:axId val="239618304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20096"/>
        <c:crosses val="max"/>
        <c:crossBetween val="midCat"/>
        <c:majorUnit val="90"/>
      </c:valAx>
      <c:valAx>
        <c:axId val="2396200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6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fr_OL_P_T_461_20_06_1ms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'20_06_1ms'!$Q$2:$Q$27</c:f>
              <c:numCache>
                <c:formatCode>General</c:formatCode>
                <c:ptCount val="26"/>
                <c:pt idx="0">
                  <c:v>-1.0187440224452147E-2</c:v>
                </c:pt>
                <c:pt idx="1">
                  <c:v>-1.6138743561617271E-2</c:v>
                </c:pt>
                <c:pt idx="2">
                  <c:v>-2.5560145304052453E-2</c:v>
                </c:pt>
                <c:pt idx="3">
                  <c:v>-4.0466957504673308E-2</c:v>
                </c:pt>
                <c:pt idx="4">
                  <c:v>-6.402445313638376E-2</c:v>
                </c:pt>
                <c:pt idx="5">
                  <c:v>-0.1011939625709808</c:v>
                </c:pt>
                <c:pt idx="6">
                  <c:v>-0.1596956873029266</c:v>
                </c:pt>
                <c:pt idx="7">
                  <c:v>-0.25139334689563486</c:v>
                </c:pt>
                <c:pt idx="8">
                  <c:v>-0.39428884291521515</c:v>
                </c:pt>
                <c:pt idx="9">
                  <c:v>-0.61483228095534603</c:v>
                </c:pt>
                <c:pt idx="10">
                  <c:v>-0.95084070168703094</c:v>
                </c:pt>
                <c:pt idx="11">
                  <c:v>-1.453200257651847</c:v>
                </c:pt>
                <c:pt idx="12">
                  <c:v>-2.1851083931729671</c:v>
                </c:pt>
                <c:pt idx="13">
                  <c:v>-3.2195090990722997</c:v>
                </c:pt>
                <c:pt idx="14">
                  <c:v>-4.6308527049224057</c:v>
                </c:pt>
                <c:pt idx="15">
                  <c:v>-6.4878853497982583</c:v>
                </c:pt>
                <c:pt idx="16">
                  <c:v>-8.8482566530004565</c:v>
                </c:pt>
                <c:pt idx="17">
                  <c:v>-11.757674014349712</c:v>
                </c:pt>
                <c:pt idx="18">
                  <c:v>-15.235614425928897</c:v>
                </c:pt>
                <c:pt idx="19">
                  <c:v>-19.267253751168887</c:v>
                </c:pt>
                <c:pt idx="20">
                  <c:v>-23.800496157959444</c:v>
                </c:pt>
                <c:pt idx="21">
                  <c:v>-28.753078667553666</c:v>
                </c:pt>
                <c:pt idx="22">
                  <c:v>-34.032474168865591</c:v>
                </c:pt>
                <c:pt idx="23">
                  <c:v>-39.547325247206984</c:v>
                </c:pt>
                <c:pt idx="24">
                  <c:v>-45.229050529995703</c:v>
                </c:pt>
                <c:pt idx="25">
                  <c:v>-51.024002892951351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61856"/>
        <c:axId val="419563392"/>
      </c:scatterChart>
      <c:scatterChart>
        <c:scatterStyle val="lineMarker"/>
        <c:varyColors val="0"/>
        <c:ser>
          <c:idx val="1"/>
          <c:order val="1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'20_06_1ms'!$R$2:$R$27</c:f>
              <c:numCache>
                <c:formatCode>0.00</c:formatCode>
                <c:ptCount val="26"/>
                <c:pt idx="0">
                  <c:v>-4.3437400891639131</c:v>
                </c:pt>
                <c:pt idx="1">
                  <c:v>-5.4671916470850954</c:v>
                </c:pt>
                <c:pt idx="2">
                  <c:v>-6.8803124390247792</c:v>
                </c:pt>
                <c:pt idx="3">
                  <c:v>-8.6570941194077999</c:v>
                </c:pt>
                <c:pt idx="4">
                  <c:v>-10.888987255544208</c:v>
                </c:pt>
                <c:pt idx="5">
                  <c:v>-13.689272245312468</c:v>
                </c:pt>
                <c:pt idx="6">
                  <c:v>-17.196167876544088</c:v>
                </c:pt>
                <c:pt idx="7">
                  <c:v>-21.574167690204668</c:v>
                </c:pt>
                <c:pt idx="8">
                  <c:v>-27.016025938797867</c:v>
                </c:pt>
                <c:pt idx="9">
                  <c:v>-33.730863901595498</c:v>
                </c:pt>
                <c:pt idx="10">
                  <c:v>-41.937831443329053</c:v>
                </c:pt>
                <c:pt idx="11">
                  <c:v>-51.828942189114457</c:v>
                </c:pt>
                <c:pt idx="12">
                  <c:v>-63.523966618018406</c:v>
                </c:pt>
                <c:pt idx="13">
                  <c:v>-77.051659020816956</c:v>
                </c:pt>
                <c:pt idx="14">
                  <c:v>-92.302568074317406</c:v>
                </c:pt>
                <c:pt idx="15">
                  <c:v>-109.03614412391983</c:v>
                </c:pt>
                <c:pt idx="16">
                  <c:v>-126.89242720945076</c:v>
                </c:pt>
                <c:pt idx="17">
                  <c:v>-145.42119593503415</c:v>
                </c:pt>
                <c:pt idx="18">
                  <c:v>-164.04709809434348</c:v>
                </c:pt>
                <c:pt idx="19">
                  <c:v>-182.15391794037541</c:v>
                </c:pt>
                <c:pt idx="20">
                  <c:v>-199.20585322260141</c:v>
                </c:pt>
                <c:pt idx="21">
                  <c:v>-214.85929113778985</c:v>
                </c:pt>
                <c:pt idx="22">
                  <c:v>-229.02620077753849</c:v>
                </c:pt>
                <c:pt idx="23">
                  <c:v>-241.83816275512871</c:v>
                </c:pt>
                <c:pt idx="24">
                  <c:v>-253.6121311739231</c:v>
                </c:pt>
                <c:pt idx="25">
                  <c:v>-264.76112014750066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70816"/>
        <c:axId val="419564928"/>
      </c:scatterChart>
      <c:valAx>
        <c:axId val="41956185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3392"/>
        <c:crosses val="autoZero"/>
        <c:crossBetween val="midCat"/>
      </c:valAx>
      <c:valAx>
        <c:axId val="41956339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61856"/>
        <c:crossesAt val="0.1"/>
        <c:crossBetween val="midCat"/>
        <c:majorUnit val="20"/>
      </c:valAx>
      <c:valAx>
        <c:axId val="41956492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70816"/>
        <c:crosses val="max"/>
        <c:crossBetween val="midCat"/>
        <c:majorUnit val="90"/>
      </c:valAx>
      <c:valAx>
        <c:axId val="4195708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5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fr_OL_P_T_461_25_06_1ms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'25_06_1ms'!$Q$2:$Q$27</c:f>
              <c:numCache>
                <c:formatCode>General</c:formatCode>
                <c:ptCount val="26"/>
                <c:pt idx="0">
                  <c:v>-5.8973152096465104E-3</c:v>
                </c:pt>
                <c:pt idx="1">
                  <c:v>-9.3447862841667256E-3</c:v>
                </c:pt>
                <c:pt idx="2">
                  <c:v>-1.4805995522942456E-2</c:v>
                </c:pt>
                <c:pt idx="3">
                  <c:v>-2.3455835614778126E-2</c:v>
                </c:pt>
                <c:pt idx="4">
                  <c:v>-3.7147692074558397E-2</c:v>
                </c:pt>
                <c:pt idx="5">
                  <c:v>-5.8806620314981642E-2</c:v>
                </c:pt>
                <c:pt idx="6">
                  <c:v>-9.3033614731343944E-2</c:v>
                </c:pt>
                <c:pt idx="7">
                  <c:v>-0.14701971267301056</c:v>
                </c:pt>
                <c:pt idx="8">
                  <c:v>-0.23196482248315531</c:v>
                </c:pt>
                <c:pt idx="9">
                  <c:v>-0.36500320864571167</c:v>
                </c:pt>
                <c:pt idx="10">
                  <c:v>-0.57213990228675105</c:v>
                </c:pt>
                <c:pt idx="11">
                  <c:v>-0.89159123034514187</c:v>
                </c:pt>
                <c:pt idx="12">
                  <c:v>-1.3771033140968827</c:v>
                </c:pt>
                <c:pt idx="13">
                  <c:v>-2.101203613947455</c:v>
                </c:pt>
                <c:pt idx="14">
                  <c:v>-3.1532854050411601</c:v>
                </c:pt>
                <c:pt idx="15">
                  <c:v>-4.6324720106231219</c:v>
                </c:pt>
                <c:pt idx="16">
                  <c:v>-6.633485134801183</c:v>
                </c:pt>
                <c:pt idx="17">
                  <c:v>-9.2321141030606899</c:v>
                </c:pt>
                <c:pt idx="18">
                  <c:v>-12.463063593055352</c:v>
                </c:pt>
                <c:pt idx="19">
                  <c:v>-16.311382255630605</c:v>
                </c:pt>
                <c:pt idx="20">
                  <c:v>-20.715387054167728</c:v>
                </c:pt>
                <c:pt idx="21">
                  <c:v>-25.580178528469382</c:v>
                </c:pt>
                <c:pt idx="22">
                  <c:v>-30.801434116460033</c:v>
                </c:pt>
                <c:pt idx="23">
                  <c:v>-36.278458555693248</c:v>
                </c:pt>
                <c:pt idx="24">
                  <c:v>-41.935830158786217</c:v>
                </c:pt>
                <c:pt idx="25">
                  <c:v>-47.715216704891418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0688"/>
        <c:axId val="419892224"/>
      </c:scatterChart>
      <c:scatterChart>
        <c:scatterStyle val="lineMarker"/>
        <c:varyColors val="0"/>
        <c:ser>
          <c:idx val="1"/>
          <c:order val="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'25_06_1ms'!$R$2:$R$27</c:f>
              <c:numCache>
                <c:formatCode>0.00</c:formatCode>
                <c:ptCount val="26"/>
                <c:pt idx="0">
                  <c:v>-3.5599231542932324</c:v>
                </c:pt>
                <c:pt idx="1">
                  <c:v>-4.4811896556546769</c:v>
                </c:pt>
                <c:pt idx="2">
                  <c:v>-5.6405287448177033</c:v>
                </c:pt>
                <c:pt idx="3">
                  <c:v>-7.0992812112418076</c:v>
                </c:pt>
                <c:pt idx="4">
                  <c:v>-8.9337893018503216</c:v>
                </c:pt>
                <c:pt idx="5">
                  <c:v>-11.239645250025205</c:v>
                </c:pt>
                <c:pt idx="6">
                  <c:v>-14.135511208863081</c:v>
                </c:pt>
                <c:pt idx="7">
                  <c:v>-17.766572152738632</c:v>
                </c:pt>
                <c:pt idx="8">
                  <c:v>-22.310406424078852</c:v>
                </c:pt>
                <c:pt idx="9">
                  <c:v>-27.974151611510383</c:v>
                </c:pt>
                <c:pt idx="10">
                  <c:v>-34.999784594091892</c:v>
                </c:pt>
                <c:pt idx="11">
                  <c:v>-43.645422238531694</c:v>
                </c:pt>
                <c:pt idx="12">
                  <c:v>-54.154143055433416</c:v>
                </c:pt>
                <c:pt idx="13">
                  <c:v>-66.727293282338948</c:v>
                </c:pt>
                <c:pt idx="14">
                  <c:v>-81.438960504829538</c:v>
                </c:pt>
                <c:pt idx="15">
                  <c:v>-98.170463711894854</c:v>
                </c:pt>
                <c:pt idx="16">
                  <c:v>-116.56195326167412</c:v>
                </c:pt>
                <c:pt idx="17">
                  <c:v>-136.04275267387075</c:v>
                </c:pt>
                <c:pt idx="18">
                  <c:v>-155.85432724859467</c:v>
                </c:pt>
                <c:pt idx="19">
                  <c:v>-175.20644384594564</c:v>
                </c:pt>
                <c:pt idx="20">
                  <c:v>-193.44051210388236</c:v>
                </c:pt>
                <c:pt idx="21">
                  <c:v>-210.14639233526401</c:v>
                </c:pt>
                <c:pt idx="22">
                  <c:v>-225.21260467388859</c:v>
                </c:pt>
                <c:pt idx="23">
                  <c:v>-238.77244661869773</c:v>
                </c:pt>
                <c:pt idx="24">
                  <c:v>-251.15833675350257</c:v>
                </c:pt>
                <c:pt idx="25">
                  <c:v>-262.80264199416104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9648"/>
        <c:axId val="419898112"/>
      </c:scatterChart>
      <c:valAx>
        <c:axId val="41989068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2224"/>
        <c:crosses val="autoZero"/>
        <c:crossBetween val="midCat"/>
      </c:valAx>
      <c:valAx>
        <c:axId val="41989222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0688"/>
        <c:crossesAt val="0.1"/>
        <c:crossBetween val="midCat"/>
        <c:majorUnit val="20"/>
      </c:valAx>
      <c:valAx>
        <c:axId val="41989811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9648"/>
        <c:crosses val="max"/>
        <c:crossBetween val="midCat"/>
        <c:majorUnit val="90"/>
      </c:valAx>
      <c:valAx>
        <c:axId val="4198996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8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fr_OL_P_T_461_36_06_1ms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'36_06_1ms'!$Q$1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'36_06_1ms'!$Q$2:$Q$27</c:f>
              <c:numCache>
                <c:formatCode>General</c:formatCode>
                <c:ptCount val="26"/>
                <c:pt idx="0">
                  <c:v>-3.7975550943917169E-3</c:v>
                </c:pt>
                <c:pt idx="1">
                  <c:v>-6.0181227007513414E-3</c:v>
                </c:pt>
                <c:pt idx="2">
                  <c:v>-9.5366460677850113E-3</c:v>
                </c:pt>
                <c:pt idx="3">
                  <c:v>-1.5111725231058788E-2</c:v>
                </c:pt>
                <c:pt idx="4">
                  <c:v>-2.3942040970531115E-2</c:v>
                </c:pt>
                <c:pt idx="5">
                  <c:v>-3.7924343957113908E-2</c:v>
                </c:pt>
                <c:pt idx="6">
                  <c:v>-6.0054516166546154E-2</c:v>
                </c:pt>
                <c:pt idx="7">
                  <c:v>-9.5045573031314473E-2</c:v>
                </c:pt>
                <c:pt idx="8">
                  <c:v>-0.15031291941576155</c:v>
                </c:pt>
                <c:pt idx="9">
                  <c:v>-0.23738371921225165</c:v>
                </c:pt>
                <c:pt idx="10">
                  <c:v>-0.37418182344590517</c:v>
                </c:pt>
                <c:pt idx="11">
                  <c:v>-0.58804160574758302</c:v>
                </c:pt>
                <c:pt idx="12">
                  <c:v>-0.91958578578116712</c:v>
                </c:pt>
                <c:pt idx="13">
                  <c:v>-1.428001650849767</c:v>
                </c:pt>
                <c:pt idx="14">
                  <c:v>-2.1944231867377857</c:v>
                </c:pt>
                <c:pt idx="15">
                  <c:v>-3.3218596284409379</c:v>
                </c:pt>
                <c:pt idx="16">
                  <c:v>-4.92627367707997</c:v>
                </c:pt>
                <c:pt idx="17">
                  <c:v>-7.1190075433688147</c:v>
                </c:pt>
                <c:pt idx="18">
                  <c:v>-9.9741451237629395</c:v>
                </c:pt>
                <c:pt idx="19">
                  <c:v>-13.505567319573066</c:v>
                </c:pt>
                <c:pt idx="20">
                  <c:v>-17.662898456454293</c:v>
                </c:pt>
                <c:pt idx="21">
                  <c:v>-22.347540353305661</c:v>
                </c:pt>
                <c:pt idx="22">
                  <c:v>-27.443309786861931</c:v>
                </c:pt>
                <c:pt idx="23">
                  <c:v>-32.835862444748656</c:v>
                </c:pt>
                <c:pt idx="24">
                  <c:v>-38.437615174660301</c:v>
                </c:pt>
                <c:pt idx="25">
                  <c:v>-44.180931259313873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54976"/>
        <c:axId val="419873152"/>
      </c:scatterChart>
      <c:scatterChart>
        <c:scatterStyle val="lineMarker"/>
        <c:varyColors val="0"/>
        <c:ser>
          <c:idx val="1"/>
          <c:order val="1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'36_06_1ms'!$R$1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'36_06_1ms'!$R$2:$R$27</c:f>
              <c:numCache>
                <c:formatCode>0.00</c:formatCode>
                <c:ptCount val="26"/>
                <c:pt idx="0">
                  <c:v>-2.990422405957323</c:v>
                </c:pt>
                <c:pt idx="1">
                  <c:v>-3.7644856371545647</c:v>
                </c:pt>
                <c:pt idx="2">
                  <c:v>-4.7387570931984531</c:v>
                </c:pt>
                <c:pt idx="3">
                  <c:v>-5.9649959666265122</c:v>
                </c:pt>
                <c:pt idx="4">
                  <c:v>-7.5077941419579446</c:v>
                </c:pt>
                <c:pt idx="5">
                  <c:v>-9.448372094611436</c:v>
                </c:pt>
                <c:pt idx="6">
                  <c:v>-11.888231513306774</c:v>
                </c:pt>
                <c:pt idx="7">
                  <c:v>-14.952909932230623</c:v>
                </c:pt>
                <c:pt idx="8">
                  <c:v>-18.798544092946607</c:v>
                </c:pt>
                <c:pt idx="9">
                  <c:v>-23.612438579579187</c:v>
                </c:pt>
                <c:pt idx="10">
                  <c:v>-29.622767987368658</c:v>
                </c:pt>
                <c:pt idx="11">
                  <c:v>-37.091172059203473</c:v>
                </c:pt>
                <c:pt idx="12">
                  <c:v>-46.297717147917353</c:v>
                </c:pt>
                <c:pt idx="13">
                  <c:v>-57.530145306068313</c:v>
                </c:pt>
                <c:pt idx="14">
                  <c:v>-71.012044977387134</c:v>
                </c:pt>
                <c:pt idx="15">
                  <c:v>-86.821043449105034</c:v>
                </c:pt>
                <c:pt idx="16">
                  <c:v>-104.78432622596597</c:v>
                </c:pt>
                <c:pt idx="17">
                  <c:v>-124.43010016939488</c:v>
                </c:pt>
                <c:pt idx="18">
                  <c:v>-144.96149837567026</c:v>
                </c:pt>
                <c:pt idx="19">
                  <c:v>-165.43136487168132</c:v>
                </c:pt>
                <c:pt idx="20">
                  <c:v>-184.97963618508319</c:v>
                </c:pt>
                <c:pt idx="21">
                  <c:v>-203.02095382356481</c:v>
                </c:pt>
                <c:pt idx="22">
                  <c:v>-219.32872920231088</c:v>
                </c:pt>
                <c:pt idx="23">
                  <c:v>-233.9784585836322</c:v>
                </c:pt>
                <c:pt idx="24">
                  <c:v>-247.28748350152472</c:v>
                </c:pt>
                <c:pt idx="25">
                  <c:v>-259.69566873327022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76224"/>
        <c:axId val="419874688"/>
      </c:scatterChart>
      <c:valAx>
        <c:axId val="41985497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73152"/>
        <c:crosses val="autoZero"/>
        <c:crossBetween val="midCat"/>
      </c:valAx>
      <c:valAx>
        <c:axId val="41987315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54976"/>
        <c:crossesAt val="0.1"/>
        <c:crossBetween val="midCat"/>
        <c:majorUnit val="20"/>
      </c:valAx>
      <c:valAx>
        <c:axId val="41987468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76224"/>
        <c:crosses val="max"/>
        <c:crossBetween val="midCat"/>
        <c:majorUnit val="90"/>
      </c:valAx>
      <c:valAx>
        <c:axId val="4198762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87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fr_OL_P_T_461_45_06_1ms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'45_06_1ms'!$Q$2:$Q$27</c:f>
              <c:numCache>
                <c:formatCode>General</c:formatCode>
                <c:ptCount val="26"/>
                <c:pt idx="0">
                  <c:v>-3.1800979846137965E-3</c:v>
                </c:pt>
                <c:pt idx="1">
                  <c:v>-5.0397003606862971E-3</c:v>
                </c:pt>
                <c:pt idx="2">
                  <c:v>-7.986396053734076E-3</c:v>
                </c:pt>
                <c:pt idx="3">
                  <c:v>-1.2655737106027364E-2</c:v>
                </c:pt>
                <c:pt idx="4">
                  <c:v>-2.0052263766337949E-2</c:v>
                </c:pt>
                <c:pt idx="5">
                  <c:v>-3.1766250431864429E-2</c:v>
                </c:pt>
                <c:pt idx="6">
                  <c:v>-5.0311319551578151E-2</c:v>
                </c:pt>
                <c:pt idx="7">
                  <c:v>-7.9646340349402711E-2</c:v>
                </c:pt>
                <c:pt idx="8">
                  <c:v>-0.12601134675963399</c:v>
                </c:pt>
                <c:pt idx="9">
                  <c:v>-0.19913414239718624</c:v>
                </c:pt>
                <c:pt idx="10">
                  <c:v>-0.31420764067624429</c:v>
                </c:pt>
                <c:pt idx="11">
                  <c:v>-0.49456307065252508</c:v>
                </c:pt>
                <c:pt idx="12">
                  <c:v>-0.77525132244536776</c:v>
                </c:pt>
                <c:pt idx="13">
                  <c:v>-1.2081746762573338</c:v>
                </c:pt>
                <c:pt idx="14">
                  <c:v>-1.8662656765058703</c:v>
                </c:pt>
                <c:pt idx="15">
                  <c:v>-2.8455778880391036</c:v>
                </c:pt>
                <c:pt idx="16">
                  <c:v>-4.2602628658617672</c:v>
                </c:pt>
                <c:pt idx="17">
                  <c:v>-6.2289245931262425</c:v>
                </c:pt>
                <c:pt idx="18">
                  <c:v>-8.8436861020625166</c:v>
                </c:pt>
                <c:pt idx="19">
                  <c:v>-12.142337206717546</c:v>
                </c:pt>
                <c:pt idx="20">
                  <c:v>-16.095516144011391</c:v>
                </c:pt>
                <c:pt idx="21">
                  <c:v>-20.616161533936882</c:v>
                </c:pt>
                <c:pt idx="22">
                  <c:v>-25.589258590293813</c:v>
                </c:pt>
                <c:pt idx="23">
                  <c:v>-30.89494458920041</c:v>
                </c:pt>
                <c:pt idx="24">
                  <c:v>-36.437486613825392</c:v>
                </c:pt>
                <c:pt idx="25">
                  <c:v>-42.141507466411333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40992"/>
        <c:axId val="419542528"/>
      </c:scatterChart>
      <c:scatterChart>
        <c:scatterStyle val="lineMarker"/>
        <c:varyColors val="0"/>
        <c:ser>
          <c:idx val="1"/>
          <c:order val="1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'45_06_1ms'!$R$2:$R$27</c:f>
              <c:numCache>
                <c:formatCode>0.00</c:formatCode>
                <c:ptCount val="26"/>
                <c:pt idx="0">
                  <c:v>-2.7528929108738329</c:v>
                </c:pt>
                <c:pt idx="1">
                  <c:v>-3.4655069898611086</c:v>
                </c:pt>
                <c:pt idx="2">
                  <c:v>-4.3624702864067544</c:v>
                </c:pt>
                <c:pt idx="3">
                  <c:v>-5.4914763588030855</c:v>
                </c:pt>
                <c:pt idx="4">
                  <c:v>-6.9120778893285451</c:v>
                </c:pt>
                <c:pt idx="5">
                  <c:v>-8.6992264266323076</c:v>
                </c:pt>
                <c:pt idx="6">
                  <c:v>-10.946724445019534</c:v>
                </c:pt>
                <c:pt idx="7">
                  <c:v>-13.7708569802043</c:v>
                </c:pt>
                <c:pt idx="8">
                  <c:v>-17.316777209513631</c:v>
                </c:pt>
                <c:pt idx="9">
                  <c:v>-21.75967821559939</c:v>
                </c:pt>
                <c:pt idx="10">
                  <c:v>-27.314960960524822</c:v>
                </c:pt>
                <c:pt idx="11">
                  <c:v>-34.23360961887137</c:v>
                </c:pt>
                <c:pt idx="12">
                  <c:v>-42.791980458614852</c:v>
                </c:pt>
                <c:pt idx="13">
                  <c:v>-53.287541437109809</c:v>
                </c:pt>
                <c:pt idx="14">
                  <c:v>-65.979127519254746</c:v>
                </c:pt>
                <c:pt idx="15">
                  <c:v>-81.015152341796423</c:v>
                </c:pt>
                <c:pt idx="16">
                  <c:v>-98.32960054935468</c:v>
                </c:pt>
                <c:pt idx="17">
                  <c:v>-117.57132982299879</c:v>
                </c:pt>
                <c:pt idx="18">
                  <c:v>-138.03488051820571</c:v>
                </c:pt>
                <c:pt idx="19">
                  <c:v>-158.78955590025714</c:v>
                </c:pt>
                <c:pt idx="20">
                  <c:v>-178.90831477314009</c:v>
                </c:pt>
                <c:pt idx="21">
                  <c:v>-197.68993039880201</c:v>
                </c:pt>
                <c:pt idx="22">
                  <c:v>-214.79193347450897</c:v>
                </c:pt>
                <c:pt idx="23">
                  <c:v>-230.20428587427139</c:v>
                </c:pt>
                <c:pt idx="24">
                  <c:v>-244.19725822707551</c:v>
                </c:pt>
                <c:pt idx="25">
                  <c:v>-257.19245795776732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58144"/>
        <c:axId val="419544064"/>
      </c:scatterChart>
      <c:valAx>
        <c:axId val="41954099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2528"/>
        <c:crosses val="autoZero"/>
        <c:crossBetween val="midCat"/>
      </c:valAx>
      <c:valAx>
        <c:axId val="419542528"/>
        <c:scaling>
          <c:orientation val="minMax"/>
          <c:max val="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0992"/>
        <c:crossesAt val="0.1"/>
        <c:crossBetween val="midCat"/>
        <c:majorUnit val="20"/>
      </c:valAx>
      <c:valAx>
        <c:axId val="41954406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8144"/>
        <c:crosses val="max"/>
        <c:crossBetween val="midCat"/>
        <c:majorUnit val="90"/>
      </c:valAx>
      <c:valAx>
        <c:axId val="4195581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5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fr_OL_P_T_461_50_06_1ms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'50_06_1ms'!$Q$2:$Q$27</c:f>
              <c:numCache>
                <c:formatCode>General</c:formatCode>
                <c:ptCount val="26"/>
                <c:pt idx="0">
                  <c:v>-2.727589431163848E-3</c:v>
                </c:pt>
                <c:pt idx="1">
                  <c:v>-4.3226050364508477E-3</c:v>
                </c:pt>
                <c:pt idx="2">
                  <c:v>-6.8500760599789594E-3</c:v>
                </c:pt>
                <c:pt idx="3">
                  <c:v>-1.0855201152623653E-2</c:v>
                </c:pt>
                <c:pt idx="4">
                  <c:v>-1.7199790424681793E-2</c:v>
                </c:pt>
                <c:pt idx="5">
                  <c:v>-2.7248365523227836E-2</c:v>
                </c:pt>
                <c:pt idx="6">
                  <c:v>-4.3158224625130595E-2</c:v>
                </c:pt>
                <c:pt idx="7">
                  <c:v>-6.8328305439628853E-2</c:v>
                </c:pt>
                <c:pt idx="8">
                  <c:v>-0.10811922306960868</c:v>
                </c:pt>
                <c:pt idx="9">
                  <c:v>-0.17089572553887544</c:v>
                </c:pt>
                <c:pt idx="10">
                  <c:v>-0.26974129221288662</c:v>
                </c:pt>
                <c:pt idx="11">
                  <c:v>-0.42479582555837225</c:v>
                </c:pt>
                <c:pt idx="12">
                  <c:v>-0.6664326856935292</c:v>
                </c:pt>
                <c:pt idx="13">
                  <c:v>-1.0399025347652209</c:v>
                </c:pt>
                <c:pt idx="14">
                  <c:v>-1.6094352975643837</c:v>
                </c:pt>
                <c:pt idx="15">
                  <c:v>-2.4610469943902129</c:v>
                </c:pt>
                <c:pt idx="16">
                  <c:v>-3.6999258386297349</c:v>
                </c:pt>
                <c:pt idx="17">
                  <c:v>-5.4409580110973605</c:v>
                </c:pt>
                <c:pt idx="18">
                  <c:v>-7.7835213420881555</c:v>
                </c:pt>
                <c:pt idx="19">
                  <c:v>-10.785751964407698</c:v>
                </c:pt>
                <c:pt idx="20">
                  <c:v>-14.447078714237575</c:v>
                </c:pt>
                <c:pt idx="21">
                  <c:v>-18.70760047762581</c:v>
                </c:pt>
                <c:pt idx="22">
                  <c:v>-23.468688036545934</c:v>
                </c:pt>
                <c:pt idx="23">
                  <c:v>-28.614026926925547</c:v>
                </c:pt>
                <c:pt idx="24">
                  <c:v>-34.041934777906484</c:v>
                </c:pt>
                <c:pt idx="25">
                  <c:v>-39.667322304289357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28928"/>
        <c:axId val="234830464"/>
      </c:scatterChart>
      <c:scatterChart>
        <c:scatterStyle val="lineMarker"/>
        <c:varyColors val="0"/>
        <c:ser>
          <c:idx val="1"/>
          <c:order val="1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'50_06_1ms'!$R$2:$R$27</c:f>
              <c:numCache>
                <c:formatCode>0.00</c:formatCode>
                <c:ptCount val="26"/>
                <c:pt idx="0">
                  <c:v>-2.5265685017339168</c:v>
                </c:pt>
                <c:pt idx="1">
                  <c:v>-3.1806121894979258</c:v>
                </c:pt>
                <c:pt idx="2">
                  <c:v>-4.0038691478880555</c:v>
                </c:pt>
                <c:pt idx="3">
                  <c:v>-5.0401328618371952</c:v>
                </c:pt>
                <c:pt idx="4">
                  <c:v>-6.3441020319313068</c:v>
                </c:pt>
                <c:pt idx="5">
                  <c:v>-7.984650277984346</c:v>
                </c:pt>
                <c:pt idx="6">
                  <c:v>-10.048035993145307</c:v>
                </c:pt>
                <c:pt idx="7">
                  <c:v>-12.641317357656183</c:v>
                </c:pt>
                <c:pt idx="8">
                  <c:v>-15.898375313088861</c:v>
                </c:pt>
                <c:pt idx="9">
                  <c:v>-19.981300880949977</c:v>
                </c:pt>
                <c:pt idx="10">
                  <c:v>-25.090338209972387</c:v>
                </c:pt>
                <c:pt idx="11">
                  <c:v>-31.460774746863652</c:v>
                </c:pt>
                <c:pt idx="12">
                  <c:v>-39.35560166552542</c:v>
                </c:pt>
                <c:pt idx="13">
                  <c:v>-49.065175799320329</c:v>
                </c:pt>
                <c:pt idx="14">
                  <c:v>-60.857719030144231</c:v>
                </c:pt>
                <c:pt idx="15">
                  <c:v>-74.920106264910373</c:v>
                </c:pt>
                <c:pt idx="16">
                  <c:v>-91.267026970609507</c:v>
                </c:pt>
                <c:pt idx="17">
                  <c:v>-109.67215084037058</c:v>
                </c:pt>
                <c:pt idx="18">
                  <c:v>-129.57973477195731</c:v>
                </c:pt>
                <c:pt idx="19">
                  <c:v>-150.18070559014495</c:v>
                </c:pt>
                <c:pt idx="20">
                  <c:v>-170.5848289822631</c:v>
                </c:pt>
                <c:pt idx="21">
                  <c:v>-190.02355635999453</c:v>
                </c:pt>
                <c:pt idx="22">
                  <c:v>-208.01794258005225</c:v>
                </c:pt>
                <c:pt idx="23">
                  <c:v>-224.41098763226969</c:v>
                </c:pt>
                <c:pt idx="24">
                  <c:v>-239.36094373013657</c:v>
                </c:pt>
                <c:pt idx="25">
                  <c:v>-253.22308944580189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41984"/>
        <c:axId val="234840448"/>
      </c:scatterChart>
      <c:valAx>
        <c:axId val="23482892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30464"/>
        <c:crosses val="autoZero"/>
        <c:crossBetween val="midCat"/>
      </c:valAx>
      <c:valAx>
        <c:axId val="23483046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28928"/>
        <c:crossesAt val="0.1"/>
        <c:crossBetween val="midCat"/>
        <c:majorUnit val="20"/>
      </c:valAx>
      <c:valAx>
        <c:axId val="23484044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41984"/>
        <c:crosses val="max"/>
        <c:crossBetween val="midCat"/>
        <c:majorUnit val="90"/>
      </c:valAx>
      <c:valAx>
        <c:axId val="2348419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fr_OL_P_T_461_52_06_1ms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'52_06_1ms'!$Q$1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'52_06_1ms'!$Q$2:$Q$27</c:f>
              <c:numCache>
                <c:formatCode>General</c:formatCode>
                <c:ptCount val="26"/>
                <c:pt idx="0">
                  <c:v>-2.6236803105026589E-3</c:v>
                </c:pt>
                <c:pt idx="1">
                  <c:v>-4.1579329321380504E-3</c:v>
                </c:pt>
                <c:pt idx="2">
                  <c:v>-6.5891186886358911E-3</c:v>
                </c:pt>
                <c:pt idx="3">
                  <c:v>-1.0441666830959082E-2</c:v>
                </c:pt>
                <c:pt idx="4">
                  <c:v>-1.6544557001047667E-2</c:v>
                </c:pt>
                <c:pt idx="5">
                  <c:v>-2.6210330436172477E-2</c:v>
                </c:pt>
                <c:pt idx="6">
                  <c:v>-4.1514106749044086E-2</c:v>
                </c:pt>
                <c:pt idx="7">
                  <c:v>-6.5725352893418812E-2</c:v>
                </c:pt>
                <c:pt idx="8">
                  <c:v>-0.10400050769998982</c:v>
                </c:pt>
                <c:pt idx="9">
                  <c:v>-0.16438577718088526</c:v>
                </c:pt>
                <c:pt idx="10">
                  <c:v>-0.25946658698569414</c:v>
                </c:pt>
                <c:pt idx="11">
                  <c:v>-0.40861679995364664</c:v>
                </c:pt>
                <c:pt idx="12">
                  <c:v>-0.64105670644903179</c:v>
                </c:pt>
                <c:pt idx="13">
                  <c:v>-1.00032676816544</c:v>
                </c:pt>
                <c:pt idx="14">
                  <c:v>-1.5482558386269472</c:v>
                </c:pt>
                <c:pt idx="15">
                  <c:v>-2.3677309896460823</c:v>
                </c:pt>
                <c:pt idx="16">
                  <c:v>-3.5603773420292431</c:v>
                </c:pt>
                <c:pt idx="17">
                  <c:v>-5.2379029079898585</c:v>
                </c:pt>
                <c:pt idx="18">
                  <c:v>-7.4986666751921094</c:v>
                </c:pt>
                <c:pt idx="19">
                  <c:v>-10.403810579465448</c:v>
                </c:pt>
                <c:pt idx="20">
                  <c:v>-13.960445430332715</c:v>
                </c:pt>
                <c:pt idx="21">
                  <c:v>-18.119146011105173</c:v>
                </c:pt>
                <c:pt idx="22">
                  <c:v>-22.790661954854151</c:v>
                </c:pt>
                <c:pt idx="23">
                  <c:v>-27.863963322059355</c:v>
                </c:pt>
                <c:pt idx="24">
                  <c:v>-33.237938812302815</c:v>
                </c:pt>
                <c:pt idx="25">
                  <c:v>-38.825095995542846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1152"/>
        <c:axId val="234962944"/>
      </c:scatterChart>
      <c:scatterChart>
        <c:scatterStyle val="lineMarker"/>
        <c:varyColors val="0"/>
        <c:ser>
          <c:idx val="1"/>
          <c:order val="1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'52_06_1ms'!$R$1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'52_06_1ms'!$R$2:$R$27</c:f>
              <c:numCache>
                <c:formatCode>0.00</c:formatCode>
                <c:ptCount val="26"/>
                <c:pt idx="0">
                  <c:v>-2.4622197551296456</c:v>
                </c:pt>
                <c:pt idx="1">
                  <c:v>-3.0996077389664967</c:v>
                </c:pt>
                <c:pt idx="2">
                  <c:v>-3.9019018675849151</c:v>
                </c:pt>
                <c:pt idx="3">
                  <c:v>-4.9117829192863782</c:v>
                </c:pt>
                <c:pt idx="4">
                  <c:v>-6.1825618239734359</c:v>
                </c:pt>
                <c:pt idx="5">
                  <c:v>-7.7813687677254082</c:v>
                </c:pt>
                <c:pt idx="6">
                  <c:v>-9.7922866245774269</c:v>
                </c:pt>
                <c:pt idx="7">
                  <c:v>-12.319689555895765</c:v>
                </c:pt>
                <c:pt idx="8">
                  <c:v>-15.494133715195948</c:v>
                </c:pt>
                <c:pt idx="9">
                  <c:v>-19.473750460180245</c:v>
                </c:pt>
                <c:pt idx="10">
                  <c:v>-24.454018839155871</c:v>
                </c:pt>
                <c:pt idx="11">
                  <c:v>-30.664894616865862</c:v>
                </c:pt>
                <c:pt idx="12">
                  <c:v>-38.363961848565914</c:v>
                </c:pt>
                <c:pt idx="13">
                  <c:v>-47.836689672685452</c:v>
                </c:pt>
                <c:pt idx="14">
                  <c:v>-59.349225243566792</c:v>
                </c:pt>
                <c:pt idx="15">
                  <c:v>-73.092403829092689</c:v>
                </c:pt>
                <c:pt idx="16">
                  <c:v>-89.095612215486327</c:v>
                </c:pt>
                <c:pt idx="17">
                  <c:v>-107.16213066102542</c:v>
                </c:pt>
                <c:pt idx="18">
                  <c:v>-126.78236986563658</c:v>
                </c:pt>
                <c:pt idx="19">
                  <c:v>-147.20072187160366</c:v>
                </c:pt>
                <c:pt idx="20">
                  <c:v>-167.5682638091117</c:v>
                </c:pt>
                <c:pt idx="21">
                  <c:v>-187.12547059228785</c:v>
                </c:pt>
                <c:pt idx="22">
                  <c:v>-205.36517441477068</c:v>
                </c:pt>
                <c:pt idx="23">
                  <c:v>-222.07948204078193</c:v>
                </c:pt>
                <c:pt idx="24">
                  <c:v>-237.37555794686881</c:v>
                </c:pt>
                <c:pt idx="25">
                  <c:v>-251.57098829220246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6016"/>
        <c:axId val="234964480"/>
      </c:scatterChart>
      <c:valAx>
        <c:axId val="23496115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2944"/>
        <c:crosses val="autoZero"/>
        <c:crossBetween val="midCat"/>
      </c:valAx>
      <c:valAx>
        <c:axId val="23496294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1152"/>
        <c:crossesAt val="0.1"/>
        <c:crossBetween val="midCat"/>
        <c:majorUnit val="20"/>
      </c:valAx>
      <c:valAx>
        <c:axId val="234964480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6016"/>
        <c:crosses val="max"/>
        <c:crossBetween val="midCat"/>
        <c:majorUnit val="90"/>
      </c:valAx>
      <c:valAx>
        <c:axId val="2349660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9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fr_OL_P_T_461_55_06_1ms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'55_06_1ms'!$Q$2:$Q$27</c:f>
              <c:numCache>
                <c:formatCode>General</c:formatCode>
                <c:ptCount val="26"/>
                <c:pt idx="0">
                  <c:v>-2.5236043230787179E-3</c:v>
                </c:pt>
                <c:pt idx="1">
                  <c:v>-3.9993332860290224E-3</c:v>
                </c:pt>
                <c:pt idx="2">
                  <c:v>-6.3377789269856676E-3</c:v>
                </c:pt>
                <c:pt idx="3">
                  <c:v>-1.0043359621636074E-2</c:v>
                </c:pt>
                <c:pt idx="4">
                  <c:v>-1.5913416025805583E-2</c:v>
                </c:pt>
                <c:pt idx="5">
                  <c:v>-2.5210376606374818E-2</c:v>
                </c:pt>
                <c:pt idx="6">
                  <c:v>-3.9930087797082715E-2</c:v>
                </c:pt>
                <c:pt idx="7">
                  <c:v>-6.3217004649363071E-2</c:v>
                </c:pt>
                <c:pt idx="8">
                  <c:v>-0.10003012608290519</c:v>
                </c:pt>
                <c:pt idx="9">
                  <c:v>-0.15810688532198713</c:v>
                </c:pt>
                <c:pt idx="10">
                  <c:v>-0.24954810857638277</c:v>
                </c:pt>
                <c:pt idx="11">
                  <c:v>-0.39297778857345333</c:v>
                </c:pt>
                <c:pt idx="12">
                  <c:v>-0.61647643491697712</c:v>
                </c:pt>
                <c:pt idx="13">
                  <c:v>-0.96186784062245922</c:v>
                </c:pt>
                <c:pt idx="14">
                  <c:v>-1.4885085570786445</c:v>
                </c:pt>
                <c:pt idx="15">
                  <c:v>-2.2759233970572312</c:v>
                </c:pt>
                <c:pt idx="16">
                  <c:v>-3.4216035361299033</c:v>
                </c:pt>
                <c:pt idx="17">
                  <c:v>-5.0329376788416926</c:v>
                </c:pt>
                <c:pt idx="18">
                  <c:v>-7.205450266130967</c:v>
                </c:pt>
                <c:pt idx="19">
                  <c:v>-10.001210108660167</c:v>
                </c:pt>
                <c:pt idx="20">
                  <c:v>-13.433832808294813</c:v>
                </c:pt>
                <c:pt idx="21">
                  <c:v>-17.465396647110591</c:v>
                </c:pt>
                <c:pt idx="22">
                  <c:v>-22.019311906923868</c:v>
                </c:pt>
                <c:pt idx="23">
                  <c:v>-26.993826401666595</c:v>
                </c:pt>
                <c:pt idx="24">
                  <c:v>-32.291232045791929</c:v>
                </c:pt>
                <c:pt idx="25">
                  <c:v>-37.822691264325712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49728"/>
        <c:axId val="235459712"/>
      </c:scatterChart>
      <c:scatterChart>
        <c:scatterStyle val="lineMarker"/>
        <c:varyColors val="0"/>
        <c:ser>
          <c:idx val="1"/>
          <c:order val="1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'55_06_1ms'!$R$2:$R$27</c:f>
              <c:numCache>
                <c:formatCode>0.00</c:formatCode>
                <c:ptCount val="26"/>
                <c:pt idx="0">
                  <c:v>-2.3926033951150889</c:v>
                </c:pt>
                <c:pt idx="1">
                  <c:v>-3.0119710272501727</c:v>
                </c:pt>
                <c:pt idx="2">
                  <c:v>-3.7915835843446017</c:v>
                </c:pt>
                <c:pt idx="3">
                  <c:v>-4.7729164678909051</c:v>
                </c:pt>
                <c:pt idx="4">
                  <c:v>-6.0077760590203466</c:v>
                </c:pt>
                <c:pt idx="5">
                  <c:v>-7.5614000420963645</c:v>
                </c:pt>
                <c:pt idx="6">
                  <c:v>-9.5155050160473085</c:v>
                </c:pt>
                <c:pt idx="7">
                  <c:v>-11.971536233298298</c:v>
                </c:pt>
                <c:pt idx="8">
                  <c:v>-15.056402937795827</c:v>
                </c:pt>
                <c:pt idx="9">
                  <c:v>-18.923854376762151</c:v>
                </c:pt>
                <c:pt idx="10">
                  <c:v>-23.76402156007185</c:v>
                </c:pt>
                <c:pt idx="11">
                  <c:v>-29.800718879505347</c:v>
                </c:pt>
                <c:pt idx="12">
                  <c:v>-37.284973482461936</c:v>
                </c:pt>
                <c:pt idx="13">
                  <c:v>-46.495656958204378</c:v>
                </c:pt>
                <c:pt idx="14">
                  <c:v>-57.694365935761716</c:v>
                </c:pt>
                <c:pt idx="15">
                  <c:v>-71.072461427893316</c:v>
                </c:pt>
                <c:pt idx="16">
                  <c:v>-86.669864185367189</c:v>
                </c:pt>
                <c:pt idx="17">
                  <c:v>-104.31584192531795</c:v>
                </c:pt>
                <c:pt idx="18">
                  <c:v>-123.54738764637152</c:v>
                </c:pt>
                <c:pt idx="19">
                  <c:v>-143.67148477317633</c:v>
                </c:pt>
                <c:pt idx="20">
                  <c:v>-163.90024079272789</c:v>
                </c:pt>
                <c:pt idx="21">
                  <c:v>-183.50732608556262</c:v>
                </c:pt>
                <c:pt idx="22">
                  <c:v>-201.97339484773292</c:v>
                </c:pt>
                <c:pt idx="23">
                  <c:v>-219.03935709423496</c:v>
                </c:pt>
                <c:pt idx="24">
                  <c:v>-234.74767261915747</c:v>
                </c:pt>
                <c:pt idx="25">
                  <c:v>-249.36055839992821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63040"/>
        <c:axId val="235461248"/>
      </c:scatterChart>
      <c:valAx>
        <c:axId val="23544972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59712"/>
        <c:crosses val="autoZero"/>
        <c:crossBetween val="midCat"/>
      </c:valAx>
      <c:valAx>
        <c:axId val="23545971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49728"/>
        <c:crossesAt val="0.1"/>
        <c:crossBetween val="midCat"/>
        <c:majorUnit val="20"/>
      </c:valAx>
      <c:valAx>
        <c:axId val="23546124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63040"/>
        <c:crosses val="max"/>
        <c:crossBetween val="midCat"/>
        <c:majorUnit val="90"/>
      </c:valAx>
      <c:valAx>
        <c:axId val="2354630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4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fr_OL_P_T_461_63_06_1ms</a:t>
            </a:r>
          </a:p>
        </c:rich>
      </c:tx>
      <c:layout>
        <c:manualLayout>
          <c:xMode val="edge"/>
          <c:yMode val="edge"/>
          <c:x val="0.27694444444444444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'63_06_1ms'!$Q$1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'63_06_1ms'!$Q$2:$Q$27</c:f>
              <c:numCache>
                <c:formatCode>General</c:formatCode>
                <c:ptCount val="26"/>
                <c:pt idx="0">
                  <c:v>-2.3131153422347867E-3</c:v>
                </c:pt>
                <c:pt idx="1">
                  <c:v>-3.6657450118950082E-3</c:v>
                </c:pt>
                <c:pt idx="2">
                  <c:v>-5.809109552877563E-3</c:v>
                </c:pt>
                <c:pt idx="3">
                  <c:v>-9.2055141484868354E-3</c:v>
                </c:pt>
                <c:pt idx="4">
                  <c:v>-1.4585690600630884E-2</c:v>
                </c:pt>
                <c:pt idx="5">
                  <c:v>-2.3106505693713735E-2</c:v>
                </c:pt>
                <c:pt idx="6">
                  <c:v>-3.6596666618140025E-2</c:v>
                </c:pt>
                <c:pt idx="7">
                  <c:v>-5.7936673036879563E-2</c:v>
                </c:pt>
                <c:pt idx="8">
                  <c:v>-9.1667690342191716E-2</c:v>
                </c:pt>
                <c:pt idx="9">
                  <c:v>-0.14487131837083742</c:v>
                </c:pt>
                <c:pt idx="10">
                  <c:v>-0.22861318646397544</c:v>
                </c:pt>
                <c:pt idx="11">
                  <c:v>-0.35990062640010695</c:v>
                </c:pt>
                <c:pt idx="12">
                  <c:v>-0.56432029765373282</c:v>
                </c:pt>
                <c:pt idx="13">
                  <c:v>-0.87985160231271031</c:v>
                </c:pt>
                <c:pt idx="14">
                  <c:v>-1.3600989392449581</c:v>
                </c:pt>
                <c:pt idx="15">
                  <c:v>-2.0762564780172679</c:v>
                </c:pt>
                <c:pt idx="16">
                  <c:v>-3.1144058303077737</c:v>
                </c:pt>
                <c:pt idx="17">
                  <c:v>-4.5674375073041551</c:v>
                </c:pt>
                <c:pt idx="18">
                  <c:v>-6.5154334640201261</c:v>
                </c:pt>
                <c:pt idx="19">
                  <c:v>-9.008726606332468</c:v>
                </c:pt>
                <c:pt idx="20">
                  <c:v>-12.060296379223979</c:v>
                </c:pt>
                <c:pt idx="21">
                  <c:v>-15.649825298072285</c:v>
                </c:pt>
                <c:pt idx="22">
                  <c:v>-19.736805174533728</c:v>
                </c:pt>
                <c:pt idx="23">
                  <c:v>-24.264570704020393</c:v>
                </c:pt>
                <c:pt idx="24">
                  <c:v>-29.172910434279256</c:v>
                </c:pt>
                <c:pt idx="25">
                  <c:v>-34.39284150570343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9696"/>
        <c:axId val="235391232"/>
      </c:scatterChart>
      <c:scatterChart>
        <c:scatterStyle val="lineMarker"/>
        <c:varyColors val="0"/>
        <c:ser>
          <c:idx val="1"/>
          <c:order val="1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'63_06_1ms'!$R$1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'63_06_1ms'!$R$2:$R$27</c:f>
              <c:numCache>
                <c:formatCode>0.00</c:formatCode>
                <c:ptCount val="26"/>
                <c:pt idx="0">
                  <c:v>-2.1994810043958823</c:v>
                </c:pt>
                <c:pt idx="1">
                  <c:v>-2.768853152615574</c:v>
                </c:pt>
                <c:pt idx="2">
                  <c:v>-3.4855328924830484</c:v>
                </c:pt>
                <c:pt idx="3">
                  <c:v>-4.387644805923272</c:v>
                </c:pt>
                <c:pt idx="4">
                  <c:v>-5.5228074946903201</c:v>
                </c:pt>
                <c:pt idx="5">
                  <c:v>-6.9509806074526788</c:v>
                </c:pt>
                <c:pt idx="6">
                  <c:v>-8.7472604473095306</c:v>
                </c:pt>
                <c:pt idx="7">
                  <c:v>-11.004855676885041</c:v>
                </c:pt>
                <c:pt idx="8">
                  <c:v>-13.840336843549833</c:v>
                </c:pt>
                <c:pt idx="9">
                  <c:v>-17.394858538138337</c:v>
                </c:pt>
                <c:pt idx="10">
                  <c:v>-21.842850625333863</c:v>
                </c:pt>
                <c:pt idx="11">
                  <c:v>-27.389399730619285</c:v>
                </c:pt>
                <c:pt idx="12">
                  <c:v>-34.264088309213356</c:v>
                </c:pt>
                <c:pt idx="13">
                  <c:v>-42.721302348782729</c:v>
                </c:pt>
                <c:pt idx="14">
                  <c:v>-52.998670835648561</c:v>
                </c:pt>
                <c:pt idx="15">
                  <c:v>-65.269220148975535</c:v>
                </c:pt>
                <c:pt idx="16">
                  <c:v>-79.570303001173642</c:v>
                </c:pt>
                <c:pt idx="17">
                  <c:v>-95.758389314446973</c:v>
                </c:pt>
                <c:pt idx="18">
                  <c:v>-113.45119306910745</c:v>
                </c:pt>
                <c:pt idx="19">
                  <c:v>-132.10451787610117</c:v>
                </c:pt>
                <c:pt idx="20">
                  <c:v>-151.14044640046461</c:v>
                </c:pt>
                <c:pt idx="21">
                  <c:v>-170.05599725066031</c:v>
                </c:pt>
                <c:pt idx="22">
                  <c:v>-188.4840339026272</c:v>
                </c:pt>
                <c:pt idx="23">
                  <c:v>-206.17411671904117</c:v>
                </c:pt>
                <c:pt idx="24">
                  <c:v>-223.02997527836465</c:v>
                </c:pt>
                <c:pt idx="25">
                  <c:v>-239.09427660134241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76480"/>
        <c:axId val="235474944"/>
      </c:scatterChart>
      <c:valAx>
        <c:axId val="23538969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91232"/>
        <c:crosses val="autoZero"/>
        <c:crossBetween val="midCat"/>
      </c:valAx>
      <c:valAx>
        <c:axId val="23539123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9696"/>
        <c:crossesAt val="0.1"/>
        <c:crossBetween val="midCat"/>
        <c:majorUnit val="20"/>
      </c:valAx>
      <c:valAx>
        <c:axId val="23547494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6480"/>
        <c:crosses val="max"/>
        <c:crossBetween val="midCat"/>
        <c:majorUnit val="90"/>
      </c:valAx>
      <c:valAx>
        <c:axId val="235476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4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177165</xdr:colOff>
      <xdr:row>5</xdr:row>
      <xdr:rowOff>102870</xdr:rowOff>
    </xdr:from>
    <xdr:to>
      <xdr:col>24</xdr:col>
      <xdr:colOff>558165</xdr:colOff>
      <xdr:row>24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2</xdr:row>
      <xdr:rowOff>127635</xdr:rowOff>
    </xdr:from>
    <xdr:to>
      <xdr:col>18</xdr:col>
      <xdr:colOff>388620</xdr:colOff>
      <xdr:row>18</xdr:row>
      <xdr:rowOff>13335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0.071</a:t>
          </a:fld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4</xdr:row>
      <xdr:rowOff>22860</xdr:rowOff>
    </xdr:from>
    <xdr:to>
      <xdr:col>19</xdr:col>
      <xdr:colOff>560070</xdr:colOff>
      <xdr:row>19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2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0.064</a:t>
          </a:fld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598170</xdr:colOff>
      <xdr:row>7</xdr:row>
      <xdr:rowOff>118110</xdr:rowOff>
    </xdr:from>
    <xdr:to>
      <xdr:col>22</xdr:col>
      <xdr:colOff>293370</xdr:colOff>
      <xdr:row>22</xdr:row>
      <xdr:rowOff>146685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0.056</a:t>
          </a:fld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9</xdr:row>
      <xdr:rowOff>99060</xdr:rowOff>
    </xdr:from>
    <xdr:to>
      <xdr:col>22</xdr:col>
      <xdr:colOff>83820</xdr:colOff>
      <xdr:row>24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63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0.035</a:t>
          </a:fld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83820</xdr:rowOff>
    </xdr:from>
    <xdr:to>
      <xdr:col>17</xdr:col>
      <xdr:colOff>167640</xdr:colOff>
      <xdr:row>21</xdr:row>
      <xdr:rowOff>93345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65_06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082974E-2313-4E16-A7D1-7C8040520EC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0.046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432435</xdr:colOff>
      <xdr:row>7</xdr:row>
      <xdr:rowOff>53340</xdr:rowOff>
    </xdr:from>
    <xdr:to>
      <xdr:col>21</xdr:col>
      <xdr:colOff>127635</xdr:colOff>
      <xdr:row>22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13</xdr:row>
      <xdr:rowOff>138112</xdr:rowOff>
    </xdr:from>
    <xdr:to>
      <xdr:col>7</xdr:col>
      <xdr:colOff>404812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0</xdr:row>
      <xdr:rowOff>90487</xdr:rowOff>
    </xdr:from>
    <xdr:to>
      <xdr:col>16</xdr:col>
      <xdr:colOff>338137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14</xdr:row>
      <xdr:rowOff>9525</xdr:rowOff>
    </xdr:from>
    <xdr:to>
      <xdr:col>15</xdr:col>
      <xdr:colOff>561975</xdr:colOff>
      <xdr:row>28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0.05236</cdr:x>
      <cdr:y>0.21904</cdr:y>
    </cdr:from>
    <cdr:to>
      <cdr:x>0.1822</cdr:x>
      <cdr:y>0.28671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3345" y="1374936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TauF</a:t>
          </a:r>
        </a:p>
      </cdr:txBody>
    </cdr:sp>
  </cdr:relSizeAnchor>
  <cdr:relSizeAnchor xmlns:cdr="http://schemas.openxmlformats.org/drawingml/2006/chartDrawing">
    <cdr:from>
      <cdr:x>0.56126</cdr:x>
      <cdr:y>0.7594</cdr:y>
    </cdr:from>
    <cdr:to>
      <cdr:x>0.6911</cdr:x>
      <cdr:y>0.82707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4036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TauG=</a:t>
          </a:r>
        </a:p>
      </cdr:txBody>
    </cdr:sp>
  </cdr:relSizeAnchor>
  <cdr:relSizeAnchor xmlns:cdr="http://schemas.openxmlformats.org/drawingml/2006/chartDrawing">
    <cdr:from>
      <cdr:x>0.66178</cdr:x>
      <cdr:y>0.7594</cdr:y>
    </cdr:from>
    <cdr:to>
      <cdr:x>0.79162</cdr:x>
      <cdr:y>0.82707</cdr:y>
    </cdr:to>
    <cdr:sp macro="" textlink="'63_06_1ms'!$V$2">
      <cdr:nvSpPr>
        <cdr:cNvPr id="14" name="TextBox 1"/>
        <cdr:cNvSpPr txBox="1"/>
      </cdr:nvSpPr>
      <cdr:spPr>
        <a:xfrm xmlns:a="http://schemas.openxmlformats.org/drawingml/2006/main">
          <a:off x="40132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AF5B53-6475-4BC2-8897-DDD6FCB1DAA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0.66073</cdr:x>
      <cdr:y>0.80451</cdr:y>
    </cdr:from>
    <cdr:to>
      <cdr:x>0.79058</cdr:x>
      <cdr:y>0.87218</cdr:y>
    </cdr:to>
    <cdr:sp macro="" textlink="'63_06_1ms'!$V$3">
      <cdr:nvSpPr>
        <cdr:cNvPr id="15" name="TextBox 1"/>
        <cdr:cNvSpPr txBox="1"/>
      </cdr:nvSpPr>
      <cdr:spPr>
        <a:xfrm xmlns:a="http://schemas.openxmlformats.org/drawingml/2006/main">
          <a:off x="4006850" y="33972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07DAA0-9C53-405C-9E88-229CF1EC57D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0.56335</cdr:x>
      <cdr:y>0.80902</cdr:y>
    </cdr:from>
    <cdr:to>
      <cdr:x>0.69319</cdr:x>
      <cdr:y>0.87669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416300" y="341630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TauFS=</a:t>
          </a:r>
        </a:p>
      </cdr:txBody>
    </cdr:sp>
  </cdr:relSizeAnchor>
  <cdr:relSizeAnchor xmlns:cdr="http://schemas.openxmlformats.org/drawingml/2006/chartDrawing">
    <cdr:from>
      <cdr:x>0.08256</cdr:x>
      <cdr:y>0.2782</cdr:y>
    </cdr:from>
    <cdr:to>
      <cdr:x>0.14103</cdr:x>
      <cdr:y>0.32024</cdr:y>
    </cdr:to>
    <cdr:sp macro="" textlink="'16_6'!$V$4">
      <cdr:nvSpPr>
        <cdr:cNvPr id="17" name="TextBox 5"/>
        <cdr:cNvSpPr txBox="1"/>
      </cdr:nvSpPr>
      <cdr:spPr>
        <a:xfrm xmlns:a="http://schemas.openxmlformats.org/drawingml/2006/main">
          <a:off x="714747" y="17507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40735F7-62D8-46AA-A220-40B0D76466F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0.344</a:t>
          </a:fld>
          <a:endParaRPr lang="en-US" sz="1100"/>
        </a:p>
      </cdr:txBody>
    </cdr:sp>
  </cdr:relSizeAnchor>
  <cdr:relSizeAnchor xmlns:cdr="http://schemas.openxmlformats.org/drawingml/2006/chartDrawing">
    <cdr:from>
      <cdr:x>0.0838</cdr:x>
      <cdr:y>0.31866</cdr:y>
    </cdr:from>
    <cdr:to>
      <cdr:x>0.14227</cdr:x>
      <cdr:y>0.3607</cdr:y>
    </cdr:to>
    <cdr:sp macro="" textlink="'20_06_1ms'!$V$4">
      <cdr:nvSpPr>
        <cdr:cNvPr id="18" name="TextBox 5"/>
        <cdr:cNvSpPr txBox="1"/>
      </cdr:nvSpPr>
      <cdr:spPr>
        <a:xfrm xmlns:a="http://schemas.openxmlformats.org/drawingml/2006/main">
          <a:off x="725486" y="2005409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924AAE0-8D7B-44FE-9D27-B83DBE321B0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0.271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0.3628</cdr:y>
    </cdr:from>
    <cdr:to>
      <cdr:x>0.14342</cdr:x>
      <cdr:y>0.40484</cdr:y>
    </cdr:to>
    <cdr:sp macro="" textlink="'25_06_1ms'!$V$4">
      <cdr:nvSpPr>
        <cdr:cNvPr id="19" name="TextBox 5"/>
        <cdr:cNvSpPr txBox="1"/>
      </cdr:nvSpPr>
      <cdr:spPr>
        <a:xfrm xmlns:a="http://schemas.openxmlformats.org/drawingml/2006/main">
          <a:off x="735410" y="2283222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81BAF3-BD4C-426D-AC37-F5C28143628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0.185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0.39906</cdr:y>
    </cdr:from>
    <cdr:to>
      <cdr:x>0.14342</cdr:x>
      <cdr:y>0.4411</cdr:y>
    </cdr:to>
    <cdr:sp macro="" textlink="'36_06_1ms'!$V$4">
      <cdr:nvSpPr>
        <cdr:cNvPr id="20" name="TextBox 5"/>
        <cdr:cNvSpPr txBox="1"/>
      </cdr:nvSpPr>
      <cdr:spPr>
        <a:xfrm xmlns:a="http://schemas.openxmlformats.org/drawingml/2006/main">
          <a:off x="735410" y="251142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C31EB26-DA31-49B3-898C-0883A65285D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0.121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0.44321</cdr:y>
    </cdr:from>
    <cdr:to>
      <cdr:x>0.14342</cdr:x>
      <cdr:y>0.48525</cdr:y>
    </cdr:to>
    <cdr:sp macro="" textlink="'45_06_1ms'!$V$4">
      <cdr:nvSpPr>
        <cdr:cNvPr id="21" name="TextBox 5"/>
        <cdr:cNvSpPr txBox="1"/>
      </cdr:nvSpPr>
      <cdr:spPr>
        <a:xfrm xmlns:a="http://schemas.openxmlformats.org/drawingml/2006/main">
          <a:off x="735409" y="278923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6D393AE-82DC-4C06-9ACA-9D12A8BEA8E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0.096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0.47632</cdr:y>
    </cdr:from>
    <cdr:to>
      <cdr:x>0.14342</cdr:x>
      <cdr:y>0.51835</cdr:y>
    </cdr:to>
    <cdr:sp macro="" textlink="'50_06_1ms'!$V$4">
      <cdr:nvSpPr>
        <cdr:cNvPr id="22" name="TextBox 5"/>
        <cdr:cNvSpPr txBox="1"/>
      </cdr:nvSpPr>
      <cdr:spPr>
        <a:xfrm xmlns:a="http://schemas.openxmlformats.org/drawingml/2006/main">
          <a:off x="735410" y="29975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9ABDBF1-CE77-435A-AD15-E78F517403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0.071</a:t>
          </a:fld>
          <a:endParaRPr lang="en-US" sz="1100"/>
        </a:p>
      </cdr:txBody>
    </cdr:sp>
  </cdr:relSizeAnchor>
  <cdr:relSizeAnchor xmlns:cdr="http://schemas.openxmlformats.org/drawingml/2006/chartDrawing">
    <cdr:from>
      <cdr:x>0.08036</cdr:x>
      <cdr:y>0.51888</cdr:y>
    </cdr:from>
    <cdr:to>
      <cdr:x>0.13883</cdr:x>
      <cdr:y>0.56092</cdr:y>
    </cdr:to>
    <cdr:sp macro="" textlink="'52_06_1ms'!$V$4">
      <cdr:nvSpPr>
        <cdr:cNvPr id="23" name="TextBox 5"/>
        <cdr:cNvSpPr txBox="1"/>
      </cdr:nvSpPr>
      <cdr:spPr>
        <a:xfrm xmlns:a="http://schemas.openxmlformats.org/drawingml/2006/main">
          <a:off x="695722" y="326548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86D42CE-8D75-43B0-8FB7-84B74167179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0.064</a:t>
          </a:fld>
          <a:endParaRPr lang="en-US" sz="1100"/>
        </a:p>
      </cdr:txBody>
    </cdr:sp>
  </cdr:relSizeAnchor>
  <cdr:relSizeAnchor xmlns:cdr="http://schemas.openxmlformats.org/drawingml/2006/chartDrawing">
    <cdr:from>
      <cdr:x>0.08151</cdr:x>
      <cdr:y>0.5583</cdr:y>
    </cdr:from>
    <cdr:to>
      <cdr:x>0.13998</cdr:x>
      <cdr:y>0.60034</cdr:y>
    </cdr:to>
    <cdr:sp macro="" textlink="'55_06_1ms'!$V$4">
      <cdr:nvSpPr>
        <cdr:cNvPr id="24" name="TextBox 5"/>
        <cdr:cNvSpPr txBox="1"/>
      </cdr:nvSpPr>
      <cdr:spPr>
        <a:xfrm xmlns:a="http://schemas.openxmlformats.org/drawingml/2006/main">
          <a:off x="705644" y="351353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D954492-8D00-4B7B-A906-B75714ED162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0.056</a:t>
          </a:fld>
          <a:endParaRPr lang="en-US" sz="1100"/>
        </a:p>
      </cdr:txBody>
    </cdr:sp>
  </cdr:relSizeAnchor>
  <cdr:relSizeAnchor xmlns:cdr="http://schemas.openxmlformats.org/drawingml/2006/chartDrawing">
    <cdr:from>
      <cdr:x>0.07807</cdr:x>
      <cdr:y>0.59456</cdr:y>
    </cdr:from>
    <cdr:to>
      <cdr:x>0.13654</cdr:x>
      <cdr:y>0.6366</cdr:y>
    </cdr:to>
    <cdr:sp macro="" textlink="'63_06_1ms'!$V$4">
      <cdr:nvSpPr>
        <cdr:cNvPr id="25" name="TextBox 5"/>
        <cdr:cNvSpPr txBox="1"/>
      </cdr:nvSpPr>
      <cdr:spPr>
        <a:xfrm xmlns:a="http://schemas.openxmlformats.org/drawingml/2006/main">
          <a:off x="675879" y="374173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2D55AF6-4BF2-4C82-A773-835CCD44847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0.035</a:t>
          </a:fld>
          <a:endParaRPr lang="en-US" sz="1100"/>
        </a:p>
      </cdr:txBody>
    </cdr:sp>
  </cdr:relSizeAnchor>
  <cdr:relSizeAnchor xmlns:cdr="http://schemas.openxmlformats.org/drawingml/2006/chartDrawing">
    <cdr:from>
      <cdr:x>0.66153</cdr:x>
      <cdr:y>0.85028</cdr:y>
    </cdr:from>
    <cdr:to>
      <cdr:x>0.72826</cdr:x>
      <cdr:y>0.89243</cdr:y>
    </cdr:to>
    <cdr:sp macro="" textlink="'63_06_1ms'!$V$5">
      <cdr:nvSpPr>
        <cdr:cNvPr id="26" name="TextBox 5"/>
        <cdr:cNvSpPr txBox="1"/>
      </cdr:nvSpPr>
      <cdr:spPr>
        <a:xfrm xmlns:a="http://schemas.openxmlformats.org/drawingml/2006/main">
          <a:off x="5727700" y="5337175"/>
          <a:ext cx="57772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050BEAD-8EBD-44B6-B4AC-51A93ADAA47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0.0075</a:t>
          </a:fld>
          <a:endParaRPr lang="en-US" sz="1100"/>
        </a:p>
      </cdr:txBody>
    </cdr:sp>
  </cdr:relSizeAnchor>
  <cdr:relSizeAnchor xmlns:cdr="http://schemas.openxmlformats.org/drawingml/2006/chartDrawing">
    <cdr:from>
      <cdr:x>0.56252</cdr:x>
      <cdr:y>0.8518</cdr:y>
    </cdr:from>
    <cdr:to>
      <cdr:x>0.69236</cdr:x>
      <cdr:y>0.91947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870450" y="5346700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ZOH=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6</xdr:row>
      <xdr:rowOff>80010</xdr:rowOff>
    </xdr:from>
    <xdr:to>
      <xdr:col>17</xdr:col>
      <xdr:colOff>502920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0.271</a:t>
          </a:fld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6</xdr:row>
      <xdr:rowOff>125730</xdr:rowOff>
    </xdr:from>
    <xdr:to>
      <xdr:col>17</xdr:col>
      <xdr:colOff>441960</xdr:colOff>
      <xdr:row>22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0.185</a:t>
          </a:fld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4</xdr:row>
      <xdr:rowOff>41910</xdr:rowOff>
    </xdr:from>
    <xdr:to>
      <xdr:col>18</xdr:col>
      <xdr:colOff>121920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36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0.121</a:t>
          </a:fld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329565</xdr:colOff>
      <xdr:row>7</xdr:row>
      <xdr:rowOff>55245</xdr:rowOff>
    </xdr:from>
    <xdr:to>
      <xdr:col>15</xdr:col>
      <xdr:colOff>24765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4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0.096</a:t>
          </a:fld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F5" sqref="F5"/>
    </sheetView>
  </sheetViews>
  <sheetFormatPr defaultRowHeight="15" x14ac:dyDescent="0.25"/>
  <cols>
    <col min="16" max="16" width="6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28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</v>
      </c>
      <c r="N1" t="s">
        <v>31</v>
      </c>
      <c r="O1" t="s">
        <v>32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25">
      <c r="A2">
        <v>0.16</v>
      </c>
      <c r="B2">
        <v>2.97</v>
      </c>
      <c r="C2">
        <v>-3.72</v>
      </c>
      <c r="D2">
        <v>-0.44</v>
      </c>
      <c r="E2">
        <v>-4.96</v>
      </c>
      <c r="F2">
        <f>D2+0.4</f>
        <v>-3.999999999999998E-2</v>
      </c>
      <c r="G2" t="str">
        <f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>COMPLEX(1,$A2*$V$4)</f>
        <v>1+0.0550059148621419i</v>
      </c>
      <c r="N2">
        <f>20*LOG10(1/IMABS(M2))</f>
        <v>-1.3120395028873348E-2</v>
      </c>
      <c r="O2">
        <f>-ATAN2(IMREAL(M2),IMAGINARY(M2))*180/PI()</f>
        <v>-3.1484339740197385</v>
      </c>
      <c r="P2" s="6">
        <f>-$A2*$V$5*180/PI()</f>
        <v>-6.8754935415698784E-2</v>
      </c>
      <c r="Q2">
        <f t="shared" ref="Q2:Q31" si="0">H2+K2+N2</f>
        <v>-1.5343698205551929E-2</v>
      </c>
      <c r="R2" s="6">
        <f>I2+L2+O2+P2</f>
        <v>-5.0504974222060133</v>
      </c>
      <c r="S2">
        <f>ABS(Q2-F2)</f>
        <v>2.4656301794448051E-2</v>
      </c>
      <c r="T2">
        <f t="shared" ref="T2:T28" si="1">ABS(R2-E2)</f>
        <v>9.0497422206013312E-2</v>
      </c>
      <c r="U2" t="s">
        <v>5</v>
      </c>
      <c r="V2">
        <v>0.1</v>
      </c>
      <c r="W2" t="s">
        <v>52</v>
      </c>
    </row>
    <row r="3" spans="1:23" x14ac:dyDescent="0.25">
      <c r="A3">
        <v>0.2</v>
      </c>
      <c r="B3">
        <v>2.97</v>
      </c>
      <c r="C3">
        <v>-4.5999999999999996</v>
      </c>
      <c r="D3">
        <v>-0.51</v>
      </c>
      <c r="E3">
        <v>-6.15</v>
      </c>
      <c r="F3">
        <f>D3+0.4</f>
        <v>-0.10999999999999999</v>
      </c>
      <c r="G3" t="str">
        <f>COMPLEX(1,$A3*$V$2)</f>
        <v>1+0.02i</v>
      </c>
      <c r="H3">
        <f t="shared" ref="H3:H31" si="2">20*LOG10(1/IMABS(G3))</f>
        <v>-1.7368305846483477E-3</v>
      </c>
      <c r="I3">
        <f t="shared" ref="I3:I31" si="3">-ATAN2(IMREAL(G3),IMAGINARY(G3))*180/PI()</f>
        <v>-1.1457628381751035</v>
      </c>
      <c r="J3" t="str">
        <f>COMPLEX(1,$A3*$V$3)</f>
        <v>1+0.02i</v>
      </c>
      <c r="K3">
        <f t="shared" ref="K3:K31" si="4">20*LOG10(1/IMABS(J3))</f>
        <v>-1.7368305846483477E-3</v>
      </c>
      <c r="L3">
        <f t="shared" ref="L3:L31" si="5">-ATAN2(IMREAL(J3),IMAGINARY(J3))*180/PI()</f>
        <v>-1.1457628381751035</v>
      </c>
      <c r="M3" t="str">
        <f>COMPLEX(1,$A3*$V$4)</f>
        <v>1+0.0687573935776774i</v>
      </c>
      <c r="N3">
        <f t="shared" ref="N3:N31" si="6">20*LOG10(1/IMABS(M3))</f>
        <v>-2.048323547128255E-2</v>
      </c>
      <c r="O3">
        <f t="shared" ref="O3:O31" si="7">-ATAN2(IMREAL(M3),IMAGINARY(M3))*180/PI()</f>
        <v>-3.9333178999628031</v>
      </c>
      <c r="P3" s="6">
        <f>-$A3*$V$5*180/PI()</f>
        <v>-8.5943669269623491E-2</v>
      </c>
      <c r="Q3">
        <f t="shared" si="0"/>
        <v>-2.3956896640579244E-2</v>
      </c>
      <c r="R3" s="6">
        <f t="shared" ref="R3:R31" si="8">I3+L3+O3+P3</f>
        <v>-6.3107872455826328</v>
      </c>
      <c r="S3">
        <f>ABS(Q3-F3)</f>
        <v>8.6043103359420739E-2</v>
      </c>
      <c r="T3">
        <f t="shared" si="1"/>
        <v>0.16078724558263247</v>
      </c>
      <c r="U3" t="s">
        <v>8</v>
      </c>
      <c r="V3">
        <v>0.1</v>
      </c>
      <c r="W3" t="s">
        <v>53</v>
      </c>
    </row>
    <row r="4" spans="1:23" x14ac:dyDescent="0.25">
      <c r="A4">
        <v>0.25</v>
      </c>
      <c r="B4">
        <v>2.97</v>
      </c>
      <c r="C4">
        <v>-5.78</v>
      </c>
      <c r="D4">
        <v>-0.44</v>
      </c>
      <c r="E4">
        <v>-7.15</v>
      </c>
      <c r="F4">
        <f>D4+0.4</f>
        <v>-3.999999999999998E-2</v>
      </c>
      <c r="G4" t="str">
        <f>COMPLEX(1,$A4*$V$2)</f>
        <v>1+0.025i</v>
      </c>
      <c r="H4">
        <f t="shared" si="2"/>
        <v>-2.7134926337510686E-3</v>
      </c>
      <c r="I4">
        <f t="shared" si="3"/>
        <v>-1.4320961841646465</v>
      </c>
      <c r="J4" t="str">
        <f>COMPLEX(1,$A4*$V$3)</f>
        <v>1+0.025i</v>
      </c>
      <c r="K4">
        <f t="shared" si="4"/>
        <v>-2.7134926337510686E-3</v>
      </c>
      <c r="L4">
        <f t="shared" si="5"/>
        <v>-1.4320961841646465</v>
      </c>
      <c r="M4" t="str">
        <f>COMPLEX(1,$A4*$V$4)</f>
        <v>1+0.0859467419720967i</v>
      </c>
      <c r="N4">
        <f t="shared" si="6"/>
        <v>-3.196274210557578E-2</v>
      </c>
      <c r="O4">
        <f t="shared" si="7"/>
        <v>-4.9123138160728104</v>
      </c>
      <c r="P4" s="6">
        <f>-$A4*$V$5*180/PI()</f>
        <v>-0.10742958658702935</v>
      </c>
      <c r="Q4">
        <f t="shared" si="0"/>
        <v>-3.7389727373077913E-2</v>
      </c>
      <c r="R4" s="6">
        <f t="shared" si="8"/>
        <v>-7.8839357709891331</v>
      </c>
      <c r="S4">
        <f>ABS(Q4-F4)</f>
        <v>2.6102726269220666E-3</v>
      </c>
      <c r="T4">
        <f t="shared" si="1"/>
        <v>0.73393577098913276</v>
      </c>
      <c r="U4" t="s">
        <v>22</v>
      </c>
      <c r="V4" s="2">
        <v>0.34378696788838686</v>
      </c>
      <c r="W4" t="s">
        <v>54</v>
      </c>
    </row>
    <row r="5" spans="1:23" x14ac:dyDescent="0.25">
      <c r="A5">
        <v>0.32</v>
      </c>
      <c r="B5">
        <v>2.96</v>
      </c>
      <c r="C5">
        <v>-7.27</v>
      </c>
      <c r="D5">
        <v>-0.48</v>
      </c>
      <c r="E5">
        <v>-9.32</v>
      </c>
      <c r="F5">
        <f>D5+0.4</f>
        <v>-7.999999999999996E-2</v>
      </c>
      <c r="G5" t="str">
        <f>COMPLEX(1,$A5*$V$2)</f>
        <v>1+0.032i</v>
      </c>
      <c r="H5">
        <f t="shared" si="2"/>
        <v>-4.4449000940424734E-3</v>
      </c>
      <c r="I5">
        <f t="shared" si="3"/>
        <v>-1.8328395059420592</v>
      </c>
      <c r="J5" t="str">
        <f>COMPLEX(1,$A5*$V$3)</f>
        <v>1+0.032i</v>
      </c>
      <c r="K5">
        <f t="shared" si="4"/>
        <v>-4.4449000940424734E-3</v>
      </c>
      <c r="L5">
        <f t="shared" si="5"/>
        <v>-1.8328395059420592</v>
      </c>
      <c r="M5" t="str">
        <f>COMPLEX(1,$A5*$V$4)</f>
        <v>1+0.110011829724284i</v>
      </c>
      <c r="N5">
        <f t="shared" si="6"/>
        <v>-5.2245416724805094E-2</v>
      </c>
      <c r="O5">
        <f t="shared" si="7"/>
        <v>-6.2779681787614701</v>
      </c>
      <c r="P5" s="6">
        <f>-$A5*$V$5*180/PI()</f>
        <v>-0.13750987083139757</v>
      </c>
      <c r="Q5">
        <f t="shared" si="0"/>
        <v>-6.1135216912890041E-2</v>
      </c>
      <c r="R5" s="6">
        <f t="shared" si="8"/>
        <v>-10.081157061476986</v>
      </c>
      <c r="S5">
        <f>ABS(Q5-F5)</f>
        <v>1.886478308710992E-2</v>
      </c>
      <c r="T5">
        <f t="shared" si="1"/>
        <v>0.76115706147698603</v>
      </c>
      <c r="U5" t="s">
        <v>50</v>
      </c>
      <c r="V5">
        <v>7.4999999999999997E-3</v>
      </c>
      <c r="W5" t="s">
        <v>55</v>
      </c>
    </row>
    <row r="6" spans="1:23" x14ac:dyDescent="0.25">
      <c r="A6">
        <v>0.4</v>
      </c>
      <c r="B6">
        <v>2.95</v>
      </c>
      <c r="C6">
        <v>-9.15</v>
      </c>
      <c r="D6">
        <v>-0.5</v>
      </c>
      <c r="E6">
        <v>-11.86</v>
      </c>
      <c r="F6">
        <f>D6+0.4</f>
        <v>-9.9999999999999978E-2</v>
      </c>
      <c r="G6" t="str">
        <f>COMPLEX(1,$A6*$V$2)</f>
        <v>1+0.04i</v>
      </c>
      <c r="H6">
        <f t="shared" si="2"/>
        <v>-6.9431586635459643E-3</v>
      </c>
      <c r="I6">
        <f t="shared" si="3"/>
        <v>-2.2906100426385296</v>
      </c>
      <c r="J6" t="str">
        <f>COMPLEX(1,$A6*$V$3)</f>
        <v>1+0.04i</v>
      </c>
      <c r="K6">
        <f t="shared" si="4"/>
        <v>-6.9431586635459643E-3</v>
      </c>
      <c r="L6">
        <f t="shared" si="5"/>
        <v>-2.2906100426385296</v>
      </c>
      <c r="M6" t="str">
        <f>COMPLEX(1,$A6*$V$4)</f>
        <v>1+0.137514787155355i</v>
      </c>
      <c r="N6">
        <f t="shared" si="6"/>
        <v>-8.1359595880806851E-2</v>
      </c>
      <c r="O6">
        <f t="shared" si="7"/>
        <v>-7.8299080290557015</v>
      </c>
      <c r="P6" s="6">
        <f>-$A6*$V$5*180/PI()</f>
        <v>-0.17188733853924698</v>
      </c>
      <c r="Q6">
        <f t="shared" si="0"/>
        <v>-9.5245913207898783E-2</v>
      </c>
      <c r="R6" s="6">
        <f t="shared" si="8"/>
        <v>-12.583015452872008</v>
      </c>
      <c r="S6">
        <f>ABS(Q6-F6)</f>
        <v>4.7540867921011948E-3</v>
      </c>
      <c r="T6">
        <f t="shared" si="1"/>
        <v>0.72301545287200852</v>
      </c>
    </row>
    <row r="7" spans="1:23" x14ac:dyDescent="0.25">
      <c r="A7">
        <v>0.5</v>
      </c>
      <c r="B7">
        <v>2.92</v>
      </c>
      <c r="C7">
        <v>-11.48</v>
      </c>
      <c r="D7">
        <v>-0.52</v>
      </c>
      <c r="E7">
        <v>-15.03</v>
      </c>
      <c r="F7">
        <f>D7+0.4</f>
        <v>-0.12</v>
      </c>
      <c r="G7" t="str">
        <f>COMPLEX(1,$A7*$V$2)</f>
        <v>1+0.05i</v>
      </c>
      <c r="H7">
        <f t="shared" si="2"/>
        <v>-1.0843812922199398E-2</v>
      </c>
      <c r="I7">
        <f t="shared" si="3"/>
        <v>-2.8624052261117474</v>
      </c>
      <c r="J7" t="str">
        <f>COMPLEX(1,$A7*$V$3)</f>
        <v>1+0.05i</v>
      </c>
      <c r="K7">
        <f t="shared" si="4"/>
        <v>-1.0843812922199398E-2</v>
      </c>
      <c r="L7">
        <f t="shared" si="5"/>
        <v>-2.8624052261117474</v>
      </c>
      <c r="M7" t="str">
        <f>COMPLEX(1,$A7*$V$4)</f>
        <v>1+0.171893483944193i</v>
      </c>
      <c r="N7">
        <f t="shared" si="6"/>
        <v>-0.1264633344965824</v>
      </c>
      <c r="O7">
        <f t="shared" si="7"/>
        <v>-9.7534536026851022</v>
      </c>
      <c r="P7" s="6">
        <f>-$A7*$V$5*180/PI()</f>
        <v>-0.2148591731740587</v>
      </c>
      <c r="Q7">
        <f t="shared" si="0"/>
        <v>-0.14815096034098119</v>
      </c>
      <c r="R7" s="6">
        <f t="shared" si="8"/>
        <v>-15.693123228082655</v>
      </c>
      <c r="S7">
        <f>ABS(Q7-F7)</f>
        <v>2.815096034098119E-2</v>
      </c>
      <c r="T7">
        <f t="shared" si="1"/>
        <v>0.66312322808265556</v>
      </c>
    </row>
    <row r="8" spans="1:23" x14ac:dyDescent="0.25">
      <c r="A8">
        <v>0.63</v>
      </c>
      <c r="B8">
        <v>2.88</v>
      </c>
      <c r="C8">
        <v>-14.4</v>
      </c>
      <c r="D8">
        <v>-0.62</v>
      </c>
      <c r="E8">
        <v>-18.41</v>
      </c>
      <c r="F8">
        <f>D8+0.4</f>
        <v>-0.21999999999999997</v>
      </c>
      <c r="G8" t="str">
        <f>COMPLEX(1,$A8*$V$2)</f>
        <v>1+0.063i</v>
      </c>
      <c r="H8">
        <f t="shared" si="2"/>
        <v>-1.7203031110021805E-2</v>
      </c>
      <c r="I8">
        <f t="shared" si="3"/>
        <v>-3.6048699037408309</v>
      </c>
      <c r="J8" t="str">
        <f>COMPLEX(1,$A8*$V$3)</f>
        <v>1+0.063i</v>
      </c>
      <c r="K8">
        <f t="shared" si="4"/>
        <v>-1.7203031110021805E-2</v>
      </c>
      <c r="L8">
        <f t="shared" si="5"/>
        <v>-3.6048699037408309</v>
      </c>
      <c r="M8" t="str">
        <f>COMPLEX(1,$A8*$V$4)</f>
        <v>1+0.216585789769684i</v>
      </c>
      <c r="N8">
        <f t="shared" si="6"/>
        <v>-0.19909101065812992</v>
      </c>
      <c r="O8">
        <f t="shared" si="7"/>
        <v>-12.220696478687481</v>
      </c>
      <c r="P8" s="6">
        <f>-$A8*$V$5*180/PI()</f>
        <v>-0.27072255819931401</v>
      </c>
      <c r="Q8">
        <f t="shared" si="0"/>
        <v>-0.23349707287817353</v>
      </c>
      <c r="R8" s="6">
        <f t="shared" si="8"/>
        <v>-19.701158844368457</v>
      </c>
      <c r="S8">
        <f>ABS(Q8-F8)</f>
        <v>1.349707287817356E-2</v>
      </c>
      <c r="T8">
        <f t="shared" si="1"/>
        <v>1.2911588443684572</v>
      </c>
    </row>
    <row r="9" spans="1:23" x14ac:dyDescent="0.25">
      <c r="A9">
        <v>0.79</v>
      </c>
      <c r="B9">
        <v>2.82</v>
      </c>
      <c r="C9">
        <v>-18.3</v>
      </c>
      <c r="D9">
        <v>-0.74</v>
      </c>
      <c r="E9">
        <v>-23.59</v>
      </c>
      <c r="F9">
        <f>D9+0.4</f>
        <v>-0.33999999999999997</v>
      </c>
      <c r="G9" t="str">
        <f>COMPLEX(1,$A9*$V$2)</f>
        <v>1+0.079i</v>
      </c>
      <c r="H9">
        <f t="shared" si="2"/>
        <v>-2.7020089855479185E-2</v>
      </c>
      <c r="I9">
        <f t="shared" si="3"/>
        <v>-4.5169853342970407</v>
      </c>
      <c r="J9" t="str">
        <f>COMPLEX(1,$A9*$V$3)</f>
        <v>1+0.079i</v>
      </c>
      <c r="K9">
        <f t="shared" si="4"/>
        <v>-2.7020089855479185E-2</v>
      </c>
      <c r="L9">
        <f t="shared" si="5"/>
        <v>-4.5169853342970407</v>
      </c>
      <c r="M9" t="str">
        <f>COMPLEX(1,$A9*$V$4)</f>
        <v>1+0.271591704631826i</v>
      </c>
      <c r="N9">
        <f t="shared" si="6"/>
        <v>-0.30908052245194273</v>
      </c>
      <c r="O9">
        <f t="shared" si="7"/>
        <v>-15.19454238418235</v>
      </c>
      <c r="P9" s="6">
        <f>-$A9*$V$5*180/PI()</f>
        <v>-0.33947749361501278</v>
      </c>
      <c r="Q9">
        <f t="shared" si="0"/>
        <v>-0.3631207021629011</v>
      </c>
      <c r="R9" s="6">
        <f t="shared" si="8"/>
        <v>-24.567990546391446</v>
      </c>
      <c r="S9">
        <f>ABS(Q9-F9)</f>
        <v>2.312070216290113E-2</v>
      </c>
      <c r="T9">
        <f t="shared" si="1"/>
        <v>0.977990546391446</v>
      </c>
    </row>
    <row r="10" spans="1:23" x14ac:dyDescent="0.25">
      <c r="A10">
        <v>1</v>
      </c>
      <c r="B10">
        <v>2.76</v>
      </c>
      <c r="C10">
        <v>-23.24</v>
      </c>
      <c r="D10">
        <v>-0.82</v>
      </c>
      <c r="E10">
        <v>-29.66</v>
      </c>
      <c r="F10">
        <f>D10+0.4</f>
        <v>-0.41999999999999993</v>
      </c>
      <c r="G10" t="str">
        <f>COMPLEX(1,$A10*$V$2)</f>
        <v>1+0.1i</v>
      </c>
      <c r="H10">
        <f t="shared" si="2"/>
        <v>-4.3213737826424618E-2</v>
      </c>
      <c r="I10">
        <f t="shared" si="3"/>
        <v>-5.710593137499643</v>
      </c>
      <c r="J10" t="str">
        <f>COMPLEX(1,$A10*$V$3)</f>
        <v>1+0.1i</v>
      </c>
      <c r="K10">
        <f t="shared" si="4"/>
        <v>-4.3213737826424618E-2</v>
      </c>
      <c r="L10">
        <f t="shared" si="5"/>
        <v>-5.710593137499643</v>
      </c>
      <c r="M10" t="str">
        <f>COMPLEX(1,$A10*$V$4)</f>
        <v>1+0.343786967888387i</v>
      </c>
      <c r="N10">
        <f t="shared" si="6"/>
        <v>-0.48515401795091334</v>
      </c>
      <c r="O10">
        <f t="shared" si="7"/>
        <v>-18.972302056370904</v>
      </c>
      <c r="P10" s="6">
        <f>-$A10*$V$5*180/PI()</f>
        <v>-0.4297183463481174</v>
      </c>
      <c r="Q10">
        <f t="shared" si="0"/>
        <v>-0.57158149360376254</v>
      </c>
      <c r="R10" s="6">
        <f t="shared" si="8"/>
        <v>-30.823206677718307</v>
      </c>
      <c r="S10">
        <f>ABS(Q10-F10)</f>
        <v>0.15158149360376261</v>
      </c>
      <c r="T10">
        <f t="shared" si="1"/>
        <v>1.163206677718307</v>
      </c>
    </row>
    <row r="11" spans="1:23" x14ac:dyDescent="0.25">
      <c r="A11">
        <v>1.26</v>
      </c>
      <c r="B11">
        <v>2.6</v>
      </c>
      <c r="C11">
        <v>-29.19</v>
      </c>
      <c r="D11">
        <v>-1.1399999999999999</v>
      </c>
      <c r="E11">
        <v>-37.08</v>
      </c>
      <c r="F11">
        <f>D11+0.4</f>
        <v>-0.73999999999999988</v>
      </c>
      <c r="G11" t="str">
        <f>COMPLEX(1,$A11*$V$2)</f>
        <v>1+0.126i</v>
      </c>
      <c r="H11">
        <f t="shared" si="2"/>
        <v>-6.8407002684723717E-2</v>
      </c>
      <c r="I11">
        <f t="shared" si="3"/>
        <v>-7.1814236942152965</v>
      </c>
      <c r="J11" t="str">
        <f>COMPLEX(1,$A11*$V$3)</f>
        <v>1+0.126i</v>
      </c>
      <c r="K11">
        <f t="shared" si="4"/>
        <v>-6.8407002684723717E-2</v>
      </c>
      <c r="L11">
        <f t="shared" si="5"/>
        <v>-7.1814236942152965</v>
      </c>
      <c r="M11" t="str">
        <f>COMPLEX(1,$A11*$V$4)</f>
        <v>1+0.433171579539367i</v>
      </c>
      <c r="N11">
        <f t="shared" si="6"/>
        <v>-0.74683945017002551</v>
      </c>
      <c r="O11">
        <f t="shared" si="7"/>
        <v>-23.420889702157471</v>
      </c>
      <c r="P11" s="6">
        <f>-$A11*$V$5*180/PI()</f>
        <v>-0.54144511639862802</v>
      </c>
      <c r="Q11">
        <f t="shared" si="0"/>
        <v>-0.88365345553947294</v>
      </c>
      <c r="R11" s="6">
        <f t="shared" si="8"/>
        <v>-38.325182206986689</v>
      </c>
      <c r="S11">
        <f>ABS(Q11-F11)</f>
        <v>0.14365345553947306</v>
      </c>
      <c r="T11">
        <f t="shared" si="1"/>
        <v>1.2451822069866907</v>
      </c>
    </row>
    <row r="12" spans="1:23" x14ac:dyDescent="0.25">
      <c r="A12">
        <v>1.58</v>
      </c>
      <c r="B12">
        <v>2.31</v>
      </c>
      <c r="C12">
        <v>-36.67</v>
      </c>
      <c r="D12">
        <v>-1.52</v>
      </c>
      <c r="E12">
        <v>-46.38</v>
      </c>
      <c r="F12">
        <f>D12+0.4</f>
        <v>-1.1200000000000001</v>
      </c>
      <c r="G12" t="str">
        <f>COMPLEX(1,$A12*$V$2)</f>
        <v>1+0.158i</v>
      </c>
      <c r="H12">
        <f t="shared" si="2"/>
        <v>-0.10708611854296168</v>
      </c>
      <c r="I12">
        <f t="shared" si="3"/>
        <v>-8.978510950863491</v>
      </c>
      <c r="J12" t="str">
        <f>COMPLEX(1,$A12*$V$3)</f>
        <v>1+0.158i</v>
      </c>
      <c r="K12">
        <f t="shared" si="4"/>
        <v>-0.10708611854296168</v>
      </c>
      <c r="L12">
        <f t="shared" si="5"/>
        <v>-8.978510950863491</v>
      </c>
      <c r="M12" t="str">
        <f>COMPLEX(1,$A12*$V$4)</f>
        <v>1+0.543183409263651i</v>
      </c>
      <c r="N12">
        <f t="shared" si="6"/>
        <v>-1.1228593798950466</v>
      </c>
      <c r="O12">
        <f t="shared" si="7"/>
        <v>-28.510075336486878</v>
      </c>
      <c r="P12" s="6">
        <f>-$A12*$V$5*180/PI()</f>
        <v>-0.67895498723002556</v>
      </c>
      <c r="Q12">
        <f t="shared" si="0"/>
        <v>-1.33703161698097</v>
      </c>
      <c r="R12" s="6">
        <f t="shared" si="8"/>
        <v>-47.146052225443889</v>
      </c>
      <c r="S12">
        <f>ABS(Q12-F12)</f>
        <v>0.21703161698096984</v>
      </c>
      <c r="T12">
        <f t="shared" si="1"/>
        <v>0.76605222544388596</v>
      </c>
    </row>
    <row r="13" spans="1:23" x14ac:dyDescent="0.25">
      <c r="A13">
        <v>1.99</v>
      </c>
      <c r="B13">
        <v>1.97</v>
      </c>
      <c r="C13">
        <v>-45.18</v>
      </c>
      <c r="D13">
        <v>-2.1</v>
      </c>
      <c r="E13">
        <v>-56.65</v>
      </c>
      <c r="F13">
        <f>D13+0.4</f>
        <v>-1.7000000000000002</v>
      </c>
      <c r="G13" t="str">
        <f>COMPLEX(1,$A13*$V$2)</f>
        <v>1+0.199i</v>
      </c>
      <c r="H13">
        <f t="shared" si="2"/>
        <v>-0.16866688580295666</v>
      </c>
      <c r="I13">
        <f t="shared" si="3"/>
        <v>-11.254829798651322</v>
      </c>
      <c r="J13" t="str">
        <f>COMPLEX(1,$A13*$V$3)</f>
        <v>1+0.199i</v>
      </c>
      <c r="K13">
        <f t="shared" si="4"/>
        <v>-0.16866688580295666</v>
      </c>
      <c r="L13">
        <f t="shared" si="5"/>
        <v>-11.254829798651322</v>
      </c>
      <c r="M13" t="str">
        <f>COMPLEX(1,$A13*$V$4)</f>
        <v>1+0.68413606609789i</v>
      </c>
      <c r="N13">
        <f t="shared" si="6"/>
        <v>-1.6673852714800379</v>
      </c>
      <c r="O13">
        <f t="shared" si="7"/>
        <v>-34.37743873904742</v>
      </c>
      <c r="P13" s="6">
        <f>-$A13*$V$5*180/PI()</f>
        <v>-0.85513950923275361</v>
      </c>
      <c r="Q13">
        <f t="shared" si="0"/>
        <v>-2.0047190430859514</v>
      </c>
      <c r="R13" s="6">
        <f t="shared" si="8"/>
        <v>-57.742237845582821</v>
      </c>
      <c r="S13">
        <f>ABS(Q13-F13)</f>
        <v>0.30471904308595121</v>
      </c>
      <c r="T13">
        <f t="shared" si="1"/>
        <v>1.0922378455828223</v>
      </c>
    </row>
    <row r="14" spans="1:23" x14ac:dyDescent="0.25">
      <c r="A14">
        <v>2.5099999999999998</v>
      </c>
      <c r="B14">
        <v>1.45</v>
      </c>
      <c r="C14">
        <v>-56.44</v>
      </c>
      <c r="D14">
        <v>-2.97</v>
      </c>
      <c r="E14">
        <v>-70.05</v>
      </c>
      <c r="F14">
        <f>D14+0.4</f>
        <v>-2.5700000000000003</v>
      </c>
      <c r="G14" t="str">
        <f>COMPLEX(1,$A14*$V$2)</f>
        <v>1+0.251i</v>
      </c>
      <c r="H14">
        <f t="shared" si="2"/>
        <v>-0.26533673078590914</v>
      </c>
      <c r="I14">
        <f t="shared" si="3"/>
        <v>-14.090156206202899</v>
      </c>
      <c r="J14" t="str">
        <f>COMPLEX(1,$A14*$V$3)</f>
        <v>1+0.251i</v>
      </c>
      <c r="K14">
        <f t="shared" si="4"/>
        <v>-0.26533673078590914</v>
      </c>
      <c r="L14">
        <f t="shared" si="5"/>
        <v>-14.090156206202899</v>
      </c>
      <c r="M14" t="str">
        <f>COMPLEX(1,$A14*$V$4)</f>
        <v>1+0.862905289399851i</v>
      </c>
      <c r="N14">
        <f t="shared" si="6"/>
        <v>-2.4169724686558269</v>
      </c>
      <c r="O14">
        <f t="shared" si="7"/>
        <v>-40.791082847776217</v>
      </c>
      <c r="P14" s="6">
        <f>-$A14*$V$5*180/PI()</f>
        <v>-1.0785930493337745</v>
      </c>
      <c r="Q14">
        <f t="shared" si="0"/>
        <v>-2.9476459302276452</v>
      </c>
      <c r="R14" s="6">
        <f t="shared" si="8"/>
        <v>-70.049988309515797</v>
      </c>
      <c r="S14">
        <f>ABS(Q14-F14)</f>
        <v>0.37764593022764492</v>
      </c>
      <c r="T14">
        <f t="shared" si="1"/>
        <v>1.16904842002441E-5</v>
      </c>
    </row>
    <row r="15" spans="1:23" x14ac:dyDescent="0.25">
      <c r="A15">
        <v>3.16</v>
      </c>
      <c r="B15">
        <v>0.59</v>
      </c>
      <c r="C15">
        <v>-69.08</v>
      </c>
      <c r="D15">
        <v>-4.16</v>
      </c>
      <c r="E15">
        <v>-83.93</v>
      </c>
      <c r="F15">
        <f>D15+0.4</f>
        <v>-3.7600000000000002</v>
      </c>
      <c r="G15" t="str">
        <f>COMPLEX(1,$A15*$V$2)</f>
        <v>1+0.316i</v>
      </c>
      <c r="H15">
        <f t="shared" si="2"/>
        <v>-0.41335828340793795</v>
      </c>
      <c r="I15">
        <f t="shared" si="3"/>
        <v>-17.536536172117444</v>
      </c>
      <c r="J15" t="str">
        <f>COMPLEX(1,$A15*$V$3)</f>
        <v>1+0.316i</v>
      </c>
      <c r="K15">
        <f t="shared" si="4"/>
        <v>-0.41335828340793795</v>
      </c>
      <c r="L15">
        <f t="shared" si="5"/>
        <v>-17.536536172117444</v>
      </c>
      <c r="M15" t="str">
        <f>COMPLEX(1,$A15*$V$4)</f>
        <v>1+1.0863668185273i</v>
      </c>
      <c r="N15">
        <f t="shared" si="6"/>
        <v>-3.3849491389750823</v>
      </c>
      <c r="O15">
        <f t="shared" si="7"/>
        <v>-47.370451098716359</v>
      </c>
      <c r="P15" s="6">
        <f>-$A15*$V$5*180/PI()</f>
        <v>-1.3579099744600511</v>
      </c>
      <c r="Q15">
        <f t="shared" si="0"/>
        <v>-4.2116657057909581</v>
      </c>
      <c r="R15" s="6">
        <f t="shared" si="8"/>
        <v>-83.801433417411303</v>
      </c>
      <c r="S15">
        <f>ABS(Q15-F15)</f>
        <v>0.45166570579095788</v>
      </c>
      <c r="T15">
        <f t="shared" si="1"/>
        <v>0.12856658258870368</v>
      </c>
    </row>
    <row r="16" spans="1:23" x14ac:dyDescent="0.25">
      <c r="A16">
        <v>3.98</v>
      </c>
      <c r="B16">
        <v>-0.55000000000000004</v>
      </c>
      <c r="C16">
        <v>-84.28</v>
      </c>
      <c r="D16">
        <v>-5.74</v>
      </c>
      <c r="E16">
        <v>-100.3</v>
      </c>
      <c r="F16">
        <f>D16+0.4</f>
        <v>-5.34</v>
      </c>
      <c r="G16" t="str">
        <f>COMPLEX(1,$A16*$V$2)</f>
        <v>1+0.398i</v>
      </c>
      <c r="H16">
        <f t="shared" si="2"/>
        <v>-0.63860048486124421</v>
      </c>
      <c r="I16">
        <f t="shared" si="3"/>
        <v>-21.702555582519292</v>
      </c>
      <c r="J16" t="str">
        <f>COMPLEX(1,$A16*$V$3)</f>
        <v>1+0.398i</v>
      </c>
      <c r="K16">
        <f t="shared" si="4"/>
        <v>-0.63860048486124421</v>
      </c>
      <c r="L16">
        <f t="shared" si="5"/>
        <v>-21.702555582519292</v>
      </c>
      <c r="M16" t="str">
        <f>COMPLEX(1,$A16*$V$4)</f>
        <v>1+1.36827213219578i</v>
      </c>
      <c r="N16">
        <f t="shared" si="6"/>
        <v>-4.5820993415963303</v>
      </c>
      <c r="O16">
        <f t="shared" si="7"/>
        <v>-53.838844014843048</v>
      </c>
      <c r="P16" s="6">
        <f>-$A16*$V$5*180/PI()</f>
        <v>-1.7102790184655072</v>
      </c>
      <c r="Q16">
        <f t="shared" si="0"/>
        <v>-5.8593003113188189</v>
      </c>
      <c r="R16" s="6">
        <f t="shared" si="8"/>
        <v>-98.954234198347137</v>
      </c>
      <c r="S16">
        <f>ABS(Q16-F16)</f>
        <v>0.51930031131881904</v>
      </c>
      <c r="T16">
        <f t="shared" si="1"/>
        <v>1.3457658016528597</v>
      </c>
    </row>
    <row r="17" spans="1:20" x14ac:dyDescent="0.25">
      <c r="A17">
        <v>5.01</v>
      </c>
      <c r="B17">
        <v>-2.08</v>
      </c>
      <c r="C17">
        <v>-101.16</v>
      </c>
      <c r="D17">
        <v>-7.66</v>
      </c>
      <c r="E17">
        <v>-118.45</v>
      </c>
      <c r="F17">
        <f>D17+0.4</f>
        <v>-7.26</v>
      </c>
      <c r="G17" t="str">
        <f>COMPLEX(1,$A17*$V$2)</f>
        <v>1+0.501i</v>
      </c>
      <c r="H17">
        <f t="shared" si="2"/>
        <v>-0.97257656851140506</v>
      </c>
      <c r="I17">
        <f t="shared" si="3"/>
        <v>-26.610869463603187</v>
      </c>
      <c r="J17" t="str">
        <f>COMPLEX(1,$A17*$V$3)</f>
        <v>1+0.501i</v>
      </c>
      <c r="K17">
        <f t="shared" si="4"/>
        <v>-0.97257656851140506</v>
      </c>
      <c r="L17">
        <f t="shared" si="5"/>
        <v>-26.610869463603187</v>
      </c>
      <c r="M17" t="str">
        <f>COMPLEX(1,$A17*$V$4)</f>
        <v>1+1.72237270912082i</v>
      </c>
      <c r="N17">
        <f t="shared" si="6"/>
        <v>-5.9841487645139466</v>
      </c>
      <c r="O17">
        <f t="shared" si="7"/>
        <v>-59.860788324222689</v>
      </c>
      <c r="P17" s="6">
        <f>-$A17*$V$5*180/PI()</f>
        <v>-2.152888915204068</v>
      </c>
      <c r="Q17">
        <f t="shared" si="0"/>
        <v>-7.929301901536757</v>
      </c>
      <c r="R17" s="6">
        <f t="shared" si="8"/>
        <v>-115.23541616663314</v>
      </c>
      <c r="S17">
        <f>ABS(Q17-F17)</f>
        <v>0.66930190153675717</v>
      </c>
      <c r="T17">
        <f t="shared" si="1"/>
        <v>3.2145838333668593</v>
      </c>
    </row>
    <row r="18" spans="1:20" x14ac:dyDescent="0.25">
      <c r="A18">
        <v>6.31</v>
      </c>
      <c r="B18">
        <v>-4.2</v>
      </c>
      <c r="C18">
        <v>-119.28</v>
      </c>
      <c r="D18">
        <v>-10.119999999999999</v>
      </c>
      <c r="E18">
        <v>-137.16</v>
      </c>
      <c r="F18">
        <f>D18+0.4</f>
        <v>-9.7199999999999989</v>
      </c>
      <c r="G18" t="str">
        <f>COMPLEX(1,$A18*$V$2)</f>
        <v>1+0.631i</v>
      </c>
      <c r="H18">
        <f t="shared" si="2"/>
        <v>-1.4555718384575895</v>
      </c>
      <c r="I18">
        <f t="shared" si="3"/>
        <v>-32.25192560546121</v>
      </c>
      <c r="J18" t="str">
        <f>COMPLEX(1,$A18*$V$3)</f>
        <v>1+0.631i</v>
      </c>
      <c r="K18">
        <f t="shared" si="4"/>
        <v>-1.4555718384575895</v>
      </c>
      <c r="L18">
        <f t="shared" si="5"/>
        <v>-32.25192560546121</v>
      </c>
      <c r="M18" t="str">
        <f>COMPLEX(1,$A18*$V$4)</f>
        <v>1+2.16929576737572i</v>
      </c>
      <c r="N18">
        <f t="shared" si="6"/>
        <v>-7.5631990332020118</v>
      </c>
      <c r="O18">
        <f t="shared" si="7"/>
        <v>-65.25128621050078</v>
      </c>
      <c r="P18" s="6">
        <f>-$A18*$V$5*180/PI()</f>
        <v>-2.7115227654566203</v>
      </c>
      <c r="Q18">
        <f t="shared" si="0"/>
        <v>-10.474342710117192</v>
      </c>
      <c r="R18" s="6">
        <f t="shared" si="8"/>
        <v>-132.46666018687981</v>
      </c>
      <c r="S18">
        <f>ABS(Q18-F18)</f>
        <v>0.75434271011719289</v>
      </c>
      <c r="T18">
        <f t="shared" si="1"/>
        <v>4.6933398131201898</v>
      </c>
    </row>
    <row r="19" spans="1:20" x14ac:dyDescent="0.25">
      <c r="A19">
        <v>7.94</v>
      </c>
      <c r="B19">
        <v>-6.97</v>
      </c>
      <c r="C19">
        <v>-137.61000000000001</v>
      </c>
      <c r="D19">
        <v>-13.34</v>
      </c>
      <c r="E19">
        <v>-156.6</v>
      </c>
      <c r="F19">
        <f>D19+0.4</f>
        <v>-12.94</v>
      </c>
      <c r="G19" t="str">
        <f>COMPLEX(1,$A19*$V$2)</f>
        <v>1+0.794i</v>
      </c>
      <c r="H19">
        <f t="shared" si="2"/>
        <v>-2.1230375598321807</v>
      </c>
      <c r="I19">
        <f t="shared" si="3"/>
        <v>-38.449575172951597</v>
      </c>
      <c r="J19" t="str">
        <f>COMPLEX(1,$A19*$V$3)</f>
        <v>1+0.794i</v>
      </c>
      <c r="K19">
        <f t="shared" si="4"/>
        <v>-2.1230375598321807</v>
      </c>
      <c r="L19">
        <f t="shared" si="5"/>
        <v>-38.449575172951597</v>
      </c>
      <c r="M19" t="str">
        <f>COMPLEX(1,$A19*$V$4)</f>
        <v>1+2.72966852503379i</v>
      </c>
      <c r="N19">
        <f t="shared" si="6"/>
        <v>-9.2691273993957513</v>
      </c>
      <c r="O19">
        <f t="shared" si="7"/>
        <v>-69.87995191846592</v>
      </c>
      <c r="P19" s="6">
        <f>-$A19*$V$5*180/PI()</f>
        <v>-3.4119636700040523</v>
      </c>
      <c r="Q19">
        <f t="shared" si="0"/>
        <v>-13.515202519060113</v>
      </c>
      <c r="R19" s="6">
        <f t="shared" si="8"/>
        <v>-150.19106593437314</v>
      </c>
      <c r="S19">
        <f>ABS(Q19-F19)</f>
        <v>0.5752025190601131</v>
      </c>
      <c r="T19">
        <f t="shared" si="1"/>
        <v>6.4089340656268519</v>
      </c>
    </row>
    <row r="20" spans="1:20" x14ac:dyDescent="0.25">
      <c r="A20">
        <v>10</v>
      </c>
      <c r="B20">
        <v>-10.09</v>
      </c>
      <c r="C20">
        <v>-156.43</v>
      </c>
      <c r="D20">
        <v>-16.64</v>
      </c>
      <c r="E20">
        <v>-176</v>
      </c>
      <c r="F20">
        <f>D20+0.4</f>
        <v>-16.240000000000002</v>
      </c>
      <c r="G20" t="str">
        <f>COMPLEX(1,$A20*$V$2)</f>
        <v>1+i</v>
      </c>
      <c r="H20">
        <f t="shared" si="2"/>
        <v>-3.0102999566398125</v>
      </c>
      <c r="I20">
        <f t="shared" si="3"/>
        <v>-45</v>
      </c>
      <c r="J20" t="str">
        <f>COMPLEX(1,$A20*$V$3)</f>
        <v>1+i</v>
      </c>
      <c r="K20">
        <f t="shared" si="4"/>
        <v>-3.0102999566398125</v>
      </c>
      <c r="L20">
        <f t="shared" si="5"/>
        <v>-45</v>
      </c>
      <c r="M20" t="str">
        <f>COMPLEX(1,$A20*$V$4)</f>
        <v>1+3.43786967888387i</v>
      </c>
      <c r="N20">
        <f t="shared" si="6"/>
        <v>-11.078523834211992</v>
      </c>
      <c r="O20">
        <f t="shared" si="7"/>
        <v>-73.781458791020185</v>
      </c>
      <c r="P20" s="6">
        <f>-$A20*$V$5*180/PI()</f>
        <v>-4.2971834634811739</v>
      </c>
      <c r="Q20">
        <f t="shared" si="0"/>
        <v>-17.099123747491618</v>
      </c>
      <c r="R20" s="6">
        <f t="shared" si="8"/>
        <v>-168.07864225450135</v>
      </c>
      <c r="S20">
        <f>ABS(Q20-F20)</f>
        <v>0.85912374749161557</v>
      </c>
      <c r="T20">
        <f t="shared" si="1"/>
        <v>7.9213577454986535</v>
      </c>
    </row>
    <row r="21" spans="1:20" x14ac:dyDescent="0.25">
      <c r="A21">
        <v>12.59</v>
      </c>
      <c r="B21">
        <v>-13.95</v>
      </c>
      <c r="C21">
        <v>-174.52</v>
      </c>
      <c r="D21">
        <v>-20.85</v>
      </c>
      <c r="E21">
        <v>-197.9</v>
      </c>
      <c r="F21">
        <f>D21+0.4</f>
        <v>-20.450000000000003</v>
      </c>
      <c r="G21" t="str">
        <f>COMPLEX(1,$A21*$V$2)</f>
        <v>1+1.259i</v>
      </c>
      <c r="H21">
        <f t="shared" si="2"/>
        <v>-4.1247415567054277</v>
      </c>
      <c r="I21">
        <f t="shared" si="3"/>
        <v>-51.540545282115808</v>
      </c>
      <c r="J21" t="str">
        <f>COMPLEX(1,$A21*$V$3)</f>
        <v>1+1.259i</v>
      </c>
      <c r="K21">
        <f t="shared" si="4"/>
        <v>-4.1247415567054277</v>
      </c>
      <c r="L21">
        <f t="shared" si="5"/>
        <v>-51.540545282115808</v>
      </c>
      <c r="M21" t="str">
        <f>COMPLEX(1,$A21*$V$4)</f>
        <v>1+4.32827792571479i</v>
      </c>
      <c r="N21">
        <f t="shared" si="6"/>
        <v>-12.952148994396024</v>
      </c>
      <c r="O21">
        <f t="shared" si="7"/>
        <v>-76.990721565791404</v>
      </c>
      <c r="P21" s="6">
        <f>-$A21*$V$5*180/PI()</f>
        <v>-5.4101539805227974</v>
      </c>
      <c r="Q21">
        <f t="shared" si="0"/>
        <v>-21.20163210780688</v>
      </c>
      <c r="R21" s="6">
        <f t="shared" si="8"/>
        <v>-185.48196611054584</v>
      </c>
      <c r="S21">
        <f>ABS(Q21-F21)</f>
        <v>0.75163210780687706</v>
      </c>
      <c r="T21">
        <f t="shared" si="1"/>
        <v>12.418033889454165</v>
      </c>
    </row>
    <row r="22" spans="1:20" x14ac:dyDescent="0.25">
      <c r="A22">
        <v>15.85</v>
      </c>
      <c r="B22">
        <v>-18.61</v>
      </c>
      <c r="C22">
        <v>169.01</v>
      </c>
      <c r="D22">
        <v>-26.23</v>
      </c>
      <c r="E22">
        <v>-218.76</v>
      </c>
      <c r="F22">
        <f>D22+0.4</f>
        <v>-25.830000000000002</v>
      </c>
      <c r="G22" t="str">
        <f>COMPLEX(1,$A22*$V$2)</f>
        <v>1+1.585i</v>
      </c>
      <c r="H22">
        <f t="shared" si="2"/>
        <v>-5.4558232987882969</v>
      </c>
      <c r="I22">
        <f t="shared" si="3"/>
        <v>-57.751564886517443</v>
      </c>
      <c r="J22" t="str">
        <f>COMPLEX(1,$A22*$V$3)</f>
        <v>1+1.585i</v>
      </c>
      <c r="K22">
        <f t="shared" si="4"/>
        <v>-5.4558232987882969</v>
      </c>
      <c r="L22">
        <f t="shared" si="5"/>
        <v>-57.751564886517443</v>
      </c>
      <c r="M22" t="str">
        <f>COMPLEX(1,$A22*$V$4)</f>
        <v>1+5.44902344103093i</v>
      </c>
      <c r="N22">
        <f t="shared" si="6"/>
        <v>-14.870231584332025</v>
      </c>
      <c r="O22">
        <f t="shared" si="7"/>
        <v>-79.600843746242759</v>
      </c>
      <c r="P22" s="6">
        <f>-$A22*$V$5*180/PI()</f>
        <v>-6.8110357896176605</v>
      </c>
      <c r="Q22">
        <f t="shared" si="0"/>
        <v>-25.781878181908617</v>
      </c>
      <c r="R22" s="6">
        <f t="shared" si="8"/>
        <v>-201.91500930889529</v>
      </c>
      <c r="S22">
        <f>ABS(Q22-F22)</f>
        <v>4.8121818091384938E-2</v>
      </c>
      <c r="T22">
        <f t="shared" si="1"/>
        <v>16.844990691104698</v>
      </c>
    </row>
    <row r="23" spans="1:20" x14ac:dyDescent="0.25">
      <c r="A23">
        <v>19.95</v>
      </c>
      <c r="B23">
        <v>-23.26</v>
      </c>
      <c r="C23">
        <v>157.6</v>
      </c>
      <c r="D23">
        <v>-32.15</v>
      </c>
      <c r="E23">
        <v>-227.55</v>
      </c>
      <c r="F23">
        <f>D23+0.4</f>
        <v>-31.75</v>
      </c>
      <c r="G23" t="str">
        <f>COMPLEX(1,$A23*$V$2)</f>
        <v>1+1.995i</v>
      </c>
      <c r="H23">
        <f t="shared" si="2"/>
        <v>-6.9723152294742743</v>
      </c>
      <c r="I23">
        <f t="shared" si="3"/>
        <v>-63.377538241421135</v>
      </c>
      <c r="J23" t="str">
        <f>COMPLEX(1,$A23*$V$3)</f>
        <v>1+1.995i</v>
      </c>
      <c r="K23">
        <f t="shared" si="4"/>
        <v>-6.9723152294742743</v>
      </c>
      <c r="L23">
        <f t="shared" si="5"/>
        <v>-63.377538241421135</v>
      </c>
      <c r="M23" t="str">
        <f>COMPLEX(1,$A23*$V$4)</f>
        <v>1+6.85855000937332i</v>
      </c>
      <c r="N23">
        <f t="shared" si="6"/>
        <v>-16.816003610535368</v>
      </c>
      <c r="O23">
        <f t="shared" si="7"/>
        <v>-81.704533643277557</v>
      </c>
      <c r="P23" s="6">
        <f>-$A23*$V$5*180/PI()</f>
        <v>-8.5728810096449415</v>
      </c>
      <c r="Q23">
        <f t="shared" si="0"/>
        <v>-30.760634069483917</v>
      </c>
      <c r="R23" s="6">
        <f t="shared" si="8"/>
        <v>-217.03249113576476</v>
      </c>
      <c r="S23">
        <f>ABS(Q23-F23)</f>
        <v>0.98936593051608313</v>
      </c>
      <c r="T23">
        <f t="shared" si="1"/>
        <v>10.517508864235253</v>
      </c>
    </row>
    <row r="24" spans="1:20" x14ac:dyDescent="0.25">
      <c r="A24">
        <v>25.12</v>
      </c>
      <c r="B24">
        <v>-27.74</v>
      </c>
      <c r="C24">
        <v>146.15</v>
      </c>
      <c r="D24">
        <v>-37.119999999999997</v>
      </c>
      <c r="E24">
        <v>-245.62</v>
      </c>
      <c r="F24">
        <f>D24+0.4</f>
        <v>-36.72</v>
      </c>
      <c r="G24" t="str">
        <f>COMPLEX(1,$A24*$V$2)</f>
        <v>1+2.512i</v>
      </c>
      <c r="H24">
        <f t="shared" si="2"/>
        <v>-8.6392593205901349</v>
      </c>
      <c r="I24">
        <f t="shared" si="3"/>
        <v>-68.293034020715908</v>
      </c>
      <c r="J24" t="str">
        <f>COMPLEX(1,$A24*$V$3)</f>
        <v>1+2.512i</v>
      </c>
      <c r="K24">
        <f t="shared" si="4"/>
        <v>-8.6392593205901349</v>
      </c>
      <c r="L24">
        <f t="shared" si="5"/>
        <v>-68.293034020715908</v>
      </c>
      <c r="M24" t="str">
        <f>COMPLEX(1,$A24*$V$4)</f>
        <v>1+8.63592863335628i</v>
      </c>
      <c r="N24">
        <f t="shared" si="6"/>
        <v>-18.784026547143306</v>
      </c>
      <c r="O24">
        <f t="shared" si="7"/>
        <v>-83.394834748806588</v>
      </c>
      <c r="P24" s="6">
        <f>-$A24*$V$5*180/PI()</f>
        <v>-10.79452486026471</v>
      </c>
      <c r="Q24">
        <f t="shared" si="0"/>
        <v>-36.062545188323575</v>
      </c>
      <c r="R24" s="6">
        <f t="shared" si="8"/>
        <v>-230.77542765050313</v>
      </c>
      <c r="S24">
        <f>ABS(Q24-F24)</f>
        <v>0.65745481167642339</v>
      </c>
      <c r="T24">
        <f t="shared" si="1"/>
        <v>14.844572349496872</v>
      </c>
    </row>
    <row r="25" spans="1:20" x14ac:dyDescent="0.25">
      <c r="A25">
        <v>31.61</v>
      </c>
      <c r="B25">
        <v>-33.81</v>
      </c>
      <c r="C25">
        <v>138.87</v>
      </c>
      <c r="D25">
        <v>-55.82</v>
      </c>
      <c r="E25">
        <v>-297.37</v>
      </c>
      <c r="F25">
        <f>D25+0.4</f>
        <v>-55.42</v>
      </c>
      <c r="G25" t="str">
        <f>COMPLEX(1,$A25*$V$2)</f>
        <v>1+3.161i</v>
      </c>
      <c r="H25">
        <f t="shared" si="2"/>
        <v>-10.410735984102203</v>
      </c>
      <c r="I25">
        <f t="shared" si="3"/>
        <v>-72.444941983209162</v>
      </c>
      <c r="J25" t="str">
        <f>COMPLEX(1,$A25*$V$3)</f>
        <v>1+3.161i</v>
      </c>
      <c r="K25">
        <f t="shared" si="4"/>
        <v>-10.410735984102203</v>
      </c>
      <c r="L25">
        <f t="shared" si="5"/>
        <v>-72.444941983209162</v>
      </c>
      <c r="M25" t="str">
        <f>COMPLEX(1,$A25*$V$4)</f>
        <v>1+10.8671060549519i</v>
      </c>
      <c r="N25">
        <f t="shared" si="6"/>
        <v>-20.75889860271435</v>
      </c>
      <c r="O25">
        <f t="shared" si="7"/>
        <v>-84.742402227966821</v>
      </c>
      <c r="P25" s="6">
        <f>-$A25*$V$5*180/PI()</f>
        <v>-13.583396928063991</v>
      </c>
      <c r="Q25">
        <f t="shared" si="0"/>
        <v>-41.58037057091876</v>
      </c>
      <c r="R25" s="6">
        <f t="shared" si="8"/>
        <v>-243.21568312244912</v>
      </c>
      <c r="S25">
        <f>ABS(Q25-F25)</f>
        <v>13.839629429081242</v>
      </c>
      <c r="T25">
        <f t="shared" si="1"/>
        <v>54.154316877550883</v>
      </c>
    </row>
    <row r="26" spans="1:20" x14ac:dyDescent="0.25">
      <c r="A26">
        <v>39.81</v>
      </c>
      <c r="B26">
        <v>-37.79</v>
      </c>
      <c r="C26">
        <v>110.18</v>
      </c>
      <c r="D26">
        <v>-47.17</v>
      </c>
      <c r="E26">
        <v>-310.8</v>
      </c>
      <c r="F26">
        <f>D26+0.4</f>
        <v>-46.77</v>
      </c>
      <c r="G26" t="str">
        <f>COMPLEX(1,$A26*$V$2)</f>
        <v>1+3.981i</v>
      </c>
      <c r="H26">
        <f t="shared" si="2"/>
        <v>-12.265576593155528</v>
      </c>
      <c r="I26">
        <f t="shared" si="3"/>
        <v>-75.899432533409438</v>
      </c>
      <c r="J26" t="str">
        <f>COMPLEX(1,$A26*$V$3)</f>
        <v>1+3.981i</v>
      </c>
      <c r="K26">
        <f t="shared" si="4"/>
        <v>-12.265576593155528</v>
      </c>
      <c r="L26">
        <f t="shared" si="5"/>
        <v>-75.899432533409438</v>
      </c>
      <c r="M26" t="str">
        <f>COMPLEX(1,$A26*$V$4)</f>
        <v>1+13.6861591916367i</v>
      </c>
      <c r="N26">
        <f t="shared" si="6"/>
        <v>-22.748755822099728</v>
      </c>
      <c r="O26">
        <f t="shared" si="7"/>
        <v>-85.821023114452075</v>
      </c>
      <c r="P26" s="6">
        <f>-$A26*$V$5*180/PI()</f>
        <v>-17.107087368118552</v>
      </c>
      <c r="Q26">
        <f t="shared" si="0"/>
        <v>-47.279909008410783</v>
      </c>
      <c r="R26" s="6">
        <f t="shared" si="8"/>
        <v>-254.72697554938949</v>
      </c>
      <c r="S26">
        <f>ABS(Q26-F26)</f>
        <v>0.50990900841078002</v>
      </c>
      <c r="T26">
        <f t="shared" si="1"/>
        <v>56.073024450610518</v>
      </c>
    </row>
    <row r="27" spans="1:20" x14ac:dyDescent="0.25">
      <c r="A27">
        <v>50.13</v>
      </c>
      <c r="B27">
        <v>-42.87</v>
      </c>
      <c r="C27">
        <v>85.04</v>
      </c>
      <c r="D27">
        <v>-45.73</v>
      </c>
      <c r="E27">
        <v>-362.56</v>
      </c>
      <c r="F27">
        <f>D27+0.4</f>
        <v>-45.33</v>
      </c>
      <c r="G27" t="str">
        <f>COMPLEX(1,$A27*$V$2)</f>
        <v>1+5.013i</v>
      </c>
      <c r="H27">
        <f t="shared" si="2"/>
        <v>-14.171422185880257</v>
      </c>
      <c r="I27">
        <f t="shared" si="3"/>
        <v>-78.718643972245232</v>
      </c>
      <c r="J27" t="str">
        <f>COMPLEX(1,$A27*$V$3)</f>
        <v>1+5.013i</v>
      </c>
      <c r="K27">
        <f t="shared" si="4"/>
        <v>-14.171422185880257</v>
      </c>
      <c r="L27">
        <f t="shared" si="5"/>
        <v>-78.718643972245232</v>
      </c>
      <c r="M27" t="str">
        <f>COMPLEX(1,$A27*$V$4)</f>
        <v>1+17.2340407002448i</v>
      </c>
      <c r="N27">
        <f t="shared" si="6"/>
        <v>-24.742339835966547</v>
      </c>
      <c r="O27">
        <f t="shared" si="7"/>
        <v>-86.679153327973708</v>
      </c>
      <c r="P27" s="6">
        <f>-$A27*$V$5*180/PI()</f>
        <v>-21.541780702431126</v>
      </c>
      <c r="Q27">
        <f t="shared" si="0"/>
        <v>-53.08518420772706</v>
      </c>
      <c r="R27" s="6">
        <f t="shared" si="8"/>
        <v>-265.6582219748953</v>
      </c>
      <c r="S27">
        <f>ABS(Q27-F27)</f>
        <v>7.7551842077270621</v>
      </c>
      <c r="T27">
        <f t="shared" si="1"/>
        <v>96.901778025104704</v>
      </c>
    </row>
    <row r="28" spans="1:20" x14ac:dyDescent="0.25">
      <c r="A28">
        <v>63.11</v>
      </c>
      <c r="B28">
        <v>-57.06</v>
      </c>
      <c r="C28">
        <v>15.86</v>
      </c>
      <c r="D28">
        <v>-42.26</v>
      </c>
      <c r="E28">
        <v>-415.85</v>
      </c>
      <c r="F28">
        <f>D28+0.4</f>
        <v>-41.86</v>
      </c>
      <c r="G28" t="str">
        <f>COMPLEX(1,$A28*$V$2)</f>
        <v>1+6.311i</v>
      </c>
      <c r="H28">
        <f t="shared" si="2"/>
        <v>-16.109657754326108</v>
      </c>
      <c r="I28">
        <f t="shared" si="3"/>
        <v>-80.996140384695707</v>
      </c>
      <c r="J28" t="str">
        <f>COMPLEX(1,$A28*$V$3)</f>
        <v>1+6.311i</v>
      </c>
      <c r="K28">
        <f t="shared" si="4"/>
        <v>-16.109657754326108</v>
      </c>
      <c r="L28">
        <f t="shared" si="5"/>
        <v>-80.996140384695707</v>
      </c>
      <c r="M28" t="str">
        <f>COMPLEX(1,$A28*$V$4)</f>
        <v>1+21.6963955434361i</v>
      </c>
      <c r="N28">
        <f t="shared" si="6"/>
        <v>-26.736967918828366</v>
      </c>
      <c r="O28">
        <f t="shared" si="7"/>
        <v>-87.36107045735524</v>
      </c>
      <c r="P28" s="6">
        <f>-$A28*$V$5*180/PI()</f>
        <v>-27.11952483802969</v>
      </c>
      <c r="Q28">
        <f t="shared" si="0"/>
        <v>-58.956283427480585</v>
      </c>
      <c r="R28" s="6">
        <f t="shared" si="8"/>
        <v>-276.47287606477636</v>
      </c>
      <c r="S28">
        <f>ABS(Q28-F28)</f>
        <v>17.096283427480586</v>
      </c>
      <c r="T28">
        <f t="shared" si="1"/>
        <v>139.37712393522366</v>
      </c>
    </row>
    <row r="29" spans="1:20" x14ac:dyDescent="0.25">
      <c r="A29">
        <v>79.41</v>
      </c>
      <c r="B29">
        <v>-47.91</v>
      </c>
      <c r="C29">
        <v>61.35</v>
      </c>
      <c r="D29">
        <v>-58.01</v>
      </c>
      <c r="E29">
        <v>-335.92</v>
      </c>
      <c r="F29">
        <f>D29+0.4</f>
        <v>-57.61</v>
      </c>
      <c r="G29" t="str">
        <f>COMPLEX(1,$A29*$V$2)</f>
        <v>1+7.941i</v>
      </c>
      <c r="H29">
        <f t="shared" si="2"/>
        <v>-18.065834157553837</v>
      </c>
      <c r="I29">
        <f t="shared" si="3"/>
        <v>-82.822596314604738</v>
      </c>
      <c r="J29" t="str">
        <f>COMPLEX(1,$A29*$V$3)</f>
        <v>1+7.941i</v>
      </c>
      <c r="K29">
        <f t="shared" si="4"/>
        <v>-18.065834157553837</v>
      </c>
      <c r="L29">
        <f t="shared" si="5"/>
        <v>-82.822596314604738</v>
      </c>
      <c r="M29" t="str">
        <f>COMPLEX(1,$A29*$V$4)</f>
        <v>1+27.3001231200168i</v>
      </c>
      <c r="N29">
        <f t="shared" si="6"/>
        <v>-28.729115342633214</v>
      </c>
      <c r="O29">
        <f t="shared" si="7"/>
        <v>-87.902200866199777</v>
      </c>
      <c r="P29" s="6">
        <f>-$A29*$V$5*180/PI()</f>
        <v>-34.123933883504002</v>
      </c>
      <c r="Q29">
        <f t="shared" si="0"/>
        <v>-64.860783657740882</v>
      </c>
      <c r="R29" s="6">
        <f t="shared" si="8"/>
        <v>-287.67132737891325</v>
      </c>
    </row>
    <row r="30" spans="1:20" x14ac:dyDescent="0.25">
      <c r="A30">
        <v>100</v>
      </c>
      <c r="B30">
        <v>-44.95</v>
      </c>
      <c r="C30">
        <v>-18.239999999999998</v>
      </c>
      <c r="D30">
        <v>-44.19</v>
      </c>
      <c r="E30">
        <v>-430.40999999999997</v>
      </c>
      <c r="F30">
        <f>D30+0.4</f>
        <v>-43.79</v>
      </c>
      <c r="G30" t="str">
        <f>COMPLEX(1,$A30*$V$2)</f>
        <v>1+10i</v>
      </c>
      <c r="H30">
        <f t="shared" si="2"/>
        <v>-20.043213737826427</v>
      </c>
      <c r="I30">
        <f t="shared" si="3"/>
        <v>-84.289406862500371</v>
      </c>
      <c r="J30" t="str">
        <f>COMPLEX(1,$A30*$V$3)</f>
        <v>1+10i</v>
      </c>
      <c r="K30">
        <f t="shared" si="4"/>
        <v>-20.043213737826427</v>
      </c>
      <c r="L30">
        <f t="shared" si="5"/>
        <v>-84.289406862500371</v>
      </c>
      <c r="M30" t="str">
        <f>COMPLEX(1,$A30*$V$4)</f>
        <v>1+34.3786967888387i</v>
      </c>
      <c r="N30">
        <f t="shared" si="6"/>
        <v>-30.729461200334399</v>
      </c>
      <c r="O30">
        <f t="shared" si="7"/>
        <v>-88.333862718449524</v>
      </c>
      <c r="P30" s="6">
        <f>-$A30*$V$5*180/PI()</f>
        <v>-42.971834634811742</v>
      </c>
      <c r="Q30">
        <f t="shared" si="0"/>
        <v>-70.815888675987253</v>
      </c>
      <c r="R30" s="6">
        <f t="shared" si="8"/>
        <v>-299.88451107826199</v>
      </c>
    </row>
    <row r="31" spans="1:20" x14ac:dyDescent="0.25">
      <c r="A31">
        <v>125.87</v>
      </c>
      <c r="B31">
        <v>-44.87</v>
      </c>
      <c r="C31">
        <v>-81.010000000000005</v>
      </c>
      <c r="D31">
        <v>-41.45</v>
      </c>
      <c r="E31">
        <v>-471.15</v>
      </c>
      <c r="F31">
        <f>D31+0.4</f>
        <v>-41.050000000000004</v>
      </c>
      <c r="G31" t="str">
        <f>COMPLEX(1,$A31*$V$2)</f>
        <v>1+12.587i</v>
      </c>
      <c r="H31">
        <f t="shared" si="2"/>
        <v>-22.025770441125069</v>
      </c>
      <c r="I31">
        <f t="shared" si="3"/>
        <v>-85.457560431524087</v>
      </c>
      <c r="J31" t="str">
        <f>COMPLEX(1,$A31*$V$3)</f>
        <v>1+12.587i</v>
      </c>
      <c r="K31">
        <f t="shared" si="4"/>
        <v>-22.025770441125069</v>
      </c>
      <c r="L31">
        <f t="shared" si="5"/>
        <v>-85.457560431524087</v>
      </c>
      <c r="M31" t="str">
        <f>COMPLEX(1,$A31*$V$4)</f>
        <v>1+43.2724656481113i</v>
      </c>
      <c r="N31">
        <f t="shared" si="6"/>
        <v>-32.726551539462825</v>
      </c>
      <c r="O31">
        <f t="shared" si="7"/>
        <v>-88.676165491368749</v>
      </c>
      <c r="P31" s="6">
        <f>-$A31*$V$5*180/PI()</f>
        <v>-54.088648254837537</v>
      </c>
      <c r="Q31">
        <f t="shared" si="0"/>
        <v>-76.778092421712955</v>
      </c>
      <c r="R31" s="6">
        <f t="shared" si="8"/>
        <v>-313.67993460925447</v>
      </c>
    </row>
    <row r="32" spans="1:20" x14ac:dyDescent="0.25">
      <c r="S32">
        <f>SUM(S2:S24)</f>
        <v>7.6718403858860835</v>
      </c>
      <c r="T32">
        <f>SUM(T2:T24)</f>
        <v>88.006009854330344</v>
      </c>
    </row>
    <row r="33" spans="20:20" x14ac:dyDescent="0.25">
      <c r="T33" s="1">
        <f>SUM(S32,T32)</f>
        <v>95.677850240216429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G1" workbookViewId="0">
      <selection activeCell="X14" sqref="X14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56</v>
      </c>
      <c r="E1" t="s">
        <v>56</v>
      </c>
      <c r="F1" t="s">
        <v>57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0.15848599999999999</v>
      </c>
      <c r="B2">
        <v>-11.853441</v>
      </c>
      <c r="C2">
        <v>-2.5753180000000002</v>
      </c>
      <c r="D2">
        <v>-11.288651</v>
      </c>
      <c r="E2">
        <f>D2+11.5</f>
        <v>0.21134900000000023</v>
      </c>
      <c r="F2">
        <v>-1.628684</v>
      </c>
      <c r="G2" t="str">
        <f t="shared" ref="G2:G27" si="0">COMPLEX(1,$A2*$V$2)</f>
        <v>1+0.0158486i</v>
      </c>
      <c r="H2">
        <f>20*LOG10(1/IMABS(G2))</f>
        <v>-1.09071574718849E-3</v>
      </c>
      <c r="I2">
        <f>-ATAN2(IMREAL(G2),IMAGINARY(G2))*180/PI()</f>
        <v>-0.90798187455502388</v>
      </c>
      <c r="J2" t="str">
        <f t="shared" ref="J2:J27" si="1">COMPLEX(1,$A2*$V$3)</f>
        <v>1+0.0158486i</v>
      </c>
      <c r="K2">
        <f>20*LOG10(1/IMABS(J2))</f>
        <v>-1.09071574718849E-3</v>
      </c>
      <c r="L2">
        <f>-ATAN2(IMREAL(J2),IMAGINARY(J2))*180/PI()</f>
        <v>-0.90798187455502388</v>
      </c>
      <c r="M2" t="str">
        <f t="shared" ref="M2:M27" si="2">COMPLEX(1,$A2*$V$4)</f>
        <v>1+0.00733220144783766i</v>
      </c>
      <c r="N2">
        <f>20*LOG10(1/IMABS(M2))</f>
        <v>-2.3347555386715735E-4</v>
      </c>
      <c r="O2">
        <f>-ATAN2(IMREAL(M2),IMAGINARY(M2))*180/PI()</f>
        <v>-0.42009666931145245</v>
      </c>
      <c r="P2" s="6">
        <f t="shared" ref="P2:P27" si="3">-$A2*$V$5*180/PI()</f>
        <v>-6.8104341839327731E-2</v>
      </c>
      <c r="Q2">
        <f>H2+K2+N2</f>
        <v>-2.4149070482441374E-3</v>
      </c>
      <c r="R2" s="6">
        <f>I2+L2+O2+P2</f>
        <v>-2.3041647602608282</v>
      </c>
      <c r="S2">
        <f t="shared" ref="S2:T27" si="4">ABS(Q2-E2)</f>
        <v>0.21376390704824436</v>
      </c>
      <c r="T2">
        <f t="shared" si="4"/>
        <v>0.67548076026082815</v>
      </c>
      <c r="U2" t="s">
        <v>5</v>
      </c>
      <c r="V2">
        <v>0.1</v>
      </c>
      <c r="W2" t="s">
        <v>52</v>
      </c>
    </row>
    <row r="3" spans="1:23" ht="14.45" x14ac:dyDescent="0.3">
      <c r="A3">
        <v>0.199514</v>
      </c>
      <c r="B3">
        <v>-11.924149</v>
      </c>
      <c r="C3">
        <v>-3.9072119999999999</v>
      </c>
      <c r="D3">
        <v>-11.347279</v>
      </c>
      <c r="E3">
        <f t="shared" ref="E3:E31" si="5">D3+11.5</f>
        <v>0.15272099999999966</v>
      </c>
      <c r="F3">
        <v>-2.0481720000000001</v>
      </c>
      <c r="G3" t="str">
        <f t="shared" si="0"/>
        <v>1+0.0199514i</v>
      </c>
      <c r="H3">
        <f t="shared" ref="H3:H27" si="6">20*LOG10(1/IMABS(G3))</f>
        <v>-1.7284015212257035E-3</v>
      </c>
      <c r="I3">
        <f t="shared" ref="I3:I27" si="7">-ATAN2(IMREAL(G3),IMAGINARY(G3))*180/PI()</f>
        <v>-1.142979373973112</v>
      </c>
      <c r="J3" t="str">
        <f t="shared" si="1"/>
        <v>1+0.0199514i</v>
      </c>
      <c r="K3">
        <f t="shared" ref="K3:K27" si="8">20*LOG10(1/IMABS(J3))</f>
        <v>-1.7284015212257035E-3</v>
      </c>
      <c r="L3">
        <f t="shared" ref="L3:L27" si="9">-ATAN2(IMREAL(J3),IMAGINARY(J3))*180/PI()</f>
        <v>-1.142979373973112</v>
      </c>
      <c r="M3" t="str">
        <f t="shared" si="2"/>
        <v>1+0.00923032217144659i</v>
      </c>
      <c r="N3">
        <f t="shared" ref="N3:N27" si="10">20*LOG10(1/IMABS(M3))</f>
        <v>-3.699981313701678E-4</v>
      </c>
      <c r="O3">
        <f t="shared" ref="O3:O27" si="11">-ATAN2(IMREAL(M3),IMAGINARY(M3))*180/PI()</f>
        <v>-0.52884348535932935</v>
      </c>
      <c r="P3" s="6">
        <f t="shared" si="3"/>
        <v>-8.5734826153298305E-2</v>
      </c>
      <c r="Q3">
        <f t="shared" ref="Q3:Q27" si="12">H3+K3+N3</f>
        <v>-3.8268011738215747E-3</v>
      </c>
      <c r="R3" s="6">
        <f t="shared" ref="R3:R27" si="13">I3+L3+O3+P3</f>
        <v>-2.9005370594588515</v>
      </c>
      <c r="S3">
        <f t="shared" si="4"/>
        <v>0.15654780117382125</v>
      </c>
      <c r="T3">
        <f t="shared" si="4"/>
        <v>0.85236505945885144</v>
      </c>
      <c r="U3" t="s">
        <v>8</v>
      </c>
      <c r="V3">
        <v>0.1</v>
      </c>
      <c r="W3" t="s">
        <v>53</v>
      </c>
    </row>
    <row r="4" spans="1:23" ht="14.45" x14ac:dyDescent="0.3">
      <c r="A4">
        <v>0.25120199999999998</v>
      </c>
      <c r="B4">
        <v>-11.916057</v>
      </c>
      <c r="C4">
        <v>-4.9031640000000003</v>
      </c>
      <c r="D4">
        <v>-11.421775999999999</v>
      </c>
      <c r="E4">
        <f t="shared" si="5"/>
        <v>7.8224000000000515E-2</v>
      </c>
      <c r="F4">
        <v>-2.5449619999999999</v>
      </c>
      <c r="G4" t="str">
        <f t="shared" si="0"/>
        <v>1+0.0251202i</v>
      </c>
      <c r="H4">
        <f t="shared" si="6"/>
        <v>-2.7396400582511485E-3</v>
      </c>
      <c r="I4">
        <f t="shared" si="7"/>
        <v>-1.4389788145027274</v>
      </c>
      <c r="J4" t="str">
        <f t="shared" si="1"/>
        <v>1+0.0251202i</v>
      </c>
      <c r="K4">
        <f t="shared" si="8"/>
        <v>-2.7396400582511485E-3</v>
      </c>
      <c r="L4">
        <f t="shared" si="9"/>
        <v>-1.4389788145027274</v>
      </c>
      <c r="M4" t="str">
        <f t="shared" si="2"/>
        <v>1+0.0116216174810375i</v>
      </c>
      <c r="N4">
        <f t="shared" si="10"/>
        <v>-5.8652717433436714E-4</v>
      </c>
      <c r="O4">
        <f t="shared" si="11"/>
        <v>-0.66583965731479833</v>
      </c>
      <c r="P4" s="6">
        <f t="shared" si="3"/>
        <v>-0.10794610803933978</v>
      </c>
      <c r="Q4">
        <f t="shared" si="12"/>
        <v>-6.0658072908366641E-3</v>
      </c>
      <c r="R4" s="6">
        <f t="shared" si="13"/>
        <v>-3.6517433943595927</v>
      </c>
      <c r="S4">
        <f t="shared" si="4"/>
        <v>8.4289807290837182E-2</v>
      </c>
      <c r="T4">
        <f t="shared" si="4"/>
        <v>1.1067813943595928</v>
      </c>
      <c r="U4" t="s">
        <v>22</v>
      </c>
      <c r="V4" s="3">
        <v>4.6264032456101251E-2</v>
      </c>
      <c r="W4" t="s">
        <v>54</v>
      </c>
    </row>
    <row r="5" spans="1:23" ht="14.45" x14ac:dyDescent="0.3">
      <c r="A5">
        <v>0.31625399999999998</v>
      </c>
      <c r="B5">
        <v>-11.902577000000001</v>
      </c>
      <c r="C5">
        <v>-6.165216</v>
      </c>
      <c r="D5">
        <v>-11.843441</v>
      </c>
      <c r="E5">
        <f t="shared" si="5"/>
        <v>-0.34344100000000033</v>
      </c>
      <c r="F5">
        <v>-3.649184</v>
      </c>
      <c r="G5" t="str">
        <f t="shared" si="0"/>
        <v>1+0.0316254i</v>
      </c>
      <c r="H5">
        <f t="shared" si="6"/>
        <v>-4.341494677056996E-3</v>
      </c>
      <c r="I5">
        <f t="shared" si="7"/>
        <v>-1.8113982068075349</v>
      </c>
      <c r="J5" t="str">
        <f t="shared" si="1"/>
        <v>1+0.0316254i</v>
      </c>
      <c r="K5">
        <f t="shared" si="8"/>
        <v>-4.341494677056996E-3</v>
      </c>
      <c r="L5">
        <f t="shared" si="9"/>
        <v>-1.8113982068075349</v>
      </c>
      <c r="M5" t="str">
        <f t="shared" si="2"/>
        <v>1+0.0146311853203718i</v>
      </c>
      <c r="N5">
        <f t="shared" si="10"/>
        <v>-9.2960157901710472E-4</v>
      </c>
      <c r="O5">
        <f t="shared" si="11"/>
        <v>-0.83824535670819855</v>
      </c>
      <c r="P5" s="6">
        <f t="shared" si="3"/>
        <v>-0.13590014590597752</v>
      </c>
      <c r="Q5">
        <f t="shared" si="12"/>
        <v>-9.6125909331310974E-3</v>
      </c>
      <c r="R5" s="6">
        <f t="shared" si="13"/>
        <v>-4.5969419162292455</v>
      </c>
      <c r="S5">
        <f t="shared" si="4"/>
        <v>0.33382840906686922</v>
      </c>
      <c r="T5">
        <f t="shared" si="4"/>
        <v>0.94775791622924555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0.39817399999999997</v>
      </c>
      <c r="B6">
        <v>-11.87754</v>
      </c>
      <c r="C6">
        <v>-7.7567329999999997</v>
      </c>
      <c r="D6">
        <v>-11.407968</v>
      </c>
      <c r="E6">
        <f t="shared" si="5"/>
        <v>9.203199999999967E-2</v>
      </c>
      <c r="F6">
        <v>-9.4491540000000001</v>
      </c>
      <c r="G6" t="str">
        <f t="shared" si="0"/>
        <v>1+0.0398174i</v>
      </c>
      <c r="H6">
        <f t="shared" si="6"/>
        <v>-6.879962384907152E-3</v>
      </c>
      <c r="I6">
        <f t="shared" si="7"/>
        <v>-2.2801644700370511</v>
      </c>
      <c r="J6" t="str">
        <f t="shared" si="1"/>
        <v>1+0.0398174i</v>
      </c>
      <c r="K6">
        <f t="shared" si="8"/>
        <v>-6.879962384907152E-3</v>
      </c>
      <c r="L6">
        <f t="shared" si="9"/>
        <v>-2.2801644700370511</v>
      </c>
      <c r="M6" t="str">
        <f t="shared" si="2"/>
        <v>1+0.0184211348591757i</v>
      </c>
      <c r="N6">
        <f t="shared" si="10"/>
        <v>-1.4734771294379171E-3</v>
      </c>
      <c r="O6">
        <f t="shared" si="11"/>
        <v>-1.0553339203644807</v>
      </c>
      <c r="P6" s="6">
        <f t="shared" si="3"/>
        <v>-0.17110267283881528</v>
      </c>
      <c r="Q6">
        <f t="shared" si="12"/>
        <v>-1.5233401899252222E-2</v>
      </c>
      <c r="R6" s="6">
        <f t="shared" si="13"/>
        <v>-5.7867655332773982</v>
      </c>
      <c r="S6">
        <f t="shared" si="4"/>
        <v>0.10726540189925189</v>
      </c>
      <c r="T6">
        <f t="shared" si="4"/>
        <v>3.6623884667226019</v>
      </c>
    </row>
    <row r="7" spans="1:23" ht="14.45" x14ac:dyDescent="0.3">
      <c r="A7">
        <v>0.50105100000000002</v>
      </c>
      <c r="B7">
        <v>-11.844129000000001</v>
      </c>
      <c r="C7">
        <v>-9.7320869999999999</v>
      </c>
      <c r="D7">
        <v>-11.750332</v>
      </c>
      <c r="E7">
        <f t="shared" si="5"/>
        <v>-0.25033200000000022</v>
      </c>
      <c r="F7">
        <v>-11.229466</v>
      </c>
      <c r="G7" t="str">
        <f t="shared" si="0"/>
        <v>1+0.0501051i</v>
      </c>
      <c r="H7">
        <f t="shared" si="6"/>
        <v>-1.0889391059351937E-2</v>
      </c>
      <c r="I7">
        <f t="shared" si="7"/>
        <v>-2.8684119641061163</v>
      </c>
      <c r="J7" t="str">
        <f t="shared" si="1"/>
        <v>1+0.0501051i</v>
      </c>
      <c r="K7">
        <f t="shared" si="8"/>
        <v>-1.0889391059351937E-2</v>
      </c>
      <c r="L7">
        <f t="shared" si="9"/>
        <v>-2.8684119641061163</v>
      </c>
      <c r="M7" t="str">
        <f t="shared" si="2"/>
        <v>1+0.023180639726162i</v>
      </c>
      <c r="N7">
        <f t="shared" si="10"/>
        <v>-2.3330201485321292E-3</v>
      </c>
      <c r="O7">
        <f t="shared" si="11"/>
        <v>-1.3279150085997686</v>
      </c>
      <c r="P7" s="6">
        <f t="shared" si="3"/>
        <v>-0.21531080715607059</v>
      </c>
      <c r="Q7">
        <f t="shared" si="12"/>
        <v>-2.4111802267236002E-2</v>
      </c>
      <c r="R7" s="6">
        <f t="shared" si="13"/>
        <v>-7.280049743968072</v>
      </c>
      <c r="S7">
        <f t="shared" si="4"/>
        <v>0.22622019773276422</v>
      </c>
      <c r="T7">
        <f t="shared" si="4"/>
        <v>3.9494162560319284</v>
      </c>
    </row>
    <row r="8" spans="1:23" ht="14.45" x14ac:dyDescent="0.3">
      <c r="A8">
        <v>0.63084200000000001</v>
      </c>
      <c r="B8">
        <v>-11.783839</v>
      </c>
      <c r="C8">
        <v>-12.178081000000001</v>
      </c>
      <c r="D8">
        <v>-11.372482</v>
      </c>
      <c r="E8">
        <f t="shared" si="5"/>
        <v>0.12751800000000024</v>
      </c>
      <c r="F8">
        <v>-13.524948</v>
      </c>
      <c r="G8" t="str">
        <f t="shared" si="0"/>
        <v>1+0.0630842i</v>
      </c>
      <c r="H8">
        <f t="shared" si="6"/>
        <v>-1.724895455618446E-2</v>
      </c>
      <c r="I8">
        <f t="shared" si="7"/>
        <v>-3.6096751110071792</v>
      </c>
      <c r="J8" t="str">
        <f t="shared" si="1"/>
        <v>1+0.0630842i</v>
      </c>
      <c r="K8">
        <f t="shared" si="8"/>
        <v>-1.724895455618446E-2</v>
      </c>
      <c r="L8">
        <f t="shared" si="9"/>
        <v>-3.6096751110071792</v>
      </c>
      <c r="M8" t="str">
        <f t="shared" si="2"/>
        <v>1+0.0291852947626718i</v>
      </c>
      <c r="N8">
        <f t="shared" si="10"/>
        <v>-3.6976651722402244E-3</v>
      </c>
      <c r="O8">
        <f t="shared" si="11"/>
        <v>-1.6717196749183569</v>
      </c>
      <c r="P8" s="6">
        <f t="shared" si="3"/>
        <v>-0.2710843810469391</v>
      </c>
      <c r="Q8">
        <f t="shared" si="12"/>
        <v>-3.8195574284609145E-2</v>
      </c>
      <c r="R8" s="6">
        <f t="shared" si="13"/>
        <v>-9.1621542779796545</v>
      </c>
      <c r="S8">
        <f t="shared" si="4"/>
        <v>0.16571357428460939</v>
      </c>
      <c r="T8">
        <f t="shared" si="4"/>
        <v>4.3627937220203457</v>
      </c>
    </row>
    <row r="9" spans="1:23" ht="14.45" x14ac:dyDescent="0.3">
      <c r="A9">
        <v>0.79433399999999998</v>
      </c>
      <c r="B9">
        <v>-11.807283999999999</v>
      </c>
      <c r="C9">
        <v>-13.71571</v>
      </c>
      <c r="D9">
        <v>-11.830719999999999</v>
      </c>
      <c r="E9">
        <f t="shared" si="5"/>
        <v>-0.33071999999999946</v>
      </c>
      <c r="F9">
        <v>-15.441573</v>
      </c>
      <c r="G9" t="str">
        <f t="shared" si="0"/>
        <v>1+0.0794334i</v>
      </c>
      <c r="H9">
        <f t="shared" si="6"/>
        <v>-2.7316438628935156E-2</v>
      </c>
      <c r="I9">
        <f t="shared" si="7"/>
        <v>-4.541662468696245</v>
      </c>
      <c r="J9" t="str">
        <f t="shared" si="1"/>
        <v>1+0.0794334i</v>
      </c>
      <c r="K9">
        <f t="shared" si="8"/>
        <v>-2.7316438628935156E-2</v>
      </c>
      <c r="L9">
        <f t="shared" si="9"/>
        <v>-4.541662468696245</v>
      </c>
      <c r="M9" t="str">
        <f t="shared" si="2"/>
        <v>1+0.0367490939569847i</v>
      </c>
      <c r="N9">
        <f t="shared" si="10"/>
        <v>-5.8611723465385301E-3</v>
      </c>
      <c r="O9">
        <f t="shared" si="11"/>
        <v>-2.1046208983201558</v>
      </c>
      <c r="P9" s="6">
        <f t="shared" si="3"/>
        <v>-0.34133989292808553</v>
      </c>
      <c r="Q9">
        <f t="shared" si="12"/>
        <v>-6.0494049604408844E-2</v>
      </c>
      <c r="R9" s="6">
        <f t="shared" si="13"/>
        <v>-11.529285728640732</v>
      </c>
      <c r="S9">
        <f t="shared" si="4"/>
        <v>0.27022595039559061</v>
      </c>
      <c r="T9">
        <f t="shared" si="4"/>
        <v>3.9122872713592685</v>
      </c>
    </row>
    <row r="10" spans="1:23" ht="14.45" x14ac:dyDescent="0.3">
      <c r="A10">
        <v>0.99971100000000002</v>
      </c>
      <c r="B10">
        <v>-12.193261</v>
      </c>
      <c r="C10">
        <v>-15.923541</v>
      </c>
      <c r="D10">
        <v>-12.211868000000001</v>
      </c>
      <c r="E10">
        <f t="shared" si="5"/>
        <v>-0.71186800000000083</v>
      </c>
      <c r="F10">
        <v>-16.864985000000001</v>
      </c>
      <c r="G10" t="str">
        <f t="shared" si="0"/>
        <v>1+0.0999711i</v>
      </c>
      <c r="H10">
        <f t="shared" si="6"/>
        <v>-4.3188887662475223E-2</v>
      </c>
      <c r="I10">
        <f t="shared" si="7"/>
        <v>-5.7089536793159681</v>
      </c>
      <c r="J10" t="str">
        <f t="shared" si="1"/>
        <v>1+0.0999711i</v>
      </c>
      <c r="K10">
        <f t="shared" si="8"/>
        <v>-4.3188887662475223E-2</v>
      </c>
      <c r="L10">
        <f t="shared" si="9"/>
        <v>-5.7089536793159681</v>
      </c>
      <c r="M10" t="str">
        <f t="shared" si="2"/>
        <v>1+0.0462506621507214i</v>
      </c>
      <c r="N10">
        <f t="shared" si="10"/>
        <v>-9.2801742190488559E-3</v>
      </c>
      <c r="O10">
        <f t="shared" si="11"/>
        <v>-2.6480806260837184</v>
      </c>
      <c r="P10" s="6">
        <f t="shared" si="3"/>
        <v>-0.42959415774602283</v>
      </c>
      <c r="Q10">
        <f t="shared" si="12"/>
        <v>-9.5657949543999296E-2</v>
      </c>
      <c r="R10" s="6">
        <f t="shared" si="13"/>
        <v>-14.495582142461677</v>
      </c>
      <c r="S10">
        <f t="shared" si="4"/>
        <v>0.61621005045600152</v>
      </c>
      <c r="T10">
        <f t="shared" si="4"/>
        <v>2.3694028575383239</v>
      </c>
    </row>
    <row r="11" spans="1:23" ht="14.45" x14ac:dyDescent="0.3">
      <c r="A11">
        <v>1.25884</v>
      </c>
      <c r="B11">
        <v>-12.200765000000001</v>
      </c>
      <c r="C11">
        <v>-19.401800000000001</v>
      </c>
      <c r="D11">
        <v>-11.554978</v>
      </c>
      <c r="E11">
        <f t="shared" si="5"/>
        <v>-5.4978000000000193E-2</v>
      </c>
      <c r="F11">
        <v>-21.992709999999999</v>
      </c>
      <c r="G11" t="str">
        <f t="shared" si="0"/>
        <v>1+0.125884i</v>
      </c>
      <c r="H11">
        <f t="shared" si="6"/>
        <v>-6.8282089457927367E-2</v>
      </c>
      <c r="I11">
        <f t="shared" si="7"/>
        <v>-7.174881157507718</v>
      </c>
      <c r="J11" t="str">
        <f t="shared" si="1"/>
        <v>1+0.125884i</v>
      </c>
      <c r="K11">
        <f t="shared" si="8"/>
        <v>-6.8282089457927367E-2</v>
      </c>
      <c r="L11">
        <f t="shared" si="9"/>
        <v>-7.174881157507718</v>
      </c>
      <c r="M11" t="str">
        <f t="shared" si="2"/>
        <v>1+0.0582390146170385i</v>
      </c>
      <c r="N11">
        <f t="shared" si="10"/>
        <v>-1.4705400951654152E-2</v>
      </c>
      <c r="O11">
        <f t="shared" si="11"/>
        <v>-3.3330847763450855</v>
      </c>
      <c r="P11" s="6">
        <f t="shared" si="3"/>
        <v>-0.54094664311686413</v>
      </c>
      <c r="Q11">
        <f t="shared" si="12"/>
        <v>-0.15126957986750889</v>
      </c>
      <c r="R11" s="6">
        <f t="shared" si="13"/>
        <v>-18.223793734477386</v>
      </c>
      <c r="S11">
        <f t="shared" si="4"/>
        <v>9.6291579867508692E-2</v>
      </c>
      <c r="T11">
        <f t="shared" si="4"/>
        <v>3.7689162655226127</v>
      </c>
    </row>
    <row r="12" spans="1:23" ht="14.45" x14ac:dyDescent="0.3">
      <c r="A12">
        <v>1.584662</v>
      </c>
      <c r="B12">
        <v>-12.097479999999999</v>
      </c>
      <c r="C12">
        <v>-20.674160000000001</v>
      </c>
      <c r="D12">
        <v>-11.84877</v>
      </c>
      <c r="E12">
        <f t="shared" si="5"/>
        <v>-0.34877000000000002</v>
      </c>
      <c r="F12">
        <v>-22.883113999999999</v>
      </c>
      <c r="G12" t="str">
        <f t="shared" si="0"/>
        <v>1+0.1584662i</v>
      </c>
      <c r="H12">
        <f t="shared" si="6"/>
        <v>-0.10771121069424514</v>
      </c>
      <c r="I12">
        <f t="shared" si="7"/>
        <v>-9.0045697891091425</v>
      </c>
      <c r="J12" t="str">
        <f t="shared" si="1"/>
        <v>1+0.1584662i</v>
      </c>
      <c r="K12">
        <f t="shared" si="8"/>
        <v>-0.10771121069424514</v>
      </c>
      <c r="L12">
        <f t="shared" si="9"/>
        <v>-9.0045697891091425</v>
      </c>
      <c r="M12" t="str">
        <f t="shared" si="2"/>
        <v>1+0.0733128541999503i</v>
      </c>
      <c r="N12">
        <f t="shared" si="10"/>
        <v>-2.3279843400446348E-2</v>
      </c>
      <c r="O12">
        <f t="shared" si="11"/>
        <v>-4.1930156950957285</v>
      </c>
      <c r="P12" s="6">
        <f t="shared" si="3"/>
        <v>-0.68095833416070028</v>
      </c>
      <c r="Q12">
        <f t="shared" si="12"/>
        <v>-0.23870226478893661</v>
      </c>
      <c r="R12" s="6">
        <f t="shared" si="13"/>
        <v>-22.883113607474712</v>
      </c>
      <c r="S12">
        <f t="shared" si="4"/>
        <v>0.11006773521106342</v>
      </c>
      <c r="T12">
        <f t="shared" si="4"/>
        <v>3.9252528694078137E-7</v>
      </c>
    </row>
    <row r="13" spans="1:23" ht="14.45" x14ac:dyDescent="0.3">
      <c r="A13">
        <v>1.9946619999999999</v>
      </c>
      <c r="B13">
        <v>-11.873393999999999</v>
      </c>
      <c r="C13">
        <v>-29.427769000000001</v>
      </c>
      <c r="D13">
        <v>-11.573262</v>
      </c>
      <c r="E13">
        <f t="shared" si="5"/>
        <v>-7.3261999999999716E-2</v>
      </c>
      <c r="F13">
        <v>-32.586069999999999</v>
      </c>
      <c r="G13" t="str">
        <f t="shared" si="0"/>
        <v>1+0.1994662i</v>
      </c>
      <c r="H13">
        <f t="shared" si="6"/>
        <v>-0.16944285160411821</v>
      </c>
      <c r="I13">
        <f t="shared" si="7"/>
        <v>-11.280521296755754</v>
      </c>
      <c r="J13" t="str">
        <f t="shared" si="1"/>
        <v>1+0.1994662i</v>
      </c>
      <c r="K13">
        <f t="shared" si="8"/>
        <v>-0.16944285160411821</v>
      </c>
      <c r="L13">
        <f t="shared" si="9"/>
        <v>-11.280521296755754</v>
      </c>
      <c r="M13" t="str">
        <f t="shared" si="2"/>
        <v>1+0.0922811075069518i</v>
      </c>
      <c r="N13">
        <f t="shared" si="10"/>
        <v>-3.6827077210649664E-2</v>
      </c>
      <c r="O13">
        <f t="shared" si="11"/>
        <v>-5.2723856258608919</v>
      </c>
      <c r="P13" s="6">
        <f t="shared" si="3"/>
        <v>-0.85714285616342856</v>
      </c>
      <c r="Q13">
        <f t="shared" si="12"/>
        <v>-0.37571278041888606</v>
      </c>
      <c r="R13" s="6">
        <f t="shared" si="13"/>
        <v>-28.690571075535829</v>
      </c>
      <c r="S13">
        <f t="shared" si="4"/>
        <v>0.30245078041888634</v>
      </c>
      <c r="T13">
        <f t="shared" si="4"/>
        <v>3.8954989244641709</v>
      </c>
    </row>
    <row r="14" spans="1:23" ht="14.45" x14ac:dyDescent="0.3">
      <c r="A14">
        <v>2.5116000000000001</v>
      </c>
      <c r="B14">
        <v>-12.481131</v>
      </c>
      <c r="C14">
        <v>-35.409426000000003</v>
      </c>
      <c r="D14">
        <v>-12.107238000000001</v>
      </c>
      <c r="E14">
        <f t="shared" si="5"/>
        <v>-0.60723800000000061</v>
      </c>
      <c r="F14">
        <v>-39.727663999999997</v>
      </c>
      <c r="G14" t="str">
        <f t="shared" si="0"/>
        <v>1+0.25116i</v>
      </c>
      <c r="H14">
        <f t="shared" si="6"/>
        <v>-0.26566497442909581</v>
      </c>
      <c r="I14">
        <f t="shared" si="7"/>
        <v>-14.098779884191876</v>
      </c>
      <c r="J14" t="str">
        <f t="shared" si="1"/>
        <v>1+0.25116i</v>
      </c>
      <c r="K14">
        <f t="shared" si="8"/>
        <v>-0.26566497442909581</v>
      </c>
      <c r="L14">
        <f t="shared" si="9"/>
        <v>-14.098779884191876</v>
      </c>
      <c r="M14" t="str">
        <f t="shared" si="2"/>
        <v>1+0.116196743916744i</v>
      </c>
      <c r="N14">
        <f t="shared" si="10"/>
        <v>-5.8244743372936308E-2</v>
      </c>
      <c r="O14">
        <f t="shared" si="11"/>
        <v>-6.6278605732788103</v>
      </c>
      <c r="P14" s="6">
        <f t="shared" si="3"/>
        <v>-1.0792805986879317</v>
      </c>
      <c r="Q14">
        <f t="shared" si="12"/>
        <v>-0.58957469223112791</v>
      </c>
      <c r="R14" s="6">
        <f t="shared" si="13"/>
        <v>-35.904700940350494</v>
      </c>
      <c r="S14">
        <f t="shared" si="4"/>
        <v>1.7663307768872705E-2</v>
      </c>
      <c r="T14">
        <f t="shared" si="4"/>
        <v>3.8229630596495028</v>
      </c>
    </row>
    <row r="15" spans="1:23" ht="14.45" x14ac:dyDescent="0.3">
      <c r="A15">
        <v>3.1613509999999998</v>
      </c>
      <c r="B15">
        <v>-12.183453999999999</v>
      </c>
      <c r="C15">
        <v>-40.425790999999997</v>
      </c>
      <c r="D15">
        <v>-11.820302</v>
      </c>
      <c r="E15">
        <f t="shared" si="5"/>
        <v>-0.32030199999999986</v>
      </c>
      <c r="F15">
        <v>-45.106250000000003</v>
      </c>
      <c r="G15" t="str">
        <f t="shared" si="0"/>
        <v>1+0.3161351i</v>
      </c>
      <c r="H15">
        <f t="shared" si="6"/>
        <v>-0.4136954906375564</v>
      </c>
      <c r="I15">
        <f t="shared" si="7"/>
        <v>-17.543573783701497</v>
      </c>
      <c r="J15" t="str">
        <f t="shared" si="1"/>
        <v>1+0.3161351i</v>
      </c>
      <c r="K15">
        <f t="shared" si="8"/>
        <v>-0.4136954906375564</v>
      </c>
      <c r="L15">
        <f t="shared" si="9"/>
        <v>-17.543573783701497</v>
      </c>
      <c r="M15" t="str">
        <f t="shared" si="2"/>
        <v>1+0.146256845269128i</v>
      </c>
      <c r="N15">
        <f t="shared" si="10"/>
        <v>-9.1920542927677235E-2</v>
      </c>
      <c r="O15">
        <f t="shared" si="11"/>
        <v>-8.320903662848572</v>
      </c>
      <c r="P15" s="6">
        <f t="shared" si="3"/>
        <v>-1.3584905239459675</v>
      </c>
      <c r="Q15">
        <f t="shared" si="12"/>
        <v>-0.91931152420279005</v>
      </c>
      <c r="R15" s="6">
        <f t="shared" si="13"/>
        <v>-44.766541754197533</v>
      </c>
      <c r="S15">
        <f t="shared" si="4"/>
        <v>0.59900952420279019</v>
      </c>
      <c r="T15">
        <f t="shared" si="4"/>
        <v>0.33970824580246983</v>
      </c>
    </row>
    <row r="16" spans="1:23" ht="14.45" x14ac:dyDescent="0.3">
      <c r="A16">
        <v>3.9817399999999998</v>
      </c>
      <c r="B16">
        <v>-13.046597999999999</v>
      </c>
      <c r="C16">
        <v>-49.134607000000003</v>
      </c>
      <c r="D16">
        <v>-12.907681999999999</v>
      </c>
      <c r="E16">
        <f t="shared" si="5"/>
        <v>-1.4076819999999994</v>
      </c>
      <c r="F16">
        <v>-55.629908</v>
      </c>
      <c r="G16" t="str">
        <f t="shared" si="0"/>
        <v>1+0.398174i</v>
      </c>
      <c r="H16">
        <f t="shared" si="6"/>
        <v>-0.63911982935886524</v>
      </c>
      <c r="I16">
        <f t="shared" si="7"/>
        <v>-21.711161275868783</v>
      </c>
      <c r="J16" t="str">
        <f t="shared" si="1"/>
        <v>1+0.398174i</v>
      </c>
      <c r="K16">
        <f t="shared" si="8"/>
        <v>-0.63911982935886524</v>
      </c>
      <c r="L16">
        <f t="shared" si="9"/>
        <v>-21.711161275868783</v>
      </c>
      <c r="M16" t="str">
        <f t="shared" si="2"/>
        <v>1+0.184211348591757i</v>
      </c>
      <c r="N16">
        <f t="shared" si="10"/>
        <v>-0.14492741740481577</v>
      </c>
      <c r="O16">
        <f t="shared" si="11"/>
        <v>-10.437520917815471</v>
      </c>
      <c r="P16" s="6">
        <f t="shared" si="3"/>
        <v>-1.7110267283881531</v>
      </c>
      <c r="Q16">
        <f t="shared" si="12"/>
        <v>-1.4231670761225463</v>
      </c>
      <c r="R16" s="6">
        <f t="shared" si="13"/>
        <v>-55.57087019794119</v>
      </c>
      <c r="S16">
        <f t="shared" si="4"/>
        <v>1.5485076122546904E-2</v>
      </c>
      <c r="T16">
        <f t="shared" si="4"/>
        <v>5.9037802058810485E-2</v>
      </c>
    </row>
    <row r="17" spans="1:20" ht="14.45" x14ac:dyDescent="0.3">
      <c r="A17">
        <v>5.0117770000000004</v>
      </c>
      <c r="B17">
        <v>-13.810931999999999</v>
      </c>
      <c r="C17">
        <v>-64.866144000000006</v>
      </c>
      <c r="D17">
        <v>-13.602517000000001</v>
      </c>
      <c r="E17">
        <f t="shared" si="5"/>
        <v>-2.1025170000000006</v>
      </c>
      <c r="F17">
        <v>-73.768137999999993</v>
      </c>
      <c r="G17" t="str">
        <f t="shared" si="0"/>
        <v>1+0.5011777i</v>
      </c>
      <c r="H17">
        <f t="shared" si="6"/>
        <v>-0.97319476695418605</v>
      </c>
      <c r="I17">
        <f t="shared" si="7"/>
        <v>-26.619007534985407</v>
      </c>
      <c r="J17" t="str">
        <f t="shared" si="1"/>
        <v>1+0.5011777i</v>
      </c>
      <c r="K17">
        <f t="shared" si="8"/>
        <v>-0.97319476695418605</v>
      </c>
      <c r="L17">
        <f t="shared" si="9"/>
        <v>-26.619007534985407</v>
      </c>
      <c r="M17" t="str">
        <f t="shared" si="2"/>
        <v>1+0.231865013790742i</v>
      </c>
      <c r="N17">
        <f t="shared" si="10"/>
        <v>-0.22742279685956215</v>
      </c>
      <c r="O17">
        <f t="shared" si="11"/>
        <v>-13.054211745938554</v>
      </c>
      <c r="P17" s="6">
        <f t="shared" si="3"/>
        <v>-2.1536525247055289</v>
      </c>
      <c r="Q17">
        <f t="shared" si="12"/>
        <v>-2.1738123307679342</v>
      </c>
      <c r="R17" s="6">
        <f t="shared" si="13"/>
        <v>-68.445879340614908</v>
      </c>
      <c r="S17">
        <f t="shared" si="4"/>
        <v>7.1295330767933596E-2</v>
      </c>
      <c r="T17">
        <f t="shared" si="4"/>
        <v>5.3222586593850849</v>
      </c>
    </row>
    <row r="18" spans="1:20" ht="14.45" x14ac:dyDescent="0.3">
      <c r="A18">
        <v>6.3107949999999997</v>
      </c>
      <c r="B18">
        <v>-14.809638</v>
      </c>
      <c r="C18">
        <v>-77.968197000000004</v>
      </c>
      <c r="D18">
        <v>-14.694722000000001</v>
      </c>
      <c r="E18">
        <f t="shared" si="5"/>
        <v>-3.1947220000000005</v>
      </c>
      <c r="F18">
        <v>-87.895555999999999</v>
      </c>
      <c r="G18" t="str">
        <f t="shared" si="0"/>
        <v>1+0.6310795i</v>
      </c>
      <c r="H18">
        <f t="shared" si="6"/>
        <v>-1.4558834872052966</v>
      </c>
      <c r="I18">
        <f t="shared" si="7"/>
        <v>-32.255183349771968</v>
      </c>
      <c r="J18" t="str">
        <f t="shared" si="1"/>
        <v>1+0.6310795i</v>
      </c>
      <c r="K18">
        <f t="shared" si="8"/>
        <v>-1.4558834872052966</v>
      </c>
      <c r="L18">
        <f t="shared" si="9"/>
        <v>-32.255183349771968</v>
      </c>
      <c r="M18" t="str">
        <f t="shared" si="2"/>
        <v>1+0.291962824703801i</v>
      </c>
      <c r="N18">
        <f t="shared" si="10"/>
        <v>-0.3552670952190215</v>
      </c>
      <c r="O18">
        <f t="shared" si="11"/>
        <v>-16.275841730020819</v>
      </c>
      <c r="P18" s="6">
        <f t="shared" si="3"/>
        <v>-2.7118643915419671</v>
      </c>
      <c r="Q18">
        <f t="shared" si="12"/>
        <v>-3.2670340696296147</v>
      </c>
      <c r="R18" s="6">
        <f t="shared" si="13"/>
        <v>-83.498072821106717</v>
      </c>
      <c r="S18">
        <f t="shared" si="4"/>
        <v>7.2312069629614228E-2</v>
      </c>
      <c r="T18">
        <f t="shared" si="4"/>
        <v>4.3974831788932818</v>
      </c>
    </row>
    <row r="19" spans="1:20" ht="14.45" x14ac:dyDescent="0.3">
      <c r="A19">
        <v>7.9433439999999997</v>
      </c>
      <c r="B19">
        <v>-15.934530000000001</v>
      </c>
      <c r="C19">
        <v>-85.801413999999994</v>
      </c>
      <c r="D19">
        <v>-16.222529000000002</v>
      </c>
      <c r="E19">
        <f t="shared" si="5"/>
        <v>-4.7225290000000015</v>
      </c>
      <c r="F19">
        <v>-96.287830999999997</v>
      </c>
      <c r="G19" t="str">
        <f t="shared" si="0"/>
        <v>1+0.7943344i</v>
      </c>
      <c r="H19">
        <f t="shared" si="6"/>
        <v>-2.1244521089644115</v>
      </c>
      <c r="I19">
        <f t="shared" si="7"/>
        <v>-38.461324538633065</v>
      </c>
      <c r="J19" t="str">
        <f t="shared" si="1"/>
        <v>1+0.7943344i</v>
      </c>
      <c r="K19">
        <f t="shared" si="8"/>
        <v>-2.1244521089644115</v>
      </c>
      <c r="L19">
        <f t="shared" si="9"/>
        <v>-38.461324538633065</v>
      </c>
      <c r="M19" t="str">
        <f t="shared" si="2"/>
        <v>1+0.367491124625977i</v>
      </c>
      <c r="N19">
        <f t="shared" si="10"/>
        <v>-0.55014888444705656</v>
      </c>
      <c r="O19">
        <f t="shared" si="11"/>
        <v>-20.177932058884483</v>
      </c>
      <c r="P19" s="6">
        <f t="shared" si="3"/>
        <v>-3.4134006481542403</v>
      </c>
      <c r="Q19">
        <f t="shared" si="12"/>
        <v>-4.7990531023758791</v>
      </c>
      <c r="R19" s="6">
        <f t="shared" si="13"/>
        <v>-100.51398178430485</v>
      </c>
      <c r="S19">
        <f t="shared" si="4"/>
        <v>7.652410237587759E-2</v>
      </c>
      <c r="T19">
        <f t="shared" si="4"/>
        <v>4.2261507843048491</v>
      </c>
    </row>
    <row r="20" spans="1:20" ht="14.45" x14ac:dyDescent="0.3">
      <c r="A20">
        <v>9.9983690000000003</v>
      </c>
      <c r="B20">
        <v>-16.809348</v>
      </c>
      <c r="C20">
        <v>-110.524276</v>
      </c>
      <c r="D20">
        <v>-16.877217000000002</v>
      </c>
      <c r="E20">
        <f t="shared" si="5"/>
        <v>-5.3772170000000017</v>
      </c>
      <c r="F20">
        <v>-123.661075</v>
      </c>
      <c r="G20" t="str">
        <f t="shared" si="0"/>
        <v>1+0.9998369i</v>
      </c>
      <c r="H20">
        <f t="shared" si="6"/>
        <v>-3.0095916223429686</v>
      </c>
      <c r="I20">
        <f t="shared" si="7"/>
        <v>-44.995327148119998</v>
      </c>
      <c r="J20" t="str">
        <f t="shared" si="1"/>
        <v>1+0.9998369i</v>
      </c>
      <c r="K20">
        <f t="shared" si="8"/>
        <v>-3.0095916223429686</v>
      </c>
      <c r="L20">
        <f t="shared" si="9"/>
        <v>-44.995327148119998</v>
      </c>
      <c r="M20" t="str">
        <f t="shared" si="2"/>
        <v>1+0.462564867924077i</v>
      </c>
      <c r="N20">
        <f t="shared" si="10"/>
        <v>-0.84206615416316843</v>
      </c>
      <c r="O20">
        <f t="shared" si="11"/>
        <v>-24.823602994013168</v>
      </c>
      <c r="P20" s="6">
        <f t="shared" si="3"/>
        <v>-4.2964825928582799</v>
      </c>
      <c r="Q20">
        <f t="shared" si="12"/>
        <v>-6.8612493988491057</v>
      </c>
      <c r="R20" s="6">
        <f t="shared" si="13"/>
        <v>-119.11073988311145</v>
      </c>
      <c r="S20">
        <f t="shared" si="4"/>
        <v>1.484032398849104</v>
      </c>
      <c r="T20">
        <f t="shared" si="4"/>
        <v>4.5503351168885473</v>
      </c>
    </row>
    <row r="21" spans="1:20" ht="14.45" x14ac:dyDescent="0.3">
      <c r="A21">
        <v>12.587797</v>
      </c>
      <c r="B21">
        <v>-19.189554999999999</v>
      </c>
      <c r="C21">
        <v>-128.21075099999999</v>
      </c>
      <c r="D21">
        <v>-19.368838</v>
      </c>
      <c r="E21">
        <f t="shared" si="5"/>
        <v>-7.8688380000000002</v>
      </c>
      <c r="F21">
        <v>-143.56834699999999</v>
      </c>
      <c r="G21" t="str">
        <f t="shared" si="0"/>
        <v>1+1.2587797i</v>
      </c>
      <c r="H21">
        <f t="shared" si="6"/>
        <v>-4.1238096145077749</v>
      </c>
      <c r="I21">
        <f t="shared" si="7"/>
        <v>-51.535662025225569</v>
      </c>
      <c r="J21" t="str">
        <f t="shared" si="1"/>
        <v>1+1.2587797i</v>
      </c>
      <c r="K21">
        <f t="shared" si="8"/>
        <v>-4.1238096145077749</v>
      </c>
      <c r="L21">
        <f t="shared" si="9"/>
        <v>-51.535662025225569</v>
      </c>
      <c r="M21" t="str">
        <f t="shared" si="2"/>
        <v>1+0.582362248958814i</v>
      </c>
      <c r="N21">
        <f t="shared" si="10"/>
        <v>-1.2682785999706212</v>
      </c>
      <c r="O21">
        <f t="shared" si="11"/>
        <v>-30.214906554678791</v>
      </c>
      <c r="P21" s="6">
        <f t="shared" si="3"/>
        <v>-5.4092073110057939</v>
      </c>
      <c r="Q21">
        <f t="shared" si="12"/>
        <v>-9.5158978289861711</v>
      </c>
      <c r="R21" s="6">
        <f t="shared" si="13"/>
        <v>-138.69543791613572</v>
      </c>
      <c r="S21">
        <f t="shared" si="4"/>
        <v>1.6470598289861709</v>
      </c>
      <c r="T21">
        <f t="shared" si="4"/>
        <v>4.8729090838642719</v>
      </c>
    </row>
    <row r="22" spans="1:20" ht="14.45" x14ac:dyDescent="0.3">
      <c r="A22">
        <v>15.846621000000001</v>
      </c>
      <c r="B22">
        <v>-23.917383000000001</v>
      </c>
      <c r="C22">
        <v>-131.78428099999999</v>
      </c>
      <c r="D22">
        <v>-25.703842999999999</v>
      </c>
      <c r="E22">
        <f t="shared" si="5"/>
        <v>-14.203842999999999</v>
      </c>
      <c r="F22">
        <v>-154.48395400000001</v>
      </c>
      <c r="G22" t="str">
        <f t="shared" si="0"/>
        <v>1+1.5846621i</v>
      </c>
      <c r="H22">
        <f t="shared" si="6"/>
        <v>-5.454498745710473</v>
      </c>
      <c r="I22">
        <f t="shared" si="7"/>
        <v>-57.746051801083247</v>
      </c>
      <c r="J22" t="str">
        <f t="shared" si="1"/>
        <v>1+1.5846621i</v>
      </c>
      <c r="K22">
        <f t="shared" si="8"/>
        <v>-5.454498745710473</v>
      </c>
      <c r="L22">
        <f t="shared" si="9"/>
        <v>-57.746051801083247</v>
      </c>
      <c r="M22" t="str">
        <f t="shared" si="2"/>
        <v>1+0.733128588263536i</v>
      </c>
      <c r="N22">
        <f t="shared" si="10"/>
        <v>-1.8680877647871788</v>
      </c>
      <c r="O22">
        <f t="shared" si="11"/>
        <v>-36.246208433661053</v>
      </c>
      <c r="P22" s="6">
        <f t="shared" si="3"/>
        <v>-6.8095837713253502</v>
      </c>
      <c r="Q22">
        <f t="shared" si="12"/>
        <v>-12.777085256208125</v>
      </c>
      <c r="R22" s="6">
        <f t="shared" si="13"/>
        <v>-158.54789580715291</v>
      </c>
      <c r="S22">
        <f t="shared" si="4"/>
        <v>1.4267577437918746</v>
      </c>
      <c r="T22">
        <f t="shared" si="4"/>
        <v>4.0639418071529008</v>
      </c>
    </row>
    <row r="23" spans="1:20" ht="14.45" x14ac:dyDescent="0.3">
      <c r="A23">
        <v>19.946619999999999</v>
      </c>
      <c r="B23">
        <v>-23.972866</v>
      </c>
      <c r="C23">
        <v>-135.825965</v>
      </c>
      <c r="D23">
        <v>-26.322683999999999</v>
      </c>
      <c r="E23">
        <f t="shared" si="5"/>
        <v>-14.822683999999999</v>
      </c>
      <c r="F23">
        <v>-147.79883000000001</v>
      </c>
      <c r="G23" t="str">
        <f t="shared" si="0"/>
        <v>1+1.994662i</v>
      </c>
      <c r="H23">
        <f t="shared" si="6"/>
        <v>-6.9711390749072084</v>
      </c>
      <c r="I23">
        <f t="shared" si="7"/>
        <v>-63.373648984638201</v>
      </c>
      <c r="J23" t="str">
        <f t="shared" si="1"/>
        <v>1+1.994662i</v>
      </c>
      <c r="K23">
        <f t="shared" si="8"/>
        <v>-6.9711390749072084</v>
      </c>
      <c r="L23">
        <f t="shared" si="9"/>
        <v>-63.373648984638201</v>
      </c>
      <c r="M23" t="str">
        <f t="shared" si="2"/>
        <v>1+0.922811075069518i</v>
      </c>
      <c r="N23">
        <f t="shared" si="10"/>
        <v>-2.6754254680557117</v>
      </c>
      <c r="O23">
        <f t="shared" si="11"/>
        <v>-42.701164577688658</v>
      </c>
      <c r="P23" s="6">
        <f t="shared" si="3"/>
        <v>-8.5714285616342867</v>
      </c>
      <c r="Q23">
        <f t="shared" si="12"/>
        <v>-16.617703617870127</v>
      </c>
      <c r="R23" s="6">
        <f t="shared" si="13"/>
        <v>-178.01989110859935</v>
      </c>
      <c r="S23">
        <f t="shared" si="4"/>
        <v>1.7950196178701283</v>
      </c>
      <c r="T23">
        <f t="shared" si="4"/>
        <v>30.221061108599343</v>
      </c>
    </row>
    <row r="24" spans="1:20" ht="14.45" x14ac:dyDescent="0.3">
      <c r="A24">
        <v>25.122163</v>
      </c>
      <c r="B24">
        <v>-26.035253000000001</v>
      </c>
      <c r="C24">
        <v>-157.737694</v>
      </c>
      <c r="D24">
        <v>-29.210505000000001</v>
      </c>
      <c r="E24">
        <f t="shared" si="5"/>
        <v>-17.710505000000001</v>
      </c>
      <c r="F24">
        <v>-174.881396</v>
      </c>
      <c r="G24" t="str">
        <f t="shared" si="0"/>
        <v>1+2.5122163i</v>
      </c>
      <c r="H24">
        <f t="shared" si="6"/>
        <v>-8.6399049018980296</v>
      </c>
      <c r="I24">
        <f t="shared" si="7"/>
        <v>-68.294729220704525</v>
      </c>
      <c r="J24" t="str">
        <f t="shared" si="1"/>
        <v>1+2.5122163i</v>
      </c>
      <c r="K24">
        <f t="shared" si="8"/>
        <v>-8.6399049018980296</v>
      </c>
      <c r="L24">
        <f t="shared" si="9"/>
        <v>-68.294729220704525</v>
      </c>
      <c r="M24" t="str">
        <f t="shared" si="2"/>
        <v>1+1.16225256439947i</v>
      </c>
      <c r="N24">
        <f t="shared" si="10"/>
        <v>-3.7122141337876036</v>
      </c>
      <c r="O24">
        <f t="shared" si="11"/>
        <v>-49.291356761612462</v>
      </c>
      <c r="P24" s="6">
        <f t="shared" si="3"/>
        <v>-10.79545434104786</v>
      </c>
      <c r="Q24">
        <f t="shared" si="12"/>
        <v>-20.992023937583664</v>
      </c>
      <c r="R24" s="6">
        <f t="shared" si="13"/>
        <v>-196.67626954406938</v>
      </c>
      <c r="S24">
        <f t="shared" si="4"/>
        <v>3.2815189375836624</v>
      </c>
      <c r="T24">
        <f t="shared" si="4"/>
        <v>21.794873544069389</v>
      </c>
    </row>
    <row r="25" spans="1:20" ht="14.45" x14ac:dyDescent="0.3">
      <c r="A25">
        <v>31.613510999999999</v>
      </c>
      <c r="B25">
        <v>-29.816095000000001</v>
      </c>
      <c r="C25">
        <v>-136.27450899999999</v>
      </c>
      <c r="D25">
        <v>-32.484262000000001</v>
      </c>
      <c r="E25">
        <f t="shared" si="5"/>
        <v>-20.984262000000001</v>
      </c>
      <c r="F25">
        <v>-131.776839</v>
      </c>
      <c r="G25" t="str">
        <f t="shared" si="0"/>
        <v>1+3.1613511i</v>
      </c>
      <c r="H25">
        <f t="shared" si="6"/>
        <v>-10.411612937073439</v>
      </c>
      <c r="I25">
        <f t="shared" si="7"/>
        <v>-72.446771919693163</v>
      </c>
      <c r="J25" t="str">
        <f t="shared" si="1"/>
        <v>1+3.1613511i</v>
      </c>
      <c r="K25">
        <f t="shared" si="8"/>
        <v>-10.411612937073439</v>
      </c>
      <c r="L25">
        <f t="shared" si="9"/>
        <v>-72.446771919693163</v>
      </c>
      <c r="M25" t="str">
        <f t="shared" si="2"/>
        <v>1+1.46256849895531i</v>
      </c>
      <c r="N25">
        <f t="shared" si="10"/>
        <v>-4.9680606598511288</v>
      </c>
      <c r="O25">
        <f t="shared" si="11"/>
        <v>-55.638464809704423</v>
      </c>
      <c r="P25" s="6">
        <f t="shared" si="3"/>
        <v>-13.584905669178019</v>
      </c>
      <c r="Q25">
        <f t="shared" si="12"/>
        <v>-25.791286533998008</v>
      </c>
      <c r="R25" s="6">
        <f t="shared" si="13"/>
        <v>-214.11691431826878</v>
      </c>
      <c r="S25">
        <f t="shared" si="4"/>
        <v>4.8070245339980069</v>
      </c>
      <c r="T25">
        <f t="shared" si="4"/>
        <v>82.340075318268788</v>
      </c>
    </row>
    <row r="26" spans="1:20" x14ac:dyDescent="0.25">
      <c r="A26">
        <v>39.805368999999999</v>
      </c>
      <c r="B26">
        <v>-43.909329</v>
      </c>
      <c r="C26">
        <v>126.187477</v>
      </c>
      <c r="D26">
        <v>-44.180520999999999</v>
      </c>
      <c r="E26">
        <f t="shared" si="5"/>
        <v>-32.680520999999999</v>
      </c>
      <c r="F26">
        <v>-140.46829099999999</v>
      </c>
      <c r="G26" t="str">
        <f t="shared" si="0"/>
        <v>1+3.9805369i</v>
      </c>
      <c r="H26">
        <f t="shared" si="6"/>
        <v>-12.264626106839627</v>
      </c>
      <c r="I26">
        <f t="shared" si="7"/>
        <v>-75.897857509037479</v>
      </c>
      <c r="J26" t="str">
        <f t="shared" si="1"/>
        <v>1+3.9805369i</v>
      </c>
      <c r="K26">
        <f t="shared" si="8"/>
        <v>-12.264626106839627</v>
      </c>
      <c r="L26">
        <f t="shared" si="9"/>
        <v>-75.897857509037479</v>
      </c>
      <c r="M26" t="str">
        <f t="shared" si="2"/>
        <v>1+1.84155688334309i</v>
      </c>
      <c r="N26">
        <f t="shared" si="10"/>
        <v>-6.425962482509366</v>
      </c>
      <c r="O26">
        <f t="shared" si="11"/>
        <v>-61.497208056385112</v>
      </c>
      <c r="P26" s="6">
        <f t="shared" si="3"/>
        <v>-17.105097342456613</v>
      </c>
      <c r="Q26">
        <f t="shared" si="12"/>
        <v>-30.955214696188619</v>
      </c>
      <c r="R26" s="6">
        <f t="shared" si="13"/>
        <v>-230.39802041691669</v>
      </c>
      <c r="S26">
        <f t="shared" si="4"/>
        <v>1.7253063038113794</v>
      </c>
      <c r="T26">
        <f t="shared" si="4"/>
        <v>89.9297294169167</v>
      </c>
    </row>
    <row r="27" spans="1:20" x14ac:dyDescent="0.25">
      <c r="A27">
        <v>50.129005999999997</v>
      </c>
      <c r="B27">
        <v>-44.480395999999999</v>
      </c>
      <c r="C27">
        <v>8.1502619999999997</v>
      </c>
      <c r="D27">
        <v>-36.653300000000002</v>
      </c>
      <c r="E27">
        <f t="shared" si="5"/>
        <v>-25.153300000000002</v>
      </c>
      <c r="F27">
        <v>-194.73259200000001</v>
      </c>
      <c r="G27" t="str">
        <f t="shared" si="0"/>
        <v>1+5.0129006i</v>
      </c>
      <c r="H27">
        <f t="shared" si="6"/>
        <v>-14.171256547813289</v>
      </c>
      <c r="I27">
        <f t="shared" si="7"/>
        <v>-78.718426013108001</v>
      </c>
      <c r="J27" t="str">
        <f t="shared" si="1"/>
        <v>1+5.0129006i</v>
      </c>
      <c r="K27">
        <f t="shared" si="8"/>
        <v>-14.171256547813289</v>
      </c>
      <c r="L27">
        <f t="shared" si="9"/>
        <v>-78.718426013108001</v>
      </c>
      <c r="M27" t="str">
        <f t="shared" si="2"/>
        <v>1+2.31916996057609i</v>
      </c>
      <c r="N27">
        <f t="shared" si="10"/>
        <v>-8.047219169622803</v>
      </c>
      <c r="O27">
        <f t="shared" si="11"/>
        <v>-66.674837973711021</v>
      </c>
      <c r="P27" s="6">
        <f t="shared" si="3"/>
        <v>-21.541353562394857</v>
      </c>
      <c r="Q27">
        <f t="shared" si="12"/>
        <v>-36.389732265249378</v>
      </c>
      <c r="R27" s="6">
        <f t="shared" si="13"/>
        <v>-245.65304356232187</v>
      </c>
      <c r="S27">
        <f t="shared" si="4"/>
        <v>11.236432265249377</v>
      </c>
      <c r="T27">
        <f t="shared" si="4"/>
        <v>50.920451562321858</v>
      </c>
    </row>
    <row r="28" spans="1:20" x14ac:dyDescent="0.25">
      <c r="A28">
        <v>63.107950000000002</v>
      </c>
      <c r="B28">
        <v>-33.740304999999999</v>
      </c>
      <c r="C28">
        <v>-80.632929000000004</v>
      </c>
      <c r="D28">
        <v>-31.998995000000001</v>
      </c>
      <c r="E28">
        <f t="shared" si="5"/>
        <v>-20.498995000000001</v>
      </c>
      <c r="F28">
        <v>-256.48118699999998</v>
      </c>
      <c r="P28" s="1"/>
      <c r="S28">
        <f>SUM(S2:S24)</f>
        <v>13.169553132794023</v>
      </c>
      <c r="T28">
        <f>SUM(T2:T24)</f>
        <v>113.17381167716151</v>
      </c>
    </row>
    <row r="29" spans="1:20" x14ac:dyDescent="0.25">
      <c r="A29">
        <v>79.410837999999998</v>
      </c>
      <c r="B29">
        <v>-46.535994000000002</v>
      </c>
      <c r="C29">
        <v>77.467780000000005</v>
      </c>
      <c r="D29">
        <v>-57.153647999999997</v>
      </c>
      <c r="E29">
        <f t="shared" si="5"/>
        <v>-45.653647999999997</v>
      </c>
      <c r="F29">
        <v>-163.36762400000001</v>
      </c>
      <c r="T29">
        <f>SUM(S28:T28)</f>
        <v>126.34336480995553</v>
      </c>
    </row>
    <row r="30" spans="1:20" x14ac:dyDescent="0.25">
      <c r="A30">
        <v>99.995555999999993</v>
      </c>
      <c r="B30">
        <v>-33.573186</v>
      </c>
      <c r="C30">
        <v>-39.482577999999997</v>
      </c>
      <c r="D30">
        <v>-33.487684000000002</v>
      </c>
      <c r="E30">
        <f t="shared" si="5"/>
        <v>-21.987684000000002</v>
      </c>
      <c r="F30">
        <v>-228.466611</v>
      </c>
    </row>
    <row r="31" spans="1:20" x14ac:dyDescent="0.25">
      <c r="A31">
        <v>125.87393400000001</v>
      </c>
      <c r="B31">
        <v>-31.690961000000001</v>
      </c>
      <c r="C31">
        <v>-98.697215</v>
      </c>
      <c r="D31">
        <v>-31.435376999999999</v>
      </c>
      <c r="E31">
        <f t="shared" si="5"/>
        <v>-19.935376999999999</v>
      </c>
      <c r="F31">
        <v>-286.463661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S18" sqref="S18"/>
    </sheetView>
  </sheetViews>
  <sheetFormatPr defaultRowHeight="15" x14ac:dyDescent="0.25"/>
  <sheetData>
    <row r="1" spans="1:8" x14ac:dyDescent="0.3">
      <c r="A1" t="s">
        <v>43</v>
      </c>
      <c r="F1" t="s">
        <v>47</v>
      </c>
    </row>
    <row r="2" spans="1:8" x14ac:dyDescent="0.3">
      <c r="A2" t="s">
        <v>46</v>
      </c>
      <c r="B2" t="s">
        <v>48</v>
      </c>
      <c r="C2" t="s">
        <v>49</v>
      </c>
      <c r="F2" s="4" t="s">
        <v>46</v>
      </c>
      <c r="G2" s="4" t="s">
        <v>44</v>
      </c>
      <c r="H2" s="4" t="s">
        <v>45</v>
      </c>
    </row>
    <row r="3" spans="1:8" x14ac:dyDescent="0.3">
      <c r="A3">
        <v>16</v>
      </c>
      <c r="B3">
        <v>0.20599999999999999</v>
      </c>
      <c r="C3">
        <v>0.214</v>
      </c>
      <c r="F3" s="4">
        <v>16</v>
      </c>
      <c r="G3" s="4">
        <v>0.1</v>
      </c>
      <c r="H3" s="5">
        <v>0.34399999999999997</v>
      </c>
    </row>
    <row r="4" spans="1:8" x14ac:dyDescent="0.3">
      <c r="A4">
        <v>20</v>
      </c>
      <c r="B4">
        <v>0.17599999999999999</v>
      </c>
      <c r="C4">
        <v>0.187</v>
      </c>
      <c r="F4" s="4">
        <v>20</v>
      </c>
      <c r="G4" s="4">
        <v>0.1</v>
      </c>
      <c r="H4" s="5">
        <v>0.27100000000000002</v>
      </c>
    </row>
    <row r="5" spans="1:8" x14ac:dyDescent="0.3">
      <c r="A5">
        <v>25</v>
      </c>
      <c r="B5">
        <v>0.11</v>
      </c>
      <c r="C5">
        <v>0.185</v>
      </c>
      <c r="F5" s="4">
        <v>25</v>
      </c>
      <c r="G5" s="4">
        <v>0.1</v>
      </c>
      <c r="H5" s="5">
        <v>0.185</v>
      </c>
    </row>
    <row r="6" spans="1:8" x14ac:dyDescent="0.3">
      <c r="A6">
        <v>36</v>
      </c>
      <c r="B6">
        <v>0.1</v>
      </c>
      <c r="C6">
        <v>0.14199999999999999</v>
      </c>
      <c r="F6" s="4">
        <v>36</v>
      </c>
      <c r="G6" s="4">
        <v>0.1</v>
      </c>
      <c r="H6" s="5">
        <v>0.121</v>
      </c>
    </row>
    <row r="7" spans="1:8" x14ac:dyDescent="0.3">
      <c r="A7">
        <v>45</v>
      </c>
      <c r="B7">
        <v>0.105</v>
      </c>
      <c r="C7">
        <v>0.105</v>
      </c>
      <c r="F7" s="4">
        <v>45</v>
      </c>
      <c r="G7" s="4">
        <v>0.1</v>
      </c>
      <c r="H7" s="5">
        <v>9.6000000000000002E-2</v>
      </c>
    </row>
    <row r="8" spans="1:8" x14ac:dyDescent="0.3">
      <c r="A8">
        <v>50</v>
      </c>
      <c r="B8">
        <v>0.105</v>
      </c>
      <c r="C8">
        <v>8.1000000000000003E-2</v>
      </c>
      <c r="F8" s="4">
        <v>50</v>
      </c>
      <c r="G8" s="4">
        <v>0.1</v>
      </c>
      <c r="H8" s="5">
        <v>7.0999999999999994E-2</v>
      </c>
    </row>
    <row r="9" spans="1:8" x14ac:dyDescent="0.3">
      <c r="A9">
        <v>52</v>
      </c>
      <c r="B9">
        <v>0.09</v>
      </c>
      <c r="C9">
        <v>8.1000000000000003E-2</v>
      </c>
      <c r="F9" s="4">
        <v>52</v>
      </c>
      <c r="G9" s="4">
        <v>0.1</v>
      </c>
      <c r="H9" s="5">
        <v>6.4000000000000001E-2</v>
      </c>
    </row>
    <row r="10" spans="1:8" x14ac:dyDescent="0.3">
      <c r="A10">
        <v>55</v>
      </c>
      <c r="B10">
        <v>8.2000000000000003E-2</v>
      </c>
      <c r="C10">
        <v>8.2000000000000003E-2</v>
      </c>
      <c r="F10" s="4">
        <v>55</v>
      </c>
      <c r="G10" s="4">
        <v>0.1</v>
      </c>
      <c r="H10" s="5">
        <v>5.6000000000000001E-2</v>
      </c>
    </row>
    <row r="11" spans="1:8" x14ac:dyDescent="0.3">
      <c r="A11">
        <v>63</v>
      </c>
      <c r="B11">
        <v>0.13200000000000001</v>
      </c>
      <c r="C11">
        <v>3.2000000000000001E-2</v>
      </c>
      <c r="F11" s="4">
        <v>63</v>
      </c>
      <c r="G11" s="4">
        <v>0.1</v>
      </c>
      <c r="H11" s="5">
        <v>3.5000000000000003E-2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1" workbookViewId="0">
      <selection activeCell="X14" sqref="X13:X14"/>
    </sheetView>
  </sheetViews>
  <sheetFormatPr defaultRowHeight="15" x14ac:dyDescent="0.25"/>
  <cols>
    <col min="16" max="16" width="8.140625" bestFit="1" customWidth="1"/>
  </cols>
  <sheetData>
    <row r="1" spans="1:25" ht="14.4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5" ht="14.45" x14ac:dyDescent="0.3">
      <c r="A2">
        <v>0.15848999999999999</v>
      </c>
      <c r="B2">
        <v>2.2053630000000002</v>
      </c>
      <c r="C2">
        <v>-2.6935799999999999</v>
      </c>
      <c r="D2">
        <v>12.559168</v>
      </c>
      <c r="E2">
        <f>D2-12.9</f>
        <v>-0.34083200000000069</v>
      </c>
      <c r="F2">
        <v>-2.994281</v>
      </c>
      <c r="G2" t="str">
        <f t="shared" ref="G2:G33" si="0">COMPLEX(1,$A2*$W$2)</f>
        <v>1+0.0015849i</v>
      </c>
      <c r="H2">
        <f>20*LOG10(1/IMABS(G2))</f>
        <v>-1.0909064176967558E-5</v>
      </c>
      <c r="I2">
        <f>-ATAN2(IMREAL(G2),IMAGINARY(G2))*180/PI()</f>
        <v>-9.0808004916550125E-2</v>
      </c>
      <c r="J2" t="str">
        <f t="shared" ref="J2:J33" si="1">COMPLEX(1,$A2*$W$3)</f>
        <v>1+0.0372660466755645i</v>
      </c>
      <c r="K2">
        <f>20*LOG10(1/IMABS(J2))</f>
        <v>-6.0271162451760044E-3</v>
      </c>
      <c r="L2">
        <f>-ATAN2(IMREAL(J2),IMAGINARY(J2))*180/PI()</f>
        <v>-2.1341995968374254</v>
      </c>
      <c r="M2" t="str">
        <f t="shared" ref="M2:M33" si="2">COMPLEX(1,$A2*$W$4)</f>
        <v>1+0.015849i</v>
      </c>
      <c r="N2">
        <f>20*LOG10(1/IMABS(M2))</f>
        <v>-1.0907707977296768E-3</v>
      </c>
      <c r="O2">
        <f>-ATAN2(IMREAL(M2),IMAGINARY(M2))*180/PI()</f>
        <v>-0.90800478711155075</v>
      </c>
      <c r="P2" s="6">
        <f>-$A2*$W$5*180/PI()</f>
        <v>-6.8106060712713135E-2</v>
      </c>
      <c r="Q2">
        <f>H2+K2+N2</f>
        <v>-7.1287961070826489E-3</v>
      </c>
      <c r="R2">
        <f>I2+L2+O2</f>
        <v>-3.1330123888655264</v>
      </c>
      <c r="S2">
        <f t="shared" ref="S2:S27" si="3">ABS(Q2-E2)</f>
        <v>0.33370320389291802</v>
      </c>
      <c r="T2">
        <f t="shared" ref="T2:T27" si="4">ABS(R2-F2)</f>
        <v>0.13873138886552638</v>
      </c>
      <c r="V2" t="s">
        <v>25</v>
      </c>
      <c r="W2">
        <v>0.01</v>
      </c>
    </row>
    <row r="3" spans="1:25" ht="14.45" x14ac:dyDescent="0.3">
      <c r="A3">
        <v>0.19952600000000001</v>
      </c>
      <c r="B3">
        <v>2.2042769999999998</v>
      </c>
      <c r="C3">
        <v>-3.377545</v>
      </c>
      <c r="D3">
        <v>12.755914000000001</v>
      </c>
      <c r="E3">
        <f t="shared" ref="E3:E33" si="5">D3-12.9</f>
        <v>-0.14408599999999971</v>
      </c>
      <c r="F3">
        <v>-4.7175609999999999</v>
      </c>
      <c r="G3" t="str">
        <f t="shared" si="0"/>
        <v>1+0.00199526i</v>
      </c>
      <c r="H3">
        <f t="shared" ref="H3:H33" si="6">20*LOG10(1/IMABS(G3))</f>
        <v>-1.7289500203494202E-5</v>
      </c>
      <c r="I3">
        <f t="shared" ref="I3:I31" si="7">-ATAN2(IMREAL(G3),IMAGINARY(G3))*180/PI()</f>
        <v>-0.11431982532664504</v>
      </c>
      <c r="J3" t="str">
        <f t="shared" si="1"/>
        <v>1+0.046914917212371i</v>
      </c>
      <c r="K3">
        <f t="shared" ref="K3:K33" si="8">20*LOG10(1/IMABS(J3))</f>
        <v>-9.5483584549493836E-3</v>
      </c>
      <c r="L3">
        <f t="shared" ref="L3:L31" si="9">-ATAN2(IMREAL(J3),IMAGINARY(J3))*180/PI()</f>
        <v>-2.6860572286842967</v>
      </c>
      <c r="M3" t="str">
        <f t="shared" si="2"/>
        <v>1+0.0199526i</v>
      </c>
      <c r="N3">
        <f t="shared" ref="N3:N33" si="10">20*LOG10(1/IMABS(M3))</f>
        <v>-1.7286093995176428E-3</v>
      </c>
      <c r="O3">
        <f t="shared" ref="O3:O31" si="11">-ATAN2(IMREAL(M3),IMAGINARY(M3))*180/PI()</f>
        <v>-1.1430481015492957</v>
      </c>
      <c r="P3" s="6">
        <f t="shared" ref="P3:P27" si="12">-$A3*$W$5*180/PI()</f>
        <v>-8.5739982773454487E-2</v>
      </c>
      <c r="Q3">
        <f t="shared" ref="Q3:R33" si="13">H3+K3+N3</f>
        <v>-1.1294257354670521E-2</v>
      </c>
      <c r="R3">
        <f t="shared" si="13"/>
        <v>-3.9434251555602371</v>
      </c>
      <c r="S3">
        <f t="shared" si="3"/>
        <v>0.1327917426453292</v>
      </c>
      <c r="T3">
        <f t="shared" si="4"/>
        <v>0.7741358444397628</v>
      </c>
      <c r="V3" t="s">
        <v>5</v>
      </c>
      <c r="W3" s="3">
        <v>0.23513184854290151</v>
      </c>
      <c r="Y3" t="s">
        <v>21</v>
      </c>
    </row>
    <row r="4" spans="1:25" ht="14.45" x14ac:dyDescent="0.3">
      <c r="A4">
        <v>0.25118699999999999</v>
      </c>
      <c r="B4">
        <v>2.2009120000000002</v>
      </c>
      <c r="C4">
        <v>-4.24681</v>
      </c>
      <c r="D4">
        <v>12.885066</v>
      </c>
      <c r="E4">
        <f t="shared" si="5"/>
        <v>-1.4934000000000225E-2</v>
      </c>
      <c r="F4">
        <v>-5.3965300000000003</v>
      </c>
      <c r="G4" t="str">
        <f t="shared" si="0"/>
        <v>1+0.00251187i</v>
      </c>
      <c r="H4">
        <f t="shared" si="6"/>
        <v>-2.7401684355449511E-5</v>
      </c>
      <c r="I4">
        <f t="shared" si="7"/>
        <v>-0.14391924700030909</v>
      </c>
      <c r="J4" t="str">
        <f t="shared" si="1"/>
        <v>1+0.0590620636399458i</v>
      </c>
      <c r="K4">
        <f t="shared" si="8"/>
        <v>-1.5123251124801531E-2</v>
      </c>
      <c r="L4">
        <f t="shared" si="9"/>
        <v>-3.3800803496709499</v>
      </c>
      <c r="M4" t="str">
        <f t="shared" si="2"/>
        <v>1+0.0251187i</v>
      </c>
      <c r="N4">
        <f t="shared" si="10"/>
        <v>-2.7393129874728594E-3</v>
      </c>
      <c r="O4">
        <f t="shared" si="11"/>
        <v>-1.4388929250285796</v>
      </c>
      <c r="P4" s="6">
        <f t="shared" si="12"/>
        <v>-0.10793966226414457</v>
      </c>
      <c r="Q4">
        <f t="shared" si="13"/>
        <v>-1.7889965796629839E-2</v>
      </c>
      <c r="R4">
        <f t="shared" si="13"/>
        <v>-4.962892521699839</v>
      </c>
      <c r="S4">
        <f t="shared" si="3"/>
        <v>2.9559657966296143E-3</v>
      </c>
      <c r="T4">
        <f t="shared" si="4"/>
        <v>0.43363747830016131</v>
      </c>
      <c r="V4" t="s">
        <v>8</v>
      </c>
      <c r="W4">
        <v>0.1</v>
      </c>
    </row>
    <row r="5" spans="1:25" ht="14.45" x14ac:dyDescent="0.3">
      <c r="A5">
        <v>0.31623099999999998</v>
      </c>
      <c r="B5">
        <v>2.1957689999999999</v>
      </c>
      <c r="C5">
        <v>-5.3394440000000003</v>
      </c>
      <c r="D5">
        <v>12.858181</v>
      </c>
      <c r="E5">
        <f t="shared" si="5"/>
        <v>-4.1819000000000273E-2</v>
      </c>
      <c r="F5">
        <v>-7.2550369999999997</v>
      </c>
      <c r="G5" t="str">
        <f t="shared" si="0"/>
        <v>1+0.00316231i</v>
      </c>
      <c r="H5">
        <f t="shared" si="6"/>
        <v>-4.3430119324226087E-5</v>
      </c>
      <c r="I5">
        <f t="shared" si="7"/>
        <v>-0.18118641254656442</v>
      </c>
      <c r="J5" t="str">
        <f t="shared" si="1"/>
        <v>1+0.0743559795965703i</v>
      </c>
      <c r="K5">
        <f t="shared" si="8"/>
        <v>-2.3945190738083537E-2</v>
      </c>
      <c r="L5">
        <f t="shared" si="9"/>
        <v>-4.2524583198277721</v>
      </c>
      <c r="M5" t="str">
        <f t="shared" si="2"/>
        <v>1+0.0316231i</v>
      </c>
      <c r="N5">
        <f t="shared" si="10"/>
        <v>-4.3408635333456761E-3</v>
      </c>
      <c r="O5">
        <f t="shared" si="11"/>
        <v>-1.8112665581755554</v>
      </c>
      <c r="P5" s="6">
        <f t="shared" si="12"/>
        <v>-0.13589026238401153</v>
      </c>
      <c r="Q5">
        <f t="shared" si="13"/>
        <v>-2.8329484390753439E-2</v>
      </c>
      <c r="R5">
        <f t="shared" si="13"/>
        <v>-6.2449112905498918</v>
      </c>
      <c r="S5">
        <f t="shared" si="3"/>
        <v>1.3489515609246834E-2</v>
      </c>
      <c r="T5">
        <f t="shared" si="4"/>
        <v>1.0101257094501079</v>
      </c>
      <c r="V5" t="s">
        <v>50</v>
      </c>
      <c r="W5">
        <v>7.4999999999999997E-3</v>
      </c>
      <c r="X5" t="s">
        <v>55</v>
      </c>
    </row>
    <row r="6" spans="1:25" ht="14.45" x14ac:dyDescent="0.3">
      <c r="A6">
        <v>0.39811099999999999</v>
      </c>
      <c r="B6">
        <v>2.1867890000000001</v>
      </c>
      <c r="C6">
        <v>-6.7120649999999999</v>
      </c>
      <c r="D6">
        <v>12.879175</v>
      </c>
      <c r="E6">
        <f t="shared" si="5"/>
        <v>-2.0825000000000315E-2</v>
      </c>
      <c r="F6">
        <v>-8.7725939999999998</v>
      </c>
      <c r="G6" t="str">
        <f t="shared" si="0"/>
        <v>1+0.00398111i</v>
      </c>
      <c r="H6">
        <f t="shared" si="6"/>
        <v>-6.8831815522213662E-5</v>
      </c>
      <c r="I6">
        <f t="shared" si="7"/>
        <v>-0.22809959571424906</v>
      </c>
      <c r="J6" t="str">
        <f t="shared" si="1"/>
        <v>1+0.0936085753552631i</v>
      </c>
      <c r="K6">
        <f t="shared" si="8"/>
        <v>-3.7889574364245893E-2</v>
      </c>
      <c r="L6">
        <f t="shared" si="9"/>
        <v>-5.3477924996698452</v>
      </c>
      <c r="M6" t="str">
        <f t="shared" si="2"/>
        <v>1+0.0398111i</v>
      </c>
      <c r="N6">
        <f t="shared" si="10"/>
        <v>-6.8777871532867295E-3</v>
      </c>
      <c r="O6">
        <f t="shared" si="11"/>
        <v>-2.27980407791053</v>
      </c>
      <c r="P6" s="6">
        <f t="shared" si="12"/>
        <v>-0.17107560058299534</v>
      </c>
      <c r="Q6">
        <f t="shared" si="13"/>
        <v>-4.483619333305483E-2</v>
      </c>
      <c r="R6">
        <f t="shared" si="13"/>
        <v>-7.855696173294624</v>
      </c>
      <c r="S6">
        <f t="shared" si="3"/>
        <v>2.4011193333054515E-2</v>
      </c>
      <c r="T6">
        <f t="shared" si="4"/>
        <v>0.91689782670537578</v>
      </c>
    </row>
    <row r="7" spans="1:25" ht="14.45" x14ac:dyDescent="0.3">
      <c r="A7">
        <v>0.50119100000000005</v>
      </c>
      <c r="B7">
        <v>2.1731050000000001</v>
      </c>
      <c r="C7">
        <v>-8.4422440000000005</v>
      </c>
      <c r="D7">
        <v>12.886836000000001</v>
      </c>
      <c r="E7">
        <f t="shared" si="5"/>
        <v>-1.3163999999999731E-2</v>
      </c>
      <c r="F7">
        <v>-10.115921</v>
      </c>
      <c r="G7" t="str">
        <f t="shared" si="0"/>
        <v>1+0.00501191i</v>
      </c>
      <c r="H7">
        <f t="shared" si="6"/>
        <v>-1.0909011111749086E-4</v>
      </c>
      <c r="I7">
        <f t="shared" si="7"/>
        <v>-0.28715888591101668</v>
      </c>
      <c r="J7" t="str">
        <f t="shared" si="1"/>
        <v>1+0.117845966303065i</v>
      </c>
      <c r="K7">
        <f t="shared" si="8"/>
        <v>-5.989842343460966E-2</v>
      </c>
      <c r="L7">
        <f t="shared" si="9"/>
        <v>-6.7210775228276392</v>
      </c>
      <c r="M7" t="str">
        <f t="shared" si="2"/>
        <v>1+0.0501191i</v>
      </c>
      <c r="N7">
        <f t="shared" si="10"/>
        <v>-1.0895469549292816E-2</v>
      </c>
      <c r="O7">
        <f t="shared" si="11"/>
        <v>-2.8692120957107452</v>
      </c>
      <c r="P7" s="6">
        <f t="shared" si="12"/>
        <v>-0.21537096772455933</v>
      </c>
      <c r="Q7">
        <f t="shared" si="13"/>
        <v>-7.0902983095019967E-2</v>
      </c>
      <c r="R7">
        <f t="shared" si="13"/>
        <v>-9.8774485044494007</v>
      </c>
      <c r="S7">
        <f t="shared" si="3"/>
        <v>5.7738983095020235E-2</v>
      </c>
      <c r="T7">
        <f t="shared" si="4"/>
        <v>0.23847249555059946</v>
      </c>
    </row>
    <row r="8" spans="1:25" ht="14.45" x14ac:dyDescent="0.3">
      <c r="A8">
        <v>0.630969</v>
      </c>
      <c r="B8">
        <v>2.1510899999999999</v>
      </c>
      <c r="C8">
        <v>-10.614077999999999</v>
      </c>
      <c r="D8">
        <v>12.856859</v>
      </c>
      <c r="E8">
        <f t="shared" si="5"/>
        <v>-4.3141000000000318E-2</v>
      </c>
      <c r="F8">
        <v>-12.665053</v>
      </c>
      <c r="G8" t="str">
        <f t="shared" si="0"/>
        <v>1+0.00630969i</v>
      </c>
      <c r="H8">
        <f t="shared" si="6"/>
        <v>-1.7289869344250559E-4</v>
      </c>
      <c r="I8">
        <f t="shared" si="7"/>
        <v>-0.3615138095349289</v>
      </c>
      <c r="J8" t="str">
        <f t="shared" si="1"/>
        <v>1+0.148360907343266i</v>
      </c>
      <c r="K8">
        <f t="shared" si="8"/>
        <v>-9.4555526801897605E-2</v>
      </c>
      <c r="L8">
        <f t="shared" si="9"/>
        <v>-8.4388970543080717</v>
      </c>
      <c r="M8" t="str">
        <f t="shared" si="2"/>
        <v>1+0.0630969i</v>
      </c>
      <c r="N8">
        <f t="shared" si="10"/>
        <v>-1.7255886532964452E-2</v>
      </c>
      <c r="O8">
        <f t="shared" si="11"/>
        <v>-3.6103998825137973</v>
      </c>
      <c r="P8" s="6">
        <f t="shared" si="12"/>
        <v>-0.27113895527692528</v>
      </c>
      <c r="Q8">
        <f t="shared" si="13"/>
        <v>-0.11198431202830456</v>
      </c>
      <c r="R8">
        <f t="shared" si="13"/>
        <v>-12.410810746356798</v>
      </c>
      <c r="S8">
        <f t="shared" si="3"/>
        <v>6.8843312028304238E-2</v>
      </c>
      <c r="T8">
        <f t="shared" si="4"/>
        <v>0.25424225364320208</v>
      </c>
    </row>
    <row r="9" spans="1:25" ht="14.45" x14ac:dyDescent="0.3">
      <c r="A9">
        <v>0.79433399999999998</v>
      </c>
      <c r="B9">
        <v>2.1166710000000002</v>
      </c>
      <c r="C9">
        <v>-13.338066</v>
      </c>
      <c r="D9">
        <v>12.800757000000001</v>
      </c>
      <c r="E9">
        <f t="shared" si="5"/>
        <v>-9.9242999999999526E-2</v>
      </c>
      <c r="F9">
        <v>-16.017576999999999</v>
      </c>
      <c r="G9" t="str">
        <f t="shared" si="0"/>
        <v>1+0.00794334i</v>
      </c>
      <c r="H9">
        <f t="shared" si="6"/>
        <v>-2.7401662608674573E-4</v>
      </c>
      <c r="I9">
        <f t="shared" si="7"/>
        <v>-0.45511028542031379</v>
      </c>
      <c r="J9" t="str">
        <f t="shared" si="1"/>
        <v>1+0.186773221780477i</v>
      </c>
      <c r="K9">
        <f t="shared" si="8"/>
        <v>-0.14891771710130489</v>
      </c>
      <c r="L9">
        <f t="shared" si="9"/>
        <v>-10.579422895507211</v>
      </c>
      <c r="M9" t="str">
        <f t="shared" si="2"/>
        <v>1+0.0794334i</v>
      </c>
      <c r="N9">
        <f t="shared" si="10"/>
        <v>-2.7316438628935156E-2</v>
      </c>
      <c r="O9">
        <f t="shared" si="11"/>
        <v>-4.541662468696245</v>
      </c>
      <c r="P9" s="6">
        <f t="shared" si="12"/>
        <v>-0.34133989292808553</v>
      </c>
      <c r="Q9">
        <f t="shared" si="13"/>
        <v>-0.17650817235632679</v>
      </c>
      <c r="R9">
        <f t="shared" si="13"/>
        <v>-15.57619564962377</v>
      </c>
      <c r="S9">
        <f t="shared" si="3"/>
        <v>7.7265172356327266E-2</v>
      </c>
      <c r="T9">
        <f t="shared" si="4"/>
        <v>0.44138135037622916</v>
      </c>
    </row>
    <row r="10" spans="1:25" ht="14.45" x14ac:dyDescent="0.3">
      <c r="A10">
        <v>1.0000290000000001</v>
      </c>
      <c r="B10">
        <v>2.063215</v>
      </c>
      <c r="C10">
        <v>-16.746424000000001</v>
      </c>
      <c r="D10">
        <v>12.798222000000001</v>
      </c>
      <c r="E10">
        <f t="shared" si="5"/>
        <v>-0.10177799999999948</v>
      </c>
      <c r="F10">
        <v>-19.738320999999999</v>
      </c>
      <c r="G10" t="str">
        <f t="shared" si="0"/>
        <v>1+0.01000029i</v>
      </c>
      <c r="H10">
        <f t="shared" si="6"/>
        <v>-4.3429795555396467E-4</v>
      </c>
      <c r="I10">
        <f t="shared" si="7"/>
        <v>-0.57295531179808501</v>
      </c>
      <c r="J10" t="str">
        <f t="shared" si="1"/>
        <v>1+0.235138667366509i</v>
      </c>
      <c r="K10">
        <f t="shared" si="8"/>
        <v>-0.23371902137328721</v>
      </c>
      <c r="L10">
        <f t="shared" si="9"/>
        <v>-13.232080211583376</v>
      </c>
      <c r="M10" t="str">
        <f t="shared" si="2"/>
        <v>1+0.1000029i</v>
      </c>
      <c r="N10">
        <f t="shared" si="10"/>
        <v>-4.3216231830183929E-2</v>
      </c>
      <c r="O10">
        <f t="shared" si="11"/>
        <v>-5.7107576500866521</v>
      </c>
      <c r="P10" s="6">
        <f t="shared" si="12"/>
        <v>-0.42973080818016152</v>
      </c>
      <c r="Q10">
        <f t="shared" si="13"/>
        <v>-0.27736955115902512</v>
      </c>
      <c r="R10">
        <f t="shared" si="13"/>
        <v>-19.515793173468111</v>
      </c>
      <c r="S10">
        <f t="shared" si="3"/>
        <v>0.17559155115902564</v>
      </c>
      <c r="T10">
        <f t="shared" si="4"/>
        <v>0.22252782653188774</v>
      </c>
    </row>
    <row r="11" spans="1:25" ht="14.45" x14ac:dyDescent="0.3">
      <c r="A11">
        <v>1.2589030000000001</v>
      </c>
      <c r="B11">
        <v>1.976137</v>
      </c>
      <c r="C11">
        <v>-21.002095000000001</v>
      </c>
      <c r="D11">
        <v>12.728961999999999</v>
      </c>
      <c r="E11">
        <f t="shared" si="5"/>
        <v>-0.17103800000000113</v>
      </c>
      <c r="F11">
        <v>-24.449511000000001</v>
      </c>
      <c r="G11" t="str">
        <f t="shared" si="0"/>
        <v>1+0.01258903i</v>
      </c>
      <c r="H11">
        <f t="shared" si="6"/>
        <v>-6.8823132579034195E-4</v>
      </c>
      <c r="I11">
        <f t="shared" si="7"/>
        <v>-0.72126018611845322</v>
      </c>
      <c r="J11" t="str">
        <f t="shared" si="1"/>
        <v>1+0.296008189526204i</v>
      </c>
      <c r="K11">
        <f t="shared" si="8"/>
        <v>-0.36477523851425603</v>
      </c>
      <c r="L11">
        <f t="shared" si="9"/>
        <v>-16.489185130439878</v>
      </c>
      <c r="M11" t="str">
        <f t="shared" si="2"/>
        <v>1+0.1258903i</v>
      </c>
      <c r="N11">
        <f t="shared" si="10"/>
        <v>-6.8288870675985422E-2</v>
      </c>
      <c r="O11">
        <f t="shared" si="11"/>
        <v>-7.17523648976423</v>
      </c>
      <c r="P11" s="6">
        <f t="shared" si="12"/>
        <v>-0.54097371537268413</v>
      </c>
      <c r="Q11">
        <f t="shared" si="13"/>
        <v>-0.43375234051603179</v>
      </c>
      <c r="R11">
        <f t="shared" si="13"/>
        <v>-24.385681806322562</v>
      </c>
      <c r="S11">
        <f t="shared" si="3"/>
        <v>0.26271434051603065</v>
      </c>
      <c r="T11">
        <f t="shared" si="4"/>
        <v>6.3829193677438667E-2</v>
      </c>
    </row>
    <row r="12" spans="1:25" ht="14.45" x14ac:dyDescent="0.3">
      <c r="A12">
        <v>1.584862</v>
      </c>
      <c r="B12">
        <v>1.8415870000000001</v>
      </c>
      <c r="C12">
        <v>-26.272117999999999</v>
      </c>
      <c r="D12">
        <v>12.612731999999999</v>
      </c>
      <c r="E12">
        <f t="shared" si="5"/>
        <v>-0.28726800000000097</v>
      </c>
      <c r="F12">
        <v>-30.905425000000001</v>
      </c>
      <c r="G12" t="str">
        <f t="shared" si="0"/>
        <v>1+0.01584862i</v>
      </c>
      <c r="H12">
        <f t="shared" si="6"/>
        <v>-1.0907184996813031E-3</v>
      </c>
      <c r="I12">
        <f t="shared" si="7"/>
        <v>-0.90798302018285704</v>
      </c>
      <c r="J12" t="str">
        <f t="shared" si="1"/>
        <v>1+0.3726515317454i</v>
      </c>
      <c r="K12">
        <f t="shared" si="8"/>
        <v>-0.56473834203889606</v>
      </c>
      <c r="L12">
        <f t="shared" si="9"/>
        <v>-20.437986172483114</v>
      </c>
      <c r="M12" t="str">
        <f t="shared" si="2"/>
        <v>1+0.1584862i</v>
      </c>
      <c r="N12">
        <f t="shared" si="10"/>
        <v>-0.10773806635781653</v>
      </c>
      <c r="O12">
        <f t="shared" si="11"/>
        <v>-9.005687630442953</v>
      </c>
      <c r="P12" s="6">
        <f t="shared" si="12"/>
        <v>-0.6810442778299699</v>
      </c>
      <c r="Q12">
        <f t="shared" si="13"/>
        <v>-0.67356712689639398</v>
      </c>
      <c r="R12">
        <f t="shared" si="13"/>
        <v>-30.351656823108925</v>
      </c>
      <c r="S12">
        <f t="shared" si="3"/>
        <v>0.38629912689639301</v>
      </c>
      <c r="T12">
        <f t="shared" si="4"/>
        <v>0.55376817689107583</v>
      </c>
    </row>
    <row r="13" spans="1:25" ht="14.45" x14ac:dyDescent="0.3">
      <c r="A13">
        <v>1.995295</v>
      </c>
      <c r="B13">
        <v>1.6296330000000001</v>
      </c>
      <c r="C13">
        <v>-32.805785999999998</v>
      </c>
      <c r="D13">
        <v>12.436799000000001</v>
      </c>
      <c r="E13">
        <f t="shared" si="5"/>
        <v>-0.46320099999999975</v>
      </c>
      <c r="F13">
        <v>-37.710261000000003</v>
      </c>
      <c r="G13" t="str">
        <f t="shared" si="0"/>
        <v>1+0.01995295i</v>
      </c>
      <c r="H13">
        <f t="shared" si="6"/>
        <v>-1.7286700330374355E-3</v>
      </c>
      <c r="I13">
        <f t="shared" si="7"/>
        <v>-1.1430681470917297</v>
      </c>
      <c r="J13" t="str">
        <f t="shared" si="1"/>
        <v>1+0.469157401738409i</v>
      </c>
      <c r="K13">
        <f t="shared" si="8"/>
        <v>-0.86398512346820455</v>
      </c>
      <c r="L13">
        <f t="shared" si="9"/>
        <v>-25.133969293754753</v>
      </c>
      <c r="M13" t="str">
        <f t="shared" si="2"/>
        <v>1+0.1995295i</v>
      </c>
      <c r="N13">
        <f t="shared" si="10"/>
        <v>-0.16954834048306031</v>
      </c>
      <c r="O13">
        <f t="shared" si="11"/>
        <v>-11.284009299220033</v>
      </c>
      <c r="P13" s="6">
        <f t="shared" si="12"/>
        <v>-0.85741486787666688</v>
      </c>
      <c r="Q13">
        <f t="shared" si="13"/>
        <v>-1.0352621339843022</v>
      </c>
      <c r="R13">
        <f t="shared" si="13"/>
        <v>-37.561046740066516</v>
      </c>
      <c r="S13">
        <f t="shared" si="3"/>
        <v>0.57206113398430247</v>
      </c>
      <c r="T13">
        <f t="shared" si="4"/>
        <v>0.14921425993348691</v>
      </c>
    </row>
    <row r="14" spans="1:25" ht="14.45" x14ac:dyDescent="0.3">
      <c r="A14">
        <v>2.5117669999999999</v>
      </c>
      <c r="B14">
        <v>1.3078050000000001</v>
      </c>
      <c r="C14">
        <v>-40.797967</v>
      </c>
      <c r="D14">
        <v>12.080590000000001</v>
      </c>
      <c r="E14">
        <f t="shared" si="5"/>
        <v>-0.81940999999999953</v>
      </c>
      <c r="F14">
        <v>-46.003827999999999</v>
      </c>
      <c r="G14" t="str">
        <f t="shared" si="0"/>
        <v>1+0.02511767i</v>
      </c>
      <c r="H14">
        <f t="shared" si="6"/>
        <v>-2.7390884101677268E-3</v>
      </c>
      <c r="I14">
        <f t="shared" si="7"/>
        <v>-1.4388339475859191</v>
      </c>
      <c r="J14" t="str">
        <f t="shared" si="1"/>
        <v>1+0.590596417819058i</v>
      </c>
      <c r="K14">
        <f t="shared" si="8"/>
        <v>-1.2994888667461748</v>
      </c>
      <c r="L14">
        <f t="shared" si="9"/>
        <v>-30.565946667192275</v>
      </c>
      <c r="M14" t="str">
        <f t="shared" si="2"/>
        <v>1+0.2511767i</v>
      </c>
      <c r="N14">
        <f t="shared" si="10"/>
        <v>-0.26569924548454993</v>
      </c>
      <c r="O14">
        <f t="shared" si="11"/>
        <v>-14.099679943012932</v>
      </c>
      <c r="P14" s="6">
        <f t="shared" si="12"/>
        <v>-1.0793523616517717</v>
      </c>
      <c r="Q14">
        <f t="shared" si="13"/>
        <v>-1.5679272006408924</v>
      </c>
      <c r="R14">
        <f t="shared" si="13"/>
        <v>-46.104460557791121</v>
      </c>
      <c r="S14">
        <f t="shared" si="3"/>
        <v>0.74851720064089289</v>
      </c>
      <c r="T14">
        <f t="shared" si="4"/>
        <v>0.10063255779112268</v>
      </c>
    </row>
    <row r="15" spans="1:25" ht="14.45" x14ac:dyDescent="0.3">
      <c r="A15">
        <v>3.162147</v>
      </c>
      <c r="B15">
        <v>0.81955999999999996</v>
      </c>
      <c r="C15">
        <v>-50.847433000000002</v>
      </c>
      <c r="D15">
        <v>11.514625000000001</v>
      </c>
      <c r="E15">
        <f t="shared" si="5"/>
        <v>-1.3853749999999998</v>
      </c>
      <c r="F15">
        <v>-55.990496</v>
      </c>
      <c r="G15" t="str">
        <f t="shared" si="0"/>
        <v>1+0.03162147i</v>
      </c>
      <c r="H15">
        <f t="shared" si="6"/>
        <v>-4.3404162722761666E-3</v>
      </c>
      <c r="I15">
        <f t="shared" si="7"/>
        <v>-1.8111732593508727</v>
      </c>
      <c r="J15" t="str">
        <f t="shared" si="1"/>
        <v>1+0.74352146947439i</v>
      </c>
      <c r="K15">
        <f t="shared" si="8"/>
        <v>-1.911222838657759</v>
      </c>
      <c r="L15">
        <f t="shared" si="9"/>
        <v>-36.631594794385634</v>
      </c>
      <c r="M15" t="str">
        <f t="shared" si="2"/>
        <v>1+0.3162147i</v>
      </c>
      <c r="N15">
        <f t="shared" si="10"/>
        <v>-0.41389422605834736</v>
      </c>
      <c r="O15">
        <f t="shared" si="11"/>
        <v>-17.547720040672441</v>
      </c>
      <c r="P15" s="6">
        <f t="shared" si="12"/>
        <v>-1.3588325797496605</v>
      </c>
      <c r="Q15">
        <f t="shared" si="13"/>
        <v>-2.3294574809883826</v>
      </c>
      <c r="R15">
        <f t="shared" si="13"/>
        <v>-55.990488094408946</v>
      </c>
      <c r="S15">
        <f t="shared" si="3"/>
        <v>0.94408248098838277</v>
      </c>
      <c r="T15">
        <f t="shared" si="4"/>
        <v>7.9055910546799169E-6</v>
      </c>
    </row>
    <row r="16" spans="1:25" ht="14.45" x14ac:dyDescent="0.3">
      <c r="A16">
        <v>3.981109</v>
      </c>
      <c r="B16">
        <v>0.10435</v>
      </c>
      <c r="C16">
        <v>-62.903165000000001</v>
      </c>
      <c r="D16">
        <v>10.287257</v>
      </c>
      <c r="E16">
        <f t="shared" si="5"/>
        <v>-2.612743</v>
      </c>
      <c r="F16">
        <v>-68.044466999999997</v>
      </c>
      <c r="G16" t="str">
        <f t="shared" si="0"/>
        <v>1+0.03981109i</v>
      </c>
      <c r="H16">
        <f t="shared" si="6"/>
        <v>-6.877783700810409E-3</v>
      </c>
      <c r="I16">
        <f t="shared" si="7"/>
        <v>-2.279803505859392</v>
      </c>
      <c r="J16" t="str">
        <f t="shared" si="1"/>
        <v>1+0.936085518420782i</v>
      </c>
      <c r="K16">
        <f t="shared" si="8"/>
        <v>-2.7329211670253581</v>
      </c>
      <c r="L16">
        <f t="shared" si="9"/>
        <v>-43.109225766629052</v>
      </c>
      <c r="M16" t="str">
        <f t="shared" si="2"/>
        <v>1+0.3981109i</v>
      </c>
      <c r="N16">
        <f t="shared" si="10"/>
        <v>-0.63893147330395728</v>
      </c>
      <c r="O16">
        <f t="shared" si="11"/>
        <v>-21.708040594509949</v>
      </c>
      <c r="P16" s="6">
        <f t="shared" si="12"/>
        <v>-1.7107555761116073</v>
      </c>
      <c r="Q16">
        <f t="shared" si="13"/>
        <v>-3.3787304240301257</v>
      </c>
      <c r="R16">
        <f t="shared" si="13"/>
        <v>-67.097069866998396</v>
      </c>
      <c r="S16">
        <f t="shared" si="3"/>
        <v>0.76598742403012565</v>
      </c>
      <c r="T16">
        <f t="shared" si="4"/>
        <v>0.94739713300160133</v>
      </c>
    </row>
    <row r="17" spans="1:20" ht="14.45" x14ac:dyDescent="0.3">
      <c r="A17">
        <v>5.0121130000000003</v>
      </c>
      <c r="B17">
        <v>-0.95614200000000005</v>
      </c>
      <c r="C17">
        <v>-76.696190999999999</v>
      </c>
      <c r="D17">
        <v>8.6757989999999996</v>
      </c>
      <c r="E17">
        <f t="shared" si="5"/>
        <v>-4.2242010000000008</v>
      </c>
      <c r="F17">
        <v>-79.489788000000004</v>
      </c>
      <c r="G17" t="str">
        <f t="shared" si="0"/>
        <v>1+0.05012113i</v>
      </c>
      <c r="H17">
        <f t="shared" si="6"/>
        <v>-1.0896351070596584E-2</v>
      </c>
      <c r="I17">
        <f t="shared" si="7"/>
        <v>-2.8693281147004464</v>
      </c>
      <c r="J17" t="str">
        <f t="shared" si="1"/>
        <v>1+1.17850739479591i</v>
      </c>
      <c r="K17">
        <f t="shared" si="8"/>
        <v>-3.7819427624354112</v>
      </c>
      <c r="L17">
        <f t="shared" si="9"/>
        <v>-49.684364078108416</v>
      </c>
      <c r="M17" t="str">
        <f t="shared" si="2"/>
        <v>1+0.5012113i</v>
      </c>
      <c r="N17">
        <f t="shared" si="10"/>
        <v>-0.97331167235059723</v>
      </c>
      <c r="O17">
        <f t="shared" si="11"/>
        <v>-26.620546173459473</v>
      </c>
      <c r="P17" s="6">
        <f t="shared" si="12"/>
        <v>-2.1537969100699019</v>
      </c>
      <c r="Q17">
        <f t="shared" si="13"/>
        <v>-4.7661507858566043</v>
      </c>
      <c r="R17">
        <f t="shared" si="13"/>
        <v>-79.174238366268327</v>
      </c>
      <c r="S17">
        <f t="shared" si="3"/>
        <v>0.54194978585660358</v>
      </c>
      <c r="T17">
        <f t="shared" si="4"/>
        <v>0.31554963373167766</v>
      </c>
    </row>
    <row r="18" spans="1:20" ht="14.45" x14ac:dyDescent="0.3">
      <c r="A18">
        <v>6.3094749999999999</v>
      </c>
      <c r="B18">
        <v>-2.3738290000000002</v>
      </c>
      <c r="C18">
        <v>-91.886213999999995</v>
      </c>
      <c r="D18">
        <v>7.063345</v>
      </c>
      <c r="E18">
        <f t="shared" si="5"/>
        <v>-5.8366550000000004</v>
      </c>
      <c r="F18">
        <v>-91.708522000000002</v>
      </c>
      <c r="G18" t="str">
        <f t="shared" si="0"/>
        <v>1+0.06309475i</v>
      </c>
      <c r="H18">
        <f t="shared" si="6"/>
        <v>-1.7254712911997878E-2</v>
      </c>
      <c r="I18">
        <f t="shared" si="7"/>
        <v>-3.6102771850566215</v>
      </c>
      <c r="J18" t="str">
        <f t="shared" si="1"/>
        <v>1+1.48355852008522i</v>
      </c>
      <c r="K18">
        <f t="shared" si="8"/>
        <v>-5.0527833171279077</v>
      </c>
      <c r="L18">
        <f t="shared" si="9"/>
        <v>-56.017864072903684</v>
      </c>
      <c r="M18" t="str">
        <f t="shared" si="2"/>
        <v>1+0.6309475i</v>
      </c>
      <c r="N18">
        <f t="shared" si="10"/>
        <v>-1.455366041946287</v>
      </c>
      <c r="O18">
        <f t="shared" si="11"/>
        <v>-32.249774136713469</v>
      </c>
      <c r="P18" s="6">
        <f t="shared" si="12"/>
        <v>-2.7112971633247884</v>
      </c>
      <c r="Q18">
        <f t="shared" si="13"/>
        <v>-6.525404071986193</v>
      </c>
      <c r="R18">
        <f t="shared" si="13"/>
        <v>-91.877915394673778</v>
      </c>
      <c r="S18">
        <f t="shared" si="3"/>
        <v>0.68874907198619262</v>
      </c>
      <c r="T18">
        <f t="shared" si="4"/>
        <v>0.16939339467377579</v>
      </c>
    </row>
    <row r="19" spans="1:20" ht="14.45" x14ac:dyDescent="0.3">
      <c r="A19">
        <v>7.9433439999999997</v>
      </c>
      <c r="B19">
        <v>-4.2059300000000004</v>
      </c>
      <c r="C19">
        <v>-108.75971199999999</v>
      </c>
      <c r="D19">
        <v>5.0850910000000002</v>
      </c>
      <c r="E19">
        <f t="shared" si="5"/>
        <v>-7.8149090000000001</v>
      </c>
      <c r="F19">
        <v>-104.776256</v>
      </c>
      <c r="G19" t="str">
        <f t="shared" si="0"/>
        <v>1+0.07943344i</v>
      </c>
      <c r="H19">
        <f t="shared" si="6"/>
        <v>-2.7316466053888933E-2</v>
      </c>
      <c r="I19">
        <f t="shared" si="7"/>
        <v>-4.5416647461574007</v>
      </c>
      <c r="J19" t="str">
        <f t="shared" si="1"/>
        <v>1+1.86773315833217i</v>
      </c>
      <c r="K19">
        <f t="shared" si="8"/>
        <v>-6.5209418077462331</v>
      </c>
      <c r="L19">
        <f t="shared" si="9"/>
        <v>-61.835029939601505</v>
      </c>
      <c r="M19" t="str">
        <f t="shared" si="2"/>
        <v>1+0.7943344i</v>
      </c>
      <c r="N19">
        <f t="shared" si="10"/>
        <v>-2.1244521089644115</v>
      </c>
      <c r="O19">
        <f t="shared" si="11"/>
        <v>-38.461324538633065</v>
      </c>
      <c r="P19" s="6">
        <f t="shared" si="12"/>
        <v>-3.4134006481542403</v>
      </c>
      <c r="Q19">
        <f t="shared" si="13"/>
        <v>-8.6727103827645333</v>
      </c>
      <c r="R19">
        <f t="shared" si="13"/>
        <v>-104.83801922439197</v>
      </c>
      <c r="S19">
        <f t="shared" si="3"/>
        <v>0.85780138276453322</v>
      </c>
      <c r="T19">
        <f t="shared" si="4"/>
        <v>6.1763224391967242E-2</v>
      </c>
    </row>
    <row r="20" spans="1:20" ht="14.45" x14ac:dyDescent="0.3">
      <c r="A20">
        <v>10.000294999999999</v>
      </c>
      <c r="B20">
        <v>-6.6680349999999997</v>
      </c>
      <c r="C20">
        <v>-126.484703</v>
      </c>
      <c r="D20">
        <v>2.7205050000000002</v>
      </c>
      <c r="E20">
        <f t="shared" si="5"/>
        <v>-10.179494999999999</v>
      </c>
      <c r="F20">
        <v>-117.170357</v>
      </c>
      <c r="G20" t="str">
        <f t="shared" si="0"/>
        <v>1+0.10000295i</v>
      </c>
      <c r="H20">
        <f t="shared" si="6"/>
        <v>-4.3216274830871967E-2</v>
      </c>
      <c r="I20">
        <f t="shared" si="7"/>
        <v>-5.710760486509737</v>
      </c>
      <c r="J20" t="str">
        <f t="shared" si="1"/>
        <v>1+2.35138784932434i</v>
      </c>
      <c r="K20">
        <f t="shared" si="8"/>
        <v>-8.1484831943587928</v>
      </c>
      <c r="L20">
        <f t="shared" si="9"/>
        <v>-66.960884314069801</v>
      </c>
      <c r="M20" t="str">
        <f t="shared" si="2"/>
        <v>1+1.0000295i</v>
      </c>
      <c r="N20">
        <f t="shared" si="10"/>
        <v>-3.0104280735119544</v>
      </c>
      <c r="O20">
        <f t="shared" si="11"/>
        <v>-45.000845100282525</v>
      </c>
      <c r="P20" s="6">
        <f t="shared" si="12"/>
        <v>-4.2973102303933466</v>
      </c>
      <c r="Q20">
        <f t="shared" si="13"/>
        <v>-11.20212754270162</v>
      </c>
      <c r="R20">
        <f t="shared" si="13"/>
        <v>-117.67248990086208</v>
      </c>
      <c r="S20">
        <f t="shared" si="3"/>
        <v>1.0226325427016203</v>
      </c>
      <c r="T20">
        <f t="shared" si="4"/>
        <v>0.50213290086207962</v>
      </c>
    </row>
    <row r="21" spans="1:20" ht="14.45" x14ac:dyDescent="0.3">
      <c r="A21">
        <v>12.589451</v>
      </c>
      <c r="B21">
        <v>-9.487069</v>
      </c>
      <c r="C21">
        <v>-143.81519499999999</v>
      </c>
      <c r="D21">
        <v>0.53000199999999997</v>
      </c>
      <c r="E21">
        <f t="shared" si="5"/>
        <v>-12.369998000000001</v>
      </c>
      <c r="F21">
        <v>-130.369213</v>
      </c>
      <c r="G21" t="str">
        <f t="shared" si="0"/>
        <v>1+0.12589451i</v>
      </c>
      <c r="H21">
        <f t="shared" si="6"/>
        <v>-6.8293402435126577E-2</v>
      </c>
      <c r="I21">
        <f t="shared" si="7"/>
        <v>-7.1754739416454196</v>
      </c>
      <c r="J21" t="str">
        <f t="shared" si="1"/>
        <v>1+2.96018088577028i</v>
      </c>
      <c r="K21">
        <f t="shared" si="8"/>
        <v>-9.8956864842827805</v>
      </c>
      <c r="L21">
        <f t="shared" si="9"/>
        <v>-71.334147377842768</v>
      </c>
      <c r="M21" t="str">
        <f t="shared" si="2"/>
        <v>1+1.2589451i</v>
      </c>
      <c r="N21">
        <f t="shared" si="10"/>
        <v>-4.124509314916124</v>
      </c>
      <c r="O21">
        <f t="shared" si="11"/>
        <v>-51.539328445041278</v>
      </c>
      <c r="P21" s="6">
        <f t="shared" si="12"/>
        <v>-5.4099180651506522</v>
      </c>
      <c r="Q21">
        <f t="shared" si="13"/>
        <v>-14.08848920163403</v>
      </c>
      <c r="R21">
        <f t="shared" si="13"/>
        <v>-130.04894976452948</v>
      </c>
      <c r="S21">
        <f t="shared" si="3"/>
        <v>1.7184912016340288</v>
      </c>
      <c r="T21">
        <f t="shared" si="4"/>
        <v>0.32026323547052016</v>
      </c>
    </row>
    <row r="22" spans="1:20" ht="14.45" x14ac:dyDescent="0.3">
      <c r="A22">
        <v>15.849119</v>
      </c>
      <c r="B22">
        <v>-13.036381</v>
      </c>
      <c r="C22">
        <v>-162.047562</v>
      </c>
      <c r="D22">
        <v>-2.3465780000000001</v>
      </c>
      <c r="E22">
        <f t="shared" si="5"/>
        <v>-15.246578</v>
      </c>
      <c r="F22">
        <v>-141.03987100000001</v>
      </c>
      <c r="G22" t="str">
        <f t="shared" si="0"/>
        <v>1+0.15849119i</v>
      </c>
      <c r="H22">
        <f t="shared" si="6"/>
        <v>-0.10774476734828803</v>
      </c>
      <c r="I22">
        <f t="shared" si="7"/>
        <v>-9.0059665307782311</v>
      </c>
      <c r="J22" t="str">
        <f t="shared" si="1"/>
        <v>1+3.72663264824642i</v>
      </c>
      <c r="K22">
        <f t="shared" si="8"/>
        <v>-11.728302603245</v>
      </c>
      <c r="L22">
        <f t="shared" si="9"/>
        <v>-74.979176414337431</v>
      </c>
      <c r="M22" t="str">
        <f t="shared" si="2"/>
        <v>1+1.5849119i</v>
      </c>
      <c r="N22">
        <f t="shared" si="10"/>
        <v>-5.4554779623951175</v>
      </c>
      <c r="O22">
        <f t="shared" si="11"/>
        <v>-57.750127632676929</v>
      </c>
      <c r="P22" s="6">
        <f t="shared" si="12"/>
        <v>-6.8106572077545273</v>
      </c>
      <c r="Q22">
        <f t="shared" si="13"/>
        <v>-17.291525332988407</v>
      </c>
      <c r="R22">
        <f t="shared" si="13"/>
        <v>-141.73527057779259</v>
      </c>
      <c r="S22">
        <f t="shared" si="3"/>
        <v>2.0449473329884071</v>
      </c>
      <c r="T22">
        <f t="shared" si="4"/>
        <v>0.69539957779258543</v>
      </c>
    </row>
    <row r="23" spans="1:20" ht="14.45" x14ac:dyDescent="0.3">
      <c r="A23">
        <v>19.952953999999998</v>
      </c>
      <c r="B23">
        <v>-16.963982999999999</v>
      </c>
      <c r="C23">
        <v>-179.60136</v>
      </c>
      <c r="D23">
        <v>-9.3567450000000001</v>
      </c>
      <c r="E23">
        <f t="shared" si="5"/>
        <v>-22.256745000000002</v>
      </c>
      <c r="F23">
        <v>-151.51324500000001</v>
      </c>
      <c r="G23" t="str">
        <f t="shared" si="0"/>
        <v>1+0.19952954i</v>
      </c>
      <c r="H23">
        <f t="shared" si="6"/>
        <v>-0.16954840715247271</v>
      </c>
      <c r="I23">
        <f t="shared" si="7"/>
        <v>-11.28401150330223</v>
      </c>
      <c r="J23" t="str">
        <f t="shared" si="1"/>
        <v>1+4.69157495791148i</v>
      </c>
      <c r="K23">
        <f t="shared" si="8"/>
        <v>-13.619331443011554</v>
      </c>
      <c r="L23">
        <f t="shared" si="9"/>
        <v>-77.967579708757242</v>
      </c>
      <c r="M23" t="str">
        <f t="shared" si="2"/>
        <v>1+1.9952954i</v>
      </c>
      <c r="N23">
        <f t="shared" si="10"/>
        <v>-6.9733430491681192</v>
      </c>
      <c r="O23">
        <f t="shared" si="11"/>
        <v>-63.380936451390973</v>
      </c>
      <c r="P23" s="6">
        <f t="shared" si="12"/>
        <v>-8.5741503976400537</v>
      </c>
      <c r="Q23">
        <f t="shared" si="13"/>
        <v>-20.762222899332144</v>
      </c>
      <c r="R23">
        <f t="shared" si="13"/>
        <v>-152.63252766345045</v>
      </c>
      <c r="S23">
        <f t="shared" si="3"/>
        <v>1.494522100667858</v>
      </c>
      <c r="T23">
        <f t="shared" si="4"/>
        <v>1.1192826634504343</v>
      </c>
    </row>
    <row r="24" spans="1:20" ht="14.45" x14ac:dyDescent="0.3">
      <c r="A24">
        <v>25.120683</v>
      </c>
      <c r="B24">
        <v>-21.375464000000001</v>
      </c>
      <c r="C24">
        <v>163.04237599999999</v>
      </c>
      <c r="D24">
        <v>-11.171386999999999</v>
      </c>
      <c r="E24">
        <f t="shared" si="5"/>
        <v>-24.071387000000001</v>
      </c>
      <c r="F24">
        <v>-162.45881800000001</v>
      </c>
      <c r="G24" t="str">
        <f t="shared" si="0"/>
        <v>1+0.25120683i</v>
      </c>
      <c r="H24">
        <f t="shared" si="6"/>
        <v>-0.2657610821154866</v>
      </c>
      <c r="I24">
        <f t="shared" si="7"/>
        <v>-14.101303803624829</v>
      </c>
      <c r="J24" t="str">
        <f t="shared" si="1"/>
        <v>1+5.90667263045024i</v>
      </c>
      <c r="K24">
        <f t="shared" si="8"/>
        <v>-15.549587141339218</v>
      </c>
      <c r="L24">
        <f t="shared" si="9"/>
        <v>-80.390936643621117</v>
      </c>
      <c r="M24" t="str">
        <f t="shared" si="2"/>
        <v>1+2.5120683i</v>
      </c>
      <c r="N24">
        <f t="shared" si="10"/>
        <v>-8.6394631770250321</v>
      </c>
      <c r="O24">
        <f t="shared" si="11"/>
        <v>-68.293569333002139</v>
      </c>
      <c r="P24" s="6">
        <f t="shared" si="12"/>
        <v>-10.794818357895265</v>
      </c>
      <c r="Q24">
        <f t="shared" si="13"/>
        <v>-24.454811400479738</v>
      </c>
      <c r="R24">
        <f t="shared" si="13"/>
        <v>-162.78580978024809</v>
      </c>
      <c r="S24">
        <f t="shared" si="3"/>
        <v>0.38342440047973625</v>
      </c>
      <c r="T24">
        <f t="shared" si="4"/>
        <v>0.32699178024807907</v>
      </c>
    </row>
    <row r="25" spans="1:20" ht="14.45" x14ac:dyDescent="0.3">
      <c r="A25">
        <v>31.623455</v>
      </c>
      <c r="B25">
        <v>-26.276406000000001</v>
      </c>
      <c r="C25">
        <v>148.762888</v>
      </c>
      <c r="D25">
        <v>-16.565339000000002</v>
      </c>
      <c r="E25">
        <f t="shared" si="5"/>
        <v>-29.465339</v>
      </c>
      <c r="F25">
        <v>-169.62320199999999</v>
      </c>
      <c r="G25" t="str">
        <f t="shared" si="0"/>
        <v>1+0.31623455i</v>
      </c>
      <c r="H25">
        <f t="shared" si="6"/>
        <v>-0.41394379145698545</v>
      </c>
      <c r="I25">
        <f t="shared" si="7"/>
        <v>-17.548753970924498</v>
      </c>
      <c r="J25" t="str">
        <f t="shared" si="1"/>
        <v>1+7.43568143146326i</v>
      </c>
      <c r="K25">
        <f t="shared" si="8"/>
        <v>-17.504262981085507</v>
      </c>
      <c r="L25">
        <f t="shared" si="9"/>
        <v>-82.340439667372493</v>
      </c>
      <c r="M25" t="str">
        <f t="shared" si="2"/>
        <v>1+3.1623455i</v>
      </c>
      <c r="N25">
        <f t="shared" si="10"/>
        <v>-10.414096247356303</v>
      </c>
      <c r="O25">
        <f t="shared" si="11"/>
        <v>-72.451952737137788</v>
      </c>
      <c r="P25" s="6">
        <f t="shared" si="12"/>
        <v>-13.589178788414106</v>
      </c>
      <c r="Q25">
        <f t="shared" si="13"/>
        <v>-28.332303019898795</v>
      </c>
      <c r="R25">
        <f t="shared" si="13"/>
        <v>-172.34114637543479</v>
      </c>
      <c r="S25">
        <f t="shared" si="3"/>
        <v>1.1330359801012051</v>
      </c>
      <c r="T25">
        <f t="shared" si="4"/>
        <v>2.7179443754347972</v>
      </c>
    </row>
    <row r="26" spans="1:20" x14ac:dyDescent="0.25">
      <c r="A26">
        <v>39.81109</v>
      </c>
      <c r="B26">
        <v>-31.919993000000002</v>
      </c>
      <c r="C26">
        <v>128.70445599999999</v>
      </c>
      <c r="D26">
        <v>-26.353489</v>
      </c>
      <c r="E26">
        <f t="shared" si="5"/>
        <v>-39.253489000000002</v>
      </c>
      <c r="F26">
        <v>-174.54468299999999</v>
      </c>
      <c r="G26" t="str">
        <f t="shared" si="0"/>
        <v>1+0.3981109i</v>
      </c>
      <c r="H26">
        <f t="shared" si="6"/>
        <v>-0.63893147330395728</v>
      </c>
      <c r="I26">
        <f t="shared" si="7"/>
        <v>-21.708040594509949</v>
      </c>
      <c r="J26" t="str">
        <f t="shared" si="1"/>
        <v>1+9.36085518420782i</v>
      </c>
      <c r="K26">
        <f t="shared" si="8"/>
        <v>-19.475592363214741</v>
      </c>
      <c r="L26">
        <f t="shared" si="9"/>
        <v>-83.902340972175608</v>
      </c>
      <c r="M26" t="str">
        <f t="shared" si="2"/>
        <v>1+3.981109i</v>
      </c>
      <c r="N26">
        <f t="shared" si="10"/>
        <v>-12.265800295267084</v>
      </c>
      <c r="O26">
        <f t="shared" si="11"/>
        <v>-75.899803197305175</v>
      </c>
      <c r="P26" s="6">
        <f t="shared" si="12"/>
        <v>-17.107555761116075</v>
      </c>
      <c r="Q26">
        <f t="shared" si="13"/>
        <v>-32.380324131785784</v>
      </c>
      <c r="R26">
        <f t="shared" si="13"/>
        <v>-181.51018476399074</v>
      </c>
      <c r="S26">
        <f t="shared" si="3"/>
        <v>6.8731648682142179</v>
      </c>
      <c r="T26">
        <f t="shared" si="4"/>
        <v>6.9655017639907442</v>
      </c>
    </row>
    <row r="27" spans="1:20" x14ac:dyDescent="0.25">
      <c r="A27">
        <v>50.121133999999998</v>
      </c>
      <c r="B27">
        <v>-38.584370999999997</v>
      </c>
      <c r="C27">
        <v>111.430224</v>
      </c>
      <c r="D27">
        <v>-31.416573</v>
      </c>
      <c r="E27">
        <f t="shared" si="5"/>
        <v>-44.316572999999998</v>
      </c>
      <c r="F27">
        <v>-171.59804600000001</v>
      </c>
      <c r="G27" t="str">
        <f t="shared" si="0"/>
        <v>1+0.50121134i</v>
      </c>
      <c r="H27">
        <f t="shared" si="6"/>
        <v>-0.97331181152648216</v>
      </c>
      <c r="I27">
        <f t="shared" si="7"/>
        <v>-26.62054800514726</v>
      </c>
      <c r="J27" t="str">
        <f t="shared" si="1"/>
        <v>1+11.7850748884865i</v>
      </c>
      <c r="K27">
        <f t="shared" si="8"/>
        <v>-21.457804303934576</v>
      </c>
      <c r="L27">
        <f t="shared" si="9"/>
        <v>-85.149894225920264</v>
      </c>
      <c r="M27" t="str">
        <f t="shared" si="2"/>
        <v>1+5.0121134i</v>
      </c>
      <c r="N27">
        <f t="shared" si="10"/>
        <v>-14.169944667176086</v>
      </c>
      <c r="O27">
        <f t="shared" si="11"/>
        <v>-78.716699588343204</v>
      </c>
      <c r="P27" s="6">
        <f t="shared" si="12"/>
        <v>-21.537970819572397</v>
      </c>
      <c r="Q27">
        <f t="shared" si="13"/>
        <v>-36.601060782637148</v>
      </c>
      <c r="R27">
        <f t="shared" si="13"/>
        <v>-190.48714181941074</v>
      </c>
      <c r="S27">
        <f t="shared" si="3"/>
        <v>7.7155122173628499</v>
      </c>
      <c r="T27">
        <f t="shared" si="4"/>
        <v>18.889095819410727</v>
      </c>
    </row>
    <row r="28" spans="1:20" x14ac:dyDescent="0.25">
      <c r="A28">
        <v>63.098047999999999</v>
      </c>
      <c r="B28">
        <v>-42.459124000000003</v>
      </c>
      <c r="C28">
        <v>100.417484</v>
      </c>
      <c r="D28">
        <v>-32.585667000000001</v>
      </c>
      <c r="E28">
        <f t="shared" si="5"/>
        <v>-45.485666999999999</v>
      </c>
      <c r="F28">
        <v>-206.151893</v>
      </c>
      <c r="G28" t="str">
        <f t="shared" si="0"/>
        <v>1+0.63098048i</v>
      </c>
      <c r="H28">
        <f t="shared" si="6"/>
        <v>-1.4554953204938823</v>
      </c>
      <c r="I28">
        <f t="shared" si="7"/>
        <v>-32.25112568079674</v>
      </c>
      <c r="J28" t="str">
        <f t="shared" si="1"/>
        <v>1+14.8363606656887i</v>
      </c>
      <c r="K28">
        <f t="shared" si="8"/>
        <v>-23.446233075915753</v>
      </c>
      <c r="L28">
        <f t="shared" si="9"/>
        <v>-86.143983613233587</v>
      </c>
      <c r="M28" t="str">
        <f t="shared" si="2"/>
        <v>1+6.3098048i</v>
      </c>
      <c r="N28">
        <f t="shared" si="10"/>
        <v>-16.108052934028425</v>
      </c>
      <c r="O28">
        <f t="shared" si="11"/>
        <v>-80.994462826162277</v>
      </c>
      <c r="P28" s="1"/>
      <c r="Q28">
        <f t="shared" si="13"/>
        <v>-41.009781330438059</v>
      </c>
      <c r="R28">
        <f t="shared" si="13"/>
        <v>-199.38957212019261</v>
      </c>
    </row>
    <row r="29" spans="1:20" x14ac:dyDescent="0.25">
      <c r="A29">
        <v>79.433442999999997</v>
      </c>
      <c r="B29">
        <v>-67.720887000000005</v>
      </c>
      <c r="C29">
        <v>105.225351</v>
      </c>
      <c r="D29">
        <v>-36.904392000000001</v>
      </c>
      <c r="E29">
        <f t="shared" si="5"/>
        <v>-49.804392</v>
      </c>
      <c r="F29">
        <v>-238.59470499999998</v>
      </c>
      <c r="G29" t="str">
        <f t="shared" si="0"/>
        <v>1+0.79433443i</v>
      </c>
      <c r="H29">
        <f t="shared" si="6"/>
        <v>-2.1244522358737923</v>
      </c>
      <c r="I29">
        <f t="shared" si="7"/>
        <v>-38.461325592531288</v>
      </c>
      <c r="J29" t="str">
        <f t="shared" si="1"/>
        <v>1+18.6773322887172i</v>
      </c>
      <c r="K29">
        <f t="shared" si="8"/>
        <v>-25.438728675505136</v>
      </c>
      <c r="L29">
        <f t="shared" si="9"/>
        <v>-86.935262265002081</v>
      </c>
      <c r="M29" t="str">
        <f t="shared" si="2"/>
        <v>1+7.9433443i</v>
      </c>
      <c r="N29">
        <f t="shared" si="10"/>
        <v>-18.068357970584664</v>
      </c>
      <c r="O29">
        <f t="shared" si="11"/>
        <v>-82.824692483217106</v>
      </c>
      <c r="Q29">
        <f t="shared" si="13"/>
        <v>-45.631538881963593</v>
      </c>
      <c r="R29">
        <f t="shared" si="13"/>
        <v>-208.22128034075047</v>
      </c>
    </row>
    <row r="30" spans="1:20" x14ac:dyDescent="0.25">
      <c r="A30">
        <v>100.00027</v>
      </c>
      <c r="B30">
        <v>-59.355027999999997</v>
      </c>
      <c r="C30">
        <v>-152.91695100000001</v>
      </c>
      <c r="D30">
        <v>-37.818598999999999</v>
      </c>
      <c r="E30">
        <f t="shared" si="5"/>
        <v>-50.718598999999998</v>
      </c>
      <c r="F30">
        <v>-251.80307300000004</v>
      </c>
      <c r="G30" t="str">
        <f t="shared" si="0"/>
        <v>1+1.0000027i</v>
      </c>
      <c r="H30">
        <f t="shared" si="6"/>
        <v>-3.0103116825908227</v>
      </c>
      <c r="I30">
        <f t="shared" si="7"/>
        <v>-45.00007734919793</v>
      </c>
      <c r="J30" t="str">
        <f t="shared" si="1"/>
        <v>1+23.5132483398893i</v>
      </c>
      <c r="K30">
        <f t="shared" si="8"/>
        <v>-27.434100752516379</v>
      </c>
      <c r="L30">
        <f t="shared" si="9"/>
        <v>-87.564723008571548</v>
      </c>
      <c r="M30" t="str">
        <f t="shared" si="2"/>
        <v>1+10.000027i</v>
      </c>
      <c r="N30">
        <f t="shared" si="10"/>
        <v>-20.043236957500671</v>
      </c>
      <c r="O30">
        <f t="shared" si="11"/>
        <v>-84.28942217915295</v>
      </c>
      <c r="Q30">
        <f t="shared" si="13"/>
        <v>-50.487649392607878</v>
      </c>
      <c r="R30">
        <f t="shared" si="13"/>
        <v>-216.85422253692244</v>
      </c>
    </row>
    <row r="31" spans="1:20" x14ac:dyDescent="0.25">
      <c r="A31">
        <v>125.89976799999999</v>
      </c>
      <c r="B31">
        <v>-54.451208999999999</v>
      </c>
      <c r="C31">
        <v>-4.2553460000000003</v>
      </c>
      <c r="D31">
        <v>-43.949762</v>
      </c>
      <c r="E31">
        <f t="shared" si="5"/>
        <v>-56.849761999999998</v>
      </c>
      <c r="F31">
        <v>-354.87647199999998</v>
      </c>
      <c r="G31" t="str">
        <f t="shared" si="0"/>
        <v>1+1.25899768i</v>
      </c>
      <c r="H31">
        <f t="shared" si="6"/>
        <v>-4.1247317425268335</v>
      </c>
      <c r="I31">
        <f t="shared" si="7"/>
        <v>-51.540493861538017</v>
      </c>
      <c r="J31" t="str">
        <f t="shared" si="1"/>
        <v>1+29.6030451809624i</v>
      </c>
      <c r="K31">
        <f t="shared" si="8"/>
        <v>-29.431680708964784</v>
      </c>
      <c r="L31">
        <f t="shared" si="9"/>
        <v>-88.065266580147636</v>
      </c>
      <c r="M31" t="str">
        <f t="shared" si="2"/>
        <v>1+12.5899768i</v>
      </c>
      <c r="N31">
        <f t="shared" si="10"/>
        <v>-22.027811513695177</v>
      </c>
      <c r="O31">
        <f t="shared" si="11"/>
        <v>-85.458629962067846</v>
      </c>
      <c r="Q31">
        <f t="shared" si="13"/>
        <v>-55.584223965186794</v>
      </c>
      <c r="R31">
        <f t="shared" si="13"/>
        <v>-225.06439040375349</v>
      </c>
    </row>
    <row r="32" spans="1:20" x14ac:dyDescent="0.25">
      <c r="A32">
        <v>158.482349</v>
      </c>
      <c r="B32">
        <v>-56.526812999999997</v>
      </c>
      <c r="C32">
        <v>-10.689069</v>
      </c>
      <c r="D32">
        <v>-44.112836999999999</v>
      </c>
      <c r="E32">
        <f t="shared" si="5"/>
        <v>-57.012836999999998</v>
      </c>
      <c r="F32">
        <v>-359.92659200000003</v>
      </c>
      <c r="G32" t="str">
        <f t="shared" si="0"/>
        <v>1+1.58482349i</v>
      </c>
      <c r="H32">
        <f t="shared" si="6"/>
        <v>-5.4551314025488704</v>
      </c>
      <c r="I32">
        <f>-ATAN2(IMREAL(G32),IMAGINARY(G32))*180/PI()</f>
        <v>-57.748685206634569</v>
      </c>
      <c r="J32" t="str">
        <f t="shared" si="1"/>
        <v>1+37.2642476817913i</v>
      </c>
      <c r="K32">
        <f t="shared" si="8"/>
        <v>-31.428973546747436</v>
      </c>
      <c r="L32">
        <f>-ATAN2(IMREAL(J32),IMAGINARY(J32))*180/PI()</f>
        <v>-88.462815287907304</v>
      </c>
      <c r="M32" t="str">
        <f t="shared" si="2"/>
        <v>1+15.8482349i</v>
      </c>
      <c r="N32">
        <f t="shared" si="10"/>
        <v>-24.016874757552714</v>
      </c>
      <c r="O32">
        <f>-ATAN2(IMREAL(M32),IMAGINARY(M32))*180/PI()</f>
        <v>-86.389508267046338</v>
      </c>
      <c r="Q32">
        <f t="shared" si="13"/>
        <v>-60.900979706849022</v>
      </c>
      <c r="R32">
        <f t="shared" si="13"/>
        <v>-232.60100876158822</v>
      </c>
    </row>
    <row r="33" spans="1:20" x14ac:dyDescent="0.25">
      <c r="A33">
        <v>199.52891600000001</v>
      </c>
      <c r="B33">
        <v>-51.729813</v>
      </c>
      <c r="C33">
        <v>-123.831419</v>
      </c>
      <c r="D33">
        <v>-37.844053000000002</v>
      </c>
      <c r="E33">
        <f t="shared" si="5"/>
        <v>-50.744053000000001</v>
      </c>
      <c r="F33">
        <v>-484.44384400000001</v>
      </c>
      <c r="G33" t="str">
        <f t="shared" si="0"/>
        <v>1+1.99528916i</v>
      </c>
      <c r="H33">
        <f t="shared" si="6"/>
        <v>-6.973321338549443</v>
      </c>
      <c r="I33">
        <f>-ATAN2(IMREAL(G33),IMAGINARY(G33))*180/PI()</f>
        <v>-63.380864676258504</v>
      </c>
      <c r="J33" t="str">
        <f t="shared" si="1"/>
        <v>1+46.9156028568413i</v>
      </c>
      <c r="K33">
        <f t="shared" si="8"/>
        <v>-33.428318680734861</v>
      </c>
      <c r="L33">
        <f>-ATAN2(IMREAL(J33),IMAGINARY(J33))*180/PI()</f>
        <v>-88.778932776185442</v>
      </c>
      <c r="M33" t="str">
        <f t="shared" si="2"/>
        <v>1+19.9528916i</v>
      </c>
      <c r="N33">
        <f t="shared" si="10"/>
        <v>-26.0110118757271</v>
      </c>
      <c r="O33">
        <f>-ATAN2(IMREAL(M33),IMAGINARY(M33))*180/PI()</f>
        <v>-87.130847968123575</v>
      </c>
      <c r="Q33">
        <f t="shared" si="13"/>
        <v>-66.412651895011408</v>
      </c>
      <c r="R33">
        <f t="shared" si="13"/>
        <v>-239.2906454205675</v>
      </c>
    </row>
    <row r="34" spans="1:20" x14ac:dyDescent="0.25">
      <c r="S34">
        <f>SUM(S2:S24)</f>
        <v>13.318570166050963</v>
      </c>
      <c r="T34">
        <f>SUM(T2:T24)</f>
        <v>9.755777811369752</v>
      </c>
    </row>
    <row r="35" spans="1:20" x14ac:dyDescent="0.25">
      <c r="T35">
        <f>SUM(S34:T34)</f>
        <v>23.074347977420715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P1" sqref="P1:P1048576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13</v>
      </c>
      <c r="E1" t="s">
        <v>13</v>
      </c>
      <c r="F1" t="s">
        <v>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2.1602899999999998</v>
      </c>
      <c r="C2">
        <v>-2.6973690000000001</v>
      </c>
      <c r="D2">
        <v>-0.42992900000000001</v>
      </c>
      <c r="E2">
        <f>D2-4.6+5</f>
        <v>-2.9928999999999206E-2</v>
      </c>
      <c r="F2">
        <v>-4.1864169999999996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1+0.0429549349747961i</v>
      </c>
      <c r="N2">
        <f>20*LOG10(1/IMABS(M2))</f>
        <v>-8.0058986289927928E-3</v>
      </c>
      <c r="O2">
        <f>-ATAN2(IMREAL(M2),IMAGINARY(M2))*180/PI()</f>
        <v>-2.4596244542280981</v>
      </c>
      <c r="P2" s="6">
        <f t="shared" ref="P2:P27" si="3">-$A2*$V$5*180/PI()</f>
        <v>-6.8106060712713135E-2</v>
      </c>
      <c r="Q2">
        <f>H2+K2+N2</f>
        <v>-1.0187440224452147E-2</v>
      </c>
      <c r="R2" s="6">
        <f>I2+L2+O2+P2</f>
        <v>-4.3437400891639131</v>
      </c>
      <c r="S2">
        <f t="shared" ref="S2:S27" si="4">ABS(Q2-E2)</f>
        <v>1.9741559775547059E-2</v>
      </c>
      <c r="T2">
        <f t="shared" ref="T2:T27" si="5">ABS(R2-F2)</f>
        <v>0.15732308916391347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2.1587909999999999</v>
      </c>
      <c r="C3">
        <v>-3.3888029999999998</v>
      </c>
      <c r="D3">
        <v>-0.23302899999999999</v>
      </c>
      <c r="E3">
        <f t="shared" ref="E3:E27" si="6">D3-4.6+5</f>
        <v>0.1669710000000002</v>
      </c>
      <c r="F3">
        <v>-5.5567060000000001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1+0.0540767641856342i</v>
      </c>
      <c r="N3">
        <f t="shared" ref="N3:N27" si="11">20*LOG10(1/IMABS(M3))</f>
        <v>-1.2681524762581983E-2</v>
      </c>
      <c r="O3">
        <f t="shared" ref="O3:O27" si="12">-ATAN2(IMREAL(M3),IMAGINARY(M3))*180/PI()</f>
        <v>-3.0953554612130496</v>
      </c>
      <c r="P3" s="6">
        <f t="shared" si="3"/>
        <v>-8.5739982773454487E-2</v>
      </c>
      <c r="Q3">
        <f t="shared" ref="Q3:Q27" si="13">H3+K3+N3</f>
        <v>-1.6138743561617271E-2</v>
      </c>
      <c r="R3" s="6">
        <f t="shared" ref="R3:R27" si="14">I3+L3+O3+P3</f>
        <v>-5.4671916470850954</v>
      </c>
      <c r="S3">
        <f t="shared" si="4"/>
        <v>0.18310974356161747</v>
      </c>
      <c r="T3">
        <f t="shared" si="5"/>
        <v>8.9514352914904727E-2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2.1552850000000001</v>
      </c>
      <c r="C4">
        <v>-4.2645819999999999</v>
      </c>
      <c r="D4">
        <v>-0.26123000000000002</v>
      </c>
      <c r="E4">
        <f t="shared" si="6"/>
        <v>0.13877000000000006</v>
      </c>
      <c r="F4">
        <v>-6.5221330000000002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1+0.0680782462711471i</v>
      </c>
      <c r="N4">
        <f t="shared" si="11"/>
        <v>-2.0081519329106734E-2</v>
      </c>
      <c r="O4">
        <f t="shared" si="12"/>
        <v>-3.8945869267034752</v>
      </c>
      <c r="P4" s="6">
        <f t="shared" si="3"/>
        <v>-0.10793966226414457</v>
      </c>
      <c r="Q4">
        <f t="shared" si="13"/>
        <v>-2.5560145304052453E-2</v>
      </c>
      <c r="R4" s="6">
        <f t="shared" si="14"/>
        <v>-6.8803124390247792</v>
      </c>
      <c r="S4">
        <f t="shared" si="4"/>
        <v>0.16433014530405252</v>
      </c>
      <c r="T4">
        <f t="shared" si="5"/>
        <v>0.358179439024779</v>
      </c>
      <c r="U4" t="s">
        <v>22</v>
      </c>
      <c r="V4" s="3">
        <v>0.2710261529105692</v>
      </c>
      <c r="W4" t="s">
        <v>54</v>
      </c>
    </row>
    <row r="5" spans="1:23" ht="14.45" x14ac:dyDescent="0.3">
      <c r="A5">
        <v>0.31623099999999998</v>
      </c>
      <c r="B5">
        <v>2.1497299999999999</v>
      </c>
      <c r="C5">
        <v>-5.3660290000000002</v>
      </c>
      <c r="D5">
        <v>-0.142535</v>
      </c>
      <c r="E5">
        <f t="shared" si="6"/>
        <v>0.25746500000000072</v>
      </c>
      <c r="F5">
        <v>-8.9471520000000009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1+0.0857068713610622i</v>
      </c>
      <c r="N5">
        <f t="shared" si="11"/>
        <v>-3.1785230437981954E-2</v>
      </c>
      <c r="O5">
        <f t="shared" si="12"/>
        <v>-4.8986707406726779</v>
      </c>
      <c r="P5" s="6">
        <f t="shared" si="3"/>
        <v>-0.13589026238401153</v>
      </c>
      <c r="Q5">
        <f t="shared" si="13"/>
        <v>-4.0466957504673308E-2</v>
      </c>
      <c r="R5" s="6">
        <f t="shared" si="14"/>
        <v>-8.6570941194077999</v>
      </c>
      <c r="S5">
        <f t="shared" si="4"/>
        <v>0.29793195750467405</v>
      </c>
      <c r="T5">
        <f t="shared" si="5"/>
        <v>0.29005788059220095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2.1411129999999998</v>
      </c>
      <c r="C6">
        <v>-6.7498389999999997</v>
      </c>
      <c r="D6">
        <v>-7.1936E-2</v>
      </c>
      <c r="E6">
        <f t="shared" si="6"/>
        <v>0.32806400000000036</v>
      </c>
      <c r="F6">
        <v>-10.141465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1+0.10789849276138i</v>
      </c>
      <c r="N6">
        <f t="shared" si="11"/>
        <v>-5.0268878829810307E-2</v>
      </c>
      <c r="O6">
        <f t="shared" si="12"/>
        <v>-6.1583034991401533</v>
      </c>
      <c r="P6" s="6">
        <f t="shared" si="3"/>
        <v>-0.17107560058299534</v>
      </c>
      <c r="Q6">
        <f t="shared" si="13"/>
        <v>-6.402445313638376E-2</v>
      </c>
      <c r="R6" s="6">
        <f t="shared" si="14"/>
        <v>-10.888987255544208</v>
      </c>
      <c r="S6">
        <f t="shared" si="4"/>
        <v>0.39208845313638413</v>
      </c>
      <c r="T6">
        <f t="shared" si="5"/>
        <v>0.74752225554420804</v>
      </c>
    </row>
    <row r="7" spans="1:23" ht="14.45" x14ac:dyDescent="0.3">
      <c r="A7">
        <v>0.50119100000000005</v>
      </c>
      <c r="B7">
        <v>2.1272549999999999</v>
      </c>
      <c r="C7">
        <v>-8.4845880000000005</v>
      </c>
      <c r="D7">
        <v>-0.13211000000000001</v>
      </c>
      <c r="E7">
        <f t="shared" si="6"/>
        <v>0.26789000000000041</v>
      </c>
      <c r="F7">
        <v>-13.315619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1+0.135835868603401i</v>
      </c>
      <c r="N7">
        <f t="shared" si="11"/>
        <v>-7.9403023472395168E-2</v>
      </c>
      <c r="O7">
        <f t="shared" si="12"/>
        <v>-7.7354770861664175</v>
      </c>
      <c r="P7" s="6">
        <f t="shared" si="3"/>
        <v>-0.21537096772455933</v>
      </c>
      <c r="Q7">
        <f t="shared" si="13"/>
        <v>-0.1011939625709808</v>
      </c>
      <c r="R7" s="6">
        <f t="shared" si="14"/>
        <v>-13.689272245312468</v>
      </c>
      <c r="S7">
        <f t="shared" si="4"/>
        <v>0.36908396257098119</v>
      </c>
      <c r="T7">
        <f t="shared" si="5"/>
        <v>0.37365324531246813</v>
      </c>
    </row>
    <row r="8" spans="1:23" ht="14.45" x14ac:dyDescent="0.3">
      <c r="A8">
        <v>0.630969</v>
      </c>
      <c r="B8">
        <v>2.1055760000000001</v>
      </c>
      <c r="C8">
        <v>-10.663163000000001</v>
      </c>
      <c r="D8">
        <v>-9.6851000000000007E-2</v>
      </c>
      <c r="E8">
        <f t="shared" si="6"/>
        <v>0.30314900000000033</v>
      </c>
      <c r="F8">
        <v>-16.694671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1+0.171009100675829i</v>
      </c>
      <c r="N8">
        <f t="shared" si="11"/>
        <v>-0.12518391423699771</v>
      </c>
      <c r="O8">
        <f t="shared" si="12"/>
        <v>-9.7042291562395668</v>
      </c>
      <c r="P8" s="6">
        <f t="shared" si="3"/>
        <v>-0.27113895527692528</v>
      </c>
      <c r="Q8">
        <f t="shared" si="13"/>
        <v>-0.1596956873029266</v>
      </c>
      <c r="R8" s="6">
        <f t="shared" si="14"/>
        <v>-17.196167876544088</v>
      </c>
      <c r="S8">
        <f t="shared" si="4"/>
        <v>0.46284468730292694</v>
      </c>
      <c r="T8">
        <f t="shared" si="5"/>
        <v>0.50149687654408837</v>
      </c>
    </row>
    <row r="9" spans="1:23" ht="14.45" x14ac:dyDescent="0.3">
      <c r="A9">
        <v>0.79433399999999998</v>
      </c>
      <c r="B9">
        <v>2.070551</v>
      </c>
      <c r="C9">
        <v>-13.391152999999999</v>
      </c>
      <c r="D9">
        <v>-0.334509</v>
      </c>
      <c r="E9">
        <f t="shared" si="6"/>
        <v>6.5491000000000632E-2</v>
      </c>
      <c r="F9">
        <v>-21.477564000000001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1+0.215285288146064i</v>
      </c>
      <c r="N9">
        <f t="shared" si="11"/>
        <v>-0.19676046963776453</v>
      </c>
      <c r="O9">
        <f t="shared" si="12"/>
        <v>-12.149502859884091</v>
      </c>
      <c r="P9" s="6">
        <f t="shared" si="3"/>
        <v>-0.34133989292808553</v>
      </c>
      <c r="Q9">
        <f t="shared" si="13"/>
        <v>-0.25139334689563486</v>
      </c>
      <c r="R9" s="6">
        <f t="shared" si="14"/>
        <v>-21.574167690204668</v>
      </c>
      <c r="S9">
        <f t="shared" si="4"/>
        <v>0.31688434689563549</v>
      </c>
      <c r="T9">
        <f t="shared" si="5"/>
        <v>9.6603690204666748E-2</v>
      </c>
    </row>
    <row r="10" spans="1:23" ht="14.45" x14ac:dyDescent="0.3">
      <c r="A10">
        <v>1.0000290000000001</v>
      </c>
      <c r="B10">
        <v>2.0153530000000002</v>
      </c>
      <c r="C10">
        <v>-16.797978000000001</v>
      </c>
      <c r="D10">
        <v>-0.330231</v>
      </c>
      <c r="E10">
        <f t="shared" si="6"/>
        <v>6.976899999999997E-2</v>
      </c>
      <c r="F10">
        <v>-26.252358999999998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1+0.271034012669004i</v>
      </c>
      <c r="N10">
        <f t="shared" si="11"/>
        <v>-0.30785637925484732</v>
      </c>
      <c r="O10">
        <f t="shared" si="12"/>
        <v>-15.164779830444402</v>
      </c>
      <c r="P10" s="6">
        <f t="shared" si="3"/>
        <v>-0.42973080818016152</v>
      </c>
      <c r="Q10">
        <f t="shared" si="13"/>
        <v>-0.39428884291521515</v>
      </c>
      <c r="R10" s="6">
        <f t="shared" si="14"/>
        <v>-27.016025938797867</v>
      </c>
      <c r="S10">
        <f t="shared" si="4"/>
        <v>0.46405784291521512</v>
      </c>
      <c r="T10">
        <f t="shared" si="5"/>
        <v>0.76366693879786851</v>
      </c>
    </row>
    <row r="11" spans="1:23" ht="14.45" x14ac:dyDescent="0.3">
      <c r="A11">
        <v>1.2589030000000001</v>
      </c>
      <c r="B11">
        <v>1.9283349999999999</v>
      </c>
      <c r="C11">
        <v>-21.051759000000001</v>
      </c>
      <c r="D11">
        <v>-0.621255</v>
      </c>
      <c r="E11">
        <f t="shared" si="6"/>
        <v>-0.22125499999999931</v>
      </c>
      <c r="F11">
        <v>-33.633620999999998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1+0.341195636977574i</v>
      </c>
      <c r="N11">
        <f t="shared" si="11"/>
        <v>-0.47825453960337522</v>
      </c>
      <c r="O11">
        <f t="shared" si="12"/>
        <v>-18.839417206694353</v>
      </c>
      <c r="P11" s="6">
        <f t="shared" si="3"/>
        <v>-0.54097371537268413</v>
      </c>
      <c r="Q11">
        <f t="shared" si="13"/>
        <v>-0.61483228095534603</v>
      </c>
      <c r="R11" s="6">
        <f t="shared" si="14"/>
        <v>-33.730863901595498</v>
      </c>
      <c r="S11">
        <f t="shared" si="4"/>
        <v>0.39357728095534672</v>
      </c>
      <c r="T11">
        <f t="shared" si="5"/>
        <v>9.7242901595500086E-2</v>
      </c>
    </row>
    <row r="12" spans="1:23" ht="14.45" x14ac:dyDescent="0.3">
      <c r="A12">
        <v>1.584862</v>
      </c>
      <c r="B12">
        <v>1.7910189999999999</v>
      </c>
      <c r="C12">
        <v>-26.339096999999999</v>
      </c>
      <c r="D12">
        <v>-0.87881699999999996</v>
      </c>
      <c r="E12">
        <f t="shared" si="6"/>
        <v>-0.47881699999999938</v>
      </c>
      <c r="F12">
        <v>-41.559429999999999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1+0.42953905075415i</v>
      </c>
      <c r="N12">
        <f t="shared" si="11"/>
        <v>-0.7353645689713979</v>
      </c>
      <c r="O12">
        <f t="shared" si="12"/>
        <v>-23.245411904613178</v>
      </c>
      <c r="P12" s="6">
        <f t="shared" si="3"/>
        <v>-0.6810442778299699</v>
      </c>
      <c r="Q12">
        <f t="shared" si="13"/>
        <v>-0.95084070168703094</v>
      </c>
      <c r="R12" s="6">
        <f t="shared" si="14"/>
        <v>-41.937831443329053</v>
      </c>
      <c r="S12">
        <f t="shared" si="4"/>
        <v>0.47202370168703156</v>
      </c>
      <c r="T12">
        <f t="shared" si="5"/>
        <v>0.37840144332905368</v>
      </c>
    </row>
    <row r="13" spans="1:23" ht="14.45" x14ac:dyDescent="0.3">
      <c r="A13">
        <v>1.995295</v>
      </c>
      <c r="B13">
        <v>1.576867</v>
      </c>
      <c r="C13">
        <v>-32.864195000000002</v>
      </c>
      <c r="D13">
        <v>-1.3856949999999999</v>
      </c>
      <c r="E13">
        <f t="shared" si="6"/>
        <v>-0.98569499999999977</v>
      </c>
      <c r="F13">
        <v>-51.229346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1+0.540777127771694i</v>
      </c>
      <c r="N13">
        <f t="shared" si="11"/>
        <v>-1.1141035766857263</v>
      </c>
      <c r="O13">
        <f t="shared" si="12"/>
        <v>-28.403508722797721</v>
      </c>
      <c r="P13" s="6">
        <f t="shared" si="3"/>
        <v>-0.85741486787666688</v>
      </c>
      <c r="Q13">
        <f t="shared" si="13"/>
        <v>-1.453200257651847</v>
      </c>
      <c r="R13" s="6">
        <f t="shared" si="14"/>
        <v>-51.828942189114457</v>
      </c>
      <c r="S13">
        <f t="shared" si="4"/>
        <v>0.46750525765184725</v>
      </c>
      <c r="T13">
        <f t="shared" si="5"/>
        <v>0.59959618911445745</v>
      </c>
    </row>
    <row r="14" spans="1:23" ht="14.45" x14ac:dyDescent="0.3">
      <c r="A14">
        <v>2.5117669999999999</v>
      </c>
      <c r="B14">
        <v>1.2489669999999999</v>
      </c>
      <c r="C14">
        <v>-40.911098000000003</v>
      </c>
      <c r="D14">
        <v>-2.1437889999999999</v>
      </c>
      <c r="E14">
        <f t="shared" si="6"/>
        <v>-1.7437889999999996</v>
      </c>
      <c r="F14">
        <v>-63.523969000000001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1+0.680754547017722i</v>
      </c>
      <c r="N14">
        <f t="shared" si="11"/>
        <v>-1.6537099022038673</v>
      </c>
      <c r="O14">
        <f t="shared" si="12"/>
        <v>-34.245254370340767</v>
      </c>
      <c r="P14" s="6">
        <f t="shared" si="3"/>
        <v>-1.0793523616517717</v>
      </c>
      <c r="Q14">
        <f t="shared" si="13"/>
        <v>-2.1851083931729671</v>
      </c>
      <c r="R14" s="6">
        <f t="shared" si="14"/>
        <v>-63.523966618018406</v>
      </c>
      <c r="S14">
        <f t="shared" si="4"/>
        <v>0.44131939317296753</v>
      </c>
      <c r="T14">
        <f t="shared" si="5"/>
        <v>2.3819815950787415E-6</v>
      </c>
    </row>
    <row r="15" spans="1:23" ht="14.45" x14ac:dyDescent="0.3">
      <c r="A15">
        <v>3.162147</v>
      </c>
      <c r="B15">
        <v>0.75988900000000004</v>
      </c>
      <c r="C15">
        <v>-50.965654999999998</v>
      </c>
      <c r="D15">
        <v>-3.1794090000000002</v>
      </c>
      <c r="E15">
        <f t="shared" si="6"/>
        <v>-2.7794089999999994</v>
      </c>
      <c r="F15">
        <v>-77.403970000000001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1+0.857024536347698i</v>
      </c>
      <c r="N15">
        <f t="shared" si="11"/>
        <v>-2.3917206469556049</v>
      </c>
      <c r="O15">
        <f t="shared" si="12"/>
        <v>-40.597386359722407</v>
      </c>
      <c r="P15" s="6">
        <f t="shared" si="3"/>
        <v>-1.3588325797496605</v>
      </c>
      <c r="Q15">
        <f t="shared" si="13"/>
        <v>-3.2195090990722997</v>
      </c>
      <c r="R15" s="6">
        <f t="shared" si="14"/>
        <v>-77.051659020816956</v>
      </c>
      <c r="S15">
        <f t="shared" si="4"/>
        <v>0.4401000990723003</v>
      </c>
      <c r="T15">
        <f t="shared" si="5"/>
        <v>0.35231097918304499</v>
      </c>
    </row>
    <row r="16" spans="1:23" ht="14.45" x14ac:dyDescent="0.3">
      <c r="A16">
        <v>3.981109</v>
      </c>
      <c r="B16">
        <v>4.2537999999999999E-2</v>
      </c>
      <c r="C16">
        <v>-63.019191999999997</v>
      </c>
      <c r="D16">
        <v>-4.5219509999999996</v>
      </c>
      <c r="E16">
        <f t="shared" si="6"/>
        <v>-4.1219509999999993</v>
      </c>
      <c r="F16">
        <v>-93.484380999999999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1+1.07898465658764i</v>
      </c>
      <c r="N16">
        <f t="shared" si="11"/>
        <v>-3.3529897583144912</v>
      </c>
      <c r="O16">
        <f t="shared" si="12"/>
        <v>-47.175731309185899</v>
      </c>
      <c r="P16" s="6">
        <f t="shared" si="3"/>
        <v>-1.7107555761116073</v>
      </c>
      <c r="Q16">
        <f t="shared" si="13"/>
        <v>-4.6308527049224057</v>
      </c>
      <c r="R16" s="6">
        <f t="shared" si="14"/>
        <v>-92.302568074317406</v>
      </c>
      <c r="S16">
        <f t="shared" si="4"/>
        <v>0.50890170492240649</v>
      </c>
      <c r="T16">
        <f t="shared" si="5"/>
        <v>1.1818129256825927</v>
      </c>
    </row>
    <row r="17" spans="1:20" ht="14.45" x14ac:dyDescent="0.3">
      <c r="A17">
        <v>5.0121130000000003</v>
      </c>
      <c r="B17">
        <v>-1.006702</v>
      </c>
      <c r="C17">
        <v>-76.994568999999998</v>
      </c>
      <c r="D17">
        <v>-6.3816810000000004</v>
      </c>
      <c r="E17">
        <f t="shared" si="6"/>
        <v>-5.981681</v>
      </c>
      <c r="F17">
        <v>-110.330659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1+1.35841370434305i</v>
      </c>
      <c r="N17">
        <f t="shared" si="11"/>
        <v>-4.5412620050970638</v>
      </c>
      <c r="O17">
        <f t="shared" si="12"/>
        <v>-53.641254866930979</v>
      </c>
      <c r="P17" s="6">
        <f t="shared" si="3"/>
        <v>-2.1537969100699019</v>
      </c>
      <c r="Q17">
        <f t="shared" si="13"/>
        <v>-6.4878853497982583</v>
      </c>
      <c r="R17" s="6">
        <f t="shared" si="14"/>
        <v>-109.03614412391983</v>
      </c>
      <c r="S17">
        <f t="shared" si="4"/>
        <v>0.50620434979825824</v>
      </c>
      <c r="T17">
        <f t="shared" si="5"/>
        <v>1.2945148760801715</v>
      </c>
    </row>
    <row r="18" spans="1:20" ht="14.45" x14ac:dyDescent="0.3">
      <c r="A18">
        <v>6.3094749999999999</v>
      </c>
      <c r="B18">
        <v>-2.4328880000000002</v>
      </c>
      <c r="C18">
        <v>-92.580005999999997</v>
      </c>
      <c r="D18">
        <v>-8.63795</v>
      </c>
      <c r="E18">
        <f t="shared" si="6"/>
        <v>-8.2379499999999997</v>
      </c>
      <c r="F18">
        <v>-128.26998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1+1.71003273613541i</v>
      </c>
      <c r="N18">
        <f t="shared" si="11"/>
        <v>-5.9375245691078824</v>
      </c>
      <c r="O18">
        <f t="shared" si="12"/>
        <v>-59.681581772699033</v>
      </c>
      <c r="P18" s="6">
        <f t="shared" si="3"/>
        <v>-2.7112971633247884</v>
      </c>
      <c r="Q18">
        <f t="shared" si="13"/>
        <v>-8.8482566530004565</v>
      </c>
      <c r="R18" s="6">
        <f t="shared" si="14"/>
        <v>-126.89242720945076</v>
      </c>
      <c r="S18">
        <f t="shared" si="4"/>
        <v>0.61030665300045683</v>
      </c>
      <c r="T18">
        <f t="shared" si="5"/>
        <v>1.3775527905492453</v>
      </c>
    </row>
    <row r="19" spans="1:20" ht="14.45" x14ac:dyDescent="0.3">
      <c r="A19">
        <v>7.9433439999999997</v>
      </c>
      <c r="B19">
        <v>-4.3038499999999997</v>
      </c>
      <c r="C19">
        <v>-109.59404000000001</v>
      </c>
      <c r="D19">
        <v>-11.443386</v>
      </c>
      <c r="E19">
        <f t="shared" si="6"/>
        <v>-11.043385999999998</v>
      </c>
      <c r="F19">
        <v>-147.63089500000001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1+2.15285396556525i</v>
      </c>
      <c r="N19">
        <f t="shared" si="11"/>
        <v>-7.5087697964208893</v>
      </c>
      <c r="O19">
        <f t="shared" si="12"/>
        <v>-65.085146209613796</v>
      </c>
      <c r="P19" s="6">
        <f t="shared" si="3"/>
        <v>-3.4134006481542403</v>
      </c>
      <c r="Q19">
        <f t="shared" si="13"/>
        <v>-11.757674014349712</v>
      </c>
      <c r="R19" s="6">
        <f t="shared" si="14"/>
        <v>-145.42119593503415</v>
      </c>
      <c r="S19">
        <f t="shared" si="4"/>
        <v>0.71428801434971412</v>
      </c>
      <c r="T19">
        <f t="shared" si="5"/>
        <v>2.2096990649658608</v>
      </c>
    </row>
    <row r="20" spans="1:20" ht="14.45" x14ac:dyDescent="0.3">
      <c r="A20">
        <v>10.000294999999999</v>
      </c>
      <c r="B20">
        <v>-6.736135</v>
      </c>
      <c r="C20">
        <v>-127.365398</v>
      </c>
      <c r="D20">
        <v>-14.837838</v>
      </c>
      <c r="E20">
        <f t="shared" si="6"/>
        <v>-14.437837999999999</v>
      </c>
      <c r="F20">
        <v>-167.26056500000001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1+2.7103414818208i</v>
      </c>
      <c r="N20">
        <f t="shared" si="11"/>
        <v>-9.2147582789049878</v>
      </c>
      <c r="O20">
        <f t="shared" si="12"/>
        <v>-69.748097663385067</v>
      </c>
      <c r="P20" s="6">
        <f t="shared" si="3"/>
        <v>-4.2973102303933466</v>
      </c>
      <c r="Q20">
        <f t="shared" si="13"/>
        <v>-15.235614425928897</v>
      </c>
      <c r="R20" s="6">
        <f t="shared" si="14"/>
        <v>-164.04709809434348</v>
      </c>
      <c r="S20">
        <f t="shared" si="4"/>
        <v>0.79777642592889819</v>
      </c>
      <c r="T20">
        <f t="shared" si="5"/>
        <v>3.2134669056565315</v>
      </c>
    </row>
    <row r="21" spans="1:20" ht="14.45" x14ac:dyDescent="0.3">
      <c r="A21">
        <v>12.589451</v>
      </c>
      <c r="B21">
        <v>-9.6177630000000001</v>
      </c>
      <c r="C21">
        <v>-145.00586899999999</v>
      </c>
      <c r="D21">
        <v>-18.724951000000001</v>
      </c>
      <c r="E21">
        <f t="shared" si="6"/>
        <v>-18.324950999999999</v>
      </c>
      <c r="F21">
        <v>-185.881663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1+3.41207047178612i</v>
      </c>
      <c r="N21">
        <f t="shared" si="11"/>
        <v>-11.018235121336637</v>
      </c>
      <c r="O21">
        <f t="shared" si="12"/>
        <v>-73.665342985142175</v>
      </c>
      <c r="P21" s="6">
        <f t="shared" si="3"/>
        <v>-5.4099180651506522</v>
      </c>
      <c r="Q21">
        <f t="shared" si="13"/>
        <v>-19.267253751168887</v>
      </c>
      <c r="R21" s="6">
        <f t="shared" si="14"/>
        <v>-182.15391794037541</v>
      </c>
      <c r="S21">
        <f t="shared" si="4"/>
        <v>0.94230275116888862</v>
      </c>
      <c r="T21">
        <f t="shared" si="5"/>
        <v>3.7277450596245956</v>
      </c>
    </row>
    <row r="22" spans="1:20" ht="14.45" x14ac:dyDescent="0.3">
      <c r="A22">
        <v>15.849119</v>
      </c>
      <c r="B22">
        <v>-13.11529</v>
      </c>
      <c r="C22">
        <v>-163.026939</v>
      </c>
      <c r="D22">
        <v>-23.298531000000001</v>
      </c>
      <c r="E22">
        <f t="shared" si="6"/>
        <v>-22.898530999999998</v>
      </c>
      <c r="F22">
        <v>-206.137495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1+4.29552574959181i</v>
      </c>
      <c r="N22">
        <f t="shared" si="11"/>
        <v>-12.88954023316921</v>
      </c>
      <c r="O22">
        <f t="shared" si="12"/>
        <v>-76.894940749493031</v>
      </c>
      <c r="P22" s="6">
        <f t="shared" si="3"/>
        <v>-6.8106572077545273</v>
      </c>
      <c r="Q22">
        <f t="shared" si="13"/>
        <v>-23.800496157959444</v>
      </c>
      <c r="R22" s="6">
        <f t="shared" si="14"/>
        <v>-199.20585322260141</v>
      </c>
      <c r="S22">
        <f t="shared" si="4"/>
        <v>0.90196515795944521</v>
      </c>
      <c r="T22">
        <f t="shared" si="5"/>
        <v>6.9316417773985961</v>
      </c>
    </row>
    <row r="23" spans="1:20" ht="14.45" x14ac:dyDescent="0.3">
      <c r="A23">
        <v>19.952953999999998</v>
      </c>
      <c r="B23">
        <v>-17.030023</v>
      </c>
      <c r="C23">
        <v>179.373715</v>
      </c>
      <c r="D23">
        <v>-28.493304999999999</v>
      </c>
      <c r="E23">
        <f t="shared" si="6"/>
        <v>-28.093305000000001</v>
      </c>
      <c r="F23">
        <v>-224.34713300000001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1+5.40777236182155i</v>
      </c>
      <c r="N23">
        <f t="shared" si="11"/>
        <v>-14.806392569217428</v>
      </c>
      <c r="O23">
        <f t="shared" si="12"/>
        <v>-79.523267837367854</v>
      </c>
      <c r="P23" s="6">
        <f t="shared" si="3"/>
        <v>-8.5741503976400537</v>
      </c>
      <c r="Q23">
        <f t="shared" si="13"/>
        <v>-28.753078667553666</v>
      </c>
      <c r="R23" s="6">
        <f t="shared" si="14"/>
        <v>-214.85929113778985</v>
      </c>
      <c r="S23">
        <f t="shared" si="4"/>
        <v>0.65977366755366518</v>
      </c>
      <c r="T23">
        <f t="shared" si="5"/>
        <v>9.4878418622101606</v>
      </c>
    </row>
    <row r="24" spans="1:20" ht="14.45" x14ac:dyDescent="0.3">
      <c r="A24">
        <v>25.120683</v>
      </c>
      <c r="B24">
        <v>-21.398676999999999</v>
      </c>
      <c r="C24">
        <v>161.93970400000001</v>
      </c>
      <c r="D24">
        <v>-33.157201000000001</v>
      </c>
      <c r="E24">
        <f t="shared" si="6"/>
        <v>-32.757201000000002</v>
      </c>
      <c r="F24">
        <v>-239.69872900000001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1+6.80836207197594i</v>
      </c>
      <c r="N24">
        <f t="shared" si="11"/>
        <v>-16.753547814815526</v>
      </c>
      <c r="O24">
        <f t="shared" si="12"/>
        <v>-81.644243753638946</v>
      </c>
      <c r="P24" s="6">
        <f t="shared" si="3"/>
        <v>-10.794818357895265</v>
      </c>
      <c r="Q24">
        <f t="shared" si="13"/>
        <v>-34.032474168865591</v>
      </c>
      <c r="R24" s="6">
        <f t="shared" si="14"/>
        <v>-229.02620077753849</v>
      </c>
      <c r="S24">
        <f t="shared" si="4"/>
        <v>1.2752731688655885</v>
      </c>
      <c r="T24">
        <f t="shared" si="5"/>
        <v>10.672528222461523</v>
      </c>
    </row>
    <row r="25" spans="1:20" ht="14.45" x14ac:dyDescent="0.3">
      <c r="A25">
        <v>31.623455</v>
      </c>
      <c r="B25">
        <v>-26.215032999999998</v>
      </c>
      <c r="C25">
        <v>146.08566400000001</v>
      </c>
      <c r="D25">
        <v>-40.671905000000002</v>
      </c>
      <c r="E25">
        <f t="shared" si="6"/>
        <v>-40.271905000000004</v>
      </c>
      <c r="F25">
        <v>-257.61886800000002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1+8.5707833503905i</v>
      </c>
      <c r="N25">
        <f t="shared" si="11"/>
        <v>-18.719132752494378</v>
      </c>
      <c r="O25">
        <f t="shared" si="12"/>
        <v>-83.345078492439043</v>
      </c>
      <c r="P25" s="6">
        <f t="shared" si="3"/>
        <v>-13.589178788414106</v>
      </c>
      <c r="Q25">
        <f t="shared" si="13"/>
        <v>-39.547325247206984</v>
      </c>
      <c r="R25" s="6">
        <f t="shared" si="14"/>
        <v>-241.83816275512871</v>
      </c>
      <c r="S25">
        <f t="shared" si="4"/>
        <v>0.72457975279301934</v>
      </c>
      <c r="T25">
        <f t="shared" si="5"/>
        <v>15.780705244871314</v>
      </c>
    </row>
    <row r="26" spans="1:20" x14ac:dyDescent="0.25">
      <c r="A26">
        <v>39.81109</v>
      </c>
      <c r="B26">
        <v>-31.552586000000002</v>
      </c>
      <c r="C26">
        <v>127.581087</v>
      </c>
      <c r="D26">
        <v>-46.072758999999998</v>
      </c>
      <c r="E26">
        <f t="shared" si="6"/>
        <v>-45.672758999999999</v>
      </c>
      <c r="F26">
        <v>-293.826076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1+10.7898465658764i</v>
      </c>
      <c r="N26">
        <f t="shared" si="11"/>
        <v>-20.697449939461535</v>
      </c>
      <c r="O26">
        <f t="shared" si="12"/>
        <v>-84.70496901819665</v>
      </c>
      <c r="P26" s="6">
        <f t="shared" si="3"/>
        <v>-17.107555761116075</v>
      </c>
      <c r="Q26">
        <f t="shared" si="13"/>
        <v>-45.229050529995703</v>
      </c>
      <c r="R26" s="6">
        <f t="shared" si="14"/>
        <v>-253.6121311739231</v>
      </c>
      <c r="S26">
        <f t="shared" si="4"/>
        <v>0.44370847000429592</v>
      </c>
      <c r="T26">
        <f t="shared" si="5"/>
        <v>40.213944826076897</v>
      </c>
    </row>
    <row r="27" spans="1:20" x14ac:dyDescent="0.25">
      <c r="A27">
        <v>50.121133999999998</v>
      </c>
      <c r="B27">
        <v>-37.544041999999997</v>
      </c>
      <c r="C27">
        <v>110.68185099999999</v>
      </c>
      <c r="D27">
        <v>-54.062783000000003</v>
      </c>
      <c r="E27">
        <f t="shared" si="6"/>
        <v>-53.662783000000005</v>
      </c>
      <c r="F27">
        <v>-334.39362799999998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1+13.5841381275351i</v>
      </c>
      <c r="N27">
        <f t="shared" si="11"/>
        <v>-22.684113558599179</v>
      </c>
      <c r="O27">
        <f t="shared" si="12"/>
        <v>-85.789750151241847</v>
      </c>
      <c r="P27" s="6">
        <f t="shared" si="3"/>
        <v>-21.537970819572397</v>
      </c>
      <c r="Q27">
        <f t="shared" si="13"/>
        <v>-51.024002892951351</v>
      </c>
      <c r="R27" s="6">
        <f t="shared" si="14"/>
        <v>-264.76112014750066</v>
      </c>
      <c r="S27">
        <f t="shared" si="4"/>
        <v>2.6387801070486532</v>
      </c>
      <c r="T27">
        <f t="shared" si="5"/>
        <v>69.632507852499316</v>
      </c>
    </row>
    <row r="28" spans="1:20" x14ac:dyDescent="0.25">
      <c r="P28" s="1"/>
      <c r="S28">
        <f>SUM(S2:S24)</f>
        <v>11.801390325053848</v>
      </c>
      <c r="T28">
        <f>SUM(T2:T24)</f>
        <v>44.902375147932027</v>
      </c>
    </row>
    <row r="29" spans="1:20" x14ac:dyDescent="0.25">
      <c r="T29">
        <f>SUM(S28:T28)</f>
        <v>56.703765472985879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J1" workbookViewId="0">
      <selection activeCell="R2" sqref="R2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14</v>
      </c>
      <c r="E1" t="s">
        <v>14</v>
      </c>
      <c r="F1" t="s">
        <v>35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-2.8938109999999999</v>
      </c>
      <c r="E2">
        <f>D2-2.1+5</f>
        <v>6.1890000000000001E-3</v>
      </c>
      <c r="F2">
        <v>-2.904855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1+0.0292567020277443i</v>
      </c>
      <c r="N2">
        <f>20*LOG10(1/IMABS(M2))</f>
        <v>-3.7157736141871572E-3</v>
      </c>
      <c r="O2">
        <f>-ATAN2(IMREAL(M2),IMAGINARY(M2))*180/PI()</f>
        <v>-1.6758075193574176</v>
      </c>
      <c r="P2" s="6">
        <f t="shared" ref="P2:P27" si="3">-$A2*$V$5*180/PI()</f>
        <v>-6.8106060712713135E-2</v>
      </c>
      <c r="Q2">
        <f>H2+K2+N2</f>
        <v>-5.8973152096465104E-3</v>
      </c>
      <c r="R2" s="6">
        <f>I2+L2+O2+P2</f>
        <v>-3.5599231542932324</v>
      </c>
      <c r="S2">
        <f t="shared" ref="S2:S27" si="4">ABS(Q2-E2)</f>
        <v>1.208631520964651E-2</v>
      </c>
      <c r="T2">
        <f t="shared" ref="T2:T27" si="5">ABS(R2-F2)</f>
        <v>0.6550681542932324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-2.8889740000000002</v>
      </c>
      <c r="E3">
        <f t="shared" ref="E3:E27" si="6">D3-2.1+5</f>
        <v>1.1025999999999314E-2</v>
      </c>
      <c r="F3">
        <v>-4.0108730000000001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1+0.0368318047118916i</v>
      </c>
      <c r="N3">
        <f t="shared" ref="N3:N27" si="11">20*LOG10(1/IMABS(M3))</f>
        <v>-5.8875674851314392E-3</v>
      </c>
      <c r="O3">
        <f t="shared" ref="O3:O27" si="12">-ATAN2(IMREAL(M3),IMAGINARY(M3))*180/PI()</f>
        <v>-2.1093534697826311</v>
      </c>
      <c r="P3" s="6">
        <f t="shared" si="3"/>
        <v>-8.5739982773454487E-2</v>
      </c>
      <c r="Q3">
        <f t="shared" ref="Q3:Q27" si="13">H3+K3+N3</f>
        <v>-9.3447862841667256E-3</v>
      </c>
      <c r="R3" s="6">
        <f t="shared" ref="R3:R27" si="14">I3+L3+O3+P3</f>
        <v>-4.4811896556546769</v>
      </c>
      <c r="S3">
        <f t="shared" si="4"/>
        <v>2.037078628416604E-2</v>
      </c>
      <c r="T3">
        <f t="shared" si="5"/>
        <v>0.47031665565467673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-2.980829</v>
      </c>
      <c r="E4">
        <f t="shared" si="6"/>
        <v>-8.0828999999999596E-2</v>
      </c>
      <c r="F4">
        <v>-4.9779210000000003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1+0.0463682453924096i</v>
      </c>
      <c r="N4">
        <f t="shared" si="11"/>
        <v>-9.3273695479967368E-3</v>
      </c>
      <c r="O4">
        <f t="shared" si="12"/>
        <v>-2.6548032324963993</v>
      </c>
      <c r="P4" s="6">
        <f t="shared" si="3"/>
        <v>-0.10793966226414457</v>
      </c>
      <c r="Q4">
        <f t="shared" si="13"/>
        <v>-1.4805995522942456E-2</v>
      </c>
      <c r="R4" s="6">
        <f t="shared" si="14"/>
        <v>-5.6405287448177033</v>
      </c>
      <c r="S4">
        <f t="shared" si="4"/>
        <v>6.602300447705714E-2</v>
      </c>
      <c r="T4">
        <f t="shared" si="5"/>
        <v>0.66260774481770301</v>
      </c>
      <c r="U4" t="s">
        <v>22</v>
      </c>
      <c r="V4" s="3">
        <v>0.18459651730547216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-2.9444889999999999</v>
      </c>
      <c r="E5">
        <f t="shared" si="6"/>
        <v>-4.4489000000000445E-2</v>
      </c>
      <c r="F5">
        <v>-6.1255259999999998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1+0.0583751412640268i</v>
      </c>
      <c r="N5">
        <f t="shared" si="11"/>
        <v>-1.4774108548086775E-2</v>
      </c>
      <c r="O5">
        <f t="shared" si="12"/>
        <v>-3.3408578325066851</v>
      </c>
      <c r="P5" s="6">
        <f t="shared" si="3"/>
        <v>-0.13589026238401153</v>
      </c>
      <c r="Q5">
        <f t="shared" si="13"/>
        <v>-2.3455835614778126E-2</v>
      </c>
      <c r="R5" s="6">
        <f t="shared" si="14"/>
        <v>-7.0992812112418076</v>
      </c>
      <c r="S5">
        <f t="shared" si="4"/>
        <v>2.1033164385222319E-2</v>
      </c>
      <c r="T5">
        <f t="shared" si="5"/>
        <v>0.97375521124180775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-2.8623699999999999</v>
      </c>
      <c r="E6">
        <f t="shared" si="6"/>
        <v>3.7630000000000052E-2</v>
      </c>
      <c r="F6">
        <v>-7.9429100000000004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1+0.0734899041009988i</v>
      </c>
      <c r="N6">
        <f t="shared" si="11"/>
        <v>-2.339211776798494E-2</v>
      </c>
      <c r="O6">
        <f t="shared" si="12"/>
        <v>-4.2031055454462676</v>
      </c>
      <c r="P6" s="6">
        <f t="shared" si="3"/>
        <v>-0.17107560058299534</v>
      </c>
      <c r="Q6">
        <f t="shared" si="13"/>
        <v>-3.7147692074558397E-2</v>
      </c>
      <c r="R6" s="6">
        <f t="shared" si="14"/>
        <v>-8.9337893018503216</v>
      </c>
      <c r="S6">
        <f t="shared" si="4"/>
        <v>7.4777692074558449E-2</v>
      </c>
      <c r="T6">
        <f t="shared" si="5"/>
        <v>0.99087930185032125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-2.947336</v>
      </c>
      <c r="E7">
        <f t="shared" si="6"/>
        <v>-4.7335999999999601E-2</v>
      </c>
      <c r="F7">
        <v>-12.084807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1+0.0925181131048469i</v>
      </c>
      <c r="N7">
        <f t="shared" si="11"/>
        <v>-3.7015681216396014E-2</v>
      </c>
      <c r="O7">
        <f t="shared" si="12"/>
        <v>-5.2858500908791548</v>
      </c>
      <c r="P7" s="6">
        <f t="shared" si="3"/>
        <v>-0.21537096772455933</v>
      </c>
      <c r="Q7">
        <f t="shared" si="13"/>
        <v>-5.8806620314981642E-2</v>
      </c>
      <c r="R7" s="6">
        <f t="shared" si="14"/>
        <v>-11.239645250025205</v>
      </c>
      <c r="S7">
        <f t="shared" si="4"/>
        <v>1.1470620314982041E-2</v>
      </c>
      <c r="T7">
        <f t="shared" si="5"/>
        <v>0.84516174997479432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-2.876814</v>
      </c>
      <c r="E8">
        <f t="shared" si="6"/>
        <v>2.3185999999999929E-2</v>
      </c>
      <c r="F8">
        <v>-14.956378000000001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1+0.116474679927716i</v>
      </c>
      <c r="N8">
        <f t="shared" si="11"/>
        <v>-5.8521841665415034E-2</v>
      </c>
      <c r="O8">
        <f t="shared" si="12"/>
        <v>-6.6435724885585614</v>
      </c>
      <c r="P8" s="6">
        <f t="shared" si="3"/>
        <v>-0.27113895527692528</v>
      </c>
      <c r="Q8">
        <f t="shared" si="13"/>
        <v>-9.3033614731343944E-2</v>
      </c>
      <c r="R8" s="6">
        <f t="shared" si="14"/>
        <v>-14.135511208863081</v>
      </c>
      <c r="S8">
        <f t="shared" si="4"/>
        <v>0.11621961473134387</v>
      </c>
      <c r="T8">
        <f t="shared" si="5"/>
        <v>0.82086679113692007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-3.1520860000000002</v>
      </c>
      <c r="E9">
        <f t="shared" si="6"/>
        <v>-0.25208600000000025</v>
      </c>
      <c r="F9">
        <v>-17.390222999999999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1+0.146631289977325i</v>
      </c>
      <c r="N9">
        <f t="shared" si="11"/>
        <v>-9.2386835415140256E-2</v>
      </c>
      <c r="O9">
        <f t="shared" si="12"/>
        <v>-8.3419073224180558</v>
      </c>
      <c r="P9" s="6">
        <f t="shared" si="3"/>
        <v>-0.34133989292808553</v>
      </c>
      <c r="Q9">
        <f t="shared" si="13"/>
        <v>-0.14701971267301056</v>
      </c>
      <c r="R9" s="6">
        <f t="shared" si="14"/>
        <v>-17.766572152738632</v>
      </c>
      <c r="S9">
        <f t="shared" si="4"/>
        <v>0.10506628732698969</v>
      </c>
      <c r="T9">
        <f t="shared" si="5"/>
        <v>0.37634915273863356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-3.1495799999999998</v>
      </c>
      <c r="E10">
        <f t="shared" si="6"/>
        <v>-0.24957999999999991</v>
      </c>
      <c r="F10">
        <v>-22.497748000000001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1+0.184601870604474i</v>
      </c>
      <c r="N10">
        <f t="shared" si="11"/>
        <v>-0.14553235882278745</v>
      </c>
      <c r="O10">
        <f t="shared" si="12"/>
        <v>-10.459160315725388</v>
      </c>
      <c r="P10" s="6">
        <f t="shared" si="3"/>
        <v>-0.42973080818016152</v>
      </c>
      <c r="Q10">
        <f t="shared" si="13"/>
        <v>-0.23196482248315531</v>
      </c>
      <c r="R10" s="6">
        <f t="shared" si="14"/>
        <v>-22.310406424078852</v>
      </c>
      <c r="S10">
        <f t="shared" si="4"/>
        <v>1.7615177516844605E-2</v>
      </c>
      <c r="T10">
        <f t="shared" si="5"/>
        <v>0.18734157592114897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-3.2747679999999999</v>
      </c>
      <c r="E11">
        <f t="shared" si="6"/>
        <v>-0.37476799999999955</v>
      </c>
      <c r="F11">
        <v>-28.184376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1+0.232389109425411i</v>
      </c>
      <c r="N11">
        <f t="shared" si="11"/>
        <v>-0.2284254672937408</v>
      </c>
      <c r="O11">
        <f t="shared" si="12"/>
        <v>-13.082704916609238</v>
      </c>
      <c r="P11" s="6">
        <f t="shared" si="3"/>
        <v>-0.54097371537268413</v>
      </c>
      <c r="Q11">
        <f t="shared" si="13"/>
        <v>-0.36500320864571167</v>
      </c>
      <c r="R11" s="6">
        <f t="shared" si="14"/>
        <v>-27.974151611510383</v>
      </c>
      <c r="S11">
        <f t="shared" si="4"/>
        <v>9.7647913542878717E-3</v>
      </c>
      <c r="T11">
        <f t="shared" si="5"/>
        <v>0.21022438848961755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-3.494831</v>
      </c>
      <c r="E12">
        <f t="shared" si="6"/>
        <v>-0.59483100000000011</v>
      </c>
      <c r="F12">
        <v>-35.410595000000001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1+0.292560005609785i</v>
      </c>
      <c r="N12">
        <f t="shared" si="11"/>
        <v>-0.35666376957111801</v>
      </c>
      <c r="O12">
        <f t="shared" si="12"/>
        <v>-16.307365055376014</v>
      </c>
      <c r="P12" s="6">
        <f t="shared" si="3"/>
        <v>-0.6810442778299699</v>
      </c>
      <c r="Q12">
        <f t="shared" si="13"/>
        <v>-0.57213990228675105</v>
      </c>
      <c r="R12" s="6">
        <f t="shared" si="14"/>
        <v>-34.999784594091892</v>
      </c>
      <c r="S12">
        <f t="shared" si="4"/>
        <v>2.2691097713249064E-2</v>
      </c>
      <c r="T12">
        <f t="shared" si="5"/>
        <v>0.41081040590810858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-3.9579399999999998</v>
      </c>
      <c r="E13">
        <f t="shared" si="6"/>
        <v>-1.0579400000000003</v>
      </c>
      <c r="F13">
        <v>-43.658507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1+0.368324507997022i</v>
      </c>
      <c r="N13">
        <f t="shared" si="11"/>
        <v>-0.55249454937902132</v>
      </c>
      <c r="O13">
        <f t="shared" si="12"/>
        <v>-20.219988772214958</v>
      </c>
      <c r="P13" s="6">
        <f t="shared" si="3"/>
        <v>-0.85741486787666688</v>
      </c>
      <c r="Q13">
        <f t="shared" si="13"/>
        <v>-0.89159123034514187</v>
      </c>
      <c r="R13" s="6">
        <f t="shared" si="14"/>
        <v>-43.645422238531694</v>
      </c>
      <c r="S13">
        <f t="shared" si="4"/>
        <v>0.16634876965485845</v>
      </c>
      <c r="T13">
        <f t="shared" si="5"/>
        <v>1.3084761468306283E-2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-4.3322029999999998</v>
      </c>
      <c r="E14">
        <f t="shared" si="6"/>
        <v>-1.4322029999999994</v>
      </c>
      <c r="F14">
        <v>-54.888092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1+0.463663440482814i</v>
      </c>
      <c r="N14">
        <f t="shared" si="11"/>
        <v>-0.84570482312778295</v>
      </c>
      <c r="O14">
        <f t="shared" si="12"/>
        <v>-24.87543080775578</v>
      </c>
      <c r="P14" s="6">
        <f t="shared" si="3"/>
        <v>-1.0793523616517717</v>
      </c>
      <c r="Q14">
        <f t="shared" si="13"/>
        <v>-1.3771033140968827</v>
      </c>
      <c r="R14" s="6">
        <f t="shared" si="14"/>
        <v>-54.154143055433416</v>
      </c>
      <c r="S14">
        <f t="shared" si="4"/>
        <v>5.5099685903116757E-2</v>
      </c>
      <c r="T14">
        <f t="shared" si="5"/>
        <v>0.73394894456658477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-5.2673370000000004</v>
      </c>
      <c r="E15">
        <f t="shared" si="6"/>
        <v>-2.3673370000000009</v>
      </c>
      <c r="F15">
        <v>-67.730967000000007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1+0.583721323407947i</v>
      </c>
      <c r="N15">
        <f t="shared" si="11"/>
        <v>-1.2734151618307603</v>
      </c>
      <c r="O15">
        <f t="shared" si="12"/>
        <v>-30.273020621244399</v>
      </c>
      <c r="P15" s="6">
        <f t="shared" si="3"/>
        <v>-1.3588325797496605</v>
      </c>
      <c r="Q15">
        <f t="shared" si="13"/>
        <v>-2.101203613947455</v>
      </c>
      <c r="R15" s="6">
        <f t="shared" si="14"/>
        <v>-66.727293282338948</v>
      </c>
      <c r="S15">
        <f t="shared" si="4"/>
        <v>0.26613338605254588</v>
      </c>
      <c r="T15">
        <f t="shared" si="5"/>
        <v>1.0036737176610586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-6.2910329999999997</v>
      </c>
      <c r="E16">
        <f t="shared" si="6"/>
        <v>-3.3910330000000002</v>
      </c>
      <c r="F16">
        <v>-81.878120999999993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1+0.734898856413471i</v>
      </c>
      <c r="N16">
        <f t="shared" si="11"/>
        <v>-1.8754224584332455</v>
      </c>
      <c r="O16">
        <f t="shared" si="12"/>
        <v>-36.312123739698031</v>
      </c>
      <c r="P16" s="6">
        <f t="shared" si="3"/>
        <v>-1.7107555761116073</v>
      </c>
      <c r="Q16">
        <f t="shared" si="13"/>
        <v>-3.1532854050411601</v>
      </c>
      <c r="R16" s="6">
        <f t="shared" si="14"/>
        <v>-81.438960504829538</v>
      </c>
      <c r="S16">
        <f t="shared" si="4"/>
        <v>0.23774759495884012</v>
      </c>
      <c r="T16">
        <f t="shared" si="5"/>
        <v>0.43916049517045508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-7.7791810000000003</v>
      </c>
      <c r="E17">
        <f t="shared" si="6"/>
        <v>-4.8791810000000009</v>
      </c>
      <c r="F17">
        <v>-97.814845000000005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1+0.925218604141482i</v>
      </c>
      <c r="N17">
        <f t="shared" si="11"/>
        <v>-2.6858486659219274</v>
      </c>
      <c r="O17">
        <f t="shared" si="12"/>
        <v>-42.775574454906007</v>
      </c>
      <c r="P17" s="6">
        <f t="shared" si="3"/>
        <v>-2.1537969100699019</v>
      </c>
      <c r="Q17">
        <f t="shared" si="13"/>
        <v>-4.6324720106231219</v>
      </c>
      <c r="R17" s="6">
        <f t="shared" si="14"/>
        <v>-98.170463711894854</v>
      </c>
      <c r="S17">
        <f t="shared" si="4"/>
        <v>0.24670898937687902</v>
      </c>
      <c r="T17">
        <f t="shared" si="5"/>
        <v>0.35561871189484862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-9.7414009999999998</v>
      </c>
      <c r="E18">
        <f t="shared" si="6"/>
        <v>-6.8414009999999994</v>
      </c>
      <c r="F18">
        <v>-116.561954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1+1.16470711102594i</v>
      </c>
      <c r="N18">
        <f t="shared" si="11"/>
        <v>-3.7227530509086089</v>
      </c>
      <c r="O18">
        <f t="shared" si="12"/>
        <v>-49.351107824922387</v>
      </c>
      <c r="P18" s="6">
        <f t="shared" si="3"/>
        <v>-2.7112971633247884</v>
      </c>
      <c r="Q18">
        <f t="shared" si="13"/>
        <v>-6.633485134801183</v>
      </c>
      <c r="R18" s="6">
        <f t="shared" si="14"/>
        <v>-116.56195326167412</v>
      </c>
      <c r="S18">
        <f t="shared" si="4"/>
        <v>0.20791586519881644</v>
      </c>
      <c r="T18">
        <f t="shared" si="5"/>
        <v>7.3832588043387659E-7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-12.055149</v>
      </c>
      <c r="E19">
        <f t="shared" si="6"/>
        <v>-9.1551489999999998</v>
      </c>
      <c r="F19">
        <v>-133.99275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1+1.46631363815932i</v>
      </c>
      <c r="N19">
        <f t="shared" si="11"/>
        <v>-4.9832098851318669</v>
      </c>
      <c r="O19">
        <f t="shared" si="12"/>
        <v>-55.706702948450371</v>
      </c>
      <c r="P19" s="6">
        <f t="shared" si="3"/>
        <v>-3.4134006481542403</v>
      </c>
      <c r="Q19">
        <f t="shared" si="13"/>
        <v>-9.2321141030606899</v>
      </c>
      <c r="R19" s="6">
        <f t="shared" si="14"/>
        <v>-136.04275267387075</v>
      </c>
      <c r="S19">
        <f t="shared" si="4"/>
        <v>7.6965103060690154E-2</v>
      </c>
      <c r="T19">
        <f t="shared" si="5"/>
        <v>2.0500026738707504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-15.318896000000001</v>
      </c>
      <c r="E20">
        <f t="shared" si="6"/>
        <v>-12.418896</v>
      </c>
      <c r="F20">
        <v>-154.13933900000001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1+1.84601962902733i</v>
      </c>
      <c r="N20">
        <f t="shared" si="11"/>
        <v>-6.4422074460314436</v>
      </c>
      <c r="O20">
        <f t="shared" si="12"/>
        <v>-61.555326817636271</v>
      </c>
      <c r="P20" s="6">
        <f t="shared" si="3"/>
        <v>-4.2973102303933466</v>
      </c>
      <c r="Q20">
        <f t="shared" si="13"/>
        <v>-12.463063593055352</v>
      </c>
      <c r="R20" s="6">
        <f t="shared" si="14"/>
        <v>-155.85432724859467</v>
      </c>
      <c r="S20">
        <f t="shared" si="4"/>
        <v>4.4167593055352228E-2</v>
      </c>
      <c r="T20">
        <f t="shared" si="5"/>
        <v>1.7149882485946648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-18.577562</v>
      </c>
      <c r="E21">
        <f t="shared" si="6"/>
        <v>-15.677562000000002</v>
      </c>
      <c r="F21">
        <v>-172.49140800000001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1+2.32396880938789i</v>
      </c>
      <c r="N21">
        <f t="shared" si="11"/>
        <v>-8.0623636257983549</v>
      </c>
      <c r="O21">
        <f t="shared" si="12"/>
        <v>-66.71786889071241</v>
      </c>
      <c r="P21" s="6">
        <f t="shared" si="3"/>
        <v>-5.4099180651506522</v>
      </c>
      <c r="Q21">
        <f t="shared" si="13"/>
        <v>-16.311382255630605</v>
      </c>
      <c r="R21" s="6">
        <f t="shared" si="14"/>
        <v>-175.20644384594564</v>
      </c>
      <c r="S21">
        <f t="shared" si="4"/>
        <v>0.63382025563060296</v>
      </c>
      <c r="T21">
        <f t="shared" si="5"/>
        <v>2.7150358459456356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-22.531413000000001</v>
      </c>
      <c r="E22">
        <f t="shared" si="6"/>
        <v>-19.631413000000002</v>
      </c>
      <c r="F22">
        <v>-189.717389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1+2.92569216975999i</v>
      </c>
      <c r="N22">
        <f t="shared" si="11"/>
        <v>-9.8044311293774911</v>
      </c>
      <c r="O22">
        <f t="shared" si="12"/>
        <v>-71.129599630773967</v>
      </c>
      <c r="P22" s="6">
        <f t="shared" si="3"/>
        <v>-6.8106572077545273</v>
      </c>
      <c r="Q22">
        <f t="shared" si="13"/>
        <v>-20.715387054167728</v>
      </c>
      <c r="R22" s="6">
        <f t="shared" si="14"/>
        <v>-193.44051210388236</v>
      </c>
      <c r="S22">
        <f t="shared" si="4"/>
        <v>1.0839740541677259</v>
      </c>
      <c r="T22">
        <f t="shared" si="5"/>
        <v>3.723123103882358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-27.598175000000001</v>
      </c>
      <c r="E23">
        <f t="shared" si="6"/>
        <v>-24.698175000000003</v>
      </c>
      <c r="F23">
        <v>-211.620383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1+3.68324581835629i</v>
      </c>
      <c r="N23">
        <f t="shared" si="11"/>
        <v>-11.633492430133142</v>
      </c>
      <c r="O23">
        <f t="shared" si="12"/>
        <v>-74.810369034842012</v>
      </c>
      <c r="P23" s="6">
        <f t="shared" si="3"/>
        <v>-8.5741503976400537</v>
      </c>
      <c r="Q23">
        <f t="shared" si="13"/>
        <v>-25.580178528469382</v>
      </c>
      <c r="R23" s="6">
        <f t="shared" si="14"/>
        <v>-210.14639233526401</v>
      </c>
      <c r="S23">
        <f t="shared" si="4"/>
        <v>0.88200352846937946</v>
      </c>
      <c r="T23">
        <f t="shared" si="5"/>
        <v>1.4739906647359931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-33.294130000000003</v>
      </c>
      <c r="E24">
        <f t="shared" si="6"/>
        <v>-30.394130000000004</v>
      </c>
      <c r="F24">
        <v>-233.78536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1+4.63719059413478i</v>
      </c>
      <c r="N24">
        <f t="shared" si="11"/>
        <v>-13.522507762409969</v>
      </c>
      <c r="O24">
        <f t="shared" si="12"/>
        <v>-77.830647649989075</v>
      </c>
      <c r="P24" s="6">
        <f t="shared" si="3"/>
        <v>-10.794818357895265</v>
      </c>
      <c r="Q24">
        <f t="shared" si="13"/>
        <v>-30.801434116460033</v>
      </c>
      <c r="R24" s="6">
        <f t="shared" si="14"/>
        <v>-225.21260467388859</v>
      </c>
      <c r="S24">
        <f t="shared" si="4"/>
        <v>0.40730411646002906</v>
      </c>
      <c r="T24">
        <f t="shared" si="5"/>
        <v>8.5727553261114053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-39.860267</v>
      </c>
      <c r="E25">
        <f t="shared" si="6"/>
        <v>-36.960267000000002</v>
      </c>
      <c r="F25">
        <v>-240.83859699999999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1+5.83757965816632i</v>
      </c>
      <c r="N25">
        <f t="shared" si="11"/>
        <v>-15.45026606098064</v>
      </c>
      <c r="O25">
        <f t="shared" si="12"/>
        <v>-80.27936235600805</v>
      </c>
      <c r="P25" s="6">
        <f t="shared" si="3"/>
        <v>-13.589178788414106</v>
      </c>
      <c r="Q25">
        <f t="shared" si="13"/>
        <v>-36.278458555693248</v>
      </c>
      <c r="R25" s="6">
        <f t="shared" si="14"/>
        <v>-238.77244661869773</v>
      </c>
      <c r="S25">
        <f t="shared" si="4"/>
        <v>0.68180844430675336</v>
      </c>
      <c r="T25">
        <f t="shared" si="5"/>
        <v>2.0661503813022648</v>
      </c>
    </row>
    <row r="26" spans="1:20" x14ac:dyDescent="0.25">
      <c r="A26">
        <v>39.81109</v>
      </c>
      <c r="B26">
        <v>-35.908315999999999</v>
      </c>
      <c r="C26">
        <v>128.122297</v>
      </c>
      <c r="D26">
        <v>-46.050215000000001</v>
      </c>
      <c r="E26">
        <f t="shared" si="6"/>
        <v>-43.150215000000003</v>
      </c>
      <c r="F26">
        <v>-287.17721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1+7.34898856413471i</v>
      </c>
      <c r="N26">
        <f t="shared" si="11"/>
        <v>-17.404229568252049</v>
      </c>
      <c r="O26">
        <f t="shared" si="12"/>
        <v>-82.251174597776156</v>
      </c>
      <c r="P26" s="6">
        <f t="shared" si="3"/>
        <v>-17.107555761116075</v>
      </c>
      <c r="Q26">
        <f t="shared" si="13"/>
        <v>-41.935830158786217</v>
      </c>
      <c r="R26" s="6">
        <f t="shared" si="14"/>
        <v>-251.15833675350257</v>
      </c>
      <c r="S26">
        <f t="shared" si="4"/>
        <v>1.2143848412137856</v>
      </c>
      <c r="T26">
        <f t="shared" si="5"/>
        <v>36.018873246497435</v>
      </c>
    </row>
    <row r="27" spans="1:20" x14ac:dyDescent="0.25">
      <c r="A27">
        <v>50.121133999999998</v>
      </c>
      <c r="B27">
        <v>-43.098990999999998</v>
      </c>
      <c r="C27">
        <v>110.27068</v>
      </c>
      <c r="D27">
        <v>-52.168869000000001</v>
      </c>
      <c r="E27">
        <f t="shared" si="6"/>
        <v>-49.268869000000002</v>
      </c>
      <c r="F27">
        <v>-342.36046699999997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1+9.25218677980089i</v>
      </c>
      <c r="N27">
        <f t="shared" si="11"/>
        <v>-19.375327370539242</v>
      </c>
      <c r="O27">
        <f t="shared" si="12"/>
        <v>-83.831271997902192</v>
      </c>
      <c r="P27" s="6">
        <f t="shared" si="3"/>
        <v>-21.537970819572397</v>
      </c>
      <c r="Q27">
        <f t="shared" si="13"/>
        <v>-47.715216704891418</v>
      </c>
      <c r="R27" s="6">
        <f t="shared" si="14"/>
        <v>-262.80264199416104</v>
      </c>
      <c r="S27">
        <f t="shared" si="4"/>
        <v>1.5536522951085843</v>
      </c>
      <c r="T27">
        <f t="shared" si="5"/>
        <v>79.557825005838936</v>
      </c>
    </row>
    <row r="28" spans="1:20" x14ac:dyDescent="0.25">
      <c r="P28" s="1"/>
      <c r="S28">
        <f>SUM(S2:S24)</f>
        <v>4.785307493377184</v>
      </c>
      <c r="T28">
        <f>SUM(T2:T24)</f>
        <v>29.398764364254905</v>
      </c>
    </row>
    <row r="29" spans="1:20" x14ac:dyDescent="0.25">
      <c r="T29">
        <f>SUM(S28:T28)</f>
        <v>34.184071857632091</v>
      </c>
    </row>
    <row r="51" spans="23:23" x14ac:dyDescent="0.25">
      <c r="W5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workbookViewId="0">
      <selection activeCell="W17" sqref="W17"/>
    </sheetView>
  </sheetViews>
  <sheetFormatPr defaultRowHeight="15" x14ac:dyDescent="0.25"/>
  <cols>
    <col min="16" max="16" width="6.28515625" bestFit="1" customWidth="1"/>
    <col min="23" max="23" width="10.57031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15</v>
      </c>
      <c r="E1" t="s">
        <v>15</v>
      </c>
      <c r="F1" t="s">
        <v>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-5.2822250000000004</v>
      </c>
      <c r="E2">
        <f>D2+0.2+4.8</f>
        <v>-0.28222500000000039</v>
      </c>
      <c r="F2">
        <v>-3.2415039999999999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1+0.0159606615823323i</v>
      </c>
      <c r="K2">
        <f>20*LOG10(1/IMABS(J2))</f>
        <v>-1.1061926766729015E-3</v>
      </c>
      <c r="L2">
        <f>-ATAN2(IMREAL(J2),IMAGINARY(J2))*180/PI()</f>
        <v>-0.91440090652064188</v>
      </c>
      <c r="M2" t="str">
        <f t="shared" ref="M2:M27" si="2">COMPLEX(1,$A2*$V$4)</f>
        <v>1+0.0191994209093009i</v>
      </c>
      <c r="N2">
        <f>20*LOG10(1/IMABS(M2))</f>
        <v>-1.6005916199891381E-3</v>
      </c>
      <c r="O2">
        <f>-ATAN2(IMREAL(M2),IMAGINARY(M2))*180/PI()</f>
        <v>-1.0999106516124171</v>
      </c>
      <c r="P2" s="6">
        <f t="shared" ref="P2:P27" si="3">-$A2*$V$5*180/PI()</f>
        <v>-6.8106060712713135E-2</v>
      </c>
      <c r="Q2">
        <f>H2+K2+N2</f>
        <v>-3.7975550943917169E-3</v>
      </c>
      <c r="R2" s="6">
        <f>I2+L2+O2+P2</f>
        <v>-2.990422405957323</v>
      </c>
      <c r="S2">
        <f t="shared" ref="S2:S27" si="4">ABS(Q2-E2)</f>
        <v>0.27842744490560867</v>
      </c>
      <c r="T2">
        <f t="shared" ref="T2:T27" si="5">ABS(R2-F2)</f>
        <v>0.25108159404267694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-5.1479369999999998</v>
      </c>
      <c r="E3">
        <f t="shared" ref="E3:E27" si="6">D3+0.2+4.8</f>
        <v>-0.14793699999999976</v>
      </c>
      <c r="F3">
        <v>-3.4354170000000002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1+0.0200931728366234i</v>
      </c>
      <c r="K3">
        <f t="shared" ref="K3:K27" si="9">20*LOG10(1/IMABS(J3))</f>
        <v>-1.7530475489725486E-3</v>
      </c>
      <c r="L3">
        <f t="shared" ref="L3:L27" si="10">-ATAN2(IMREAL(J3),IMAGINARY(J3))*180/PI()</f>
        <v>-1.1510991040132148</v>
      </c>
      <c r="M3" t="str">
        <f t="shared" si="2"/>
        <v>1+0.0241705070121092i</v>
      </c>
      <c r="N3">
        <f t="shared" ref="N3:N27" si="11">20*LOG10(1/IMABS(M3))</f>
        <v>-2.53646575226115E-3</v>
      </c>
      <c r="O3">
        <f t="shared" ref="O3:O27" si="12">-ATAN2(IMREAL(M3),IMAGINARY(M3))*180/PI()</f>
        <v>-1.3845984488185998</v>
      </c>
      <c r="P3" s="6">
        <f t="shared" si="3"/>
        <v>-8.5739982773454487E-2</v>
      </c>
      <c r="Q3">
        <f t="shared" ref="Q3:Q27" si="13">H3+K3+N3</f>
        <v>-6.0181227007513414E-3</v>
      </c>
      <c r="R3" s="6">
        <f t="shared" ref="R3:R27" si="14">I3+L3+O3+P3</f>
        <v>-3.7644856371545647</v>
      </c>
      <c r="S3">
        <f t="shared" si="4"/>
        <v>0.14191887729924843</v>
      </c>
      <c r="T3">
        <f t="shared" si="5"/>
        <v>0.32906863715456458</v>
      </c>
      <c r="U3" t="s">
        <v>8</v>
      </c>
      <c r="V3">
        <v>0.10070453392852743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-4.8882909999999997</v>
      </c>
      <c r="E4">
        <f t="shared" si="6"/>
        <v>0.11170900000000028</v>
      </c>
      <c r="F4">
        <v>-4.0246870000000001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1+0.025295669763905i</v>
      </c>
      <c r="K4">
        <f t="shared" si="9"/>
        <v>-2.7780353509946868E-3</v>
      </c>
      <c r="L4">
        <f t="shared" si="10"/>
        <v>-1.4490261069296182</v>
      </c>
      <c r="M4" t="str">
        <f t="shared" si="2"/>
        <v>1+0.0304287017473946i</v>
      </c>
      <c r="N4">
        <f t="shared" si="11"/>
        <v>-4.0192977293174656E-3</v>
      </c>
      <c r="O4">
        <f t="shared" si="12"/>
        <v>-1.7428983989761104</v>
      </c>
      <c r="P4" s="6">
        <f t="shared" si="3"/>
        <v>-0.10793966226414457</v>
      </c>
      <c r="Q4">
        <f t="shared" si="13"/>
        <v>-9.5366460677850113E-3</v>
      </c>
      <c r="R4" s="6">
        <f t="shared" si="14"/>
        <v>-4.7387570931984531</v>
      </c>
      <c r="S4">
        <f t="shared" si="4"/>
        <v>0.12124564606778529</v>
      </c>
      <c r="T4">
        <f t="shared" si="5"/>
        <v>0.71407009319845294</v>
      </c>
      <c r="U4" t="s">
        <v>22</v>
      </c>
      <c r="V4" s="3">
        <v>0.12113963599786068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-4.9779650000000002</v>
      </c>
      <c r="E5">
        <f t="shared" si="6"/>
        <v>2.2034999999999805E-2</v>
      </c>
      <c r="F5">
        <v>-6.448061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1+0.0318458954687522i</v>
      </c>
      <c r="K5">
        <f t="shared" si="9"/>
        <v>-4.4022136137185329E-3</v>
      </c>
      <c r="L5">
        <f t="shared" si="10"/>
        <v>-1.8240189555139326</v>
      </c>
      <c r="M5" t="str">
        <f t="shared" si="2"/>
        <v>1+0.0383081082312395i</v>
      </c>
      <c r="N5">
        <f t="shared" si="11"/>
        <v>-6.368648083994578E-3</v>
      </c>
      <c r="O5">
        <f t="shared" si="12"/>
        <v>-2.193820190553013</v>
      </c>
      <c r="P5" s="6">
        <f t="shared" si="3"/>
        <v>-0.13589026238401153</v>
      </c>
      <c r="Q5">
        <f t="shared" si="13"/>
        <v>-1.5111725231058788E-2</v>
      </c>
      <c r="R5" s="6">
        <f t="shared" si="14"/>
        <v>-5.9649959666265122</v>
      </c>
      <c r="S5">
        <f t="shared" si="4"/>
        <v>3.7146725231058594E-2</v>
      </c>
      <c r="T5">
        <f t="shared" si="5"/>
        <v>0.48306503337348783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-4.939832</v>
      </c>
      <c r="E6">
        <f t="shared" si="6"/>
        <v>6.0167999999999999E-2</v>
      </c>
      <c r="F6">
        <v>-8.478783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1+0.04009158270682i</v>
      </c>
      <c r="K6">
        <f t="shared" si="9"/>
        <v>-6.974963177030633E-3</v>
      </c>
      <c r="L6">
        <f t="shared" si="10"/>
        <v>-2.2958489437675595</v>
      </c>
      <c r="M6" t="str">
        <f t="shared" si="2"/>
        <v>1+0.0482270216267443i</v>
      </c>
      <c r="N6">
        <f t="shared" si="11"/>
        <v>-1.0089290640213753E-2</v>
      </c>
      <c r="O6">
        <f t="shared" si="12"/>
        <v>-2.7610655196968601</v>
      </c>
      <c r="P6" s="6">
        <f t="shared" si="3"/>
        <v>-0.17107560058299534</v>
      </c>
      <c r="Q6">
        <f t="shared" si="13"/>
        <v>-2.3942040970531115E-2</v>
      </c>
      <c r="R6" s="6">
        <f t="shared" si="14"/>
        <v>-7.5077941419579446</v>
      </c>
      <c r="S6">
        <f t="shared" si="4"/>
        <v>8.4110040970531111E-2</v>
      </c>
      <c r="T6">
        <f t="shared" si="5"/>
        <v>0.97098885804205537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-4.8434049999999997</v>
      </c>
      <c r="E7">
        <f t="shared" si="6"/>
        <v>0.15659500000000026</v>
      </c>
      <c r="F7">
        <v>-10.51665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1+0.0504722060641726i</v>
      </c>
      <c r="K7">
        <f t="shared" si="9"/>
        <v>-1.1049339102940824E-2</v>
      </c>
      <c r="L7">
        <f t="shared" si="10"/>
        <v>-2.8893925332022774</v>
      </c>
      <c r="M7" t="str">
        <f t="shared" si="2"/>
        <v>1+0.0607140953054038i</v>
      </c>
      <c r="N7">
        <f t="shared" si="11"/>
        <v>-1.597953530488027E-2</v>
      </c>
      <c r="O7">
        <f t="shared" si="12"/>
        <v>-3.4743964979738533</v>
      </c>
      <c r="P7" s="6">
        <f t="shared" si="3"/>
        <v>-0.21537096772455933</v>
      </c>
      <c r="Q7">
        <f t="shared" si="13"/>
        <v>-3.7924343957113908E-2</v>
      </c>
      <c r="R7" s="6">
        <f t="shared" si="14"/>
        <v>-9.448372094611436</v>
      </c>
      <c r="S7">
        <f t="shared" si="4"/>
        <v>0.19451934395711418</v>
      </c>
      <c r="T7">
        <f t="shared" si="5"/>
        <v>1.0682779053885643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-5.2400320000000002</v>
      </c>
      <c r="E8">
        <f t="shared" si="6"/>
        <v>-0.24003200000000025</v>
      </c>
      <c r="F8">
        <v>-12.147575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1+0.063541439068349i</v>
      </c>
      <c r="K8">
        <f t="shared" si="9"/>
        <v>-1.7499399273208236E-2</v>
      </c>
      <c r="L8">
        <f t="shared" si="10"/>
        <v>-3.6357683841769495</v>
      </c>
      <c r="M8" t="str">
        <f t="shared" si="2"/>
        <v>1+0.0764353549859342i</v>
      </c>
      <c r="N8">
        <f t="shared" si="11"/>
        <v>-2.5299230360373463E-2</v>
      </c>
      <c r="O8">
        <f t="shared" si="12"/>
        <v>-4.3709242913391018</v>
      </c>
      <c r="P8" s="6">
        <f t="shared" si="3"/>
        <v>-0.27113895527692528</v>
      </c>
      <c r="Q8">
        <f t="shared" si="13"/>
        <v>-6.0054516166546154E-2</v>
      </c>
      <c r="R8" s="6">
        <f t="shared" si="14"/>
        <v>-11.888231513306774</v>
      </c>
      <c r="S8">
        <f t="shared" si="4"/>
        <v>0.17997748383345408</v>
      </c>
      <c r="T8">
        <f t="shared" si="5"/>
        <v>0.2593434866932256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-5.1842730000000001</v>
      </c>
      <c r="E9">
        <f t="shared" si="6"/>
        <v>-0.18427300000000013</v>
      </c>
      <c r="F9">
        <v>-15.625861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1+0.0799930352535829i</v>
      </c>
      <c r="K9">
        <f t="shared" si="9"/>
        <v>-2.7701472393583067E-2</v>
      </c>
      <c r="L9">
        <f t="shared" si="10"/>
        <v>-4.5735247467887765</v>
      </c>
      <c r="M9" t="str">
        <f t="shared" si="2"/>
        <v>1+0.0962253316207247i</v>
      </c>
      <c r="N9">
        <f t="shared" si="11"/>
        <v>-4.002766200879624E-2</v>
      </c>
      <c r="O9">
        <f t="shared" si="12"/>
        <v>-5.4963828238175161</v>
      </c>
      <c r="P9" s="6">
        <f t="shared" si="3"/>
        <v>-0.34133989292808553</v>
      </c>
      <c r="Q9">
        <f t="shared" si="13"/>
        <v>-9.5045573031314473E-2</v>
      </c>
      <c r="R9" s="6">
        <f t="shared" si="14"/>
        <v>-14.952909932230623</v>
      </c>
      <c r="S9">
        <f t="shared" si="4"/>
        <v>8.9227426968685658E-2</v>
      </c>
      <c r="T9">
        <f t="shared" si="5"/>
        <v>0.67295106776937708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-5.3453850000000003</v>
      </c>
      <c r="E10">
        <f t="shared" si="6"/>
        <v>-0.34538500000000028</v>
      </c>
      <c r="F10">
        <v>-19.030441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1+0.100707454360011i</v>
      </c>
      <c r="K10">
        <f t="shared" si="9"/>
        <v>-4.3824250019001774E-2</v>
      </c>
      <c r="L10">
        <f t="shared" si="10"/>
        <v>-5.7507231408501527</v>
      </c>
      <c r="M10" t="str">
        <f t="shared" si="2"/>
        <v>1+0.121143149047305i</v>
      </c>
      <c r="N10">
        <f t="shared" si="11"/>
        <v>-6.3272437566575856E-2</v>
      </c>
      <c r="O10">
        <f t="shared" si="12"/>
        <v>-6.9073324938296432</v>
      </c>
      <c r="P10" s="6">
        <f t="shared" si="3"/>
        <v>-0.42973080818016152</v>
      </c>
      <c r="Q10">
        <f t="shared" si="13"/>
        <v>-0.15031291941576155</v>
      </c>
      <c r="R10" s="6">
        <f t="shared" si="14"/>
        <v>-18.798544092946607</v>
      </c>
      <c r="S10">
        <f t="shared" si="4"/>
        <v>0.19507208058423872</v>
      </c>
      <c r="T10">
        <f t="shared" si="5"/>
        <v>0.23189690705339316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-5.4348239999999999</v>
      </c>
      <c r="E11">
        <f t="shared" si="6"/>
        <v>-0.43482399999999988</v>
      </c>
      <c r="F11">
        <v>-24.747506999999999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1+0.126777239876225i</v>
      </c>
      <c r="K11">
        <f t="shared" si="9"/>
        <v>-6.9246839019103681E-2</v>
      </c>
      <c r="L11">
        <f t="shared" si="10"/>
        <v>-7.2252560746306385</v>
      </c>
      <c r="M11" t="str">
        <f t="shared" si="2"/>
        <v>1+0.152503051176615i</v>
      </c>
      <c r="N11">
        <f t="shared" si="11"/>
        <v>-9.984800951716255E-2</v>
      </c>
      <c r="O11">
        <f t="shared" si="12"/>
        <v>-8.6709722998116341</v>
      </c>
      <c r="P11" s="6">
        <f t="shared" si="3"/>
        <v>-0.54097371537268413</v>
      </c>
      <c r="Q11">
        <f t="shared" si="13"/>
        <v>-0.23738371921225165</v>
      </c>
      <c r="R11" s="6">
        <f t="shared" si="14"/>
        <v>-23.612438579579187</v>
      </c>
      <c r="S11">
        <f t="shared" si="4"/>
        <v>0.19744028078774822</v>
      </c>
      <c r="T11">
        <f t="shared" si="5"/>
        <v>1.1350684204208115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-5.3572879999999996</v>
      </c>
      <c r="E12">
        <f t="shared" si="6"/>
        <v>-0.35728799999999961</v>
      </c>
      <c r="F12">
        <v>-30.974862000000002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1+0.159602789051034i</v>
      </c>
      <c r="K12">
        <f t="shared" si="9"/>
        <v>-0.10924251470280393</v>
      </c>
      <c r="L12">
        <f t="shared" si="10"/>
        <v>-9.0680851109677398</v>
      </c>
      <c r="M12" t="str">
        <f t="shared" si="2"/>
        <v>1+0.191989605786841i</v>
      </c>
      <c r="N12">
        <f t="shared" si="11"/>
        <v>-0.15720124238528471</v>
      </c>
      <c r="O12">
        <f t="shared" si="12"/>
        <v>-10.867950968127996</v>
      </c>
      <c r="P12" s="6">
        <f t="shared" si="3"/>
        <v>-0.6810442778299699</v>
      </c>
      <c r="Q12">
        <f t="shared" si="13"/>
        <v>-0.37418182344590517</v>
      </c>
      <c r="R12" s="6">
        <f t="shared" si="14"/>
        <v>-29.622767987368658</v>
      </c>
      <c r="S12">
        <f t="shared" si="4"/>
        <v>1.6893823445905565E-2</v>
      </c>
      <c r="T12">
        <f t="shared" si="5"/>
        <v>1.3520940126313441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-5.7668809999999997</v>
      </c>
      <c r="E13">
        <f t="shared" si="6"/>
        <v>-0.7668809999999997</v>
      </c>
      <c r="F13">
        <v>-38.127158999999999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1+0.200935253024921i</v>
      </c>
      <c r="K13">
        <f t="shared" si="9"/>
        <v>-0.17189897584111202</v>
      </c>
      <c r="L13">
        <f t="shared" si="10"/>
        <v>-11.361448243836518</v>
      </c>
      <c r="M13" t="str">
        <f t="shared" si="2"/>
        <v>1+0.241709310008351i</v>
      </c>
      <c r="N13">
        <f t="shared" si="11"/>
        <v>-0.24659428942341066</v>
      </c>
      <c r="O13">
        <f t="shared" si="12"/>
        <v>-13.588299648270254</v>
      </c>
      <c r="P13" s="6">
        <f t="shared" si="3"/>
        <v>-0.85741486787666688</v>
      </c>
      <c r="Q13">
        <f t="shared" si="13"/>
        <v>-0.58804160574758302</v>
      </c>
      <c r="R13" s="6">
        <f t="shared" si="14"/>
        <v>-37.091172059203473</v>
      </c>
      <c r="S13">
        <f t="shared" si="4"/>
        <v>0.17883939425241668</v>
      </c>
      <c r="T13">
        <f t="shared" si="5"/>
        <v>1.0359869407965263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-6.2202510000000002</v>
      </c>
      <c r="E14">
        <f t="shared" si="6"/>
        <v>-1.2202510000000002</v>
      </c>
      <c r="F14">
        <v>-48.374541999999998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1+0.252946325072056i</v>
      </c>
      <c r="K14">
        <f t="shared" si="9"/>
        <v>-0.26934216875755668</v>
      </c>
      <c r="L14">
        <f t="shared" si="10"/>
        <v>-14.195014867047995</v>
      </c>
      <c r="M14" t="str">
        <f t="shared" si="2"/>
        <v>1+0.304274540091439i</v>
      </c>
      <c r="N14">
        <f t="shared" si="11"/>
        <v>-0.38454437153906051</v>
      </c>
      <c r="O14">
        <f t="shared" si="12"/>
        <v>-16.923669976204661</v>
      </c>
      <c r="P14" s="6">
        <f t="shared" si="3"/>
        <v>-1.0793523616517717</v>
      </c>
      <c r="Q14">
        <f t="shared" si="13"/>
        <v>-0.91958578578116712</v>
      </c>
      <c r="R14" s="6">
        <f t="shared" si="14"/>
        <v>-46.297717147917353</v>
      </c>
      <c r="S14">
        <f t="shared" si="4"/>
        <v>0.30066521421883308</v>
      </c>
      <c r="T14">
        <f t="shared" si="5"/>
        <v>2.0768248520826447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-6.7917249999999996</v>
      </c>
      <c r="E15">
        <f t="shared" si="6"/>
        <v>-1.7917249999999996</v>
      </c>
      <c r="F15">
        <v>-59.475906999999999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1+0.318442539848491i</v>
      </c>
      <c r="K15">
        <f t="shared" si="9"/>
        <v>-0.41947300465795645</v>
      </c>
      <c r="L15">
        <f t="shared" si="10"/>
        <v>-17.663688138887171</v>
      </c>
      <c r="M15" t="str">
        <f t="shared" si="2"/>
        <v>1+0.383061336551727i</v>
      </c>
      <c r="N15">
        <f t="shared" si="11"/>
        <v>-0.59463442013346335</v>
      </c>
      <c r="O15">
        <f t="shared" si="12"/>
        <v>-20.959904546759041</v>
      </c>
      <c r="P15" s="6">
        <f t="shared" si="3"/>
        <v>-1.3588325797496605</v>
      </c>
      <c r="Q15">
        <f t="shared" si="13"/>
        <v>-1.428001650849767</v>
      </c>
      <c r="R15" s="6">
        <f t="shared" si="14"/>
        <v>-57.530145306068313</v>
      </c>
      <c r="S15">
        <f t="shared" si="4"/>
        <v>0.36372334915023252</v>
      </c>
      <c r="T15">
        <f t="shared" si="5"/>
        <v>1.9457616939316864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-7.8347530000000001</v>
      </c>
      <c r="E16">
        <f t="shared" si="6"/>
        <v>-2.8347530000000001</v>
      </c>
      <c r="F16">
        <v>-73.513490000000004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1+0.400915726363666i</v>
      </c>
      <c r="K16">
        <f t="shared" si="9"/>
        <v>-0.64732488756211426</v>
      </c>
      <c r="L16">
        <f t="shared" si="10"/>
        <v>-21.846625592130142</v>
      </c>
      <c r="M16" t="str">
        <f t="shared" si="2"/>
        <v>1+0.482270095127807i</v>
      </c>
      <c r="N16">
        <f t="shared" si="11"/>
        <v>-0.90816682587171393</v>
      </c>
      <c r="O16">
        <f t="shared" si="12"/>
        <v>-25.746623214635434</v>
      </c>
      <c r="P16" s="6">
        <f t="shared" si="3"/>
        <v>-1.7107555761116073</v>
      </c>
      <c r="Q16">
        <f t="shared" si="13"/>
        <v>-2.1944231867377857</v>
      </c>
      <c r="R16" s="6">
        <f t="shared" si="14"/>
        <v>-71.012044977387134</v>
      </c>
      <c r="S16">
        <f t="shared" si="4"/>
        <v>0.64032981326221439</v>
      </c>
      <c r="T16">
        <f t="shared" si="5"/>
        <v>2.5014450226128702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-9.0379199999999997</v>
      </c>
      <c r="E17">
        <f t="shared" si="6"/>
        <v>-4.0379200000000006</v>
      </c>
      <c r="F17">
        <v>-89.142735999999999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1+0.504742503662113i</v>
      </c>
      <c r="K17">
        <f t="shared" si="9"/>
        <v>-0.98562394398477426</v>
      </c>
      <c r="L17">
        <f t="shared" si="10"/>
        <v>-26.782018905242165</v>
      </c>
      <c r="M17" t="str">
        <f t="shared" si="2"/>
        <v>1+0.607165544400145i</v>
      </c>
      <c r="N17">
        <f t="shared" si="11"/>
        <v>-1.3629240121055664</v>
      </c>
      <c r="O17">
        <f t="shared" si="12"/>
        <v>-31.264681460333492</v>
      </c>
      <c r="P17" s="6">
        <f t="shared" si="3"/>
        <v>-2.1537969100699019</v>
      </c>
      <c r="Q17">
        <f t="shared" si="13"/>
        <v>-3.3218596284409379</v>
      </c>
      <c r="R17" s="6">
        <f t="shared" si="14"/>
        <v>-86.821043449105034</v>
      </c>
      <c r="S17">
        <f t="shared" si="4"/>
        <v>0.71606037155906277</v>
      </c>
      <c r="T17">
        <f t="shared" si="5"/>
        <v>2.3216925508949657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-10.282708</v>
      </c>
      <c r="E18">
        <f t="shared" si="6"/>
        <v>-5.2827080000000004</v>
      </c>
      <c r="F18">
        <v>-102.65052799999999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1+0.635392739208696i</v>
      </c>
      <c r="K18">
        <f t="shared" si="9"/>
        <v>-1.4728170455544292</v>
      </c>
      <c r="L18">
        <f t="shared" si="10"/>
        <v>-32.431580610330499</v>
      </c>
      <c r="M18" t="str">
        <f t="shared" si="2"/>
        <v>1+0.764327504837602i</v>
      </c>
      <c r="N18">
        <f t="shared" si="11"/>
        <v>-1.9980905895792536</v>
      </c>
      <c r="O18">
        <f t="shared" si="12"/>
        <v>-37.391674315597214</v>
      </c>
      <c r="P18" s="6">
        <f t="shared" si="3"/>
        <v>-2.7112971633247884</v>
      </c>
      <c r="Q18">
        <f t="shared" si="13"/>
        <v>-4.92627367707997</v>
      </c>
      <c r="R18" s="6">
        <f t="shared" si="14"/>
        <v>-104.78432622596597</v>
      </c>
      <c r="S18">
        <f t="shared" si="4"/>
        <v>0.35643432292003041</v>
      </c>
      <c r="T18">
        <f t="shared" si="5"/>
        <v>2.1337982259659753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-12.446922000000001</v>
      </c>
      <c r="E19">
        <f t="shared" si="6"/>
        <v>-7.4469220000000016</v>
      </c>
      <c r="F19">
        <v>-122.36213600000001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1+0.799930755353965i</v>
      </c>
      <c r="K19">
        <f t="shared" si="9"/>
        <v>-2.1481450923604721</v>
      </c>
      <c r="L19">
        <f t="shared" si="10"/>
        <v>-38.657389010196752</v>
      </c>
      <c r="M19" t="str">
        <f t="shared" si="2"/>
        <v>1+0.962253800765791i</v>
      </c>
      <c r="N19">
        <f t="shared" si="11"/>
        <v>-2.8464103420439315</v>
      </c>
      <c r="O19">
        <f t="shared" si="12"/>
        <v>-43.897985972410829</v>
      </c>
      <c r="P19" s="6">
        <f t="shared" si="3"/>
        <v>-3.4134006481542403</v>
      </c>
      <c r="Q19">
        <f t="shared" si="13"/>
        <v>-7.1190075433688147</v>
      </c>
      <c r="R19" s="6">
        <f t="shared" si="14"/>
        <v>-124.43010016939488</v>
      </c>
      <c r="S19">
        <f t="shared" si="4"/>
        <v>0.3279144566311869</v>
      </c>
      <c r="T19">
        <f t="shared" si="5"/>
        <v>2.0679641693948696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-15.284039999999999</v>
      </c>
      <c r="E20">
        <f t="shared" si="6"/>
        <v>-10.284040000000001</v>
      </c>
      <c r="F20">
        <v>-142.62768199999999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1+1.00707504712278i</v>
      </c>
      <c r="K20">
        <f t="shared" si="9"/>
        <v>-3.0410262408997095</v>
      </c>
      <c r="L20">
        <f t="shared" si="10"/>
        <v>-45.201969857350754</v>
      </c>
      <c r="M20" t="str">
        <f t="shared" si="2"/>
        <v>1+1.21143209617123i</v>
      </c>
      <c r="N20">
        <f t="shared" si="11"/>
        <v>-3.9226908093512751</v>
      </c>
      <c r="O20">
        <f t="shared" si="12"/>
        <v>-50.46137318764363</v>
      </c>
      <c r="P20" s="6">
        <f t="shared" si="3"/>
        <v>-4.2973102303933466</v>
      </c>
      <c r="Q20">
        <f t="shared" si="13"/>
        <v>-9.9741451237629395</v>
      </c>
      <c r="R20" s="6">
        <f t="shared" si="14"/>
        <v>-144.96149837567026</v>
      </c>
      <c r="S20">
        <f t="shared" si="4"/>
        <v>0.30989487623706147</v>
      </c>
      <c r="T20">
        <f t="shared" si="5"/>
        <v>2.333816375670267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-18.505568</v>
      </c>
      <c r="E21">
        <f t="shared" si="6"/>
        <v>-13.505568</v>
      </c>
      <c r="F21">
        <v>-162.14247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1+1.26781479537103i</v>
      </c>
      <c r="K21">
        <f t="shared" si="9"/>
        <v>-4.1620005844877896</v>
      </c>
      <c r="L21">
        <f t="shared" si="10"/>
        <v>-51.735080660793606</v>
      </c>
      <c r="M21" t="str">
        <f t="shared" si="2"/>
        <v>1+1.5250815115529i</v>
      </c>
      <c r="N21">
        <f t="shared" si="11"/>
        <v>-5.2190574201691522</v>
      </c>
      <c r="O21">
        <f t="shared" si="12"/>
        <v>-56.747037700695785</v>
      </c>
      <c r="P21" s="6">
        <f t="shared" si="3"/>
        <v>-5.4099180651506522</v>
      </c>
      <c r="Q21">
        <f t="shared" si="13"/>
        <v>-13.505567319573066</v>
      </c>
      <c r="R21" s="6">
        <f t="shared" si="14"/>
        <v>-165.43136487168132</v>
      </c>
      <c r="S21">
        <f t="shared" si="4"/>
        <v>6.8042693435188539E-7</v>
      </c>
      <c r="T21">
        <f t="shared" si="5"/>
        <v>3.2888948716813218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-22.549420999999999</v>
      </c>
      <c r="E22">
        <f t="shared" si="6"/>
        <v>-17.549420999999999</v>
      </c>
      <c r="F22">
        <v>-182.470382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1+1.59607814207277i</v>
      </c>
      <c r="K22">
        <f t="shared" si="9"/>
        <v>-5.499181726424788</v>
      </c>
      <c r="L22">
        <f t="shared" si="10"/>
        <v>-57.931385727574458</v>
      </c>
      <c r="M22" t="str">
        <f t="shared" si="2"/>
        <v>1+1.91995650654678i</v>
      </c>
      <c r="N22">
        <f t="shared" si="11"/>
        <v>-6.708238767634386</v>
      </c>
      <c r="O22">
        <f t="shared" si="12"/>
        <v>-62.487465617077262</v>
      </c>
      <c r="P22" s="6">
        <f t="shared" si="3"/>
        <v>-6.8106572077545273</v>
      </c>
      <c r="Q22">
        <f t="shared" si="13"/>
        <v>-17.662898456454293</v>
      </c>
      <c r="R22" s="6">
        <f t="shared" si="14"/>
        <v>-184.97963618508319</v>
      </c>
      <c r="S22">
        <f t="shared" si="4"/>
        <v>0.11347745645429441</v>
      </c>
      <c r="T22">
        <f t="shared" si="5"/>
        <v>2.5092541850831935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-27.03304</v>
      </c>
      <c r="E23">
        <f t="shared" si="6"/>
        <v>-22.03304</v>
      </c>
      <c r="F23">
        <v>-202.58077399999999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1+2.00935293306735i</v>
      </c>
      <c r="K23">
        <f t="shared" si="9"/>
        <v>-7.0221499100922813</v>
      </c>
      <c r="L23">
        <f t="shared" si="10"/>
        <v>-63.54172594529927</v>
      </c>
      <c r="M23" t="str">
        <f t="shared" si="2"/>
        <v>1+2.41709358464206i</v>
      </c>
      <c r="N23">
        <f t="shared" si="11"/>
        <v>-8.3520473940452629</v>
      </c>
      <c r="O23">
        <f t="shared" si="12"/>
        <v>-67.524141029234499</v>
      </c>
      <c r="P23" s="6">
        <f t="shared" si="3"/>
        <v>-8.5741503976400537</v>
      </c>
      <c r="Q23">
        <f t="shared" si="13"/>
        <v>-22.347540353305661</v>
      </c>
      <c r="R23" s="6">
        <f t="shared" si="14"/>
        <v>-203.02095382356481</v>
      </c>
      <c r="S23">
        <f t="shared" si="4"/>
        <v>0.31450035330566095</v>
      </c>
      <c r="T23">
        <f t="shared" si="5"/>
        <v>0.44017982356481866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-32.036302999999997</v>
      </c>
      <c r="E24">
        <f t="shared" si="6"/>
        <v>-27.036302999999997</v>
      </c>
      <c r="F24">
        <v>-223.03087199999999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1+2.52976667348128i</v>
      </c>
      <c r="K24">
        <f t="shared" si="9"/>
        <v>-8.6921525274774929</v>
      </c>
      <c r="L24">
        <f t="shared" si="10"/>
        <v>-68.431441188969316</v>
      </c>
      <c r="M24" t="str">
        <f t="shared" si="2"/>
        <v>1+3.04311039463765i</v>
      </c>
      <c r="N24">
        <f t="shared" si="11"/>
        <v>-10.111694082359408</v>
      </c>
      <c r="O24">
        <f t="shared" si="12"/>
        <v>-71.80890032244416</v>
      </c>
      <c r="P24" s="6">
        <f t="shared" si="3"/>
        <v>-10.794818357895265</v>
      </c>
      <c r="Q24">
        <f t="shared" si="13"/>
        <v>-27.443309786861931</v>
      </c>
      <c r="R24" s="6">
        <f t="shared" si="14"/>
        <v>-219.32872920231088</v>
      </c>
      <c r="S24">
        <f t="shared" si="4"/>
        <v>0.4070067868619347</v>
      </c>
      <c r="T24">
        <f t="shared" si="5"/>
        <v>3.7021427976891061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-39.010058000000001</v>
      </c>
      <c r="E25">
        <f t="shared" si="6"/>
        <v>-34.010058000000001</v>
      </c>
      <c r="F25">
        <v>-229.781948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1+3.18462529698476i</v>
      </c>
      <c r="K25">
        <f t="shared" si="9"/>
        <v>-10.469568506177772</v>
      </c>
      <c r="L25">
        <f t="shared" si="10"/>
        <v>-72.567258474419731</v>
      </c>
      <c r="M25" t="str">
        <f t="shared" si="2"/>
        <v>1+3.83085382769473i</v>
      </c>
      <c r="N25">
        <f t="shared" si="11"/>
        <v>-11.952197691214579</v>
      </c>
      <c r="O25">
        <f t="shared" si="12"/>
        <v>-75.370068583660569</v>
      </c>
      <c r="P25" s="6">
        <f t="shared" si="3"/>
        <v>-13.589178788414106</v>
      </c>
      <c r="Q25">
        <f t="shared" si="13"/>
        <v>-32.835862444748656</v>
      </c>
      <c r="R25" s="6">
        <f t="shared" si="14"/>
        <v>-233.9784585836322</v>
      </c>
      <c r="S25">
        <f t="shared" si="4"/>
        <v>1.1741955552513446</v>
      </c>
      <c r="T25">
        <f t="shared" si="5"/>
        <v>4.1965105836322039</v>
      </c>
    </row>
    <row r="26" spans="1:20" ht="14.45" x14ac:dyDescent="0.3">
      <c r="A26">
        <v>39.81109</v>
      </c>
      <c r="B26">
        <v>-35.908315999999999</v>
      </c>
      <c r="C26">
        <v>128.122297</v>
      </c>
      <c r="D26">
        <v>-45.658651999999996</v>
      </c>
      <c r="E26">
        <f t="shared" si="6"/>
        <v>-40.658651999999996</v>
      </c>
      <c r="F26">
        <v>-278.35946899999999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1+4.00915726363666i</v>
      </c>
      <c r="K26">
        <f t="shared" si="9"/>
        <v>-12.323185389655267</v>
      </c>
      <c r="L26">
        <f t="shared" si="10"/>
        <v>-75.994553264576268</v>
      </c>
      <c r="M26" t="str">
        <f t="shared" si="2"/>
        <v>1+4.82270095127807i</v>
      </c>
      <c r="N26">
        <f t="shared" si="11"/>
        <v>-13.848629489737952</v>
      </c>
      <c r="O26">
        <f t="shared" si="12"/>
        <v>-78.285571278527186</v>
      </c>
      <c r="P26" s="6">
        <f t="shared" si="3"/>
        <v>-17.107555761116075</v>
      </c>
      <c r="Q26">
        <f t="shared" si="13"/>
        <v>-38.437615174660301</v>
      </c>
      <c r="R26" s="6">
        <f t="shared" si="14"/>
        <v>-247.28748350152472</v>
      </c>
      <c r="S26">
        <f t="shared" si="4"/>
        <v>2.221036825339695</v>
      </c>
      <c r="T26">
        <f t="shared" si="5"/>
        <v>31.071985498475271</v>
      </c>
    </row>
    <row r="27" spans="1:20" ht="14.45" x14ac:dyDescent="0.3">
      <c r="A27">
        <v>50.121133999999998</v>
      </c>
      <c r="B27">
        <v>-43.098990999999998</v>
      </c>
      <c r="C27">
        <v>110.27068</v>
      </c>
      <c r="D27">
        <v>-53.594602999999999</v>
      </c>
      <c r="E27">
        <f t="shared" si="6"/>
        <v>-48.594602999999999</v>
      </c>
      <c r="F27">
        <v>-340.19400899999999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1+5.04742543943927i</v>
      </c>
      <c r="K27">
        <f t="shared" si="9"/>
        <v>-14.22860632506768</v>
      </c>
      <c r="L27">
        <f t="shared" si="10"/>
        <v>-78.79363353538362</v>
      </c>
      <c r="M27" t="str">
        <f t="shared" si="2"/>
        <v>1+6.07165592856i</v>
      </c>
      <c r="N27">
        <f t="shared" si="11"/>
        <v>-15.782380267070108</v>
      </c>
      <c r="O27">
        <f t="shared" si="12"/>
        <v>-80.647364789970979</v>
      </c>
      <c r="P27" s="6">
        <f t="shared" si="3"/>
        <v>-21.537970819572397</v>
      </c>
      <c r="Q27">
        <f t="shared" si="13"/>
        <v>-44.180931259313873</v>
      </c>
      <c r="R27" s="6">
        <f t="shared" si="14"/>
        <v>-259.69566873327022</v>
      </c>
      <c r="S27">
        <f t="shared" si="4"/>
        <v>4.4136717406861266</v>
      </c>
      <c r="T27">
        <f t="shared" si="5"/>
        <v>80.49834026672977</v>
      </c>
    </row>
    <row r="28" spans="1:20" ht="14.45" x14ac:dyDescent="0.3">
      <c r="P28" s="1"/>
      <c r="S28">
        <f>SUM(S2:S24)</f>
        <v>5.564826249331241</v>
      </c>
      <c r="T28">
        <f>SUM(T2:T24)</f>
        <v>33.825667525136197</v>
      </c>
    </row>
    <row r="29" spans="1:20" x14ac:dyDescent="0.25">
      <c r="T29">
        <f>SUM(S28:T28)</f>
        <v>39.390493774467437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E1" workbookViewId="0">
      <selection activeCell="R2" sqref="R2"/>
    </sheetView>
  </sheetViews>
  <sheetFormatPr defaultRowHeight="15" x14ac:dyDescent="0.25"/>
  <cols>
    <col min="16" max="16" width="6.28515625" bestFit="1" customWidth="1"/>
    <col min="18" max="18" width="7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16</v>
      </c>
      <c r="E1" t="s">
        <v>16</v>
      </c>
      <c r="F1" t="s">
        <v>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-6.5492330000000001</v>
      </c>
      <c r="E2">
        <f>D2+1.5+5.3</f>
        <v>0.25076699999999974</v>
      </c>
      <c r="F2">
        <v>-2.0257909999999999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1+0.0151641861189895i</v>
      </c>
      <c r="N2">
        <f>20*LOG10(1/IMABS(M2))</f>
        <v>-9.9855638915444288E-4</v>
      </c>
      <c r="O2">
        <f>-ATAN2(IMREAL(M2),IMAGINARY(M2))*180/PI()</f>
        <v>-0.86877727593801823</v>
      </c>
      <c r="P2" s="6">
        <f t="shared" ref="P2:P27" si="3">-$A2*$V$5*180/PI()</f>
        <v>-6.8106060712713135E-2</v>
      </c>
      <c r="Q2">
        <f>H2+K2+N2</f>
        <v>-3.1800979846137965E-3</v>
      </c>
      <c r="R2" s="6">
        <f>I2+L2+O2+P2</f>
        <v>-2.7528929108738329</v>
      </c>
      <c r="S2">
        <f t="shared" ref="S2:S27" si="4">ABS(Q2-E2)</f>
        <v>0.25394709798461351</v>
      </c>
      <c r="T2">
        <f t="shared" ref="T2:T27" si="5">ABS(R2-F2)</f>
        <v>0.72710191087383302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-6.7811310000000002</v>
      </c>
      <c r="E3">
        <f t="shared" ref="E3:E27" si="6">D3+1.5+5.3</f>
        <v>1.8868999999999581E-2</v>
      </c>
      <c r="F3">
        <v>-3.739557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1+0.0190904751061739i</v>
      </c>
      <c r="N3">
        <f t="shared" ref="N3:N27" si="11">20*LOG10(1/IMABS(M3))</f>
        <v>-1.5824815616510115E-3</v>
      </c>
      <c r="O3">
        <f t="shared" ref="O3:O27" si="12">-ATAN2(IMREAL(M3),IMAGINARY(M3))*180/PI()</f>
        <v>-1.0936708039890626</v>
      </c>
      <c r="P3" s="6">
        <f t="shared" si="3"/>
        <v>-8.5739982773454487E-2</v>
      </c>
      <c r="Q3">
        <f t="shared" ref="Q3:Q27" si="13">H3+K3+N3</f>
        <v>-5.0397003606862971E-3</v>
      </c>
      <c r="R3" s="6">
        <f t="shared" ref="R3:R27" si="14">I3+L3+O3+P3</f>
        <v>-3.4655069898611086</v>
      </c>
      <c r="S3">
        <f t="shared" si="4"/>
        <v>2.3908700360685878E-2</v>
      </c>
      <c r="T3">
        <f t="shared" si="5"/>
        <v>0.27405001013889141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-6.6150640000000003</v>
      </c>
      <c r="E4">
        <f t="shared" si="6"/>
        <v>0.18493599999999955</v>
      </c>
      <c r="F4">
        <v>-4.0613539999999997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1+0.024033354903594i</v>
      </c>
      <c r="N4">
        <f t="shared" si="11"/>
        <v>-2.5077700787883577E-3</v>
      </c>
      <c r="O4">
        <f t="shared" si="12"/>
        <v>-1.3767447740854506</v>
      </c>
      <c r="P4" s="6">
        <f t="shared" si="3"/>
        <v>-0.10793966226414457</v>
      </c>
      <c r="Q4">
        <f t="shared" si="13"/>
        <v>-7.986396053734076E-3</v>
      </c>
      <c r="R4" s="6">
        <f t="shared" si="14"/>
        <v>-4.3624702864067544</v>
      </c>
      <c r="S4">
        <f t="shared" si="4"/>
        <v>0.19292239605373362</v>
      </c>
      <c r="T4">
        <f t="shared" si="5"/>
        <v>0.3011162864067547</v>
      </c>
      <c r="U4" t="s">
        <v>22</v>
      </c>
      <c r="V4" s="3">
        <v>9.5679135081011293E-2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-6.9147239999999996</v>
      </c>
      <c r="E5">
        <f t="shared" si="6"/>
        <v>-0.11472399999999983</v>
      </c>
      <c r="F5">
        <v>-5.8054579999999998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1+0.0302567085658033i</v>
      </c>
      <c r="N5">
        <f t="shared" si="11"/>
        <v>-3.9740100393360111E-3</v>
      </c>
      <c r="O5">
        <f t="shared" si="12"/>
        <v>-1.733052980067963</v>
      </c>
      <c r="P5" s="6">
        <f t="shared" si="3"/>
        <v>-0.13589026238401153</v>
      </c>
      <c r="Q5">
        <f t="shared" si="13"/>
        <v>-1.2655737106027364E-2</v>
      </c>
      <c r="R5" s="6">
        <f t="shared" si="14"/>
        <v>-5.4914763588030855</v>
      </c>
      <c r="S5">
        <f t="shared" si="4"/>
        <v>0.10206826289397246</v>
      </c>
      <c r="T5">
        <f t="shared" si="5"/>
        <v>0.3139816411969143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-6.4541639999999996</v>
      </c>
      <c r="E6">
        <f t="shared" si="6"/>
        <v>0.34583600000000025</v>
      </c>
      <c r="F6">
        <v>-6.5765690000000001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1+0.0380909161462365i</v>
      </c>
      <c r="N6">
        <f t="shared" si="11"/>
        <v>-6.2966894597644906E-3</v>
      </c>
      <c r="O6">
        <f t="shared" si="12"/>
        <v>-2.1813941329244901</v>
      </c>
      <c r="P6" s="6">
        <f t="shared" si="3"/>
        <v>-0.17107560058299534</v>
      </c>
      <c r="Q6">
        <f t="shared" si="13"/>
        <v>-2.0052263766337949E-2</v>
      </c>
      <c r="R6" s="6">
        <f t="shared" si="14"/>
        <v>-6.9120778893285451</v>
      </c>
      <c r="S6">
        <f t="shared" si="4"/>
        <v>0.36588826376633821</v>
      </c>
      <c r="T6">
        <f t="shared" si="5"/>
        <v>0.33550888932854495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-6.8532479999999998</v>
      </c>
      <c r="E7">
        <f t="shared" si="6"/>
        <v>-5.3247999999999962E-2</v>
      </c>
      <c r="F7">
        <v>-7.2730069999999998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1+0.0479535213903871i</v>
      </c>
      <c r="N7">
        <f t="shared" si="11"/>
        <v>-9.975311333278801E-3</v>
      </c>
      <c r="O7">
        <f t="shared" si="12"/>
        <v>-2.745431267486258</v>
      </c>
      <c r="P7" s="6">
        <f t="shared" si="3"/>
        <v>-0.21537096772455933</v>
      </c>
      <c r="Q7">
        <f t="shared" si="13"/>
        <v>-3.1766250431864429E-2</v>
      </c>
      <c r="R7" s="6">
        <f t="shared" si="14"/>
        <v>-8.6992264266323076</v>
      </c>
      <c r="S7">
        <f t="shared" si="4"/>
        <v>2.1481749568135533E-2</v>
      </c>
      <c r="T7">
        <f t="shared" si="5"/>
        <v>1.4262194266323078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-6.7714559999999997</v>
      </c>
      <c r="E8">
        <f t="shared" si="6"/>
        <v>2.8544000000000125E-2</v>
      </c>
      <c r="F8">
        <v>-10.831569999999999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1+0.0603705681829306i</v>
      </c>
      <c r="N8">
        <f t="shared" si="11"/>
        <v>-1.5799546485649248E-2</v>
      </c>
      <c r="O8">
        <f t="shared" si="12"/>
        <v>-3.454785724715014</v>
      </c>
      <c r="P8" s="6">
        <f t="shared" si="3"/>
        <v>-0.27113895527692528</v>
      </c>
      <c r="Q8">
        <f t="shared" si="13"/>
        <v>-5.0311319551578151E-2</v>
      </c>
      <c r="R8" s="6">
        <f t="shared" si="14"/>
        <v>-10.946724445019534</v>
      </c>
      <c r="S8">
        <f t="shared" si="4"/>
        <v>7.8855319551578276E-2</v>
      </c>
      <c r="T8">
        <f t="shared" si="5"/>
        <v>0.11515444501953453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-6.7899219999999998</v>
      </c>
      <c r="E9">
        <f t="shared" si="6"/>
        <v>1.0078000000000031E-2</v>
      </c>
      <c r="F9">
        <v>-13.257664999999999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1+0.07600119008544i</v>
      </c>
      <c r="N9">
        <f t="shared" si="11"/>
        <v>-2.5013463091532399E-2</v>
      </c>
      <c r="O9">
        <f t="shared" si="12"/>
        <v>-4.3461921498837253</v>
      </c>
      <c r="P9" s="6">
        <f t="shared" si="3"/>
        <v>-0.34133989292808553</v>
      </c>
      <c r="Q9">
        <f t="shared" si="13"/>
        <v>-7.9646340349402711E-2</v>
      </c>
      <c r="R9" s="6">
        <f t="shared" si="14"/>
        <v>-13.7708569802043</v>
      </c>
      <c r="S9">
        <f t="shared" si="4"/>
        <v>8.9724340349402743E-2</v>
      </c>
      <c r="T9">
        <f t="shared" si="5"/>
        <v>0.51319198020430079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-6.6647150000000002</v>
      </c>
      <c r="E10">
        <f t="shared" si="6"/>
        <v>0.13528499999999966</v>
      </c>
      <c r="F10">
        <v>-18.112368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1+0.0956819097759287i</v>
      </c>
      <c r="N10">
        <f t="shared" si="11"/>
        <v>-3.9578883099266146E-2</v>
      </c>
      <c r="O10">
        <f t="shared" si="12"/>
        <v>-5.4655311011601668</v>
      </c>
      <c r="P10" s="6">
        <f t="shared" si="3"/>
        <v>-0.42973080818016152</v>
      </c>
      <c r="Q10">
        <f t="shared" si="13"/>
        <v>-0.12601134675963399</v>
      </c>
      <c r="R10" s="6">
        <f t="shared" si="14"/>
        <v>-17.316777209513631</v>
      </c>
      <c r="S10">
        <f t="shared" si="4"/>
        <v>0.26129634675963365</v>
      </c>
      <c r="T10">
        <f t="shared" si="5"/>
        <v>0.7955907904863686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-7.0627599999999999</v>
      </c>
      <c r="E11">
        <f t="shared" si="6"/>
        <v>-0.2627600000000001</v>
      </c>
      <c r="F11">
        <v>-23.652546000000001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1+0.12045075019089i</v>
      </c>
      <c r="N11">
        <f t="shared" si="11"/>
        <v>-6.2556401045215385E-2</v>
      </c>
      <c r="O11">
        <f t="shared" si="12"/>
        <v>-6.8682315206982461</v>
      </c>
      <c r="P11" s="6">
        <f t="shared" si="3"/>
        <v>-0.54097371537268413</v>
      </c>
      <c r="Q11">
        <f t="shared" si="13"/>
        <v>-0.19913414239718624</v>
      </c>
      <c r="R11" s="6">
        <f t="shared" si="14"/>
        <v>-21.75967821559939</v>
      </c>
      <c r="S11">
        <f t="shared" si="4"/>
        <v>6.3625857602813862E-2</v>
      </c>
      <c r="T11">
        <f t="shared" si="5"/>
        <v>1.892867784400611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-7.043304</v>
      </c>
      <c r="E12">
        <f t="shared" si="6"/>
        <v>-0.24330400000000019</v>
      </c>
      <c r="F12">
        <v>-29.399804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1+0.151638225382762i</v>
      </c>
      <c r="N12">
        <f t="shared" si="11"/>
        <v>-9.8731507960611226E-2</v>
      </c>
      <c r="O12">
        <f t="shared" si="12"/>
        <v>-8.6225414218089469</v>
      </c>
      <c r="P12" s="6">
        <f t="shared" si="3"/>
        <v>-0.6810442778299699</v>
      </c>
      <c r="Q12">
        <f t="shared" si="13"/>
        <v>-0.31420764067624429</v>
      </c>
      <c r="R12" s="6">
        <f t="shared" si="14"/>
        <v>-27.314960960524822</v>
      </c>
      <c r="S12">
        <f t="shared" si="4"/>
        <v>7.0903640676244106E-2</v>
      </c>
      <c r="T12">
        <f t="shared" si="5"/>
        <v>2.084843039475178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-7.4702770000000003</v>
      </c>
      <c r="E13">
        <f t="shared" si="6"/>
        <v>-0.67027700000000046</v>
      </c>
      <c r="F13">
        <v>-34.991785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1+0.190908099831466i</v>
      </c>
      <c r="N13">
        <f t="shared" si="11"/>
        <v>-0.15546638968640447</v>
      </c>
      <c r="O13">
        <f t="shared" si="12"/>
        <v>-10.808176152554632</v>
      </c>
      <c r="P13" s="6">
        <f t="shared" si="3"/>
        <v>-0.85741486787666688</v>
      </c>
      <c r="Q13">
        <f t="shared" si="13"/>
        <v>-0.49456307065252508</v>
      </c>
      <c r="R13" s="6">
        <f t="shared" si="14"/>
        <v>-34.23360961887137</v>
      </c>
      <c r="S13">
        <f t="shared" si="4"/>
        <v>0.17571392934747537</v>
      </c>
      <c r="T13">
        <f t="shared" si="5"/>
        <v>0.75817538112863048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-7.526834</v>
      </c>
      <c r="E14">
        <f t="shared" si="6"/>
        <v>-0.7268340000000002</v>
      </c>
      <c r="F14">
        <v>-44.980901000000003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1+0.240323694085026i</v>
      </c>
      <c r="N14">
        <f t="shared" si="11"/>
        <v>-0.24385283147626791</v>
      </c>
      <c r="O14">
        <f t="shared" si="12"/>
        <v>-13.513268210937218</v>
      </c>
      <c r="P14" s="6">
        <f t="shared" si="3"/>
        <v>-1.0793523616517717</v>
      </c>
      <c r="Q14">
        <f t="shared" si="13"/>
        <v>-0.77525132244536776</v>
      </c>
      <c r="R14" s="6">
        <f t="shared" si="14"/>
        <v>-42.791980458614852</v>
      </c>
      <c r="S14">
        <f t="shared" si="4"/>
        <v>4.8417322445367561E-2</v>
      </c>
      <c r="T14">
        <f t="shared" si="5"/>
        <v>2.1889205413851514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-8.0454830000000008</v>
      </c>
      <c r="E15">
        <f t="shared" si="6"/>
        <v>-1.245483000000001</v>
      </c>
      <c r="F15">
        <v>-54.924391999999997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1+0.302551489959015i</v>
      </c>
      <c r="N15">
        <f t="shared" si="11"/>
        <v>-0.38038622414063916</v>
      </c>
      <c r="O15">
        <f t="shared" si="12"/>
        <v>-16.833268776015263</v>
      </c>
      <c r="P15" s="6">
        <f t="shared" si="3"/>
        <v>-1.3588325797496605</v>
      </c>
      <c r="Q15">
        <f t="shared" si="13"/>
        <v>-1.2081746762573338</v>
      </c>
      <c r="R15" s="6">
        <f t="shared" si="14"/>
        <v>-53.287541437109809</v>
      </c>
      <c r="S15">
        <f t="shared" si="4"/>
        <v>3.7308323742667238E-2</v>
      </c>
      <c r="T15">
        <f t="shared" si="5"/>
        <v>1.6368505628901886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-8.7913899999999998</v>
      </c>
      <c r="E16">
        <f t="shared" si="6"/>
        <v>-1.99139</v>
      </c>
      <c r="F16">
        <v>-67.709374999999994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1+0.38090906578323i</v>
      </c>
      <c r="N16">
        <f t="shared" si="11"/>
        <v>-0.58840272989795561</v>
      </c>
      <c r="O16">
        <f t="shared" si="12"/>
        <v>-20.852290754123239</v>
      </c>
      <c r="P16" s="6">
        <f t="shared" si="3"/>
        <v>-1.7107555761116073</v>
      </c>
      <c r="Q16">
        <f t="shared" si="13"/>
        <v>-1.8662656765058703</v>
      </c>
      <c r="R16" s="6">
        <f t="shared" si="14"/>
        <v>-65.979127519254746</v>
      </c>
      <c r="S16">
        <f t="shared" si="4"/>
        <v>0.12512432349412972</v>
      </c>
      <c r="T16">
        <f t="shared" si="5"/>
        <v>1.7302474807452484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-9.8730820000000001</v>
      </c>
      <c r="E17">
        <f t="shared" si="6"/>
        <v>-3.0730820000000003</v>
      </c>
      <c r="F17">
        <v>-82.616490999999996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1+0.479554636768293i</v>
      </c>
      <c r="N17">
        <f t="shared" si="11"/>
        <v>-0.89895454333790914</v>
      </c>
      <c r="O17">
        <f t="shared" si="12"/>
        <v>-25.620263084807576</v>
      </c>
      <c r="P17" s="6">
        <f t="shared" si="3"/>
        <v>-2.1537969100699019</v>
      </c>
      <c r="Q17">
        <f t="shared" si="13"/>
        <v>-2.8455778880391036</v>
      </c>
      <c r="R17" s="6">
        <f t="shared" si="14"/>
        <v>-81.015152341796423</v>
      </c>
      <c r="S17">
        <f t="shared" si="4"/>
        <v>0.2275041119608967</v>
      </c>
      <c r="T17">
        <f t="shared" si="5"/>
        <v>1.6013386582035736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-11.287694</v>
      </c>
      <c r="E18">
        <f t="shared" si="6"/>
        <v>-4.4876940000000003</v>
      </c>
      <c r="F18">
        <v>-98.162126999999998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1+0.603685110815264i</v>
      </c>
      <c r="N18">
        <f t="shared" si="11"/>
        <v>-1.3495307819691931</v>
      </c>
      <c r="O18">
        <f t="shared" si="12"/>
        <v>-31.118755112602958</v>
      </c>
      <c r="P18" s="6">
        <f t="shared" si="3"/>
        <v>-2.7112971633247884</v>
      </c>
      <c r="Q18">
        <f t="shared" si="13"/>
        <v>-4.2602628658617672</v>
      </c>
      <c r="R18" s="6">
        <f t="shared" si="14"/>
        <v>-98.32960054935468</v>
      </c>
      <c r="S18">
        <f t="shared" si="4"/>
        <v>0.22743113413823313</v>
      </c>
      <c r="T18">
        <f t="shared" si="5"/>
        <v>0.16747354935468195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-13.137185000000001</v>
      </c>
      <c r="E19">
        <f t="shared" si="6"/>
        <v>-6.3371850000000007</v>
      </c>
      <c r="F19">
        <v>-117.571324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1+0.760012283570941i</v>
      </c>
      <c r="N19">
        <f t="shared" si="11"/>
        <v>-1.9800203751974197</v>
      </c>
      <c r="O19">
        <f t="shared" si="12"/>
        <v>-37.235280097578425</v>
      </c>
      <c r="P19" s="6">
        <f t="shared" si="3"/>
        <v>-3.4134006481542403</v>
      </c>
      <c r="Q19">
        <f t="shared" si="13"/>
        <v>-6.2289245931262425</v>
      </c>
      <c r="R19" s="6">
        <f t="shared" si="14"/>
        <v>-117.57132982299879</v>
      </c>
      <c r="S19">
        <f t="shared" si="4"/>
        <v>0.10826040687375826</v>
      </c>
      <c r="T19">
        <f t="shared" si="5"/>
        <v>5.8229987871527555E-6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-15.879968</v>
      </c>
      <c r="E20">
        <f t="shared" si="6"/>
        <v>-9.0799680000000009</v>
      </c>
      <c r="F20">
        <v>-135.80307199999999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1+0.956819576154962i</v>
      </c>
      <c r="N20">
        <f t="shared" si="11"/>
        <v>-2.8228299550386069</v>
      </c>
      <c r="O20">
        <f t="shared" si="12"/>
        <v>-43.735880087247317</v>
      </c>
      <c r="P20" s="6">
        <f t="shared" si="3"/>
        <v>-4.2973102303933466</v>
      </c>
      <c r="Q20">
        <f t="shared" si="13"/>
        <v>-8.8436861020625166</v>
      </c>
      <c r="R20" s="6">
        <f t="shared" si="14"/>
        <v>-138.03488051820571</v>
      </c>
      <c r="S20">
        <f t="shared" si="4"/>
        <v>0.23628189793748433</v>
      </c>
      <c r="T20">
        <f t="shared" si="5"/>
        <v>2.2318085182057246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-18.337596000000001</v>
      </c>
      <c r="E21">
        <f t="shared" si="6"/>
        <v>-11.537596000000001</v>
      </c>
      <c r="F21">
        <v>-152.77489499999999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1+1.20454778282477i</v>
      </c>
      <c r="N21">
        <f t="shared" si="11"/>
        <v>-3.8933185768852985</v>
      </c>
      <c r="O21">
        <f t="shared" si="12"/>
        <v>-50.300980945023916</v>
      </c>
      <c r="P21" s="6">
        <f t="shared" si="3"/>
        <v>-5.4099180651506522</v>
      </c>
      <c r="Q21">
        <f t="shared" si="13"/>
        <v>-12.142337206717546</v>
      </c>
      <c r="R21" s="6">
        <f t="shared" si="14"/>
        <v>-158.78955590025714</v>
      </c>
      <c r="S21">
        <f t="shared" si="4"/>
        <v>0.60474120671754505</v>
      </c>
      <c r="T21">
        <f t="shared" si="5"/>
        <v>6.0146609002571552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-22.808036000000001</v>
      </c>
      <c r="E22">
        <f t="shared" si="6"/>
        <v>-16.008036000000001</v>
      </c>
      <c r="F22">
        <v>-177.456018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1+1.51642999771602i</v>
      </c>
      <c r="N22">
        <f t="shared" si="11"/>
        <v>-5.1845602192211562</v>
      </c>
      <c r="O22">
        <f t="shared" si="12"/>
        <v>-56.597402300031703</v>
      </c>
      <c r="P22" s="6">
        <f t="shared" si="3"/>
        <v>-6.8106572077545273</v>
      </c>
      <c r="Q22">
        <f t="shared" si="13"/>
        <v>-16.095516144011391</v>
      </c>
      <c r="R22" s="6">
        <f t="shared" si="14"/>
        <v>-178.90831477314009</v>
      </c>
      <c r="S22">
        <f t="shared" si="4"/>
        <v>8.7480144011390593E-2</v>
      </c>
      <c r="T22">
        <f t="shared" si="5"/>
        <v>1.4522967731400911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-27.300550999999999</v>
      </c>
      <c r="E23">
        <f t="shared" si="6"/>
        <v>-20.500550999999998</v>
      </c>
      <c r="F23">
        <v>-197.761628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1+1.9090813810312i</v>
      </c>
      <c r="N23">
        <f t="shared" si="11"/>
        <v>-6.6694754356006456</v>
      </c>
      <c r="O23">
        <f t="shared" si="12"/>
        <v>-62.353907098380006</v>
      </c>
      <c r="P23" s="6">
        <f t="shared" si="3"/>
        <v>-8.5741503976400537</v>
      </c>
      <c r="Q23">
        <f t="shared" si="13"/>
        <v>-20.616161533936882</v>
      </c>
      <c r="R23" s="6">
        <f t="shared" si="14"/>
        <v>-197.68993039880201</v>
      </c>
      <c r="S23">
        <f t="shared" si="4"/>
        <v>0.11561053393688425</v>
      </c>
      <c r="T23">
        <f t="shared" si="5"/>
        <v>7.1697601197996619E-2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-32.263263999999999</v>
      </c>
      <c r="E24">
        <f t="shared" si="6"/>
        <v>-25.463263999999999</v>
      </c>
      <c r="F24">
        <v>-216.69251700000001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1+2.40352522208426i</v>
      </c>
      <c r="N24">
        <f t="shared" si="11"/>
        <v>-8.3103322362437488</v>
      </c>
      <c r="O24">
        <f t="shared" si="12"/>
        <v>-67.40997645060942</v>
      </c>
      <c r="P24" s="6">
        <f t="shared" si="3"/>
        <v>-10.794818357895265</v>
      </c>
      <c r="Q24">
        <f t="shared" si="13"/>
        <v>-25.589258590293813</v>
      </c>
      <c r="R24" s="6">
        <f t="shared" si="14"/>
        <v>-214.79193347450897</v>
      </c>
      <c r="S24">
        <f t="shared" si="4"/>
        <v>0.12599459029381421</v>
      </c>
      <c r="T24">
        <f t="shared" si="5"/>
        <v>1.9005835254910437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-39.331507000000002</v>
      </c>
      <c r="E25">
        <f t="shared" si="6"/>
        <v>-32.531507000000005</v>
      </c>
      <c r="F25">
        <v>-224.70078100000001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1+3.02570482267328i</v>
      </c>
      <c r="N25">
        <f t="shared" si="11"/>
        <v>-10.066752094487804</v>
      </c>
      <c r="O25">
        <f t="shared" si="12"/>
        <v>-71.7112016115817</v>
      </c>
      <c r="P25" s="6">
        <f t="shared" si="3"/>
        <v>-13.589178788414106</v>
      </c>
      <c r="Q25">
        <f t="shared" si="13"/>
        <v>-30.89494458920041</v>
      </c>
      <c r="R25" s="6">
        <f t="shared" si="14"/>
        <v>-230.20428587427139</v>
      </c>
      <c r="S25">
        <f t="shared" si="4"/>
        <v>1.6365624107995949</v>
      </c>
      <c r="T25">
        <f t="shared" si="5"/>
        <v>5.5035048742713855</v>
      </c>
    </row>
    <row r="26" spans="1:20" x14ac:dyDescent="0.25">
      <c r="A26">
        <v>39.81109</v>
      </c>
      <c r="B26">
        <v>-35.908315999999999</v>
      </c>
      <c r="C26">
        <v>128.122297</v>
      </c>
      <c r="D26">
        <v>-46.533723999999999</v>
      </c>
      <c r="E26">
        <f t="shared" si="6"/>
        <v>-39.733724000000002</v>
      </c>
      <c r="F26">
        <v>-271.797774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1+3.8090906578323i</v>
      </c>
      <c r="N26">
        <f t="shared" si="11"/>
        <v>-11.905886023291224</v>
      </c>
      <c r="O26">
        <f t="shared" si="12"/>
        <v>-75.290096071349083</v>
      </c>
      <c r="P26" s="6">
        <f t="shared" si="3"/>
        <v>-17.107555761116075</v>
      </c>
      <c r="Q26">
        <f t="shared" si="13"/>
        <v>-36.437486613825392</v>
      </c>
      <c r="R26" s="6">
        <f t="shared" si="14"/>
        <v>-244.19725822707551</v>
      </c>
      <c r="S26">
        <f t="shared" si="4"/>
        <v>3.2962373861746102</v>
      </c>
      <c r="T26">
        <f t="shared" si="5"/>
        <v>27.600515772924496</v>
      </c>
    </row>
    <row r="27" spans="1:20" x14ac:dyDescent="0.25">
      <c r="A27">
        <v>50.121133999999998</v>
      </c>
      <c r="B27">
        <v>-43.098990999999998</v>
      </c>
      <c r="C27">
        <v>110.27068</v>
      </c>
      <c r="D27">
        <v>-55.015954999999998</v>
      </c>
      <c r="E27">
        <f t="shared" si="6"/>
        <v>-48.215955000000001</v>
      </c>
      <c r="F27">
        <v>-352.69250099999999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1+4.79554675039947i</v>
      </c>
      <c r="N27">
        <f t="shared" si="11"/>
        <v>-13.801618132059161</v>
      </c>
      <c r="O27">
        <f t="shared" si="12"/>
        <v>-78.221087961508502</v>
      </c>
      <c r="P27" s="6">
        <f t="shared" si="3"/>
        <v>-21.537970819572397</v>
      </c>
      <c r="Q27">
        <f t="shared" si="13"/>
        <v>-42.141507466411333</v>
      </c>
      <c r="R27" s="6">
        <f t="shared" si="14"/>
        <v>-257.19245795776732</v>
      </c>
      <c r="S27">
        <f t="shared" si="4"/>
        <v>6.0744475335886676</v>
      </c>
      <c r="T27">
        <f t="shared" si="5"/>
        <v>95.500043042232676</v>
      </c>
    </row>
    <row r="28" spans="1:20" x14ac:dyDescent="0.25">
      <c r="P28" s="1"/>
      <c r="S28">
        <f>SUM(S2:S24)</f>
        <v>3.6444899004667981</v>
      </c>
      <c r="T28">
        <f>SUM(T2:T24)</f>
        <v>28.533685519161512</v>
      </c>
    </row>
    <row r="29" spans="1:20" x14ac:dyDescent="0.25">
      <c r="T29">
        <f>SUM(S28:T28)</f>
        <v>32.17817541962831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4" workbookViewId="0">
      <selection activeCell="V15" sqref="V15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17</v>
      </c>
      <c r="E1" t="s">
        <v>17</v>
      </c>
      <c r="F1" t="s">
        <v>37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-8.7596170000000004</v>
      </c>
      <c r="E2">
        <f>D2+8.7</f>
        <v>-5.9617000000001141E-2</v>
      </c>
      <c r="F2">
        <v>-3.2052520000000002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1+0.011213387769752i</v>
      </c>
      <c r="N2">
        <f>20*LOG10(1/IMABS(M2))</f>
        <v>-5.4604783570449446E-4</v>
      </c>
      <c r="O2">
        <f>-ATAN2(IMREAL(M2),IMAGINARY(M2))*180/PI()</f>
        <v>-0.64245286679810198</v>
      </c>
      <c r="P2" s="6">
        <f t="shared" ref="P2:P27" si="3">-$A2*$V$5*180/PI()</f>
        <v>-6.8106060712713135E-2</v>
      </c>
      <c r="Q2">
        <f>H2+K2+N2</f>
        <v>-2.727589431163848E-3</v>
      </c>
      <c r="R2" s="6">
        <f>I2+L2+O2+P2</f>
        <v>-2.5265685017339168</v>
      </c>
      <c r="S2">
        <f t="shared" ref="S2:S27" si="4">ABS(Q2-E2)</f>
        <v>5.6889410568837291E-2</v>
      </c>
      <c r="T2">
        <f t="shared" ref="T2:T27" si="5">ABS(R2-F2)</f>
        <v>0.67868349826608343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-8.5261110000000002</v>
      </c>
      <c r="E3">
        <f t="shared" ref="E3:E27" si="6">D3+8.7</f>
        <v>0.17388899999999907</v>
      </c>
      <c r="F3">
        <v>-4.2732029999999996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1+0.0141167418016754i</v>
      </c>
      <c r="N3">
        <f t="shared" ref="N3:N27" si="11">20*LOG10(1/IMABS(M3))</f>
        <v>-8.6538623741556236E-4</v>
      </c>
      <c r="O3">
        <f t="shared" ref="O3:O27" si="12">-ATAN2(IMREAL(M3),IMAGINARY(M3))*180/PI()</f>
        <v>-0.80877600362587987</v>
      </c>
      <c r="P3" s="6">
        <f t="shared" si="3"/>
        <v>-8.5739982773454487E-2</v>
      </c>
      <c r="Q3">
        <f t="shared" ref="Q3:Q27" si="13">H3+K3+N3</f>
        <v>-4.3226050364508477E-3</v>
      </c>
      <c r="R3" s="6">
        <f t="shared" ref="R3:R27" si="14">I3+L3+O3+P3</f>
        <v>-3.1806121894979258</v>
      </c>
      <c r="S3">
        <f t="shared" si="4"/>
        <v>0.17821160503644992</v>
      </c>
      <c r="T3">
        <f t="shared" si="5"/>
        <v>1.0925908105020739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-8.7095579999999995</v>
      </c>
      <c r="E4">
        <f t="shared" si="6"/>
        <v>-9.5580000000001775E-3</v>
      </c>
      <c r="F4">
        <v>-5.7330870000000003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1+0.0177718293502473i</v>
      </c>
      <c r="N4">
        <f t="shared" si="11"/>
        <v>-1.3714500850332411E-3</v>
      </c>
      <c r="O4">
        <f t="shared" si="12"/>
        <v>-1.0181436355667512</v>
      </c>
      <c r="P4" s="6">
        <f t="shared" si="3"/>
        <v>-0.10793966226414457</v>
      </c>
      <c r="Q4">
        <f t="shared" si="13"/>
        <v>-6.8500760599789594E-3</v>
      </c>
      <c r="R4" s="6">
        <f t="shared" si="14"/>
        <v>-4.0038691478880555</v>
      </c>
      <c r="S4">
        <f t="shared" si="4"/>
        <v>2.7079239400212181E-3</v>
      </c>
      <c r="T4">
        <f t="shared" si="5"/>
        <v>1.7292178521119448</v>
      </c>
      <c r="U4" t="s">
        <v>22</v>
      </c>
      <c r="V4" s="3">
        <v>7.0751389802208201E-2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-8.3086249999999993</v>
      </c>
      <c r="E5">
        <f t="shared" si="6"/>
        <v>0.39137500000000003</v>
      </c>
      <c r="F5">
        <v>-5.8273739999999998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1+0.0223737827485421i</v>
      </c>
      <c r="N5">
        <f t="shared" si="11"/>
        <v>-2.1734740859323007E-3</v>
      </c>
      <c r="O5">
        <f t="shared" si="12"/>
        <v>-1.2817094831020737</v>
      </c>
      <c r="P5" s="6">
        <f t="shared" si="3"/>
        <v>-0.13589026238401153</v>
      </c>
      <c r="Q5">
        <f t="shared" si="13"/>
        <v>-1.0855201152623653E-2</v>
      </c>
      <c r="R5" s="6">
        <f t="shared" si="14"/>
        <v>-5.0401328618371952</v>
      </c>
      <c r="S5">
        <f t="shared" si="4"/>
        <v>0.4022302011526237</v>
      </c>
      <c r="T5">
        <f t="shared" si="5"/>
        <v>0.78724113816280461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-8.5357529999999997</v>
      </c>
      <c r="E6">
        <f t="shared" si="6"/>
        <v>0.16424699999999959</v>
      </c>
      <c r="F6">
        <v>-7.6803910000000002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1+0.0281669065455469i</v>
      </c>
      <c r="N6">
        <f t="shared" si="11"/>
        <v>-3.4442161181083325E-3</v>
      </c>
      <c r="O6">
        <f t="shared" si="12"/>
        <v>-1.6134182755272524</v>
      </c>
      <c r="P6" s="6">
        <f t="shared" si="3"/>
        <v>-0.17107560058299534</v>
      </c>
      <c r="Q6">
        <f t="shared" si="13"/>
        <v>-1.7199790424681793E-2</v>
      </c>
      <c r="R6" s="6">
        <f t="shared" si="14"/>
        <v>-6.3441020319313068</v>
      </c>
      <c r="S6">
        <f t="shared" si="4"/>
        <v>0.18144679042468137</v>
      </c>
      <c r="T6">
        <f t="shared" si="5"/>
        <v>1.3362889680686934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-8.3539169999999991</v>
      </c>
      <c r="E7">
        <f t="shared" si="6"/>
        <v>0.34608300000000014</v>
      </c>
      <c r="F7">
        <v>-8.6422410000000003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1+0.0354599598063585i</v>
      </c>
      <c r="N7">
        <f t="shared" si="11"/>
        <v>-5.4574264246422038E-3</v>
      </c>
      <c r="O7">
        <f t="shared" si="12"/>
        <v>-2.0308551188382968</v>
      </c>
      <c r="P7" s="6">
        <f t="shared" si="3"/>
        <v>-0.21537096772455933</v>
      </c>
      <c r="Q7">
        <f t="shared" si="13"/>
        <v>-2.7248365523227836E-2</v>
      </c>
      <c r="R7" s="6">
        <f t="shared" si="14"/>
        <v>-7.984650277984346</v>
      </c>
      <c r="S7">
        <f t="shared" si="4"/>
        <v>0.37333136552322799</v>
      </c>
      <c r="T7">
        <f t="shared" si="5"/>
        <v>0.65759072201565427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-8.4955029999999994</v>
      </c>
      <c r="E8">
        <f t="shared" si="6"/>
        <v>0.20449699999999993</v>
      </c>
      <c r="F8">
        <v>-11.9773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1+0.0446419336721095i</v>
      </c>
      <c r="N8">
        <f t="shared" si="11"/>
        <v>-8.6464515592016948E-3</v>
      </c>
      <c r="O8">
        <f t="shared" si="12"/>
        <v>-2.5560972728407876</v>
      </c>
      <c r="P8" s="6">
        <f t="shared" si="3"/>
        <v>-0.27113895527692528</v>
      </c>
      <c r="Q8">
        <f t="shared" si="13"/>
        <v>-4.3158224625130595E-2</v>
      </c>
      <c r="R8" s="6">
        <f t="shared" si="14"/>
        <v>-10.048035993145307</v>
      </c>
      <c r="S8">
        <f t="shared" si="4"/>
        <v>0.24765522462513051</v>
      </c>
      <c r="T8">
        <f t="shared" si="5"/>
        <v>1.9292640068546927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-8.1819550000000003</v>
      </c>
      <c r="E9">
        <f t="shared" si="6"/>
        <v>0.51804499999999898</v>
      </c>
      <c r="F9">
        <v>-13.324439999999999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1+0.0562002344671472i</v>
      </c>
      <c r="N9">
        <f t="shared" si="11"/>
        <v>-1.3695428181758538E-2</v>
      </c>
      <c r="O9">
        <f t="shared" si="12"/>
        <v>-3.216652527335607</v>
      </c>
      <c r="P9" s="6">
        <f t="shared" si="3"/>
        <v>-0.34133989292808553</v>
      </c>
      <c r="Q9">
        <f t="shared" si="13"/>
        <v>-6.8328305439628853E-2</v>
      </c>
      <c r="R9" s="6">
        <f t="shared" si="14"/>
        <v>-12.641317357656183</v>
      </c>
      <c r="S9">
        <f t="shared" si="4"/>
        <v>0.58637330543962785</v>
      </c>
      <c r="T9">
        <f t="shared" si="5"/>
        <v>0.68312264234381637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-8.5142559999999996</v>
      </c>
      <c r="E10">
        <f t="shared" si="6"/>
        <v>0.18574399999999969</v>
      </c>
      <c r="F10">
        <v>-15.536229000000001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1+0.0707534415925125i</v>
      </c>
      <c r="N10">
        <f t="shared" si="11"/>
        <v>-2.1686759409240818E-2</v>
      </c>
      <c r="O10">
        <f t="shared" si="12"/>
        <v>-4.0471292047353957</v>
      </c>
      <c r="P10" s="6">
        <f t="shared" si="3"/>
        <v>-0.42973080818016152</v>
      </c>
      <c r="Q10">
        <f t="shared" si="13"/>
        <v>-0.10811922306960868</v>
      </c>
      <c r="R10" s="6">
        <f t="shared" si="14"/>
        <v>-15.898375313088861</v>
      </c>
      <c r="S10">
        <f t="shared" si="4"/>
        <v>0.29386322306960838</v>
      </c>
      <c r="T10">
        <f t="shared" si="5"/>
        <v>0.36214631308886069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-8.4074770000000001</v>
      </c>
      <c r="E11">
        <f t="shared" si="6"/>
        <v>0.2925229999999992</v>
      </c>
      <c r="F11">
        <v>-23.938400999999999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1+0.0890691368761693i</v>
      </c>
      <c r="N11">
        <f t="shared" si="11"/>
        <v>-3.4317984186904585E-2</v>
      </c>
      <c r="O11">
        <f t="shared" si="12"/>
        <v>-5.0898541860488358</v>
      </c>
      <c r="P11" s="6">
        <f t="shared" si="3"/>
        <v>-0.54097371537268413</v>
      </c>
      <c r="Q11">
        <f t="shared" si="13"/>
        <v>-0.17089572553887544</v>
      </c>
      <c r="R11" s="6">
        <f t="shared" si="14"/>
        <v>-19.981300880949977</v>
      </c>
      <c r="S11">
        <f t="shared" si="4"/>
        <v>0.46341872553887464</v>
      </c>
      <c r="T11">
        <f t="shared" si="5"/>
        <v>3.9571001190500219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-8.441827</v>
      </c>
      <c r="E12">
        <f t="shared" si="6"/>
        <v>0.25817299999999932</v>
      </c>
      <c r="F12">
        <v>-24.564988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1+0.112131189144707i</v>
      </c>
      <c r="N12">
        <f t="shared" si="11"/>
        <v>-5.426515949725353E-2</v>
      </c>
      <c r="O12">
        <f t="shared" si="12"/>
        <v>-6.3979186712565106</v>
      </c>
      <c r="P12" s="6">
        <f t="shared" si="3"/>
        <v>-0.6810442778299699</v>
      </c>
      <c r="Q12">
        <f t="shared" si="13"/>
        <v>-0.26974129221288662</v>
      </c>
      <c r="R12" s="6">
        <f t="shared" si="14"/>
        <v>-25.090338209972387</v>
      </c>
      <c r="S12">
        <f t="shared" si="4"/>
        <v>0.52791429221288588</v>
      </c>
      <c r="T12">
        <f t="shared" si="5"/>
        <v>0.52535020997238746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-9.0509719999999998</v>
      </c>
      <c r="E13">
        <f t="shared" si="6"/>
        <v>-0.35097200000000051</v>
      </c>
      <c r="F13">
        <v>-34.376584999999999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1+0.141169894315397i</v>
      </c>
      <c r="N13">
        <f t="shared" si="11"/>
        <v>-8.5699144592251669E-2</v>
      </c>
      <c r="O13">
        <f t="shared" si="12"/>
        <v>-8.0353412805469215</v>
      </c>
      <c r="P13" s="6">
        <f t="shared" si="3"/>
        <v>-0.85741486787666688</v>
      </c>
      <c r="Q13">
        <f t="shared" si="13"/>
        <v>-0.42479582555837225</v>
      </c>
      <c r="R13" s="6">
        <f t="shared" si="14"/>
        <v>-31.460774746863652</v>
      </c>
      <c r="S13">
        <f t="shared" si="4"/>
        <v>7.3823825558371747E-2</v>
      </c>
      <c r="T13">
        <f t="shared" si="5"/>
        <v>2.9158102531363461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-9.2202079999999995</v>
      </c>
      <c r="E14">
        <f t="shared" si="6"/>
        <v>-0.52020800000000023</v>
      </c>
      <c r="F14">
        <v>-41.443969000000003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1+0.177711006109323i</v>
      </c>
      <c r="N14">
        <f t="shared" si="11"/>
        <v>-0.13503419472442929</v>
      </c>
      <c r="O14">
        <f t="shared" si="12"/>
        <v>-10.076889417847784</v>
      </c>
      <c r="P14" s="6">
        <f t="shared" si="3"/>
        <v>-1.0793523616517717</v>
      </c>
      <c r="Q14">
        <f t="shared" si="13"/>
        <v>-0.6664326856935292</v>
      </c>
      <c r="R14" s="6">
        <f t="shared" si="14"/>
        <v>-39.35560166552542</v>
      </c>
      <c r="S14">
        <f t="shared" si="4"/>
        <v>0.14622468569352898</v>
      </c>
      <c r="T14">
        <f t="shared" si="5"/>
        <v>2.088367334474583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-9.8051019999999998</v>
      </c>
      <c r="E15">
        <f t="shared" si="6"/>
        <v>-1.1051020000000005</v>
      </c>
      <c r="F15">
        <v>-50.294750000000001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1+0.223726295008883i</v>
      </c>
      <c r="N15">
        <f t="shared" si="11"/>
        <v>-0.21211408264852621</v>
      </c>
      <c r="O15">
        <f t="shared" si="12"/>
        <v>-12.610903138225783</v>
      </c>
      <c r="P15" s="6">
        <f t="shared" si="3"/>
        <v>-1.3588325797496605</v>
      </c>
      <c r="Q15">
        <f t="shared" si="13"/>
        <v>-1.0399025347652209</v>
      </c>
      <c r="R15" s="6">
        <f t="shared" si="14"/>
        <v>-49.065175799320329</v>
      </c>
      <c r="S15">
        <f t="shared" si="4"/>
        <v>6.5199465234779597E-2</v>
      </c>
      <c r="T15">
        <f t="shared" si="5"/>
        <v>1.2295742006796715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-10.136825999999999</v>
      </c>
      <c r="E16">
        <f t="shared" si="6"/>
        <v>-1.4368259999999999</v>
      </c>
      <c r="F16">
        <v>-63.063271999999998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1+0.281668994704079i</v>
      </c>
      <c r="N16">
        <f t="shared" si="11"/>
        <v>-0.3315723509564692</v>
      </c>
      <c r="O16">
        <f t="shared" si="12"/>
        <v>-15.730882265012724</v>
      </c>
      <c r="P16" s="6">
        <f t="shared" si="3"/>
        <v>-1.7107555761116073</v>
      </c>
      <c r="Q16">
        <f t="shared" si="13"/>
        <v>-1.6094352975643837</v>
      </c>
      <c r="R16" s="6">
        <f t="shared" si="14"/>
        <v>-60.857719030144231</v>
      </c>
      <c r="S16">
        <f t="shared" si="4"/>
        <v>0.17260929756438381</v>
      </c>
      <c r="T16">
        <f t="shared" si="5"/>
        <v>2.2055529698557663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-11.304062999999999</v>
      </c>
      <c r="E17">
        <f t="shared" si="6"/>
        <v>-2.604063</v>
      </c>
      <c r="F17">
        <v>-77.430845000000005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1+0.354613960595715i</v>
      </c>
      <c r="N17">
        <f t="shared" si="11"/>
        <v>-0.51442364968901855</v>
      </c>
      <c r="O17">
        <f t="shared" si="12"/>
        <v>-19.525217007921523</v>
      </c>
      <c r="P17" s="6">
        <f t="shared" si="3"/>
        <v>-2.1537969100699019</v>
      </c>
      <c r="Q17">
        <f t="shared" si="13"/>
        <v>-2.4610469943902129</v>
      </c>
      <c r="R17" s="6">
        <f t="shared" si="14"/>
        <v>-74.920106264910373</v>
      </c>
      <c r="S17">
        <f t="shared" si="4"/>
        <v>0.14301600560978711</v>
      </c>
      <c r="T17">
        <f t="shared" si="5"/>
        <v>2.5107387350896317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-12.476191999999999</v>
      </c>
      <c r="E18">
        <f t="shared" si="6"/>
        <v>-3.776192</v>
      </c>
      <c r="F18">
        <v>-91.135182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1+0.446404125172288i</v>
      </c>
      <c r="N18">
        <f t="shared" si="11"/>
        <v>-0.78919375473716102</v>
      </c>
      <c r="O18">
        <f t="shared" si="12"/>
        <v>-24.056181533857785</v>
      </c>
      <c r="P18" s="6">
        <f t="shared" si="3"/>
        <v>-2.7112971633247884</v>
      </c>
      <c r="Q18">
        <f t="shared" si="13"/>
        <v>-3.6999258386297349</v>
      </c>
      <c r="R18" s="6">
        <f t="shared" si="14"/>
        <v>-91.267026970609507</v>
      </c>
      <c r="S18">
        <f t="shared" si="4"/>
        <v>7.6266161370265095E-2</v>
      </c>
      <c r="T18">
        <f t="shared" si="5"/>
        <v>0.13184497060950662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-14.082272</v>
      </c>
      <c r="E19">
        <f t="shared" si="6"/>
        <v>-5.3822720000000004</v>
      </c>
      <c r="F19">
        <v>-111.375378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1+0.562002627677032i</v>
      </c>
      <c r="N19">
        <f t="shared" si="11"/>
        <v>-1.1920537931685375</v>
      </c>
      <c r="O19">
        <f t="shared" si="12"/>
        <v>-29.33610111495021</v>
      </c>
      <c r="P19" s="6">
        <f t="shared" si="3"/>
        <v>-3.4134006481542403</v>
      </c>
      <c r="Q19">
        <f t="shared" si="13"/>
        <v>-5.4409580110973605</v>
      </c>
      <c r="R19" s="6">
        <f t="shared" si="14"/>
        <v>-109.67215084037058</v>
      </c>
      <c r="S19">
        <f t="shared" si="4"/>
        <v>5.8686011097360158E-2</v>
      </c>
      <c r="T19">
        <f t="shared" si="5"/>
        <v>1.7032271596294208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-16.688901999999999</v>
      </c>
      <c r="E20">
        <f t="shared" si="6"/>
        <v>-7.9889019999999995</v>
      </c>
      <c r="F20">
        <v>-129.849887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1+0.707534769682074i</v>
      </c>
      <c r="N20">
        <f t="shared" si="11"/>
        <v>-1.7626651950642471</v>
      </c>
      <c r="O20">
        <f t="shared" si="12"/>
        <v>-35.280734340998919</v>
      </c>
      <c r="P20" s="6">
        <f t="shared" si="3"/>
        <v>-4.2973102303933466</v>
      </c>
      <c r="Q20">
        <f t="shared" si="13"/>
        <v>-7.7835213420881555</v>
      </c>
      <c r="R20" s="6">
        <f t="shared" si="14"/>
        <v>-129.57973477195731</v>
      </c>
      <c r="S20">
        <f t="shared" si="4"/>
        <v>0.20538065791184401</v>
      </c>
      <c r="T20">
        <f t="shared" si="5"/>
        <v>0.27015222804269001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-19.485752000000002</v>
      </c>
      <c r="E21">
        <f t="shared" si="6"/>
        <v>-10.785752000000002</v>
      </c>
      <c r="F21">
        <v>-147.34971200000001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1+0.8907211550968i</v>
      </c>
      <c r="N21">
        <f t="shared" si="11"/>
        <v>-2.5367333345754499</v>
      </c>
      <c r="O21">
        <f t="shared" si="12"/>
        <v>-41.692130634911734</v>
      </c>
      <c r="P21" s="6">
        <f t="shared" si="3"/>
        <v>-5.4099180651506522</v>
      </c>
      <c r="Q21">
        <f t="shared" si="13"/>
        <v>-10.785751964407698</v>
      </c>
      <c r="R21" s="6">
        <f t="shared" si="14"/>
        <v>-150.18070559014495</v>
      </c>
      <c r="S21">
        <f t="shared" si="4"/>
        <v>3.5592304215015247E-8</v>
      </c>
      <c r="T21">
        <f t="shared" si="5"/>
        <v>2.8309935901449421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-23.164536999999999</v>
      </c>
      <c r="E22">
        <f t="shared" si="6"/>
        <v>-14.464537</v>
      </c>
      <c r="F22">
        <v>-168.83659299999999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1+1.12134719639058i</v>
      </c>
      <c r="N22">
        <f t="shared" si="11"/>
        <v>-3.5361227894473402</v>
      </c>
      <c r="O22">
        <f t="shared" si="12"/>
        <v>-48.273916509154724</v>
      </c>
      <c r="P22" s="6">
        <f t="shared" si="3"/>
        <v>-6.8106572077545273</v>
      </c>
      <c r="Q22">
        <f t="shared" si="13"/>
        <v>-14.447078714237575</v>
      </c>
      <c r="R22" s="6">
        <f t="shared" si="14"/>
        <v>-170.5848289822631</v>
      </c>
      <c r="S22">
        <f t="shared" si="4"/>
        <v>1.7458285762424808E-2</v>
      </c>
      <c r="T22">
        <f t="shared" si="5"/>
        <v>1.7482359822631111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-27.970939000000001</v>
      </c>
      <c r="E23">
        <f t="shared" si="6"/>
        <v>-19.270939000000002</v>
      </c>
      <c r="F23">
        <v>-189.90050400000001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1+1.41169922615953i</v>
      </c>
      <c r="N23">
        <f t="shared" si="11"/>
        <v>-4.7609143792895701</v>
      </c>
      <c r="O23">
        <f t="shared" si="12"/>
        <v>-54.687533059572509</v>
      </c>
      <c r="P23" s="6">
        <f t="shared" si="3"/>
        <v>-8.5741503976400537</v>
      </c>
      <c r="Q23">
        <f t="shared" si="13"/>
        <v>-18.70760047762581</v>
      </c>
      <c r="R23" s="6">
        <f t="shared" si="14"/>
        <v>-190.02355635999453</v>
      </c>
      <c r="S23">
        <f t="shared" si="4"/>
        <v>0.5633385223741918</v>
      </c>
      <c r="T23">
        <f t="shared" si="5"/>
        <v>0.12305235999451725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-31.784034999999999</v>
      </c>
      <c r="E24">
        <f t="shared" si="6"/>
        <v>-23.084035</v>
      </c>
      <c r="F24">
        <v>-207.718357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1+1.7773232350307i</v>
      </c>
      <c r="N24">
        <f t="shared" si="11"/>
        <v>-6.1897616824958712</v>
      </c>
      <c r="O24">
        <f t="shared" si="12"/>
        <v>-60.635985556152718</v>
      </c>
      <c r="P24" s="6">
        <f t="shared" si="3"/>
        <v>-10.794818357895265</v>
      </c>
      <c r="Q24">
        <f t="shared" si="13"/>
        <v>-23.468688036545934</v>
      </c>
      <c r="R24" s="6">
        <f t="shared" si="14"/>
        <v>-208.01794258005225</v>
      </c>
      <c r="S24">
        <f t="shared" si="4"/>
        <v>0.38465303654593441</v>
      </c>
      <c r="T24">
        <f t="shared" si="5"/>
        <v>0.299585580052252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-38.973995000000002</v>
      </c>
      <c r="E25">
        <f t="shared" si="6"/>
        <v>-30.273995000000003</v>
      </c>
      <c r="F25">
        <v>-214.73187899999999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1+2.23740339159759i</v>
      </c>
      <c r="N25">
        <f t="shared" si="11"/>
        <v>-7.7858344322129405</v>
      </c>
      <c r="O25">
        <f t="shared" si="12"/>
        <v>-65.917903369580017</v>
      </c>
      <c r="P25" s="6">
        <f t="shared" si="3"/>
        <v>-13.589178788414106</v>
      </c>
      <c r="Q25">
        <f t="shared" si="13"/>
        <v>-28.614026926925547</v>
      </c>
      <c r="R25" s="6">
        <f t="shared" si="14"/>
        <v>-224.41098763226969</v>
      </c>
      <c r="S25">
        <f t="shared" si="4"/>
        <v>1.6599680730744559</v>
      </c>
      <c r="T25">
        <f t="shared" si="5"/>
        <v>9.6791086322697026</v>
      </c>
    </row>
    <row r="26" spans="1:20" ht="14.45" x14ac:dyDescent="0.3">
      <c r="A26">
        <v>39.81109</v>
      </c>
      <c r="B26">
        <v>-35.908315999999999</v>
      </c>
      <c r="C26">
        <v>128.122297</v>
      </c>
      <c r="D26">
        <v>-46.362808999999999</v>
      </c>
      <c r="E26">
        <f t="shared" si="6"/>
        <v>-37.662808999999996</v>
      </c>
      <c r="F26">
        <v>-258.22083700000002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1+2.81668994704079i</v>
      </c>
      <c r="N26">
        <f t="shared" si="11"/>
        <v>-9.5103341873723153</v>
      </c>
      <c r="O26">
        <f t="shared" si="12"/>
        <v>-70.453781574410144</v>
      </c>
      <c r="P26" s="6">
        <f t="shared" si="3"/>
        <v>-17.107555761116075</v>
      </c>
      <c r="Q26">
        <f t="shared" si="13"/>
        <v>-34.041934777906484</v>
      </c>
      <c r="R26" s="6">
        <f t="shared" si="14"/>
        <v>-239.36094373013657</v>
      </c>
      <c r="S26">
        <f t="shared" si="4"/>
        <v>3.6208742220935122</v>
      </c>
      <c r="T26">
        <f t="shared" si="5"/>
        <v>18.859893269863448</v>
      </c>
    </row>
    <row r="27" spans="1:20" ht="14.45" x14ac:dyDescent="0.3">
      <c r="A27">
        <v>50.121133999999998</v>
      </c>
      <c r="B27">
        <v>-43.098990999999998</v>
      </c>
      <c r="C27">
        <v>110.27068</v>
      </c>
      <c r="D27">
        <v>-55.346474000000001</v>
      </c>
      <c r="E27">
        <f t="shared" si="6"/>
        <v>-46.646473999999998</v>
      </c>
      <c r="F27">
        <v>-346.59621399999997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1+3.54613988896271i</v>
      </c>
      <c r="N27">
        <f t="shared" si="11"/>
        <v>-11.327432969937183</v>
      </c>
      <c r="O27">
        <f t="shared" si="12"/>
        <v>-74.251719449543103</v>
      </c>
      <c r="P27" s="6">
        <f t="shared" si="3"/>
        <v>-21.537970819572397</v>
      </c>
      <c r="Q27">
        <f t="shared" si="13"/>
        <v>-39.667322304289357</v>
      </c>
      <c r="R27" s="6">
        <f t="shared" si="14"/>
        <v>-253.22308944580189</v>
      </c>
      <c r="S27">
        <f t="shared" si="4"/>
        <v>6.979151695710641</v>
      </c>
      <c r="T27">
        <f t="shared" si="5"/>
        <v>93.373124554198085</v>
      </c>
    </row>
    <row r="28" spans="1:20" ht="14.45" x14ac:dyDescent="0.3">
      <c r="P28" s="1"/>
      <c r="S28">
        <f>SUM(S2:S24)</f>
        <v>5.2206980578471445</v>
      </c>
      <c r="T28">
        <f>SUM(T2:T24)</f>
        <v>31.795731644409472</v>
      </c>
    </row>
    <row r="29" spans="1:20" x14ac:dyDescent="0.25">
      <c r="T29">
        <f>SUM(S28:T28)</f>
        <v>37.016429702256616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V18" sqref="V18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18</v>
      </c>
      <c r="E1" t="s">
        <v>18</v>
      </c>
      <c r="F1" t="s">
        <v>38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-9.9920299999999997</v>
      </c>
      <c r="E2">
        <f>D2+9.7</f>
        <v>-0.29203000000000046</v>
      </c>
      <c r="F2">
        <v>-3.2547579999999998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1+0.0100901627269544i</v>
      </c>
      <c r="N2">
        <f>20*LOG10(1/IMABS(M2))</f>
        <v>-4.4213871504330534E-4</v>
      </c>
      <c r="O2">
        <f>-ATAN2(IMREAL(M2),IMAGINARY(M2))*180/PI()</f>
        <v>-0.57810412019383095</v>
      </c>
      <c r="P2" s="6">
        <f t="shared" ref="P2:P27" si="3">-$A2*$V$5*180/PI()</f>
        <v>-6.8106060712713135E-2</v>
      </c>
      <c r="Q2">
        <f>H2+K2+N2</f>
        <v>-2.6236803105026589E-3</v>
      </c>
      <c r="R2" s="6">
        <f>I2+L2+O2+P2</f>
        <v>-2.4622197551296456</v>
      </c>
      <c r="S2">
        <f t="shared" ref="S2:S27" si="4">ABS(Q2-E2)</f>
        <v>0.28940631968949782</v>
      </c>
      <c r="T2">
        <f t="shared" ref="T2:T27" si="5">ABS(R2-F2)</f>
        <v>0.79253824487035418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-9.4582370000000004</v>
      </c>
      <c r="E3">
        <f t="shared" ref="E3:E27" si="6">D3+9.7</f>
        <v>0.24176299999999884</v>
      </c>
      <c r="F3">
        <v>-3.0504989999999998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1+0.0127026929664857i</v>
      </c>
      <c r="N3">
        <f t="shared" ref="N3:N27" si="11">20*LOG10(1/IMABS(M3))</f>
        <v>-7.0071413310276455E-4</v>
      </c>
      <c r="O3">
        <f t="shared" ref="O3:O27" si="12">-ATAN2(IMREAL(M3),IMAGINARY(M3))*180/PI()</f>
        <v>-0.72777155309445096</v>
      </c>
      <c r="P3" s="6">
        <f t="shared" si="3"/>
        <v>-8.5739982773454487E-2</v>
      </c>
      <c r="Q3">
        <f t="shared" ref="Q3:Q27" si="13">H3+K3+N3</f>
        <v>-4.1579329321380504E-3</v>
      </c>
      <c r="R3" s="6">
        <f t="shared" ref="R3:R27" si="14">I3+L3+O3+P3</f>
        <v>-3.0996077389664967</v>
      </c>
      <c r="S3">
        <f t="shared" si="4"/>
        <v>0.2459209329321369</v>
      </c>
      <c r="T3">
        <f t="shared" si="5"/>
        <v>4.9108738966496812E-2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-9.5221579999999992</v>
      </c>
      <c r="E4">
        <f t="shared" si="6"/>
        <v>0.17784200000000006</v>
      </c>
      <c r="F4">
        <v>-3.4055939999999998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1+0.0159916569177583i</v>
      </c>
      <c r="N4">
        <f t="shared" si="11"/>
        <v>-1.1104927136901723E-3</v>
      </c>
      <c r="O4">
        <f t="shared" si="12"/>
        <v>-0.91617635526361141</v>
      </c>
      <c r="P4" s="6">
        <f t="shared" si="3"/>
        <v>-0.10793966226414457</v>
      </c>
      <c r="Q4">
        <f t="shared" si="13"/>
        <v>-6.5891186886358911E-3</v>
      </c>
      <c r="R4" s="6">
        <f t="shared" si="14"/>
        <v>-3.9019018675849151</v>
      </c>
      <c r="S4">
        <f t="shared" si="4"/>
        <v>0.18443111868863596</v>
      </c>
      <c r="T4">
        <f t="shared" si="5"/>
        <v>0.4963078675849153</v>
      </c>
      <c r="U4" t="s">
        <v>22</v>
      </c>
      <c r="V4" s="3">
        <v>6.3664349340364995E-2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-9.6407959999999999</v>
      </c>
      <c r="E5">
        <f t="shared" si="6"/>
        <v>5.9203999999999368E-2</v>
      </c>
      <c r="F5">
        <v>-7.2218239999999998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1+0.020132640856253i</v>
      </c>
      <c r="N5">
        <f t="shared" si="11"/>
        <v>-1.7599397642677288E-3</v>
      </c>
      <c r="O5">
        <f t="shared" si="12"/>
        <v>-1.153359540551256</v>
      </c>
      <c r="P5" s="6">
        <f t="shared" si="3"/>
        <v>-0.13589026238401153</v>
      </c>
      <c r="Q5">
        <f t="shared" si="13"/>
        <v>-1.0441666830959082E-2</v>
      </c>
      <c r="R5" s="6">
        <f t="shared" si="14"/>
        <v>-4.9117829192863782</v>
      </c>
      <c r="S5">
        <f t="shared" si="4"/>
        <v>6.964566683095845E-2</v>
      </c>
      <c r="T5">
        <f t="shared" si="5"/>
        <v>2.3100410807136216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-9.5391030000000008</v>
      </c>
      <c r="E6">
        <f t="shared" si="6"/>
        <v>0.16089699999999851</v>
      </c>
      <c r="F6">
        <v>-6.1710339999999997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1+0.025345477780242i</v>
      </c>
      <c r="N6">
        <f t="shared" si="11"/>
        <v>-2.7889826944742066E-3</v>
      </c>
      <c r="O6">
        <f t="shared" si="12"/>
        <v>-1.4518780675693808</v>
      </c>
      <c r="P6" s="6">
        <f t="shared" si="3"/>
        <v>-0.17107560058299534</v>
      </c>
      <c r="Q6">
        <f t="shared" si="13"/>
        <v>-1.6544557001047667E-2</v>
      </c>
      <c r="R6" s="6">
        <f t="shared" si="14"/>
        <v>-6.1825618239734359</v>
      </c>
      <c r="S6">
        <f t="shared" si="4"/>
        <v>0.17744155700104619</v>
      </c>
      <c r="T6">
        <f t="shared" si="5"/>
        <v>1.1527823973436213E-2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-9.2658699999999996</v>
      </c>
      <c r="E7">
        <f t="shared" si="6"/>
        <v>0.43412999999999968</v>
      </c>
      <c r="F7">
        <v>-6.3931839999999998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1+0.0319079989102469i</v>
      </c>
      <c r="N7">
        <f t="shared" si="11"/>
        <v>-4.4193913375868456E-3</v>
      </c>
      <c r="O7">
        <f t="shared" si="12"/>
        <v>-1.8275736085793581</v>
      </c>
      <c r="P7" s="6">
        <f t="shared" si="3"/>
        <v>-0.21537096772455933</v>
      </c>
      <c r="Q7">
        <f t="shared" si="13"/>
        <v>-2.6210330436172477E-2</v>
      </c>
      <c r="R7" s="6">
        <f t="shared" si="14"/>
        <v>-7.7813687677254082</v>
      </c>
      <c r="S7">
        <f t="shared" si="4"/>
        <v>0.46034033043617217</v>
      </c>
      <c r="T7">
        <f t="shared" si="5"/>
        <v>1.3881847677254084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-9.5089129999999997</v>
      </c>
      <c r="E8">
        <f t="shared" si="6"/>
        <v>0.19108699999999956</v>
      </c>
      <c r="F8">
        <v>-9.5750550000000008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1+0.0401702308389408i</v>
      </c>
      <c r="N8">
        <f t="shared" si="11"/>
        <v>-7.0023336831151828E-3</v>
      </c>
      <c r="O8">
        <f t="shared" si="12"/>
        <v>-2.3003479042729071</v>
      </c>
      <c r="P8" s="6">
        <f t="shared" si="3"/>
        <v>-0.27113895527692528</v>
      </c>
      <c r="Q8">
        <f t="shared" si="13"/>
        <v>-4.1514106749044086E-2</v>
      </c>
      <c r="R8" s="6">
        <f t="shared" si="14"/>
        <v>-9.7922866245774269</v>
      </c>
      <c r="S8">
        <f t="shared" si="4"/>
        <v>0.23260110674904366</v>
      </c>
      <c r="T8">
        <f t="shared" si="5"/>
        <v>0.21723162457742617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-9.7523049999999998</v>
      </c>
      <c r="E9">
        <f t="shared" si="6"/>
        <v>-5.230500000000049E-2</v>
      </c>
      <c r="F9">
        <v>-14.235982999999999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1+0.0505707572689295i</v>
      </c>
      <c r="N9">
        <f t="shared" si="11"/>
        <v>-1.1092475635548497E-2</v>
      </c>
      <c r="O9">
        <f t="shared" si="12"/>
        <v>-2.8950247255751904</v>
      </c>
      <c r="P9" s="6">
        <f t="shared" si="3"/>
        <v>-0.34133989292808553</v>
      </c>
      <c r="Q9">
        <f t="shared" si="13"/>
        <v>-6.5725352893418812E-2</v>
      </c>
      <c r="R9" s="6">
        <f t="shared" si="14"/>
        <v>-12.319689555895765</v>
      </c>
      <c r="S9">
        <f t="shared" si="4"/>
        <v>1.3420352893418322E-2</v>
      </c>
      <c r="T9">
        <f t="shared" si="5"/>
        <v>1.9162934441042339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-9.8176989999999993</v>
      </c>
      <c r="E10">
        <f t="shared" si="6"/>
        <v>-0.117699</v>
      </c>
      <c r="F10">
        <v>-15.092798999999999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1+0.0636661956064959i</v>
      </c>
      <c r="N10">
        <f t="shared" si="11"/>
        <v>-1.7568044039621963E-2</v>
      </c>
      <c r="O10">
        <f t="shared" si="12"/>
        <v>-3.6428876068424811</v>
      </c>
      <c r="P10" s="6">
        <f t="shared" si="3"/>
        <v>-0.42973080818016152</v>
      </c>
      <c r="Q10">
        <f t="shared" si="13"/>
        <v>-0.10400050769998982</v>
      </c>
      <c r="R10" s="6">
        <f t="shared" si="14"/>
        <v>-15.494133715195948</v>
      </c>
      <c r="S10">
        <f t="shared" si="4"/>
        <v>1.3698492300010176E-2</v>
      </c>
      <c r="T10">
        <f t="shared" si="5"/>
        <v>0.40133471519594899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-9.5374619999999997</v>
      </c>
      <c r="E11">
        <f t="shared" si="6"/>
        <v>0.16253799999999963</v>
      </c>
      <c r="F11">
        <v>-19.508673000000002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1+0.0801472403776335i</v>
      </c>
      <c r="N11">
        <f t="shared" si="11"/>
        <v>-2.7808035828914404E-2</v>
      </c>
      <c r="O11">
        <f t="shared" si="12"/>
        <v>-4.5823037652791019</v>
      </c>
      <c r="P11" s="6">
        <f t="shared" si="3"/>
        <v>-0.54097371537268413</v>
      </c>
      <c r="Q11">
        <f t="shared" si="13"/>
        <v>-0.16438577718088526</v>
      </c>
      <c r="R11" s="6">
        <f t="shared" si="14"/>
        <v>-19.473750460180245</v>
      </c>
      <c r="S11">
        <f t="shared" si="4"/>
        <v>0.32692377718088489</v>
      </c>
      <c r="T11">
        <f t="shared" si="5"/>
        <v>3.4922539819756793E-2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-9.8969079999999998</v>
      </c>
      <c r="E12">
        <f t="shared" si="6"/>
        <v>-0.19690800000000053</v>
      </c>
      <c r="F12">
        <v>-26.391096000000001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1+0.10089920802427i</v>
      </c>
      <c r="N12">
        <f t="shared" si="11"/>
        <v>-4.3990454270061048E-2</v>
      </c>
      <c r="O12">
        <f t="shared" si="12"/>
        <v>-5.7615993004399986</v>
      </c>
      <c r="P12" s="6">
        <f t="shared" si="3"/>
        <v>-0.6810442778299699</v>
      </c>
      <c r="Q12">
        <f t="shared" si="13"/>
        <v>-0.25946658698569414</v>
      </c>
      <c r="R12" s="6">
        <f t="shared" si="14"/>
        <v>-24.454018839155871</v>
      </c>
      <c r="S12">
        <f t="shared" si="4"/>
        <v>6.2558586985693609E-2</v>
      </c>
      <c r="T12">
        <f t="shared" si="5"/>
        <v>1.9370771608441295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-10.356608</v>
      </c>
      <c r="E13">
        <f t="shared" si="6"/>
        <v>-0.6566080000000003</v>
      </c>
      <c r="F13">
        <v>-33.743842000000001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1+0.127029157917084i</v>
      </c>
      <c r="N13">
        <f t="shared" si="11"/>
        <v>-6.9520118987526053E-2</v>
      </c>
      <c r="O13">
        <f t="shared" si="12"/>
        <v>-7.2394611505491282</v>
      </c>
      <c r="P13" s="6">
        <f t="shared" si="3"/>
        <v>-0.85741486787666688</v>
      </c>
      <c r="Q13">
        <f t="shared" si="13"/>
        <v>-0.40861679995364664</v>
      </c>
      <c r="R13" s="6">
        <f t="shared" si="14"/>
        <v>-30.664894616865862</v>
      </c>
      <c r="S13">
        <f t="shared" si="4"/>
        <v>0.24799120004635367</v>
      </c>
      <c r="T13">
        <f t="shared" si="5"/>
        <v>3.078947383134139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-10.273344</v>
      </c>
      <c r="E14">
        <f t="shared" si="6"/>
        <v>-0.57334400000000052</v>
      </c>
      <c r="F14">
        <v>-38.851602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1+0.159910011749601i</v>
      </c>
      <c r="N14">
        <f t="shared" si="11"/>
        <v>-0.10965821547993188</v>
      </c>
      <c r="O14">
        <f t="shared" si="12"/>
        <v>-9.0852496008882806</v>
      </c>
      <c r="P14" s="6">
        <f t="shared" si="3"/>
        <v>-1.0793523616517717</v>
      </c>
      <c r="Q14">
        <f t="shared" si="13"/>
        <v>-0.64105670644903179</v>
      </c>
      <c r="R14" s="6">
        <f t="shared" si="14"/>
        <v>-38.363961848565914</v>
      </c>
      <c r="S14">
        <f t="shared" si="4"/>
        <v>6.7712706449031268E-2</v>
      </c>
      <c r="T14">
        <f t="shared" si="5"/>
        <v>0.48764015143408557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-10.496484000000001</v>
      </c>
      <c r="E15">
        <f t="shared" si="6"/>
        <v>-0.7964840000000013</v>
      </c>
      <c r="F15">
        <v>-48.218651000000001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1+0.201316031273587i</v>
      </c>
      <c r="N15">
        <f t="shared" si="11"/>
        <v>-0.17253831604874525</v>
      </c>
      <c r="O15">
        <f t="shared" si="12"/>
        <v>-11.382417011590908</v>
      </c>
      <c r="P15" s="6">
        <f t="shared" si="3"/>
        <v>-1.3588325797496605</v>
      </c>
      <c r="Q15">
        <f t="shared" si="13"/>
        <v>-1.00032676816544</v>
      </c>
      <c r="R15" s="6">
        <f t="shared" si="14"/>
        <v>-47.836689672685452</v>
      </c>
      <c r="S15">
        <f t="shared" si="4"/>
        <v>0.20384276816543867</v>
      </c>
      <c r="T15">
        <f t="shared" si="5"/>
        <v>0.38196132731454924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-11.364051</v>
      </c>
      <c r="E16">
        <f t="shared" si="6"/>
        <v>-1.6640510000000006</v>
      </c>
      <c r="F16">
        <v>-60.192681999999998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1+0.253454714138071i</v>
      </c>
      <c r="N16">
        <f t="shared" si="11"/>
        <v>-0.27039289201903249</v>
      </c>
      <c r="O16">
        <f t="shared" si="12"/>
        <v>-14.222388478435281</v>
      </c>
      <c r="P16" s="6">
        <f t="shared" si="3"/>
        <v>-1.7107555761116073</v>
      </c>
      <c r="Q16">
        <f t="shared" si="13"/>
        <v>-1.5482558386269472</v>
      </c>
      <c r="R16" s="6">
        <f t="shared" si="14"/>
        <v>-59.349225243566792</v>
      </c>
      <c r="S16">
        <f t="shared" si="4"/>
        <v>0.11579516137305346</v>
      </c>
      <c r="T16">
        <f t="shared" si="5"/>
        <v>0.84345675643320561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-12.251906999999999</v>
      </c>
      <c r="E17">
        <f t="shared" si="6"/>
        <v>-2.5519069999999999</v>
      </c>
      <c r="F17">
        <v>-74.531109000000001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1+0.319092912965385i</v>
      </c>
      <c r="N17">
        <f t="shared" si="11"/>
        <v>-0.421107644944888</v>
      </c>
      <c r="O17">
        <f t="shared" si="12"/>
        <v>-17.697514572103842</v>
      </c>
      <c r="P17" s="6">
        <f t="shared" si="3"/>
        <v>-2.1537969100699019</v>
      </c>
      <c r="Q17">
        <f t="shared" si="13"/>
        <v>-2.3677309896460823</v>
      </c>
      <c r="R17" s="6">
        <f t="shared" si="14"/>
        <v>-73.092403829092689</v>
      </c>
      <c r="S17">
        <f t="shared" si="4"/>
        <v>0.18417601035391762</v>
      </c>
      <c r="T17">
        <f t="shared" si="5"/>
        <v>1.438705170907312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-13.378944000000001</v>
      </c>
      <c r="E18">
        <f t="shared" si="6"/>
        <v>-3.6789440000000013</v>
      </c>
      <c r="F18">
        <v>-88.977658000000005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1+0.401688620554299i</v>
      </c>
      <c r="N18">
        <f t="shared" si="11"/>
        <v>-0.64964525813666918</v>
      </c>
      <c r="O18">
        <f t="shared" si="12"/>
        <v>-21.884766778734598</v>
      </c>
      <c r="P18" s="6">
        <f t="shared" si="3"/>
        <v>-2.7112971633247884</v>
      </c>
      <c r="Q18">
        <f t="shared" si="13"/>
        <v>-3.5603773420292431</v>
      </c>
      <c r="R18" s="6">
        <f t="shared" si="14"/>
        <v>-89.095612215486327</v>
      </c>
      <c r="S18">
        <f t="shared" si="4"/>
        <v>0.11856665797075827</v>
      </c>
      <c r="T18">
        <f t="shared" si="5"/>
        <v>0.11795421548632135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-15.048959</v>
      </c>
      <c r="E19">
        <f t="shared" si="6"/>
        <v>-5.3489590000000007</v>
      </c>
      <c r="F19">
        <v>-105.02180199999999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1+0.505707827346692i</v>
      </c>
      <c r="N19">
        <f t="shared" si="11"/>
        <v>-0.98899869006103547</v>
      </c>
      <c r="O19">
        <f t="shared" si="12"/>
        <v>-26.826080935605049</v>
      </c>
      <c r="P19" s="6">
        <f t="shared" si="3"/>
        <v>-3.4134006481542403</v>
      </c>
      <c r="Q19">
        <f t="shared" si="13"/>
        <v>-5.2379029079898585</v>
      </c>
      <c r="R19" s="6">
        <f t="shared" si="14"/>
        <v>-107.16213066102542</v>
      </c>
      <c r="S19">
        <f t="shared" si="4"/>
        <v>0.11105609201014222</v>
      </c>
      <c r="T19">
        <f t="shared" si="5"/>
        <v>2.1403286610254213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-17.528338999999999</v>
      </c>
      <c r="E20">
        <f t="shared" si="6"/>
        <v>-7.8283389999999997</v>
      </c>
      <c r="F20">
        <v>-125.679428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1+0.636662274386705i</v>
      </c>
      <c r="N20">
        <f t="shared" si="11"/>
        <v>-1.4778105281682006</v>
      </c>
      <c r="O20">
        <f t="shared" si="12"/>
        <v>-32.483369434678188</v>
      </c>
      <c r="P20" s="6">
        <f t="shared" si="3"/>
        <v>-4.2973102303933466</v>
      </c>
      <c r="Q20">
        <f t="shared" si="13"/>
        <v>-7.4986666751921094</v>
      </c>
      <c r="R20" s="6">
        <f t="shared" si="14"/>
        <v>-126.78236986563658</v>
      </c>
      <c r="S20">
        <f t="shared" si="4"/>
        <v>0.32967232480789033</v>
      </c>
      <c r="T20">
        <f t="shared" si="5"/>
        <v>1.1029418656365806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-19.744350000000001</v>
      </c>
      <c r="E21">
        <f t="shared" si="6"/>
        <v>-10.044350000000001</v>
      </c>
      <c r="F21">
        <v>-144.45082400000001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1+0.801499206467407i</v>
      </c>
      <c r="N21">
        <f t="shared" si="11"/>
        <v>-2.1547919496332</v>
      </c>
      <c r="O21">
        <f t="shared" si="12"/>
        <v>-38.712146916370443</v>
      </c>
      <c r="P21" s="6">
        <f t="shared" si="3"/>
        <v>-5.4099180651506522</v>
      </c>
      <c r="Q21">
        <f t="shared" si="13"/>
        <v>-10.403810579465448</v>
      </c>
      <c r="R21" s="6">
        <f t="shared" si="14"/>
        <v>-147.20072187160366</v>
      </c>
      <c r="S21">
        <f t="shared" si="4"/>
        <v>0.35946057946544663</v>
      </c>
      <c r="T21">
        <f t="shared" si="5"/>
        <v>2.7498978716036504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-23.948663</v>
      </c>
      <c r="E22">
        <f t="shared" si="6"/>
        <v>-14.248663000000001</v>
      </c>
      <c r="F22">
        <v>-165.01420400000001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1+1.00902384875302i</v>
      </c>
      <c r="N22">
        <f t="shared" si="11"/>
        <v>-3.0494895055424811</v>
      </c>
      <c r="O22">
        <f t="shared" si="12"/>
        <v>-45.257351336003317</v>
      </c>
      <c r="P22" s="6">
        <f t="shared" si="3"/>
        <v>-6.8106572077545273</v>
      </c>
      <c r="Q22">
        <f t="shared" si="13"/>
        <v>-13.960445430332715</v>
      </c>
      <c r="R22" s="6">
        <f t="shared" si="14"/>
        <v>-167.5682638091117</v>
      </c>
      <c r="S22">
        <f t="shared" si="4"/>
        <v>0.28821756966728529</v>
      </c>
      <c r="T22">
        <f t="shared" si="5"/>
        <v>2.5540598091116919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-27.902159999999999</v>
      </c>
      <c r="E23">
        <f t="shared" si="6"/>
        <v>-18.202159999999999</v>
      </c>
      <c r="F23">
        <v>-187.622773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1+1.27029183382823i</v>
      </c>
      <c r="N23">
        <f t="shared" si="11"/>
        <v>-4.1724599127689332</v>
      </c>
      <c r="O23">
        <f t="shared" si="12"/>
        <v>-51.789447291865883</v>
      </c>
      <c r="P23" s="6">
        <f t="shared" si="3"/>
        <v>-8.5741503976400537</v>
      </c>
      <c r="Q23">
        <f t="shared" si="13"/>
        <v>-18.119146011105173</v>
      </c>
      <c r="R23" s="6">
        <f t="shared" si="14"/>
        <v>-187.12547059228785</v>
      </c>
      <c r="S23">
        <f t="shared" si="4"/>
        <v>8.3013988894826696E-2</v>
      </c>
      <c r="T23">
        <f t="shared" si="5"/>
        <v>0.49730240771214085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-33.210966999999997</v>
      </c>
      <c r="E24">
        <f t="shared" si="6"/>
        <v>-23.510966999999997</v>
      </c>
      <c r="F24">
        <v>-205.36519200000001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1+1.59929193818057i</v>
      </c>
      <c r="N24">
        <f t="shared" si="11"/>
        <v>-5.511735600804089</v>
      </c>
      <c r="O24">
        <f t="shared" si="12"/>
        <v>-57.983217390871161</v>
      </c>
      <c r="P24" s="6">
        <f t="shared" si="3"/>
        <v>-10.794818357895265</v>
      </c>
      <c r="Q24">
        <f t="shared" si="13"/>
        <v>-22.790661954854151</v>
      </c>
      <c r="R24" s="6">
        <f t="shared" si="14"/>
        <v>-205.36517441477068</v>
      </c>
      <c r="S24">
        <f t="shared" si="4"/>
        <v>0.72030504514584592</v>
      </c>
      <c r="T24">
        <f t="shared" si="5"/>
        <v>1.7585229329597496E-5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-39.027825</v>
      </c>
      <c r="E25">
        <f t="shared" si="6"/>
        <v>-29.327825000000001</v>
      </c>
      <c r="F25">
        <v>-206.17111600000001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1+2.01328668646931i</v>
      </c>
      <c r="N25">
        <f t="shared" si="11"/>
        <v>-7.0357708273467487</v>
      </c>
      <c r="O25">
        <f t="shared" si="12"/>
        <v>-63.586397778092241</v>
      </c>
      <c r="P25" s="6">
        <f t="shared" si="3"/>
        <v>-13.589178788414106</v>
      </c>
      <c r="Q25">
        <f t="shared" si="13"/>
        <v>-27.863963322059355</v>
      </c>
      <c r="R25" s="6">
        <f t="shared" si="14"/>
        <v>-222.07948204078193</v>
      </c>
      <c r="S25">
        <f t="shared" si="4"/>
        <v>1.4638616779406455</v>
      </c>
      <c r="T25">
        <f t="shared" si="5"/>
        <v>15.908366040781914</v>
      </c>
    </row>
    <row r="26" spans="1:20" ht="14.45" x14ac:dyDescent="0.3">
      <c r="A26">
        <v>39.81109</v>
      </c>
      <c r="B26">
        <v>-35.908315999999999</v>
      </c>
      <c r="C26">
        <v>128.122297</v>
      </c>
      <c r="D26">
        <v>-47.915225999999997</v>
      </c>
      <c r="E26">
        <f t="shared" si="6"/>
        <v>-38.215226000000001</v>
      </c>
      <c r="F26">
        <v>-258.42947500000002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1+2.53454714138071i</v>
      </c>
      <c r="N26">
        <f t="shared" si="11"/>
        <v>-8.7063382217686467</v>
      </c>
      <c r="O26">
        <f t="shared" si="12"/>
        <v>-68.468395791142356</v>
      </c>
      <c r="P26" s="6">
        <f t="shared" si="3"/>
        <v>-17.107555761116075</v>
      </c>
      <c r="Q26">
        <f t="shared" si="13"/>
        <v>-33.237938812302815</v>
      </c>
      <c r="R26" s="6">
        <f t="shared" si="14"/>
        <v>-237.37555794686881</v>
      </c>
      <c r="S26">
        <f t="shared" si="4"/>
        <v>4.9772871876971863</v>
      </c>
      <c r="T26">
        <f t="shared" si="5"/>
        <v>21.053917053131215</v>
      </c>
    </row>
    <row r="27" spans="1:20" ht="14.45" x14ac:dyDescent="0.3">
      <c r="A27">
        <v>50.121133999999998</v>
      </c>
      <c r="B27">
        <v>-43.098990999999998</v>
      </c>
      <c r="C27">
        <v>110.27068</v>
      </c>
      <c r="D27">
        <v>-54.706713000000001</v>
      </c>
      <c r="E27">
        <f t="shared" si="6"/>
        <v>-45.006713000000005</v>
      </c>
      <c r="F27">
        <v>-370.95635299999998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1+3.19092938431125i</v>
      </c>
      <c r="N27">
        <f t="shared" si="11"/>
        <v>-10.485206661190675</v>
      </c>
      <c r="O27">
        <f t="shared" si="12"/>
        <v>-72.599618295943657</v>
      </c>
      <c r="P27" s="6">
        <f t="shared" si="3"/>
        <v>-21.537970819572397</v>
      </c>
      <c r="Q27">
        <f t="shared" si="13"/>
        <v>-38.825095995542846</v>
      </c>
      <c r="R27" s="6">
        <f t="shared" si="14"/>
        <v>-251.57098829220246</v>
      </c>
      <c r="S27">
        <f t="shared" si="4"/>
        <v>6.1816170044571592</v>
      </c>
      <c r="T27">
        <f t="shared" si="5"/>
        <v>119.38536470779752</v>
      </c>
    </row>
    <row r="28" spans="1:20" ht="14.45" x14ac:dyDescent="0.3">
      <c r="P28" s="1"/>
      <c r="S28">
        <f>SUM(S2:S24)</f>
        <v>4.9061983460374883</v>
      </c>
      <c r="T28">
        <f>SUM(T2:T24)</f>
        <v>24.947781213404156</v>
      </c>
    </row>
    <row r="29" spans="1:20" x14ac:dyDescent="0.25">
      <c r="T29">
        <f>SUM(S28:T28)</f>
        <v>29.853979559441644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Q29" sqref="Q29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19</v>
      </c>
      <c r="E1" t="s">
        <v>19</v>
      </c>
      <c r="F1" t="s">
        <v>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-10.370361000000001</v>
      </c>
      <c r="E2">
        <f>D2+10.4</f>
        <v>2.9638999999999527E-2</v>
      </c>
      <c r="F2">
        <v>-0.93419300000000005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1+0.00887501862664911i</v>
      </c>
      <c r="N2">
        <f>20*LOG10(1/IMABS(M2))</f>
        <v>-3.4206272761936414E-4</v>
      </c>
      <c r="O2">
        <f>-ATAN2(IMREAL(M2),IMAGINARY(M2))*180/PI()</f>
        <v>-0.50848776017927422</v>
      </c>
      <c r="P2" s="6">
        <f t="shared" ref="P2:P27" si="3">-$A2*$V$5*180/PI()</f>
        <v>-6.8106060712713135E-2</v>
      </c>
      <c r="Q2">
        <f>H2+K2+N2</f>
        <v>-2.5236043230787179E-3</v>
      </c>
      <c r="R2" s="6">
        <f>I2+L2+O2+P2</f>
        <v>-2.3926033951150889</v>
      </c>
      <c r="S2">
        <f t="shared" ref="S2:S27" si="4">ABS(Q2-E2)</f>
        <v>3.2162604323078242E-2</v>
      </c>
      <c r="T2">
        <f t="shared" ref="T2:T27" si="5">ABS(R2-F2)</f>
        <v>1.4584103951150889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-10.658111999999999</v>
      </c>
      <c r="E3">
        <f t="shared" ref="E3:E27" si="6">D3+10.4</f>
        <v>-0.25811199999999879</v>
      </c>
      <c r="F3">
        <v>-1.585437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1+0.0111729255252747i</v>
      </c>
      <c r="N3">
        <f t="shared" ref="N3:N27" si="11">20*LOG10(1/IMABS(M3))</f>
        <v>-5.4211448699373679E-4</v>
      </c>
      <c r="O3">
        <f t="shared" ref="O3:O27" si="12">-ATAN2(IMREAL(M3),IMAGINARY(M3))*180/PI()</f>
        <v>-0.64013484137812682</v>
      </c>
      <c r="P3" s="6">
        <f t="shared" si="3"/>
        <v>-8.5739982773454487E-2</v>
      </c>
      <c r="Q3">
        <f t="shared" ref="Q3:Q27" si="13">H3+K3+N3</f>
        <v>-3.9993332860290224E-3</v>
      </c>
      <c r="R3" s="6">
        <f t="shared" ref="R3:R27" si="14">I3+L3+O3+P3</f>
        <v>-3.0119710272501727</v>
      </c>
      <c r="S3">
        <f t="shared" si="4"/>
        <v>0.25411266671396976</v>
      </c>
      <c r="T3">
        <f t="shared" si="5"/>
        <v>1.4265340272501728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-10.468105</v>
      </c>
      <c r="E4">
        <f t="shared" si="6"/>
        <v>-6.8104999999999194E-2</v>
      </c>
      <c r="F4">
        <v>-4.0954360000000003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1+0.0140658041754818i</v>
      </c>
      <c r="N4">
        <f t="shared" si="11"/>
        <v>-8.5915295203994836E-4</v>
      </c>
      <c r="O4">
        <f t="shared" si="12"/>
        <v>-0.80585807202329829</v>
      </c>
      <c r="P4" s="6">
        <f t="shared" si="3"/>
        <v>-0.10793966226414457</v>
      </c>
      <c r="Q4">
        <f t="shared" si="13"/>
        <v>-6.3377789269856676E-3</v>
      </c>
      <c r="R4" s="6">
        <f t="shared" si="14"/>
        <v>-3.7915835843446017</v>
      </c>
      <c r="S4">
        <f t="shared" si="4"/>
        <v>6.1767221073013523E-2</v>
      </c>
      <c r="T4">
        <f t="shared" si="5"/>
        <v>0.30385241565539856</v>
      </c>
      <c r="U4" t="s">
        <v>22</v>
      </c>
      <c r="V4" s="3">
        <v>5.5997341325314587E-2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-10.177533</v>
      </c>
      <c r="E5">
        <f t="shared" si="6"/>
        <v>0.22246699999999997</v>
      </c>
      <c r="F5">
        <v>-6.0854939999999997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1+0.0177080952446456i</v>
      </c>
      <c r="N5">
        <f t="shared" si="11"/>
        <v>-1.3616325549447228E-3</v>
      </c>
      <c r="O5">
        <f t="shared" si="12"/>
        <v>-1.0144930891557833</v>
      </c>
      <c r="P5" s="6">
        <f t="shared" si="3"/>
        <v>-0.13589026238401153</v>
      </c>
      <c r="Q5">
        <f t="shared" si="13"/>
        <v>-1.0043359621636074E-2</v>
      </c>
      <c r="R5" s="6">
        <f t="shared" si="14"/>
        <v>-4.7729164678909051</v>
      </c>
      <c r="S5">
        <f t="shared" si="4"/>
        <v>0.23251035962163605</v>
      </c>
      <c r="T5">
        <f t="shared" si="5"/>
        <v>1.3125775321090947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-10.180593999999999</v>
      </c>
      <c r="E6">
        <f t="shared" si="6"/>
        <v>0.2194060000000011</v>
      </c>
      <c r="F6">
        <v>-4.4594950000000004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1+0.0222931575523623i</v>
      </c>
      <c r="N6">
        <f t="shared" si="11"/>
        <v>-2.1578417192321228E-3</v>
      </c>
      <c r="O6">
        <f t="shared" si="12"/>
        <v>-1.2770923026162917</v>
      </c>
      <c r="P6" s="6">
        <f t="shared" si="3"/>
        <v>-0.17107560058299534</v>
      </c>
      <c r="Q6">
        <f t="shared" si="13"/>
        <v>-1.5913416025805583E-2</v>
      </c>
      <c r="R6" s="6">
        <f t="shared" si="14"/>
        <v>-6.0077760590203466</v>
      </c>
      <c r="S6">
        <f t="shared" si="4"/>
        <v>0.23531941602580669</v>
      </c>
      <c r="T6">
        <f t="shared" si="5"/>
        <v>1.5482810590203462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-10.029669999999999</v>
      </c>
      <c r="E7">
        <f t="shared" si="6"/>
        <v>0.37033000000000094</v>
      </c>
      <c r="F7">
        <v>-4.4137019999999998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1+0.0280653634961757i</v>
      </c>
      <c r="N7">
        <f t="shared" si="11"/>
        <v>-3.4194375077891874E-3</v>
      </c>
      <c r="O7">
        <f t="shared" si="12"/>
        <v>-1.6076048829503151</v>
      </c>
      <c r="P7" s="6">
        <f t="shared" si="3"/>
        <v>-0.21537096772455933</v>
      </c>
      <c r="Q7">
        <f t="shared" si="13"/>
        <v>-2.5210376606374818E-2</v>
      </c>
      <c r="R7" s="6">
        <f t="shared" si="14"/>
        <v>-7.5614000420963645</v>
      </c>
      <c r="S7">
        <f t="shared" si="4"/>
        <v>0.39554037660637575</v>
      </c>
      <c r="T7">
        <f t="shared" si="5"/>
        <v>3.1476980420963647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-9.9944450000000007</v>
      </c>
      <c r="E8">
        <f t="shared" si="6"/>
        <v>0.40555499999999967</v>
      </c>
      <c r="F8">
        <v>-9.0157439999999998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1+0.0353325864586924i</v>
      </c>
      <c r="N8">
        <f t="shared" si="11"/>
        <v>-5.4183147311538133E-3</v>
      </c>
      <c r="O8">
        <f t="shared" si="12"/>
        <v>-2.0235662957427887</v>
      </c>
      <c r="P8" s="6">
        <f t="shared" si="3"/>
        <v>-0.27113895527692528</v>
      </c>
      <c r="Q8">
        <f t="shared" si="13"/>
        <v>-3.9930087797082715E-2</v>
      </c>
      <c r="R8" s="6">
        <f t="shared" si="14"/>
        <v>-9.5155050160473085</v>
      </c>
      <c r="S8">
        <f t="shared" si="4"/>
        <v>0.4454850877970824</v>
      </c>
      <c r="T8">
        <f t="shared" si="5"/>
        <v>0.49976101604730871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-10.302702</v>
      </c>
      <c r="E9">
        <f t="shared" si="6"/>
        <v>9.7298000000000329E-2</v>
      </c>
      <c r="F9">
        <v>-10.936987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1+0.0444805921243024i</v>
      </c>
      <c r="N9">
        <f t="shared" si="11"/>
        <v>-8.5841273914927605E-3</v>
      </c>
      <c r="O9">
        <f t="shared" si="12"/>
        <v>-2.546871402977724</v>
      </c>
      <c r="P9" s="6">
        <f t="shared" si="3"/>
        <v>-0.34133989292808553</v>
      </c>
      <c r="Q9">
        <f t="shared" si="13"/>
        <v>-6.3217004649363071E-2</v>
      </c>
      <c r="R9" s="6">
        <f t="shared" si="14"/>
        <v>-11.971536233298298</v>
      </c>
      <c r="S9">
        <f t="shared" si="4"/>
        <v>0.16051500464936341</v>
      </c>
      <c r="T9">
        <f t="shared" si="5"/>
        <v>1.0345492332982982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-10.496855999999999</v>
      </c>
      <c r="E10">
        <f t="shared" si="6"/>
        <v>-9.6855999999998943E-2</v>
      </c>
      <c r="F10">
        <v>-17.998950000000001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1+0.055998965248213i</v>
      </c>
      <c r="N10">
        <f t="shared" si="11"/>
        <v>-1.359766242253733E-2</v>
      </c>
      <c r="O10">
        <f t="shared" si="12"/>
        <v>-3.2051568294423602</v>
      </c>
      <c r="P10" s="6">
        <f t="shared" si="3"/>
        <v>-0.42973080818016152</v>
      </c>
      <c r="Q10">
        <f t="shared" si="13"/>
        <v>-0.10003012608290519</v>
      </c>
      <c r="R10" s="6">
        <f t="shared" si="14"/>
        <v>-15.056402937795827</v>
      </c>
      <c r="S10">
        <f t="shared" si="4"/>
        <v>3.1741260829062506E-3</v>
      </c>
      <c r="T10">
        <f t="shared" si="5"/>
        <v>2.9425470622041736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-10.150512000000001</v>
      </c>
      <c r="E11">
        <f t="shared" si="6"/>
        <v>0.24948799999999949</v>
      </c>
      <c r="F11">
        <v>-19.669879999999999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1+0.0704952209864625i</v>
      </c>
      <c r="N11">
        <f t="shared" si="11"/>
        <v>-2.1529143970016301E-2</v>
      </c>
      <c r="O11">
        <f t="shared" si="12"/>
        <v>-4.0324076818610086</v>
      </c>
      <c r="P11" s="6">
        <f t="shared" si="3"/>
        <v>-0.54097371537268413</v>
      </c>
      <c r="Q11">
        <f t="shared" si="13"/>
        <v>-0.15810688532198713</v>
      </c>
      <c r="R11" s="6">
        <f t="shared" si="14"/>
        <v>-18.923854376762151</v>
      </c>
      <c r="S11">
        <f t="shared" si="4"/>
        <v>0.40759488532198662</v>
      </c>
      <c r="T11">
        <f t="shared" si="5"/>
        <v>0.74602562323784838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-10.254908</v>
      </c>
      <c r="E12">
        <f t="shared" si="6"/>
        <v>0.145092</v>
      </c>
      <c r="F12">
        <v>-24.506974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1+0.0887480583675207i</v>
      </c>
      <c r="N12">
        <f t="shared" si="11"/>
        <v>-3.4071975860749691E-2</v>
      </c>
      <c r="O12">
        <f t="shared" si="12"/>
        <v>-5.0716020213559752</v>
      </c>
      <c r="P12" s="6">
        <f t="shared" si="3"/>
        <v>-0.6810442778299699</v>
      </c>
      <c r="Q12">
        <f t="shared" si="13"/>
        <v>-0.24954810857638277</v>
      </c>
      <c r="R12" s="6">
        <f t="shared" si="14"/>
        <v>-23.76402156007185</v>
      </c>
      <c r="S12">
        <f t="shared" si="4"/>
        <v>0.39464010857638276</v>
      </c>
      <c r="T12">
        <f t="shared" si="5"/>
        <v>0.74295243992814974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-10.416722999999999</v>
      </c>
      <c r="E13">
        <f t="shared" si="6"/>
        <v>-1.6722999999998933E-2</v>
      </c>
      <c r="F13">
        <v>-31.747354000000001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1+0.111731215159694i</v>
      </c>
      <c r="N13">
        <f t="shared" si="11"/>
        <v>-5.3881107607332702E-2</v>
      </c>
      <c r="O13">
        <f t="shared" si="12"/>
        <v>-6.3752854131886147</v>
      </c>
      <c r="P13" s="6">
        <f t="shared" si="3"/>
        <v>-0.85741486787666688</v>
      </c>
      <c r="Q13">
        <f t="shared" si="13"/>
        <v>-0.39297778857345333</v>
      </c>
      <c r="R13" s="6">
        <f t="shared" si="14"/>
        <v>-29.800718879505347</v>
      </c>
      <c r="S13">
        <f t="shared" si="4"/>
        <v>0.3762547885734544</v>
      </c>
      <c r="T13">
        <f t="shared" si="5"/>
        <v>1.9466351204946548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-10.621969999999999</v>
      </c>
      <c r="E14">
        <f t="shared" si="6"/>
        <v>-0.22196999999999889</v>
      </c>
      <c r="F14">
        <v>-37.044438999999997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1+0.140652274028661i</v>
      </c>
      <c r="N14">
        <f t="shared" si="11"/>
        <v>-8.507794394787728E-2</v>
      </c>
      <c r="O14">
        <f t="shared" si="12"/>
        <v>-8.0062612347843043</v>
      </c>
      <c r="P14" s="6">
        <f t="shared" si="3"/>
        <v>-1.0793523616517717</v>
      </c>
      <c r="Q14">
        <f t="shared" si="13"/>
        <v>-0.61647643491697712</v>
      </c>
      <c r="R14" s="6">
        <f t="shared" si="14"/>
        <v>-37.284973482461936</v>
      </c>
      <c r="S14">
        <f t="shared" si="4"/>
        <v>0.39450643491697823</v>
      </c>
      <c r="T14">
        <f t="shared" si="5"/>
        <v>0.24053448246193909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-11.027995000000001</v>
      </c>
      <c r="E15">
        <f t="shared" si="6"/>
        <v>-0.6279950000000003</v>
      </c>
      <c r="F15">
        <v>-47.907817000000001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1+0.17707182487982i</v>
      </c>
      <c r="N15">
        <f t="shared" si="11"/>
        <v>-0.13407938850576445</v>
      </c>
      <c r="O15">
        <f t="shared" si="12"/>
        <v>-10.041384297109833</v>
      </c>
      <c r="P15" s="6">
        <f t="shared" si="3"/>
        <v>-1.3588325797496605</v>
      </c>
      <c r="Q15">
        <f t="shared" si="13"/>
        <v>-0.96186784062245922</v>
      </c>
      <c r="R15" s="6">
        <f t="shared" si="14"/>
        <v>-46.495656958204378</v>
      </c>
      <c r="S15">
        <f t="shared" si="4"/>
        <v>0.33387284062245892</v>
      </c>
      <c r="T15">
        <f t="shared" si="5"/>
        <v>1.412160041795623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-11.702182000000001</v>
      </c>
      <c r="E16">
        <f t="shared" si="6"/>
        <v>-1.3021820000000002</v>
      </c>
      <c r="F16">
        <v>-59.200918000000001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1+0.222931519526282i</v>
      </c>
      <c r="N16">
        <f t="shared" si="11"/>
        <v>-0.21064561047072991</v>
      </c>
      <c r="O16">
        <f t="shared" si="12"/>
        <v>-12.567529170630207</v>
      </c>
      <c r="P16" s="6">
        <f t="shared" si="3"/>
        <v>-1.7107555761116073</v>
      </c>
      <c r="Q16">
        <f t="shared" si="13"/>
        <v>-1.4885085570786445</v>
      </c>
      <c r="R16" s="6">
        <f t="shared" si="14"/>
        <v>-57.694365935761716</v>
      </c>
      <c r="S16">
        <f t="shared" si="4"/>
        <v>0.18632655707864432</v>
      </c>
      <c r="T16">
        <f t="shared" si="5"/>
        <v>1.506552064238285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-12.494814</v>
      </c>
      <c r="E17">
        <f t="shared" si="6"/>
        <v>-2.0948139999999995</v>
      </c>
      <c r="F17">
        <v>-71.241861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1+0.280665002422047i</v>
      </c>
      <c r="N17">
        <f t="shared" si="11"/>
        <v>-0.32930005235603693</v>
      </c>
      <c r="O17">
        <f t="shared" si="12"/>
        <v>-15.677572170904472</v>
      </c>
      <c r="P17" s="6">
        <f t="shared" si="3"/>
        <v>-2.1537969100699019</v>
      </c>
      <c r="Q17">
        <f t="shared" si="13"/>
        <v>-2.2759233970572312</v>
      </c>
      <c r="R17" s="6">
        <f t="shared" si="14"/>
        <v>-71.072461427893316</v>
      </c>
      <c r="S17">
        <f t="shared" si="4"/>
        <v>0.18110939705723172</v>
      </c>
      <c r="T17">
        <f t="shared" si="5"/>
        <v>0.1693995721066841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-13.56185</v>
      </c>
      <c r="E18">
        <f t="shared" si="6"/>
        <v>-3.1618499999999994</v>
      </c>
      <c r="F18">
        <v>-86.639334000000005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1+0.353313825158539i</v>
      </c>
      <c r="N18">
        <f t="shared" si="11"/>
        <v>-0.51087145223732922</v>
      </c>
      <c r="O18">
        <f t="shared" si="12"/>
        <v>-19.45901874861546</v>
      </c>
      <c r="P18" s="6">
        <f t="shared" si="3"/>
        <v>-2.7112971633247884</v>
      </c>
      <c r="Q18">
        <f t="shared" si="13"/>
        <v>-3.4216035361299033</v>
      </c>
      <c r="R18" s="6">
        <f t="shared" si="14"/>
        <v>-86.669864185367189</v>
      </c>
      <c r="S18">
        <f t="shared" si="4"/>
        <v>0.25975353612990393</v>
      </c>
      <c r="T18">
        <f t="shared" si="5"/>
        <v>3.0530185367183549E-2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-15.078332</v>
      </c>
      <c r="E19">
        <f t="shared" si="6"/>
        <v>-4.6783319999999993</v>
      </c>
      <c r="F19">
        <v>-104.616173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1+0.44480614523239i</v>
      </c>
      <c r="N19">
        <f t="shared" si="11"/>
        <v>-0.78403346091287007</v>
      </c>
      <c r="O19">
        <f t="shared" si="12"/>
        <v>-23.979792199897584</v>
      </c>
      <c r="P19" s="6">
        <f t="shared" si="3"/>
        <v>-3.4134006481542403</v>
      </c>
      <c r="Q19">
        <f t="shared" si="13"/>
        <v>-5.0329376788416926</v>
      </c>
      <c r="R19" s="6">
        <f t="shared" si="14"/>
        <v>-104.31584192531795</v>
      </c>
      <c r="S19">
        <f t="shared" si="4"/>
        <v>0.35460567884169336</v>
      </c>
      <c r="T19">
        <f t="shared" si="5"/>
        <v>0.30033107468204889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-17.648678</v>
      </c>
      <c r="E20">
        <f t="shared" si="6"/>
        <v>-7.248678</v>
      </c>
      <c r="F20">
        <v>-123.730304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1+0.559989932468837i</v>
      </c>
      <c r="N20">
        <f t="shared" si="11"/>
        <v>-1.1845941191070581</v>
      </c>
      <c r="O20">
        <f t="shared" si="12"/>
        <v>-29.248387215413121</v>
      </c>
      <c r="P20" s="6">
        <f t="shared" si="3"/>
        <v>-4.2973102303933466</v>
      </c>
      <c r="Q20">
        <f t="shared" si="13"/>
        <v>-7.205450266130967</v>
      </c>
      <c r="R20" s="6">
        <f t="shared" si="14"/>
        <v>-123.54738764637152</v>
      </c>
      <c r="S20">
        <f t="shared" si="4"/>
        <v>4.3227733869033003E-2</v>
      </c>
      <c r="T20">
        <f t="shared" si="5"/>
        <v>0.18291635362848524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-19.669698</v>
      </c>
      <c r="E21">
        <f t="shared" si="6"/>
        <v>-9.269698</v>
      </c>
      <c r="F21">
        <v>-140.502702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1+0.704975784745323i</v>
      </c>
      <c r="N21">
        <f t="shared" si="11"/>
        <v>-1.7521914788279198</v>
      </c>
      <c r="O21">
        <f t="shared" si="12"/>
        <v>-35.182909817943127</v>
      </c>
      <c r="P21" s="6">
        <f t="shared" si="3"/>
        <v>-5.4099180651506522</v>
      </c>
      <c r="Q21">
        <f t="shared" si="13"/>
        <v>-10.001210108660167</v>
      </c>
      <c r="R21" s="6">
        <f t="shared" si="14"/>
        <v>-143.67148477317633</v>
      </c>
      <c r="S21">
        <f t="shared" si="4"/>
        <v>0.73151210866016747</v>
      </c>
      <c r="T21">
        <f t="shared" si="5"/>
        <v>3.1687827731763321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-23.582322999999999</v>
      </c>
      <c r="E22">
        <f t="shared" si="6"/>
        <v>-13.182322999999998</v>
      </c>
      <c r="F22">
        <v>-162.33164600000001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1+0.887508526348529i</v>
      </c>
      <c r="N22">
        <f t="shared" si="11"/>
        <v>-2.5228768835045772</v>
      </c>
      <c r="O22">
        <f t="shared" si="12"/>
        <v>-41.589328319619511</v>
      </c>
      <c r="P22" s="6">
        <f t="shared" si="3"/>
        <v>-6.8106572077545273</v>
      </c>
      <c r="Q22">
        <f t="shared" si="13"/>
        <v>-13.433832808294813</v>
      </c>
      <c r="R22" s="6">
        <f t="shared" si="14"/>
        <v>-163.90024079272789</v>
      </c>
      <c r="S22">
        <f t="shared" si="4"/>
        <v>0.25150980829481462</v>
      </c>
      <c r="T22">
        <f t="shared" si="5"/>
        <v>1.5685947927278789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-27.679478</v>
      </c>
      <c r="E23">
        <f t="shared" si="6"/>
        <v>-17.279477999999997</v>
      </c>
      <c r="F23">
        <v>-180.51603900000001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1+1.1173123755863i</v>
      </c>
      <c r="N23">
        <f t="shared" si="11"/>
        <v>-3.5187105487743531</v>
      </c>
      <c r="O23">
        <f t="shared" si="12"/>
        <v>-48.171302785140647</v>
      </c>
      <c r="P23" s="6">
        <f t="shared" si="3"/>
        <v>-8.5741503976400537</v>
      </c>
      <c r="Q23">
        <f t="shared" si="13"/>
        <v>-17.465396647110591</v>
      </c>
      <c r="R23" s="6">
        <f t="shared" si="14"/>
        <v>-183.50732608556262</v>
      </c>
      <c r="S23">
        <f t="shared" si="4"/>
        <v>0.18591864711059358</v>
      </c>
      <c r="T23">
        <f t="shared" si="5"/>
        <v>2.9912870855626181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-32.599004000000001</v>
      </c>
      <c r="E24">
        <f t="shared" si="6"/>
        <v>-22.199004000000002</v>
      </c>
      <c r="F24">
        <v>-201.97343499999999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1+1.40669146027603i</v>
      </c>
      <c r="N24">
        <f t="shared" si="11"/>
        <v>-4.7403855528738053</v>
      </c>
      <c r="O24">
        <f t="shared" si="12"/>
        <v>-54.591437823833402</v>
      </c>
      <c r="P24" s="6">
        <f t="shared" si="3"/>
        <v>-10.794818357895265</v>
      </c>
      <c r="Q24">
        <f t="shared" si="13"/>
        <v>-22.019311906923868</v>
      </c>
      <c r="R24" s="6">
        <f t="shared" si="14"/>
        <v>-201.97339484773292</v>
      </c>
      <c r="S24">
        <f t="shared" si="4"/>
        <v>0.17969209307613454</v>
      </c>
      <c r="T24">
        <f t="shared" si="5"/>
        <v>4.0152267075654891E-5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-39.127324000000002</v>
      </c>
      <c r="E25">
        <f t="shared" si="6"/>
        <v>-28.727324000000003</v>
      </c>
      <c r="F25">
        <v>-200.96210099999999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1+1.77082940352073i</v>
      </c>
      <c r="N25">
        <f t="shared" si="11"/>
        <v>-6.1656339069539907</v>
      </c>
      <c r="O25">
        <f t="shared" si="12"/>
        <v>-60.546272831545274</v>
      </c>
      <c r="P25" s="6">
        <f t="shared" si="3"/>
        <v>-13.589178788414106</v>
      </c>
      <c r="Q25">
        <f t="shared" si="13"/>
        <v>-26.993826401666595</v>
      </c>
      <c r="R25" s="6">
        <f t="shared" si="14"/>
        <v>-219.03935709423496</v>
      </c>
      <c r="S25">
        <f t="shared" si="4"/>
        <v>1.7334975983334076</v>
      </c>
      <c r="T25">
        <f t="shared" si="5"/>
        <v>18.077256094234968</v>
      </c>
    </row>
    <row r="26" spans="1:20" ht="14.45" x14ac:dyDescent="0.3">
      <c r="A26">
        <v>39.81109</v>
      </c>
      <c r="B26">
        <v>-35.908315999999999</v>
      </c>
      <c r="C26">
        <v>128.122297</v>
      </c>
      <c r="D26">
        <v>-47.801191000000003</v>
      </c>
      <c r="E26">
        <f t="shared" si="6"/>
        <v>-37.401191000000004</v>
      </c>
      <c r="F26">
        <v>-254.13707700000001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1+2.22931519526282i</v>
      </c>
      <c r="N26">
        <f t="shared" si="11"/>
        <v>-7.759631455257761</v>
      </c>
      <c r="O26">
        <f t="shared" si="12"/>
        <v>-65.840510463431045</v>
      </c>
      <c r="P26" s="6">
        <f t="shared" si="3"/>
        <v>-17.107555761116075</v>
      </c>
      <c r="Q26">
        <f t="shared" si="13"/>
        <v>-32.291232045791929</v>
      </c>
      <c r="R26" s="6">
        <f t="shared" si="14"/>
        <v>-234.74767261915747</v>
      </c>
      <c r="S26">
        <f t="shared" si="4"/>
        <v>5.109958954208075</v>
      </c>
      <c r="T26">
        <f t="shared" si="5"/>
        <v>19.389404380842535</v>
      </c>
    </row>
    <row r="27" spans="1:20" ht="14.45" x14ac:dyDescent="0.3">
      <c r="A27">
        <v>50.121133999999998</v>
      </c>
      <c r="B27">
        <v>-43.098990999999998</v>
      </c>
      <c r="C27">
        <v>110.27068</v>
      </c>
      <c r="D27">
        <v>-55.670001999999997</v>
      </c>
      <c r="E27">
        <f t="shared" si="6"/>
        <v>-45.270001999999998</v>
      </c>
      <c r="F27">
        <v>-374.83858099999998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1+2.80665024820983i</v>
      </c>
      <c r="N27">
        <f t="shared" si="11"/>
        <v>-9.4828019299735402</v>
      </c>
      <c r="O27">
        <f t="shared" si="12"/>
        <v>-70.389188403669408</v>
      </c>
      <c r="P27" s="6">
        <f t="shared" si="3"/>
        <v>-21.537970819572397</v>
      </c>
      <c r="Q27">
        <f t="shared" si="13"/>
        <v>-37.822691264325712</v>
      </c>
      <c r="R27" s="6">
        <f t="shared" si="14"/>
        <v>-249.36055839992821</v>
      </c>
      <c r="S27">
        <f t="shared" si="4"/>
        <v>7.4473107356742858</v>
      </c>
      <c r="T27">
        <f t="shared" si="5"/>
        <v>125.47802260007177</v>
      </c>
    </row>
    <row r="28" spans="1:20" ht="14.45" x14ac:dyDescent="0.3">
      <c r="P28" s="1"/>
      <c r="S28">
        <f>SUM(S2:S24)</f>
        <v>6.1011114810227101</v>
      </c>
      <c r="T28">
        <f>SUM(T2:T24)</f>
        <v>28.680952544471054</v>
      </c>
    </row>
    <row r="29" spans="1:20" x14ac:dyDescent="0.25">
      <c r="T29">
        <f>SUM(S28:T28)</f>
        <v>34.782064025493767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1" workbookViewId="0">
      <selection activeCell="X11" sqref="X11"/>
    </sheetView>
  </sheetViews>
  <sheetFormatPr defaultRowHeight="15" x14ac:dyDescent="0.25"/>
  <cols>
    <col min="16" max="16" width="6.28515625" bestFit="1" customWidth="1"/>
  </cols>
  <sheetData>
    <row r="1" spans="1:23" ht="14.45" x14ac:dyDescent="0.3">
      <c r="A1" t="s">
        <v>0</v>
      </c>
      <c r="B1" t="s">
        <v>1</v>
      </c>
      <c r="C1" t="s">
        <v>2</v>
      </c>
      <c r="D1" t="s">
        <v>20</v>
      </c>
      <c r="E1" t="s">
        <v>20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ht="14.45" x14ac:dyDescent="0.3">
      <c r="A2">
        <v>0.15848999999999999</v>
      </c>
      <c r="B2">
        <v>-1.39049</v>
      </c>
      <c r="C2">
        <v>-2.6845059999999998</v>
      </c>
      <c r="D2">
        <v>-12.910539</v>
      </c>
      <c r="E2">
        <f>D2+12.7</f>
        <v>-0.2105390000000007</v>
      </c>
      <c r="F2">
        <v>-2.5300259999999999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1+0.0055042196289112i</v>
      </c>
      <c r="N2">
        <f>20*LOG10(1/IMABS(M2))</f>
        <v>-1.3157374677543292E-4</v>
      </c>
      <c r="O2">
        <f>-ATAN2(IMREAL(M2),IMAGINARY(M2))*180/PI()</f>
        <v>-0.3153653694600676</v>
      </c>
      <c r="P2" s="6">
        <f t="shared" ref="P2:P27" si="3">-$A2*$V$5*180/PI()</f>
        <v>-6.8106060712713135E-2</v>
      </c>
      <c r="Q2">
        <f>H2+K2+N2</f>
        <v>-2.3131153422347867E-3</v>
      </c>
      <c r="R2" s="6">
        <f>I2+L2+O2+P2</f>
        <v>-2.1994810043958823</v>
      </c>
      <c r="S2">
        <f t="shared" ref="S2:S27" si="4">ABS(Q2-E2)</f>
        <v>0.20822588465776593</v>
      </c>
      <c r="T2">
        <f t="shared" ref="T2:T27" si="5">ABS(R2-F2)</f>
        <v>0.33054499560411754</v>
      </c>
      <c r="U2" t="s">
        <v>5</v>
      </c>
      <c r="V2">
        <v>0.1</v>
      </c>
      <c r="W2" t="s">
        <v>52</v>
      </c>
    </row>
    <row r="3" spans="1:23" ht="14.45" x14ac:dyDescent="0.3">
      <c r="A3">
        <v>0.19952600000000001</v>
      </c>
      <c r="B3">
        <v>-1.3922699999999999</v>
      </c>
      <c r="C3">
        <v>-3.376827</v>
      </c>
      <c r="D3">
        <v>-12.907645</v>
      </c>
      <c r="E3">
        <f t="shared" ref="E3:E27" si="6">D3+12.7</f>
        <v>-0.20764500000000119</v>
      </c>
      <c r="F3">
        <v>-6.5651609999999998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1+0.00692936415974595i</v>
      </c>
      <c r="N3">
        <f t="shared" ref="N3:N27" si="11">20*LOG10(1/IMABS(M3))</f>
        <v>-2.0852621285972277E-4</v>
      </c>
      <c r="O3">
        <f t="shared" ref="O3:O27" si="12">-ATAN2(IMREAL(M3),IMAGINARY(M3))*180/PI()</f>
        <v>-0.39701696674352815</v>
      </c>
      <c r="P3" s="6">
        <f t="shared" si="3"/>
        <v>-8.5739982773454487E-2</v>
      </c>
      <c r="Q3">
        <f t="shared" ref="Q3:Q27" si="13">H3+K3+N3</f>
        <v>-3.6657450118950082E-3</v>
      </c>
      <c r="R3" s="6">
        <f t="shared" ref="R3:R27" si="14">I3+L3+O3+P3</f>
        <v>-2.768853152615574</v>
      </c>
      <c r="S3">
        <f t="shared" si="4"/>
        <v>0.20397925498810618</v>
      </c>
      <c r="T3">
        <f t="shared" si="5"/>
        <v>3.7963078473844258</v>
      </c>
      <c r="U3" t="s">
        <v>8</v>
      </c>
      <c r="V3">
        <v>0.1</v>
      </c>
      <c r="W3" t="s">
        <v>53</v>
      </c>
    </row>
    <row r="4" spans="1:23" ht="14.45" x14ac:dyDescent="0.3">
      <c r="A4">
        <v>0.25118699999999999</v>
      </c>
      <c r="B4">
        <v>-1.395516</v>
      </c>
      <c r="C4">
        <v>-4.2488429999999999</v>
      </c>
      <c r="D4">
        <v>-12.419302</v>
      </c>
      <c r="E4">
        <f t="shared" si="6"/>
        <v>0.28069799999999923</v>
      </c>
      <c r="F4">
        <v>-7.9671830000000003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1+0.00872350568444266i</v>
      </c>
      <c r="N4">
        <f t="shared" si="11"/>
        <v>-3.3048357793184448E-4</v>
      </c>
      <c r="O4">
        <f t="shared" si="12"/>
        <v>-0.49980738016174497</v>
      </c>
      <c r="P4" s="6">
        <f t="shared" si="3"/>
        <v>-0.10793966226414457</v>
      </c>
      <c r="Q4">
        <f t="shared" si="13"/>
        <v>-5.809109552877563E-3</v>
      </c>
      <c r="R4" s="6">
        <f t="shared" si="14"/>
        <v>-3.4855328924830484</v>
      </c>
      <c r="S4">
        <f t="shared" si="4"/>
        <v>0.28650710955287678</v>
      </c>
      <c r="T4">
        <f t="shared" si="5"/>
        <v>4.4816501075169519</v>
      </c>
      <c r="U4" t="s">
        <v>22</v>
      </c>
      <c r="V4" s="3">
        <v>3.4729128834066487E-2</v>
      </c>
      <c r="W4" t="s">
        <v>54</v>
      </c>
    </row>
    <row r="5" spans="1:23" ht="14.45" x14ac:dyDescent="0.3">
      <c r="A5">
        <v>0.31623099999999998</v>
      </c>
      <c r="B5">
        <v>-1.401098</v>
      </c>
      <c r="C5">
        <v>-5.3448279999999997</v>
      </c>
      <c r="D5">
        <v>-12.570760999999999</v>
      </c>
      <c r="E5">
        <f t="shared" si="6"/>
        <v>0.1292390000000001</v>
      </c>
      <c r="F5">
        <v>-7.4876719999999999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1+0.0109824271403257i</v>
      </c>
      <c r="N5">
        <f t="shared" si="11"/>
        <v>-5.2378708179548342E-4</v>
      </c>
      <c r="O5">
        <f t="shared" si="12"/>
        <v>-0.62922142718815022</v>
      </c>
      <c r="P5" s="6">
        <f t="shared" si="3"/>
        <v>-0.13589026238401153</v>
      </c>
      <c r="Q5">
        <f t="shared" si="13"/>
        <v>-9.2055141484868354E-3</v>
      </c>
      <c r="R5" s="6">
        <f t="shared" si="14"/>
        <v>-4.387644805923272</v>
      </c>
      <c r="S5">
        <f t="shared" si="4"/>
        <v>0.13844451414848694</v>
      </c>
      <c r="T5">
        <f t="shared" si="5"/>
        <v>3.1000271940767279</v>
      </c>
      <c r="U5" t="s">
        <v>50</v>
      </c>
      <c r="V5">
        <v>7.4999999999999997E-3</v>
      </c>
      <c r="W5" t="s">
        <v>55</v>
      </c>
    </row>
    <row r="6" spans="1:23" ht="14.45" x14ac:dyDescent="0.3">
      <c r="A6">
        <v>0.39811099999999999</v>
      </c>
      <c r="B6">
        <v>-1.40967</v>
      </c>
      <c r="C6">
        <v>-6.720218</v>
      </c>
      <c r="D6">
        <v>-12.577301</v>
      </c>
      <c r="E6">
        <f t="shared" si="6"/>
        <v>0.122698999999999</v>
      </c>
      <c r="F6">
        <v>-13.849178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1+0.013826048209259i</v>
      </c>
      <c r="N6">
        <f t="shared" si="11"/>
        <v>-8.301162940574251E-4</v>
      </c>
      <c r="O6">
        <f t="shared" si="12"/>
        <v>-0.79212373828626537</v>
      </c>
      <c r="P6" s="6">
        <f t="shared" si="3"/>
        <v>-0.17107560058299534</v>
      </c>
      <c r="Q6">
        <f t="shared" si="13"/>
        <v>-1.4585690600630884E-2</v>
      </c>
      <c r="R6" s="6">
        <f t="shared" si="14"/>
        <v>-5.5228074946903201</v>
      </c>
      <c r="S6">
        <f t="shared" si="4"/>
        <v>0.13728469060062989</v>
      </c>
      <c r="T6">
        <f t="shared" si="5"/>
        <v>8.3263705053096793</v>
      </c>
    </row>
    <row r="7" spans="1:23" ht="14.45" x14ac:dyDescent="0.3">
      <c r="A7">
        <v>0.50119100000000005</v>
      </c>
      <c r="B7">
        <v>-1.4233210000000001</v>
      </c>
      <c r="C7">
        <v>-8.4502459999999999</v>
      </c>
      <c r="D7">
        <v>-12.665015</v>
      </c>
      <c r="E7">
        <f t="shared" si="6"/>
        <v>3.4984999999998934E-2</v>
      </c>
      <c r="F7">
        <v>-8.7011459999999996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1+0.0174059268094746i</v>
      </c>
      <c r="N7">
        <f t="shared" si="11"/>
        <v>-1.315566595128105E-3</v>
      </c>
      <c r="O7">
        <f t="shared" si="12"/>
        <v>-0.9971854483066287</v>
      </c>
      <c r="P7" s="6">
        <f t="shared" si="3"/>
        <v>-0.21537096772455933</v>
      </c>
      <c r="Q7">
        <f t="shared" si="13"/>
        <v>-2.3106505693713735E-2</v>
      </c>
      <c r="R7" s="6">
        <f t="shared" si="14"/>
        <v>-6.9509806074526788</v>
      </c>
      <c r="S7">
        <f t="shared" si="4"/>
        <v>5.8091505693712672E-2</v>
      </c>
      <c r="T7">
        <f t="shared" si="5"/>
        <v>1.7501653925473208</v>
      </c>
    </row>
    <row r="8" spans="1:23" ht="14.45" x14ac:dyDescent="0.3">
      <c r="A8">
        <v>0.630969</v>
      </c>
      <c r="B8">
        <v>-1.4440120000000001</v>
      </c>
      <c r="C8">
        <v>-10.619092</v>
      </c>
      <c r="D8">
        <v>-12.090496</v>
      </c>
      <c r="E8">
        <f t="shared" si="6"/>
        <v>0.60950399999999938</v>
      </c>
      <c r="F8">
        <v>-10.161440000000001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1+0.0219130036913021i</v>
      </c>
      <c r="N8">
        <f t="shared" si="11"/>
        <v>-2.0848935522111223E-3</v>
      </c>
      <c r="O8">
        <f t="shared" si="12"/>
        <v>-1.2553217270050108</v>
      </c>
      <c r="P8" s="6">
        <f t="shared" si="3"/>
        <v>-0.27113895527692528</v>
      </c>
      <c r="Q8">
        <f t="shared" si="13"/>
        <v>-3.6596666618140025E-2</v>
      </c>
      <c r="R8" s="6">
        <f t="shared" si="14"/>
        <v>-8.7472604473095306</v>
      </c>
      <c r="S8">
        <f t="shared" si="4"/>
        <v>0.64610066661813936</v>
      </c>
      <c r="T8">
        <f t="shared" si="5"/>
        <v>1.4141795526904701</v>
      </c>
    </row>
    <row r="9" spans="1:23" ht="14.45" x14ac:dyDescent="0.3">
      <c r="A9">
        <v>0.79433399999999998</v>
      </c>
      <c r="B9">
        <v>-1.4786900000000001</v>
      </c>
      <c r="C9">
        <v>-13.337134000000001</v>
      </c>
      <c r="D9">
        <v>-12.58591</v>
      </c>
      <c r="E9">
        <f t="shared" si="6"/>
        <v>0.11408999999999914</v>
      </c>
      <c r="F9">
        <v>-13.754139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1+0.0275865278232794i</v>
      </c>
      <c r="N9">
        <f t="shared" si="11"/>
        <v>-3.3037957790092521E-3</v>
      </c>
      <c r="O9">
        <f t="shared" si="12"/>
        <v>-1.5801908465644674</v>
      </c>
      <c r="P9" s="6">
        <f t="shared" si="3"/>
        <v>-0.34133989292808553</v>
      </c>
      <c r="Q9">
        <f t="shared" si="13"/>
        <v>-5.7936673036879563E-2</v>
      </c>
      <c r="R9" s="6">
        <f t="shared" si="14"/>
        <v>-11.004855676885041</v>
      </c>
      <c r="S9">
        <f t="shared" si="4"/>
        <v>0.17202667303687869</v>
      </c>
      <c r="T9">
        <f t="shared" si="5"/>
        <v>2.7492833231149589</v>
      </c>
    </row>
    <row r="10" spans="1:23" ht="14.45" x14ac:dyDescent="0.3">
      <c r="A10">
        <v>1.0000290000000001</v>
      </c>
      <c r="B10">
        <v>-1.5333540000000001</v>
      </c>
      <c r="C10">
        <v>-16.738803999999998</v>
      </c>
      <c r="D10">
        <v>-12.883661999999999</v>
      </c>
      <c r="E10">
        <f t="shared" si="6"/>
        <v>-0.18366199999999999</v>
      </c>
      <c r="F10">
        <v>-20.443895000000001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1+0.0347301359788027i</v>
      </c>
      <c r="N10">
        <f t="shared" si="11"/>
        <v>-5.2352266818238621E-3</v>
      </c>
      <c r="O10">
        <f t="shared" si="12"/>
        <v>-1.989090735196366</v>
      </c>
      <c r="P10" s="6">
        <f t="shared" si="3"/>
        <v>-0.42973080818016152</v>
      </c>
      <c r="Q10">
        <f t="shared" si="13"/>
        <v>-9.1667690342191716E-2</v>
      </c>
      <c r="R10" s="6">
        <f t="shared" si="14"/>
        <v>-13.840336843549833</v>
      </c>
      <c r="S10">
        <f t="shared" si="4"/>
        <v>9.1994309657808276E-2</v>
      </c>
      <c r="T10">
        <f t="shared" si="5"/>
        <v>6.603558156450168</v>
      </c>
    </row>
    <row r="11" spans="1:23" ht="14.45" x14ac:dyDescent="0.3">
      <c r="A11">
        <v>1.2589030000000001</v>
      </c>
      <c r="B11">
        <v>-1.6179809999999999</v>
      </c>
      <c r="C11">
        <v>-20.976483000000002</v>
      </c>
      <c r="D11">
        <v>-12.827563</v>
      </c>
      <c r="E11">
        <f t="shared" si="6"/>
        <v>-0.12756300000000032</v>
      </c>
      <c r="F11">
        <v>-26.368919999999999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1+0.0437206044765928i</v>
      </c>
      <c r="N11">
        <f t="shared" si="11"/>
        <v>-8.2935770188665645E-3</v>
      </c>
      <c r="O11">
        <f t="shared" si="12"/>
        <v>-2.5034118432371923</v>
      </c>
      <c r="P11" s="6">
        <f t="shared" si="3"/>
        <v>-0.54097371537268413</v>
      </c>
      <c r="Q11">
        <f t="shared" si="13"/>
        <v>-0.14487131837083742</v>
      </c>
      <c r="R11" s="6">
        <f t="shared" si="14"/>
        <v>-17.394858538138337</v>
      </c>
      <c r="S11">
        <f t="shared" si="4"/>
        <v>1.73083183708371E-2</v>
      </c>
      <c r="T11">
        <f t="shared" si="5"/>
        <v>8.9740614618616625</v>
      </c>
    </row>
    <row r="12" spans="1:23" ht="14.45" x14ac:dyDescent="0.3">
      <c r="A12">
        <v>1.584862</v>
      </c>
      <c r="B12">
        <v>-1.7525770000000001</v>
      </c>
      <c r="C12">
        <v>-26.240473000000001</v>
      </c>
      <c r="D12">
        <v>-12.956659999999999</v>
      </c>
      <c r="E12">
        <f t="shared" si="6"/>
        <v>-0.25666000000000011</v>
      </c>
      <c r="F12">
        <v>-28.004284999999999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1+0.0550408765822163i</v>
      </c>
      <c r="N12">
        <f t="shared" si="11"/>
        <v>-1.3137053748342377E-2</v>
      </c>
      <c r="O12">
        <f t="shared" si="12"/>
        <v>-3.1504310866179877</v>
      </c>
      <c r="P12" s="6">
        <f t="shared" si="3"/>
        <v>-0.6810442778299699</v>
      </c>
      <c r="Q12">
        <f t="shared" si="13"/>
        <v>-0.22861318646397544</v>
      </c>
      <c r="R12" s="6">
        <f t="shared" si="14"/>
        <v>-21.842850625333863</v>
      </c>
      <c r="S12">
        <f t="shared" si="4"/>
        <v>2.8046813536024673E-2</v>
      </c>
      <c r="T12">
        <f t="shared" si="5"/>
        <v>6.1614343746661362</v>
      </c>
    </row>
    <row r="13" spans="1:23" ht="14.45" x14ac:dyDescent="0.3">
      <c r="A13">
        <v>1.995295</v>
      </c>
      <c r="B13">
        <v>-1.9622470000000001</v>
      </c>
      <c r="C13">
        <v>-32.754989999999999</v>
      </c>
      <c r="D13">
        <v>-13.09956</v>
      </c>
      <c r="E13">
        <f t="shared" si="6"/>
        <v>-0.39956000000000103</v>
      </c>
      <c r="F13">
        <v>-30.265502000000001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1+0.0692948571169687i</v>
      </c>
      <c r="N13">
        <f t="shared" si="11"/>
        <v>-2.0803945433986337E-2</v>
      </c>
      <c r="O13">
        <f t="shared" si="12"/>
        <v>-3.9639662643025524</v>
      </c>
      <c r="P13" s="6">
        <f t="shared" si="3"/>
        <v>-0.85741486787666688</v>
      </c>
      <c r="Q13">
        <f t="shared" si="13"/>
        <v>-0.35990062640010695</v>
      </c>
      <c r="R13" s="6">
        <f t="shared" si="14"/>
        <v>-27.389399730619285</v>
      </c>
      <c r="S13">
        <f t="shared" si="4"/>
        <v>3.9659373599894077E-2</v>
      </c>
      <c r="T13">
        <f t="shared" si="5"/>
        <v>2.8761022693807163</v>
      </c>
    </row>
    <row r="14" spans="1:23" ht="14.45" x14ac:dyDescent="0.3">
      <c r="A14">
        <v>2.5117669999999999</v>
      </c>
      <c r="B14">
        <v>-2.282483</v>
      </c>
      <c r="C14">
        <v>-40.731988999999999</v>
      </c>
      <c r="D14">
        <v>-13.258786000000001</v>
      </c>
      <c r="E14">
        <f t="shared" si="6"/>
        <v>-0.55878600000000134</v>
      </c>
      <c r="F14">
        <v>-38.106889000000002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1+0.0872314797441567i</v>
      </c>
      <c r="N14">
        <f t="shared" si="11"/>
        <v>-3.2921806684632945E-2</v>
      </c>
      <c r="O14">
        <f t="shared" si="12"/>
        <v>-4.9853760615357228</v>
      </c>
      <c r="P14" s="6">
        <f t="shared" si="3"/>
        <v>-1.0793523616517717</v>
      </c>
      <c r="Q14">
        <f t="shared" si="13"/>
        <v>-0.56432029765373282</v>
      </c>
      <c r="R14" s="6">
        <f t="shared" si="14"/>
        <v>-34.264088309213356</v>
      </c>
      <c r="S14">
        <f t="shared" si="4"/>
        <v>5.5342976537314792E-3</v>
      </c>
      <c r="T14">
        <f t="shared" si="5"/>
        <v>3.8428006907866461</v>
      </c>
    </row>
    <row r="15" spans="1:23" ht="14.45" x14ac:dyDescent="0.3">
      <c r="A15">
        <v>3.162147</v>
      </c>
      <c r="B15">
        <v>-2.7697889999999998</v>
      </c>
      <c r="C15">
        <v>-50.707208999999999</v>
      </c>
      <c r="D15">
        <v>-13.832655000000001</v>
      </c>
      <c r="E15">
        <f t="shared" si="6"/>
        <v>-1.1326550000000015</v>
      </c>
      <c r="F15">
        <v>-50.137827000000001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1+0.109818610555257i</v>
      </c>
      <c r="N15">
        <f t="shared" si="11"/>
        <v>-5.2063150196015581E-2</v>
      </c>
      <c r="O15">
        <f t="shared" si="12"/>
        <v>-6.2670296876881899</v>
      </c>
      <c r="P15" s="6">
        <f t="shared" si="3"/>
        <v>-1.3588325797496605</v>
      </c>
      <c r="Q15">
        <f t="shared" si="13"/>
        <v>-0.87985160231271031</v>
      </c>
      <c r="R15" s="6">
        <f t="shared" si="14"/>
        <v>-42.721302348782729</v>
      </c>
      <c r="S15">
        <f t="shared" si="4"/>
        <v>0.25280339768729121</v>
      </c>
      <c r="T15">
        <f t="shared" si="5"/>
        <v>7.4165246512172729</v>
      </c>
    </row>
    <row r="16" spans="1:23" ht="14.45" x14ac:dyDescent="0.3">
      <c r="A16">
        <v>3.981109</v>
      </c>
      <c r="B16">
        <v>-3.4960789999999999</v>
      </c>
      <c r="C16">
        <v>-62.719363999999999</v>
      </c>
      <c r="D16">
        <v>-14.112617</v>
      </c>
      <c r="E16">
        <f t="shared" si="6"/>
        <v>-1.4126170000000009</v>
      </c>
      <c r="F16">
        <v>-56.618287000000002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1+0.138260447363462i</v>
      </c>
      <c r="N16">
        <f t="shared" si="11"/>
        <v>-8.2235992637043454E-2</v>
      </c>
      <c r="O16">
        <f t="shared" si="12"/>
        <v>-7.8718340705170551</v>
      </c>
      <c r="P16" s="6">
        <f t="shared" si="3"/>
        <v>-1.7107555761116073</v>
      </c>
      <c r="Q16">
        <f t="shared" si="13"/>
        <v>-1.3600989392449581</v>
      </c>
      <c r="R16" s="6">
        <f t="shared" si="14"/>
        <v>-52.998670835648561</v>
      </c>
      <c r="S16">
        <f t="shared" si="4"/>
        <v>5.2518060755042839E-2</v>
      </c>
      <c r="T16">
        <f t="shared" si="5"/>
        <v>3.6196161643514415</v>
      </c>
    </row>
    <row r="17" spans="1:20" ht="14.45" x14ac:dyDescent="0.3">
      <c r="A17">
        <v>5.0121130000000003</v>
      </c>
      <c r="B17">
        <v>-4.5520269999999998</v>
      </c>
      <c r="C17">
        <v>-76.532574999999994</v>
      </c>
      <c r="D17">
        <v>-15.245404000000001</v>
      </c>
      <c r="E17">
        <f t="shared" si="6"/>
        <v>-2.5454040000000013</v>
      </c>
      <c r="F17">
        <v>-72.155293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1+0.174066318107899i</v>
      </c>
      <c r="N17">
        <f t="shared" si="11"/>
        <v>-0.1296331333160736</v>
      </c>
      <c r="O17">
        <f t="shared" si="12"/>
        <v>-9.8743308919866806</v>
      </c>
      <c r="P17" s="6">
        <f t="shared" si="3"/>
        <v>-2.1537969100699019</v>
      </c>
      <c r="Q17">
        <f t="shared" si="13"/>
        <v>-2.0762564780172679</v>
      </c>
      <c r="R17" s="6">
        <f t="shared" si="14"/>
        <v>-65.269220148975535</v>
      </c>
      <c r="S17">
        <f t="shared" si="4"/>
        <v>0.46914752198273346</v>
      </c>
      <c r="T17">
        <f t="shared" si="5"/>
        <v>6.8860728510244655</v>
      </c>
    </row>
    <row r="18" spans="1:20" ht="14.45" x14ac:dyDescent="0.3">
      <c r="A18">
        <v>6.3094749999999999</v>
      </c>
      <c r="B18">
        <v>-5.9603809999999999</v>
      </c>
      <c r="C18">
        <v>-91.949590999999998</v>
      </c>
      <c r="D18">
        <v>-15.53144</v>
      </c>
      <c r="E18">
        <f t="shared" si="6"/>
        <v>-2.8314400000000006</v>
      </c>
      <c r="F18">
        <v>-79.570302999999996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1+0.219122570150322i</v>
      </c>
      <c r="N18">
        <f t="shared" si="11"/>
        <v>-0.20367374641519947</v>
      </c>
      <c r="O18">
        <f t="shared" si="12"/>
        <v>-12.359457564421916</v>
      </c>
      <c r="P18" s="6">
        <f t="shared" si="3"/>
        <v>-2.7112971633247884</v>
      </c>
      <c r="Q18">
        <f t="shared" si="13"/>
        <v>-3.1144058303077737</v>
      </c>
      <c r="R18" s="6">
        <f t="shared" si="14"/>
        <v>-79.570303001173642</v>
      </c>
      <c r="S18">
        <f t="shared" si="4"/>
        <v>0.28296583030777311</v>
      </c>
      <c r="T18">
        <f t="shared" si="5"/>
        <v>1.1736460692191031E-9</v>
      </c>
    </row>
    <row r="19" spans="1:20" ht="14.45" x14ac:dyDescent="0.3">
      <c r="A19">
        <v>7.9433439999999997</v>
      </c>
      <c r="B19">
        <v>-7.8008600000000001</v>
      </c>
      <c r="C19">
        <v>-108.98986499999999</v>
      </c>
      <c r="D19">
        <v>-16.863849999999999</v>
      </c>
      <c r="E19">
        <f t="shared" si="6"/>
        <v>-4.1638500000000001</v>
      </c>
      <c r="F19">
        <v>-97.112522999999996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1+0.275865417149309i</v>
      </c>
      <c r="N19">
        <f t="shared" si="11"/>
        <v>-0.31853328937533182</v>
      </c>
      <c r="O19">
        <f t="shared" si="12"/>
        <v>-15.422339589026603</v>
      </c>
      <c r="P19" s="6">
        <f t="shared" si="3"/>
        <v>-3.4134006481542403</v>
      </c>
      <c r="Q19">
        <f t="shared" si="13"/>
        <v>-4.5674375073041551</v>
      </c>
      <c r="R19" s="6">
        <f t="shared" si="14"/>
        <v>-95.758389314446973</v>
      </c>
      <c r="S19">
        <f t="shared" si="4"/>
        <v>0.40358750730415505</v>
      </c>
      <c r="T19">
        <f t="shared" si="5"/>
        <v>1.3541336855530233</v>
      </c>
    </row>
    <row r="20" spans="1:20" ht="14.45" x14ac:dyDescent="0.3">
      <c r="A20">
        <v>10.000294999999999</v>
      </c>
      <c r="B20">
        <v>-10.279191000000001</v>
      </c>
      <c r="C20">
        <v>-126.815826</v>
      </c>
      <c r="D20">
        <v>-18.890034</v>
      </c>
      <c r="E20">
        <f t="shared" si="6"/>
        <v>-6.1900340000000007</v>
      </c>
      <c r="F20">
        <v>-112.94975599999999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1+0.347301533433671i</v>
      </c>
      <c r="N20">
        <f t="shared" si="11"/>
        <v>-0.4945773169962176</v>
      </c>
      <c r="O20">
        <f t="shared" si="12"/>
        <v>-19.152192638149049</v>
      </c>
      <c r="P20" s="6">
        <f t="shared" si="3"/>
        <v>-4.2973102303933466</v>
      </c>
      <c r="Q20">
        <f t="shared" si="13"/>
        <v>-6.5154334640201261</v>
      </c>
      <c r="R20" s="6">
        <f t="shared" si="14"/>
        <v>-113.45119306910745</v>
      </c>
      <c r="S20">
        <f t="shared" si="4"/>
        <v>0.32539946402012543</v>
      </c>
      <c r="T20">
        <f t="shared" si="5"/>
        <v>0.50143706910745323</v>
      </c>
    </row>
    <row r="21" spans="1:20" ht="14.45" x14ac:dyDescent="0.3">
      <c r="A21">
        <v>12.589451</v>
      </c>
      <c r="B21">
        <v>-13.085767000000001</v>
      </c>
      <c r="C21">
        <v>-144.12919500000001</v>
      </c>
      <c r="D21">
        <v>-20.827476000000001</v>
      </c>
      <c r="E21">
        <f t="shared" si="6"/>
        <v>-8.1274760000000015</v>
      </c>
      <c r="F21">
        <v>-131.10502099999999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1+0.437220665729167i</v>
      </c>
      <c r="N21">
        <f t="shared" si="11"/>
        <v>-0.75970797650022071</v>
      </c>
      <c r="O21">
        <f t="shared" si="12"/>
        <v>-23.615942920867969</v>
      </c>
      <c r="P21" s="6">
        <f t="shared" si="3"/>
        <v>-5.4099180651506522</v>
      </c>
      <c r="Q21">
        <f t="shared" si="13"/>
        <v>-9.008726606332468</v>
      </c>
      <c r="R21" s="6">
        <f t="shared" si="14"/>
        <v>-132.10451787610117</v>
      </c>
      <c r="S21">
        <f t="shared" si="4"/>
        <v>0.88125060633246655</v>
      </c>
      <c r="T21">
        <f t="shared" si="5"/>
        <v>0.99949687610117621</v>
      </c>
    </row>
    <row r="22" spans="1:20" ht="14.45" x14ac:dyDescent="0.3">
      <c r="A22">
        <v>15.849119</v>
      </c>
      <c r="B22">
        <v>-16.67634</v>
      </c>
      <c r="C22">
        <v>-162.399159</v>
      </c>
      <c r="D22">
        <v>-24.156144999999999</v>
      </c>
      <c r="E22">
        <f t="shared" si="6"/>
        <v>-11.456144999999999</v>
      </c>
      <c r="F22">
        <v>-148.005312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1+0.550426095657451i</v>
      </c>
      <c r="N22">
        <f t="shared" si="11"/>
        <v>-1.1493404544337451</v>
      </c>
      <c r="O22">
        <f t="shared" si="12"/>
        <v>-28.82953392735622</v>
      </c>
      <c r="P22" s="6">
        <f t="shared" si="3"/>
        <v>-6.8106572077545273</v>
      </c>
      <c r="Q22">
        <f t="shared" si="13"/>
        <v>-12.060296379223979</v>
      </c>
      <c r="R22" s="6">
        <f t="shared" si="14"/>
        <v>-151.14044640046461</v>
      </c>
      <c r="S22">
        <f t="shared" si="4"/>
        <v>0.6041513792239801</v>
      </c>
      <c r="T22">
        <f t="shared" si="5"/>
        <v>3.135134400464608</v>
      </c>
    </row>
    <row r="23" spans="1:20" ht="14.45" x14ac:dyDescent="0.3">
      <c r="A23">
        <v>19.952953999999998</v>
      </c>
      <c r="B23">
        <v>-20.635261</v>
      </c>
      <c r="C23">
        <v>-179.906195</v>
      </c>
      <c r="D23">
        <v>-28.959365999999999</v>
      </c>
      <c r="E23">
        <f t="shared" si="6"/>
        <v>-16.259366</v>
      </c>
      <c r="F23">
        <v>-169.971642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1+0.692948710086202i</v>
      </c>
      <c r="N23">
        <f t="shared" si="11"/>
        <v>-1.7031391997360459</v>
      </c>
      <c r="O23">
        <f t="shared" si="12"/>
        <v>-34.719973950238305</v>
      </c>
      <c r="P23" s="6">
        <f t="shared" si="3"/>
        <v>-8.5741503976400537</v>
      </c>
      <c r="Q23">
        <f t="shared" si="13"/>
        <v>-15.649825298072285</v>
      </c>
      <c r="R23" s="6">
        <f t="shared" si="14"/>
        <v>-170.05599725066031</v>
      </c>
      <c r="S23">
        <f t="shared" si="4"/>
        <v>0.60954070192771503</v>
      </c>
      <c r="T23">
        <f t="shared" si="5"/>
        <v>8.4355250660308911E-2</v>
      </c>
    </row>
    <row r="24" spans="1:20" ht="14.45" x14ac:dyDescent="0.3">
      <c r="A24">
        <v>25.120683</v>
      </c>
      <c r="B24">
        <v>-25.089358000000001</v>
      </c>
      <c r="C24">
        <v>162.74290199999999</v>
      </c>
      <c r="D24">
        <v>-32.461950000000002</v>
      </c>
      <c r="E24">
        <f t="shared" si="6"/>
        <v>-19.761950000000002</v>
      </c>
      <c r="F24">
        <v>-189.039445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1+0.872419436306744i</v>
      </c>
      <c r="N24">
        <f t="shared" si="11"/>
        <v>-2.4578788204836637</v>
      </c>
      <c r="O24">
        <f t="shared" si="12"/>
        <v>-41.102076878727686</v>
      </c>
      <c r="P24" s="6">
        <f t="shared" si="3"/>
        <v>-10.794818357895265</v>
      </c>
      <c r="Q24">
        <f t="shared" si="13"/>
        <v>-19.736805174533728</v>
      </c>
      <c r="R24" s="6">
        <f t="shared" si="14"/>
        <v>-188.4840339026272</v>
      </c>
      <c r="S24">
        <f t="shared" si="4"/>
        <v>2.5144825466274057E-2</v>
      </c>
      <c r="T24">
        <f t="shared" si="5"/>
        <v>0.55541109737279726</v>
      </c>
    </row>
    <row r="25" spans="1:20" ht="14.45" x14ac:dyDescent="0.3">
      <c r="A25">
        <v>31.623455</v>
      </c>
      <c r="B25">
        <v>-30.069665000000001</v>
      </c>
      <c r="C25">
        <v>149.44526400000001</v>
      </c>
      <c r="D25">
        <v>-36.996569999999998</v>
      </c>
      <c r="E25">
        <f t="shared" si="6"/>
        <v>-24.296569999999999</v>
      </c>
      <c r="F25">
        <v>-183.99518699999999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1+1.0982550428733i</v>
      </c>
      <c r="N25">
        <f t="shared" si="11"/>
        <v>-3.4363782093077848</v>
      </c>
      <c r="O25">
        <f t="shared" si="12"/>
        <v>-47.681032456351481</v>
      </c>
      <c r="P25" s="6">
        <f t="shared" si="3"/>
        <v>-13.589178788414106</v>
      </c>
      <c r="Q25">
        <f t="shared" si="13"/>
        <v>-24.264570704020393</v>
      </c>
      <c r="R25" s="6">
        <f t="shared" si="14"/>
        <v>-206.17411671904117</v>
      </c>
      <c r="S25">
        <f t="shared" si="4"/>
        <v>3.1999295979606046E-2</v>
      </c>
      <c r="T25">
        <f t="shared" si="5"/>
        <v>22.178929719041179</v>
      </c>
    </row>
    <row r="26" spans="1:20" x14ac:dyDescent="0.25">
      <c r="A26">
        <v>39.81109</v>
      </c>
      <c r="B26">
        <v>-35.908315999999999</v>
      </c>
      <c r="C26">
        <v>128.122297</v>
      </c>
      <c r="D26">
        <v>-48.576196000000003</v>
      </c>
      <c r="E26">
        <f t="shared" si="6"/>
        <v>-35.876196000000007</v>
      </c>
      <c r="F26">
        <v>-183.591714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1+1.38260447363462i</v>
      </c>
      <c r="N26">
        <f t="shared" si="11"/>
        <v>-4.6413098437450877</v>
      </c>
      <c r="O26">
        <f t="shared" si="12"/>
        <v>-54.122813122638242</v>
      </c>
      <c r="P26" s="6">
        <f t="shared" si="3"/>
        <v>-17.107555761116075</v>
      </c>
      <c r="Q26">
        <f t="shared" si="13"/>
        <v>-29.172910434279256</v>
      </c>
      <c r="R26" s="6">
        <f t="shared" si="14"/>
        <v>-223.02997527836465</v>
      </c>
      <c r="S26">
        <f t="shared" si="4"/>
        <v>6.7032855657207513</v>
      </c>
      <c r="T26">
        <f t="shared" si="5"/>
        <v>39.438261278364649</v>
      </c>
    </row>
    <row r="27" spans="1:20" x14ac:dyDescent="0.25">
      <c r="A27">
        <v>50.121133999999998</v>
      </c>
      <c r="B27">
        <v>-43.098990999999998</v>
      </c>
      <c r="C27">
        <v>110.27068</v>
      </c>
      <c r="D27">
        <v>-56.064306000000002</v>
      </c>
      <c r="E27">
        <f t="shared" si="6"/>
        <v>-43.364305999999999</v>
      </c>
      <c r="F27">
        <v>-186.82693499999999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1+1.74066331999551i</v>
      </c>
      <c r="N27">
        <f t="shared" si="11"/>
        <v>-6.0529521713512544</v>
      </c>
      <c r="O27">
        <f t="shared" si="12"/>
        <v>-60.122906605083621</v>
      </c>
      <c r="P27" s="6">
        <f t="shared" si="3"/>
        <v>-21.537970819572397</v>
      </c>
      <c r="Q27">
        <f t="shared" si="13"/>
        <v>-34.39284150570343</v>
      </c>
      <c r="R27" s="6">
        <f t="shared" si="14"/>
        <v>-239.09427660134241</v>
      </c>
      <c r="S27">
        <f t="shared" si="4"/>
        <v>8.9714644942965691</v>
      </c>
      <c r="T27">
        <f t="shared" si="5"/>
        <v>52.267341601342423</v>
      </c>
    </row>
    <row r="28" spans="1:20" x14ac:dyDescent="0.25">
      <c r="P28" s="1"/>
      <c r="S28">
        <f>SUM(S2:S24)</f>
        <v>5.9397127071224487</v>
      </c>
      <c r="T28">
        <f>SUM(T2:T24)</f>
        <v>78.958667918416168</v>
      </c>
    </row>
    <row r="29" spans="1:20" x14ac:dyDescent="0.25">
      <c r="T29">
        <f>SUM(S28:T28)</f>
        <v>84.898380625538621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16_6</vt:lpstr>
      <vt:lpstr>20_06_1ms</vt:lpstr>
      <vt:lpstr>25_06_1ms</vt:lpstr>
      <vt:lpstr>36_06_1ms</vt:lpstr>
      <vt:lpstr>45_06_1ms</vt:lpstr>
      <vt:lpstr>50_06_1ms</vt:lpstr>
      <vt:lpstr>52_06_1ms</vt:lpstr>
      <vt:lpstr>55_06_1ms</vt:lpstr>
      <vt:lpstr>63_06_1ms</vt:lpstr>
      <vt:lpstr>65_06</vt:lpstr>
      <vt:lpstr>SummaryFit</vt:lpstr>
      <vt:lpstr>BareT25_03_1ms</vt:lpstr>
      <vt:lpstr>SummaryChart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Gutz</cp:lastModifiedBy>
  <dcterms:created xsi:type="dcterms:W3CDTF">2016-10-22T15:23:22Z</dcterms:created>
  <dcterms:modified xsi:type="dcterms:W3CDTF">2016-12-08T17:04:30Z</dcterms:modified>
</cp:coreProperties>
</file>