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40" windowWidth="24030" windowHeight="5100"/>
  </bookViews>
  <sheets>
    <sheet name="d_16_6_3" sheetId="1" r:id="rId1"/>
    <sheet name="d_20_6_3" sheetId="11" r:id="rId2"/>
    <sheet name="d_25_6_3" sheetId="5" r:id="rId3"/>
    <sheet name="d_48_6_3" sheetId="7" r:id="rId4"/>
    <sheet name="d_62_6_3" sheetId="10" r:id="rId5"/>
    <sheet name="fr_16_3" sheetId="2" r:id="rId6"/>
    <sheet name="fr_20_3" sheetId="12" r:id="rId7"/>
    <sheet name="fr_25_3" sheetId="3" r:id="rId8"/>
    <sheet name="fr_48_3" sheetId="6" r:id="rId9"/>
    <sheet name="fr_62_3" sheetId="9" r:id="rId10"/>
  </sheets>
  <definedNames>
    <definedName name="solver_adj" localSheetId="5" hidden="1">fr_16_3!$V$4</definedName>
    <definedName name="solver_adj" localSheetId="6" hidden="1">fr_20_3!$V$4</definedName>
    <definedName name="solver_adj" localSheetId="7" hidden="1">fr_25_3!$V$4</definedName>
    <definedName name="solver_adj" localSheetId="8" hidden="1">fr_48_3!$V$4</definedName>
    <definedName name="solver_adj" localSheetId="9" hidden="1">fr_62_3!$V$4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fr_16_3!$T$27</definedName>
    <definedName name="solver_opt" localSheetId="6" hidden="1">fr_20_3!$T$27</definedName>
    <definedName name="solver_opt" localSheetId="7" hidden="1">fr_25_3!$T$27</definedName>
    <definedName name="solver_opt" localSheetId="8" hidden="1">fr_48_3!$T$27</definedName>
    <definedName name="solver_opt" localSheetId="9" hidden="1">fr_62_3!$T$27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45621"/>
</workbook>
</file>

<file path=xl/calcChain.xml><?xml version="1.0" encoding="utf-8"?>
<calcChain xmlns="http://schemas.openxmlformats.org/spreadsheetml/2006/main">
  <c r="H30" i="12" l="1"/>
  <c r="H29" i="12"/>
  <c r="H28" i="12"/>
  <c r="H27" i="12"/>
  <c r="H26" i="12"/>
  <c r="P24" i="12"/>
  <c r="M24" i="12"/>
  <c r="O24" i="12" s="1"/>
  <c r="J24" i="12"/>
  <c r="L24" i="12" s="1"/>
  <c r="G24" i="12"/>
  <c r="H24" i="12" s="1"/>
  <c r="F24" i="12"/>
  <c r="P23" i="12"/>
  <c r="M23" i="12"/>
  <c r="O23" i="12" s="1"/>
  <c r="J23" i="12"/>
  <c r="K23" i="12" s="1"/>
  <c r="G23" i="12"/>
  <c r="H23" i="12" s="1"/>
  <c r="F23" i="12"/>
  <c r="P22" i="12"/>
  <c r="M22" i="12"/>
  <c r="N22" i="12" s="1"/>
  <c r="L22" i="12"/>
  <c r="K22" i="12"/>
  <c r="J22" i="12"/>
  <c r="G22" i="12"/>
  <c r="I22" i="12" s="1"/>
  <c r="F22" i="12"/>
  <c r="P21" i="12"/>
  <c r="M21" i="12"/>
  <c r="O21" i="12" s="1"/>
  <c r="J21" i="12"/>
  <c r="L21" i="12" s="1"/>
  <c r="G21" i="12"/>
  <c r="I21" i="12" s="1"/>
  <c r="F21" i="12"/>
  <c r="P20" i="12"/>
  <c r="M20" i="12"/>
  <c r="O20" i="12" s="1"/>
  <c r="J20" i="12"/>
  <c r="L20" i="12" s="1"/>
  <c r="G20" i="12"/>
  <c r="H20" i="12" s="1"/>
  <c r="F20" i="12"/>
  <c r="P19" i="12"/>
  <c r="M19" i="12"/>
  <c r="O19" i="12" s="1"/>
  <c r="J19" i="12"/>
  <c r="K19" i="12" s="1"/>
  <c r="G19" i="12"/>
  <c r="I19" i="12" s="1"/>
  <c r="F19" i="12"/>
  <c r="P18" i="12"/>
  <c r="M18" i="12"/>
  <c r="N18" i="12" s="1"/>
  <c r="L18" i="12"/>
  <c r="J18" i="12"/>
  <c r="K18" i="12" s="1"/>
  <c r="G18" i="12"/>
  <c r="I18" i="12" s="1"/>
  <c r="F18" i="12"/>
  <c r="P17" i="12"/>
  <c r="M17" i="12"/>
  <c r="O17" i="12" s="1"/>
  <c r="J17" i="12"/>
  <c r="L17" i="12" s="1"/>
  <c r="G17" i="12"/>
  <c r="I17" i="12" s="1"/>
  <c r="F17" i="12"/>
  <c r="P16" i="12"/>
  <c r="M16" i="12"/>
  <c r="O16" i="12" s="1"/>
  <c r="J16" i="12"/>
  <c r="L16" i="12" s="1"/>
  <c r="G16" i="12"/>
  <c r="H16" i="12" s="1"/>
  <c r="F16" i="12"/>
  <c r="P15" i="12"/>
  <c r="M15" i="12"/>
  <c r="O15" i="12" s="1"/>
  <c r="J15" i="12"/>
  <c r="K15" i="12" s="1"/>
  <c r="G15" i="12"/>
  <c r="H15" i="12" s="1"/>
  <c r="F15" i="12"/>
  <c r="P14" i="12"/>
  <c r="M14" i="12"/>
  <c r="N14" i="12" s="1"/>
  <c r="J14" i="12"/>
  <c r="L14" i="12" s="1"/>
  <c r="G14" i="12"/>
  <c r="I14" i="12" s="1"/>
  <c r="F14" i="12"/>
  <c r="P13" i="12"/>
  <c r="M13" i="12"/>
  <c r="O13" i="12" s="1"/>
  <c r="J13" i="12"/>
  <c r="L13" i="12" s="1"/>
  <c r="G13" i="12"/>
  <c r="I13" i="12" s="1"/>
  <c r="F13" i="12"/>
  <c r="P12" i="12"/>
  <c r="M12" i="12"/>
  <c r="O12" i="12" s="1"/>
  <c r="J12" i="12"/>
  <c r="L12" i="12" s="1"/>
  <c r="I12" i="12"/>
  <c r="G12" i="12"/>
  <c r="H12" i="12" s="1"/>
  <c r="F12" i="12"/>
  <c r="P11" i="12"/>
  <c r="M11" i="12"/>
  <c r="O11" i="12" s="1"/>
  <c r="J11" i="12"/>
  <c r="K11" i="12" s="1"/>
  <c r="G11" i="12"/>
  <c r="H11" i="12" s="1"/>
  <c r="F11" i="12"/>
  <c r="P10" i="12"/>
  <c r="M10" i="12"/>
  <c r="N10" i="12" s="1"/>
  <c r="J10" i="12"/>
  <c r="K10" i="12" s="1"/>
  <c r="G10" i="12"/>
  <c r="I10" i="12" s="1"/>
  <c r="F10" i="12"/>
  <c r="P9" i="12"/>
  <c r="M9" i="12"/>
  <c r="N9" i="12" s="1"/>
  <c r="J9" i="12"/>
  <c r="L9" i="12" s="1"/>
  <c r="G9" i="12"/>
  <c r="I9" i="12" s="1"/>
  <c r="F9" i="12"/>
  <c r="P8" i="12"/>
  <c r="M8" i="12"/>
  <c r="O8" i="12" s="1"/>
  <c r="J8" i="12"/>
  <c r="L8" i="12" s="1"/>
  <c r="G8" i="12"/>
  <c r="H8" i="12" s="1"/>
  <c r="F8" i="12"/>
  <c r="P7" i="12"/>
  <c r="M7" i="12"/>
  <c r="O7" i="12" s="1"/>
  <c r="J7" i="12"/>
  <c r="K7" i="12" s="1"/>
  <c r="G7" i="12"/>
  <c r="H7" i="12" s="1"/>
  <c r="F7" i="12"/>
  <c r="P6" i="12"/>
  <c r="M6" i="12"/>
  <c r="N6" i="12" s="1"/>
  <c r="L6" i="12"/>
  <c r="K6" i="12"/>
  <c r="J6" i="12"/>
  <c r="G6" i="12"/>
  <c r="I6" i="12" s="1"/>
  <c r="F6" i="12"/>
  <c r="P5" i="12"/>
  <c r="M5" i="12"/>
  <c r="O5" i="12" s="1"/>
  <c r="J5" i="12"/>
  <c r="L5" i="12" s="1"/>
  <c r="G5" i="12"/>
  <c r="I5" i="12" s="1"/>
  <c r="F5" i="12"/>
  <c r="P4" i="12"/>
  <c r="M4" i="12"/>
  <c r="O4" i="12" s="1"/>
  <c r="J4" i="12"/>
  <c r="L4" i="12" s="1"/>
  <c r="G4" i="12"/>
  <c r="H4" i="12" s="1"/>
  <c r="F4" i="12"/>
  <c r="P3" i="12"/>
  <c r="M3" i="12"/>
  <c r="O3" i="12" s="1"/>
  <c r="J3" i="12"/>
  <c r="K3" i="12" s="1"/>
  <c r="G3" i="12"/>
  <c r="I3" i="12" s="1"/>
  <c r="F3" i="12"/>
  <c r="P2" i="12"/>
  <c r="M2" i="12"/>
  <c r="N2" i="12" s="1"/>
  <c r="J2" i="12"/>
  <c r="K2" i="12" s="1"/>
  <c r="G2" i="12"/>
  <c r="I2" i="12" s="1"/>
  <c r="F2" i="12"/>
  <c r="R12" i="12" l="1"/>
  <c r="T12" i="12" s="1"/>
  <c r="N13" i="12"/>
  <c r="R13" i="12"/>
  <c r="T13" i="12" s="1"/>
  <c r="I7" i="12"/>
  <c r="I11" i="12"/>
  <c r="I23" i="12"/>
  <c r="O10" i="12"/>
  <c r="L2" i="12"/>
  <c r="O9" i="12"/>
  <c r="R9" i="12" s="1"/>
  <c r="T9" i="12" s="1"/>
  <c r="L15" i="12"/>
  <c r="L3" i="12"/>
  <c r="I16" i="12"/>
  <c r="R16" i="12" s="1"/>
  <c r="T16" i="12" s="1"/>
  <c r="N17" i="12"/>
  <c r="L19" i="12"/>
  <c r="R19" i="12" s="1"/>
  <c r="T19" i="12" s="1"/>
  <c r="H3" i="12"/>
  <c r="I4" i="12"/>
  <c r="R4" i="12" s="1"/>
  <c r="T4" i="12" s="1"/>
  <c r="N5" i="12"/>
  <c r="L7" i="12"/>
  <c r="R7" i="12" s="1"/>
  <c r="T7" i="12" s="1"/>
  <c r="L10" i="12"/>
  <c r="K14" i="12"/>
  <c r="I15" i="12"/>
  <c r="R15" i="12" s="1"/>
  <c r="T15" i="12" s="1"/>
  <c r="R17" i="12"/>
  <c r="T17" i="12" s="1"/>
  <c r="O18" i="12"/>
  <c r="R18" i="12" s="1"/>
  <c r="T18" i="12" s="1"/>
  <c r="H19" i="12"/>
  <c r="I20" i="12"/>
  <c r="N21" i="12"/>
  <c r="L23" i="12"/>
  <c r="O14" i="12"/>
  <c r="R14" i="12" s="1"/>
  <c r="T14" i="12" s="1"/>
  <c r="O2" i="12"/>
  <c r="R2" i="12" s="1"/>
  <c r="T2" i="12" s="1"/>
  <c r="O6" i="12"/>
  <c r="R6" i="12" s="1"/>
  <c r="T6" i="12" s="1"/>
  <c r="I8" i="12"/>
  <c r="R8" i="12" s="1"/>
  <c r="T8" i="12" s="1"/>
  <c r="L11" i="12"/>
  <c r="O22" i="12"/>
  <c r="R22" i="12" s="1"/>
  <c r="T22" i="12" s="1"/>
  <c r="I24" i="12"/>
  <c r="R24" i="12" s="1"/>
  <c r="T24" i="12" s="1"/>
  <c r="R20" i="12"/>
  <c r="T20" i="12" s="1"/>
  <c r="R11" i="12"/>
  <c r="T11" i="12" s="1"/>
  <c r="R3" i="12"/>
  <c r="T3" i="12" s="1"/>
  <c r="R5" i="12"/>
  <c r="T5" i="12" s="1"/>
  <c r="R21" i="12"/>
  <c r="T21" i="12" s="1"/>
  <c r="N4" i="12"/>
  <c r="K5" i="12"/>
  <c r="H6" i="12"/>
  <c r="Q6" i="12" s="1"/>
  <c r="S6" i="12" s="1"/>
  <c r="K9" i="12"/>
  <c r="H10" i="12"/>
  <c r="Q10" i="12" s="1"/>
  <c r="S10" i="12" s="1"/>
  <c r="N12" i="12"/>
  <c r="K13" i="12"/>
  <c r="H14" i="12"/>
  <c r="Q14" i="12" s="1"/>
  <c r="S14" i="12" s="1"/>
  <c r="N16" i="12"/>
  <c r="K17" i="12"/>
  <c r="H18" i="12"/>
  <c r="Q18" i="12" s="1"/>
  <c r="S18" i="12" s="1"/>
  <c r="N20" i="12"/>
  <c r="K21" i="12"/>
  <c r="H22" i="12"/>
  <c r="Q22" i="12" s="1"/>
  <c r="S22" i="12" s="1"/>
  <c r="N24" i="12"/>
  <c r="H2" i="12"/>
  <c r="Q2" i="12" s="1"/>
  <c r="S2" i="12" s="1"/>
  <c r="N8" i="12"/>
  <c r="N3" i="12"/>
  <c r="Q3" i="12" s="1"/>
  <c r="S3" i="12" s="1"/>
  <c r="K4" i="12"/>
  <c r="H5" i="12"/>
  <c r="N7" i="12"/>
  <c r="Q7" i="12" s="1"/>
  <c r="S7" i="12" s="1"/>
  <c r="K8" i="12"/>
  <c r="H9" i="12"/>
  <c r="N11" i="12"/>
  <c r="Q11" i="12" s="1"/>
  <c r="S11" i="12" s="1"/>
  <c r="K12" i="12"/>
  <c r="H13" i="12"/>
  <c r="N15" i="12"/>
  <c r="Q15" i="12" s="1"/>
  <c r="S15" i="12" s="1"/>
  <c r="K16" i="12"/>
  <c r="H17" i="12"/>
  <c r="N19" i="12"/>
  <c r="Q19" i="12" s="1"/>
  <c r="S19" i="12" s="1"/>
  <c r="K20" i="12"/>
  <c r="H21" i="12"/>
  <c r="N23" i="12"/>
  <c r="Q23" i="12" s="1"/>
  <c r="S23" i="12" s="1"/>
  <c r="K24" i="12"/>
  <c r="H29" i="9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I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L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H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G21" i="6"/>
  <c r="H21" i="6" s="1"/>
  <c r="F21" i="6"/>
  <c r="P20" i="6"/>
  <c r="M20" i="6"/>
  <c r="O20" i="6" s="1"/>
  <c r="J20" i="6"/>
  <c r="K20" i="6" s="1"/>
  <c r="G20" i="6"/>
  <c r="H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G16" i="6"/>
  <c r="H16" i="6" s="1"/>
  <c r="F16" i="6"/>
  <c r="P15" i="6"/>
  <c r="M15" i="6"/>
  <c r="N15" i="6" s="1"/>
  <c r="J15" i="6"/>
  <c r="L15" i="6" s="1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G5" i="6"/>
  <c r="H5" i="6" s="1"/>
  <c r="F5" i="6"/>
  <c r="P4" i="6"/>
  <c r="M4" i="6"/>
  <c r="O4" i="6" s="1"/>
  <c r="J4" i="6"/>
  <c r="K4" i="6" s="1"/>
  <c r="G4" i="6"/>
  <c r="H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I20" i="6" l="1"/>
  <c r="L18" i="3"/>
  <c r="R10" i="12"/>
  <c r="T10" i="12" s="1"/>
  <c r="T26" i="12" s="1"/>
  <c r="Q8" i="12"/>
  <c r="S8" i="12" s="1"/>
  <c r="Q12" i="12"/>
  <c r="S12" i="12" s="1"/>
  <c r="R23" i="12"/>
  <c r="T23" i="12" s="1"/>
  <c r="Q20" i="12"/>
  <c r="S20" i="12" s="1"/>
  <c r="Q4" i="12"/>
  <c r="S4" i="12" s="1"/>
  <c r="I4" i="9"/>
  <c r="L20" i="9"/>
  <c r="K15" i="9"/>
  <c r="I4" i="6"/>
  <c r="K15" i="6"/>
  <c r="L14" i="3"/>
  <c r="Q24" i="12"/>
  <c r="S24" i="12" s="1"/>
  <c r="Q13" i="12"/>
  <c r="S13" i="12" s="1"/>
  <c r="Q17" i="12"/>
  <c r="S17" i="12" s="1"/>
  <c r="Q21" i="12"/>
  <c r="S21" i="12" s="1"/>
  <c r="Q16" i="12"/>
  <c r="S16" i="12" s="1"/>
  <c r="Q5" i="12"/>
  <c r="S5" i="12" s="1"/>
  <c r="Q9" i="12"/>
  <c r="S9" i="12" s="1"/>
  <c r="I17" i="9"/>
  <c r="H20" i="9"/>
  <c r="I21" i="9"/>
  <c r="L22" i="3"/>
  <c r="I5" i="6"/>
  <c r="R5" i="6" s="1"/>
  <c r="T5" i="6" s="1"/>
  <c r="I16" i="6"/>
  <c r="I21" i="6"/>
  <c r="R21" i="6" s="1"/>
  <c r="T21" i="6" s="1"/>
  <c r="I5" i="9"/>
  <c r="H16" i="9"/>
  <c r="L24" i="9"/>
  <c r="R24" i="9" s="1"/>
  <c r="T24" i="9" s="1"/>
  <c r="L2" i="3"/>
  <c r="L6" i="3"/>
  <c r="L10" i="3"/>
  <c r="L8" i="6"/>
  <c r="L11" i="6"/>
  <c r="L24" i="6"/>
  <c r="L8" i="9"/>
  <c r="R8" i="9" s="1"/>
  <c r="T8" i="9" s="1"/>
  <c r="L11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K14" i="9"/>
  <c r="L14" i="9"/>
  <c r="O17" i="9"/>
  <c r="N17" i="9"/>
  <c r="H19" i="9"/>
  <c r="I19" i="9"/>
  <c r="K2" i="9"/>
  <c r="L2" i="9"/>
  <c r="O5" i="9"/>
  <c r="R5" i="9" s="1"/>
  <c r="T5" i="9" s="1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L10" i="9"/>
  <c r="R10" i="9" s="1"/>
  <c r="T10" i="9" s="1"/>
  <c r="K10" i="9"/>
  <c r="N13" i="9"/>
  <c r="O13" i="9"/>
  <c r="R13" i="9" s="1"/>
  <c r="T13" i="9" s="1"/>
  <c r="I15" i="9"/>
  <c r="H15" i="9"/>
  <c r="R20" i="9"/>
  <c r="T20" i="9" s="1"/>
  <c r="H2" i="9"/>
  <c r="Q2" i="9" s="1"/>
  <c r="S2" i="9" s="1"/>
  <c r="N4" i="9"/>
  <c r="Q4" i="9" s="1"/>
  <c r="S4" i="9" s="1"/>
  <c r="K5" i="9"/>
  <c r="H6" i="9"/>
  <c r="N8" i="9"/>
  <c r="K9" i="9"/>
  <c r="H10" i="9"/>
  <c r="N12" i="9"/>
  <c r="Q12" i="9" s="1"/>
  <c r="S12" i="9" s="1"/>
  <c r="K13" i="9"/>
  <c r="H14" i="9"/>
  <c r="N16" i="9"/>
  <c r="K17" i="9"/>
  <c r="H18" i="9"/>
  <c r="N20" i="9"/>
  <c r="K21" i="9"/>
  <c r="H22" i="9"/>
  <c r="N24" i="9"/>
  <c r="Q24" i="9" s="1"/>
  <c r="S24" i="9" s="1"/>
  <c r="O18" i="6"/>
  <c r="R18" i="6" s="1"/>
  <c r="T18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L2" i="6"/>
  <c r="K2" i="6"/>
  <c r="I3" i="6"/>
  <c r="H3" i="6"/>
  <c r="Q3" i="6" s="1"/>
  <c r="S3" i="6" s="1"/>
  <c r="R10" i="6"/>
  <c r="T10" i="6" s="1"/>
  <c r="R24" i="6"/>
  <c r="T24" i="6" s="1"/>
  <c r="H7" i="6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Q9" i="6" s="1"/>
  <c r="S9" i="6" s="1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R3" i="3" s="1"/>
  <c r="T3" i="3" s="1"/>
  <c r="N8" i="3"/>
  <c r="H10" i="3"/>
  <c r="Q10" i="3" s="1"/>
  <c r="S10" i="3" s="1"/>
  <c r="L11" i="3"/>
  <c r="N16" i="3"/>
  <c r="H18" i="3"/>
  <c r="Q18" i="3" s="1"/>
  <c r="S18" i="3" s="1"/>
  <c r="N20" i="3"/>
  <c r="H22" i="3"/>
  <c r="Q22" i="3" s="1"/>
  <c r="S22" i="3" s="1"/>
  <c r="I4" i="3"/>
  <c r="R4" i="3" s="1"/>
  <c r="T4" i="3" s="1"/>
  <c r="K5" i="3"/>
  <c r="O6" i="3"/>
  <c r="H7" i="3"/>
  <c r="I8" i="3"/>
  <c r="R8" i="3" s="1"/>
  <c r="T8" i="3" s="1"/>
  <c r="K9" i="3"/>
  <c r="O10" i="3"/>
  <c r="R10" i="3" s="1"/>
  <c r="T10" i="3" s="1"/>
  <c r="H11" i="3"/>
  <c r="I12" i="3"/>
  <c r="R12" i="3" s="1"/>
  <c r="T12" i="3" s="1"/>
  <c r="K13" i="3"/>
  <c r="O14" i="3"/>
  <c r="R14" i="3" s="1"/>
  <c r="T14" i="3" s="1"/>
  <c r="H15" i="3"/>
  <c r="I16" i="3"/>
  <c r="R16" i="3" s="1"/>
  <c r="T16" i="3" s="1"/>
  <c r="K17" i="3"/>
  <c r="O18" i="3"/>
  <c r="R18" i="3" s="1"/>
  <c r="T18" i="3" s="1"/>
  <c r="H19" i="3"/>
  <c r="I20" i="3"/>
  <c r="R20" i="3" s="1"/>
  <c r="T20" i="3" s="1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L23" i="3"/>
  <c r="R23" i="3" s="1"/>
  <c r="T23" i="3" s="1"/>
  <c r="N24" i="3"/>
  <c r="O2" i="3"/>
  <c r="H3" i="3"/>
  <c r="Q2" i="3"/>
  <c r="S2" i="3" s="1"/>
  <c r="R5" i="3"/>
  <c r="T5" i="3" s="1"/>
  <c r="R17" i="3"/>
  <c r="T17" i="3" s="1"/>
  <c r="R11" i="3"/>
  <c r="T11" i="3" s="1"/>
  <c r="R19" i="3"/>
  <c r="T19" i="3" s="1"/>
  <c r="N3" i="3"/>
  <c r="K4" i="3"/>
  <c r="H5" i="3"/>
  <c r="N7" i="3"/>
  <c r="K8" i="3"/>
  <c r="H9" i="3"/>
  <c r="Q9" i="3" s="1"/>
  <c r="S9" i="3" s="1"/>
  <c r="N11" i="3"/>
  <c r="K12" i="3"/>
  <c r="H13" i="3"/>
  <c r="N15" i="3"/>
  <c r="K16" i="3"/>
  <c r="H17" i="3"/>
  <c r="N19" i="3"/>
  <c r="K20" i="3"/>
  <c r="H21" i="3"/>
  <c r="N23" i="3"/>
  <c r="K24" i="3"/>
  <c r="R15" i="9" l="1"/>
  <c r="T15" i="9" s="1"/>
  <c r="R4" i="9"/>
  <c r="T4" i="9" s="1"/>
  <c r="Q19" i="9"/>
  <c r="S19" i="9" s="1"/>
  <c r="Q18" i="9"/>
  <c r="S18" i="9" s="1"/>
  <c r="Q8" i="9"/>
  <c r="S8" i="9" s="1"/>
  <c r="Q3" i="9"/>
  <c r="S3" i="9" s="1"/>
  <c r="Q18" i="6"/>
  <c r="S18" i="6" s="1"/>
  <c r="Q7" i="6"/>
  <c r="S7" i="6" s="1"/>
  <c r="R16" i="6"/>
  <c r="T16" i="6" s="1"/>
  <c r="R4" i="6"/>
  <c r="T4" i="6" s="1"/>
  <c r="R8" i="6"/>
  <c r="T8" i="6" s="1"/>
  <c r="Q13" i="3"/>
  <c r="S13" i="3" s="1"/>
  <c r="Q21" i="3"/>
  <c r="S21" i="3" s="1"/>
  <c r="R22" i="3"/>
  <c r="T22" i="3" s="1"/>
  <c r="R6" i="3"/>
  <c r="T6" i="3" s="1"/>
  <c r="S26" i="12"/>
  <c r="T27" i="12" s="1"/>
  <c r="Q16" i="9"/>
  <c r="S16" i="9" s="1"/>
  <c r="Q20" i="9"/>
  <c r="S20" i="9" s="1"/>
  <c r="Q14" i="9"/>
  <c r="S14" i="9" s="1"/>
  <c r="Q15" i="9"/>
  <c r="S15" i="9" s="1"/>
  <c r="R17" i="9"/>
  <c r="T17" i="9" s="1"/>
  <c r="Q19" i="3"/>
  <c r="S19" i="3" s="1"/>
  <c r="R2" i="3"/>
  <c r="T2" i="3" s="1"/>
  <c r="Q3" i="3"/>
  <c r="S3" i="3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Q23" i="3"/>
  <c r="S23" i="3" s="1"/>
  <c r="Q7" i="3"/>
  <c r="S7" i="3" s="1"/>
  <c r="Q11" i="3"/>
  <c r="S11" i="3" s="1"/>
  <c r="Q12" i="3"/>
  <c r="S12" i="3" s="1"/>
  <c r="Q15" i="3"/>
  <c r="S15" i="3" s="1"/>
  <c r="T26" i="3" l="1"/>
  <c r="T26" i="9"/>
  <c r="S26" i="9"/>
  <c r="T26" i="6"/>
  <c r="S26" i="6"/>
  <c r="S26" i="3"/>
  <c r="T27" i="3" l="1"/>
  <c r="T27" i="9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K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L6" i="2"/>
  <c r="J6" i="2"/>
  <c r="K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I3" i="2" s="1"/>
  <c r="P2" i="2"/>
  <c r="M2" i="2"/>
  <c r="N2" i="2" s="1"/>
  <c r="J2" i="2"/>
  <c r="L2" i="2" s="1"/>
  <c r="G2" i="2"/>
  <c r="I2" i="2" s="1"/>
  <c r="L11" i="2" l="1"/>
  <c r="I12" i="2"/>
  <c r="L23" i="2"/>
  <c r="I24" i="2"/>
  <c r="L14" i="2"/>
  <c r="I20" i="2"/>
  <c r="L3" i="2"/>
  <c r="I4" i="2"/>
  <c r="H3" i="2"/>
  <c r="K5" i="2"/>
  <c r="I19" i="2"/>
  <c r="H11" i="2"/>
  <c r="K18" i="2"/>
  <c r="H23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N3" i="2"/>
  <c r="Q3" i="2" s="1"/>
  <c r="S3" i="2" s="1"/>
  <c r="O7" i="2"/>
  <c r="N7" i="2"/>
  <c r="O11" i="2"/>
  <c r="R11" i="2" s="1"/>
  <c r="T11" i="2" s="1"/>
  <c r="N11" i="2"/>
  <c r="L21" i="2"/>
  <c r="K21" i="2"/>
  <c r="N8" i="2"/>
  <c r="N12" i="2"/>
  <c r="R19" i="2"/>
  <c r="T19" i="2" s="1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R23" i="2"/>
  <c r="T23" i="2" s="1"/>
  <c r="N24" i="2"/>
  <c r="O24" i="2"/>
  <c r="H2" i="2"/>
  <c r="Q2" i="2" s="1"/>
  <c r="S2" i="2" s="1"/>
  <c r="N4" i="2"/>
  <c r="H6" i="2"/>
  <c r="Q6" i="2" s="1"/>
  <c r="S6" i="2" s="1"/>
  <c r="H10" i="2"/>
  <c r="H14" i="2"/>
  <c r="Q14" i="2" s="1"/>
  <c r="S14" i="2" s="1"/>
  <c r="L4" i="2"/>
  <c r="K4" i="2"/>
  <c r="L8" i="2"/>
  <c r="K8" i="2"/>
  <c r="L12" i="2"/>
  <c r="R12" i="2" s="1"/>
  <c r="T12" i="2" s="1"/>
  <c r="K12" i="2"/>
  <c r="K17" i="2"/>
  <c r="L17" i="2"/>
  <c r="R17" i="2" s="1"/>
  <c r="T17" i="2" s="1"/>
  <c r="O20" i="2"/>
  <c r="R20" i="2" s="1"/>
  <c r="T20" i="2" s="1"/>
  <c r="N20" i="2"/>
  <c r="I22" i="2"/>
  <c r="H22" i="2"/>
  <c r="N15" i="2"/>
  <c r="Q15" i="2" s="1"/>
  <c r="S15" i="2" s="1"/>
  <c r="K16" i="2"/>
  <c r="H17" i="2"/>
  <c r="N19" i="2"/>
  <c r="Q19" i="2" s="1"/>
  <c r="S19" i="2" s="1"/>
  <c r="K20" i="2"/>
  <c r="H21" i="2"/>
  <c r="N23" i="2"/>
  <c r="Q23" i="2" s="1"/>
  <c r="S23" i="2" s="1"/>
  <c r="K24" i="2"/>
  <c r="Q11" i="2" l="1"/>
  <c r="S11" i="2" s="1"/>
  <c r="R4" i="2"/>
  <c r="T4" i="2" s="1"/>
  <c r="Q22" i="2"/>
  <c r="S22" i="2" s="1"/>
  <c r="R8" i="2"/>
  <c r="T8" i="2" s="1"/>
  <c r="Q10" i="2"/>
  <c r="S10" i="2" s="1"/>
  <c r="R24" i="2"/>
  <c r="T24" i="2" s="1"/>
  <c r="Q7" i="2"/>
  <c r="S7" i="2" s="1"/>
  <c r="R3" i="2"/>
  <c r="T3" i="2" s="1"/>
  <c r="Q21" i="2"/>
  <c r="S21" i="2" s="1"/>
  <c r="Q24" i="2"/>
  <c r="S24" i="2" s="1"/>
  <c r="R7" i="2"/>
  <c r="T7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<sst xmlns="http://schemas.openxmlformats.org/spreadsheetml/2006/main" count="140" uniqueCount="25">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</sst>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</c:numCache>
            </c:numRef>
          </c:xVal>
          <c:yVal>
            <c:numRef>
              <c:f>fr_16_3!$F$2:$F$32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</c:numCache>
            </c:numRef>
          </c:xVal>
          <c:yVal>
            <c:numRef>
              <c:f>fr_16_3!$Q$2:$Q$32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6656"/>
        <c:axId val="95615232"/>
      </c:scatterChart>
      <c:scatterChart>
        <c:scatterStyle val="lineMarker"/>
        <c:varyColors val="0"/>
        <c:ser>
          <c:idx val="0"/>
          <c:order val="0"/>
          <c:tx>
            <c:strRef>
              <c:f>fr_16_3!$E$1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</c:numCache>
            </c:numRef>
          </c:xVal>
          <c:yVal>
            <c:numRef>
              <c:f>fr_16_3!$E$2:$E$32</c:f>
              <c:numCache>
                <c:formatCode>General</c:formatCode>
                <c:ptCount val="31"/>
              </c:numCache>
            </c:numRef>
          </c:yVal>
          <c:smooth val="0"/>
        </c:ser>
        <c:ser>
          <c:idx val="3"/>
          <c:order val="3"/>
          <c:tx>
            <c:strRef>
              <c:f>fr_16_3!$R$1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</c:numCache>
            </c:numRef>
          </c:xVal>
          <c:yVal>
            <c:numRef>
              <c:f>fr_16_3!$R$2:$R$32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4896"/>
        <c:axId val="95813632"/>
      </c:scatterChart>
      <c:valAx>
        <c:axId val="9560665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15232"/>
        <c:crossesAt val="10"/>
        <c:crossBetween val="midCat"/>
      </c:valAx>
      <c:valAx>
        <c:axId val="9561523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06656"/>
        <c:crossesAt val="0.1"/>
        <c:crossBetween val="midCat"/>
      </c:valAx>
      <c:valAx>
        <c:axId val="9581363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95824896"/>
        <c:crosses val="max"/>
        <c:crossBetween val="midCat"/>
        <c:majorUnit val="45"/>
      </c:valAx>
      <c:valAx>
        <c:axId val="958248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1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fr_20_3!$F$1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fr_20_3!$A$2:$A$32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fr_20_3!$F$2:$F$32</c:f>
              <c:numCache>
                <c:formatCode>General</c:formatCode>
                <c:ptCount val="31"/>
                <c:pt idx="0">
                  <c:v>8.0000000000000071E-2</c:v>
                </c:pt>
                <c:pt idx="1">
                  <c:v>4.9999999999999822E-2</c:v>
                </c:pt>
                <c:pt idx="2">
                  <c:v>0</c:v>
                </c:pt>
                <c:pt idx="3">
                  <c:v>-4.0000000000000036E-2</c:v>
                </c:pt>
                <c:pt idx="4">
                  <c:v>-8.0000000000000071E-2</c:v>
                </c:pt>
                <c:pt idx="5">
                  <c:v>-0.16999999999999993</c:v>
                </c:pt>
                <c:pt idx="6">
                  <c:v>-0.16000000000000014</c:v>
                </c:pt>
                <c:pt idx="7">
                  <c:v>-0.61000000000000032</c:v>
                </c:pt>
                <c:pt idx="8">
                  <c:v>-0.88000000000000034</c:v>
                </c:pt>
                <c:pt idx="9">
                  <c:v>-1.2300000000000002</c:v>
                </c:pt>
                <c:pt idx="10">
                  <c:v>-1.7600000000000002</c:v>
                </c:pt>
                <c:pt idx="11">
                  <c:v>-2.3600000000000003</c:v>
                </c:pt>
                <c:pt idx="12">
                  <c:v>-3.42</c:v>
                </c:pt>
                <c:pt idx="13">
                  <c:v>-4.33</c:v>
                </c:pt>
                <c:pt idx="14">
                  <c:v>-5.9399999999999995</c:v>
                </c:pt>
                <c:pt idx="15">
                  <c:v>-7.870000000000001</c:v>
                </c:pt>
                <c:pt idx="16">
                  <c:v>-10.39</c:v>
                </c:pt>
                <c:pt idx="17">
                  <c:v>-13.56</c:v>
                </c:pt>
                <c:pt idx="18">
                  <c:v>-16.89</c:v>
                </c:pt>
                <c:pt idx="19">
                  <c:v>-21.11</c:v>
                </c:pt>
                <c:pt idx="20">
                  <c:v>-26.62</c:v>
                </c:pt>
                <c:pt idx="21">
                  <c:v>-32.619999999999997</c:v>
                </c:pt>
                <c:pt idx="22">
                  <c:v>-38.26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fr_20_3!$Q$1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fr_20_3!$A$2:$A$32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fr_20_3!$Q$2:$Q$32</c:f>
              <c:numCache>
                <c:formatCode>General</c:formatCode>
                <c:ptCount val="31"/>
                <c:pt idx="0">
                  <c:v>-1.8788141930108408E-2</c:v>
                </c:pt>
                <c:pt idx="1">
                  <c:v>-2.9328531205911255E-2</c:v>
                </c:pt>
                <c:pt idx="2">
                  <c:v>-4.5757862232494464E-2</c:v>
                </c:pt>
                <c:pt idx="3">
                  <c:v>-7.4773406658734026E-2</c:v>
                </c:pt>
                <c:pt idx="4">
                  <c:v>-0.11639489902878392</c:v>
                </c:pt>
                <c:pt idx="5">
                  <c:v>-0.18081147525995311</c:v>
                </c:pt>
                <c:pt idx="6">
                  <c:v>-0.28438194313837434</c:v>
                </c:pt>
                <c:pt idx="7">
                  <c:v>-0.44089125769002241</c:v>
                </c:pt>
                <c:pt idx="8">
                  <c:v>-0.69067273722472045</c:v>
                </c:pt>
                <c:pt idx="9">
                  <c:v>-1.0604807027133929</c:v>
                </c:pt>
                <c:pt idx="10">
                  <c:v>-1.5897825697254808</c:v>
                </c:pt>
                <c:pt idx="11">
                  <c:v>-2.3544446321720236</c:v>
                </c:pt>
                <c:pt idx="12">
                  <c:v>-3.409713408545989</c:v>
                </c:pt>
                <c:pt idx="13">
                  <c:v>-4.7897832744592499</c:v>
                </c:pt>
                <c:pt idx="14">
                  <c:v>-6.5465346740988561</c:v>
                </c:pt>
                <c:pt idx="15">
                  <c:v>-8.7092128449061121</c:v>
                </c:pt>
                <c:pt idx="16">
                  <c:v>-11.326995635591553</c:v>
                </c:pt>
                <c:pt idx="17">
                  <c:v>-14.420969507560539</c:v>
                </c:pt>
                <c:pt idx="18">
                  <c:v>-18.042116926810394</c:v>
                </c:pt>
                <c:pt idx="19">
                  <c:v>-22.169684028625547</c:v>
                </c:pt>
                <c:pt idx="20">
                  <c:v>-26.766436100504169</c:v>
                </c:pt>
                <c:pt idx="21">
                  <c:v>-31.755892777656459</c:v>
                </c:pt>
                <c:pt idx="22">
                  <c:v>-37.064688332207098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87808"/>
        <c:axId val="240502272"/>
      </c:scatterChart>
      <c:scatterChart>
        <c:scatterStyle val="lineMarker"/>
        <c:varyColors val="0"/>
        <c:ser>
          <c:idx val="0"/>
          <c:order val="0"/>
          <c:tx>
            <c:strRef>
              <c:f>fr_20_3!$E$1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fr_20_3!$A$2:$A$32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fr_20_3!$E$2:$E$32</c:f>
              <c:numCache>
                <c:formatCode>General</c:formatCode>
                <c:ptCount val="31"/>
                <c:pt idx="0">
                  <c:v>-5.59</c:v>
                </c:pt>
                <c:pt idx="1">
                  <c:v>-6.6</c:v>
                </c:pt>
                <c:pt idx="2">
                  <c:v>-7.98</c:v>
                </c:pt>
                <c:pt idx="3">
                  <c:v>-10.27</c:v>
                </c:pt>
                <c:pt idx="4">
                  <c:v>-12.9</c:v>
                </c:pt>
                <c:pt idx="5">
                  <c:v>-16</c:v>
                </c:pt>
                <c:pt idx="6">
                  <c:v>-18.940000000000001</c:v>
                </c:pt>
                <c:pt idx="7">
                  <c:v>-24.92</c:v>
                </c:pt>
                <c:pt idx="8">
                  <c:v>-31.43</c:v>
                </c:pt>
                <c:pt idx="9">
                  <c:v>-38.71</c:v>
                </c:pt>
                <c:pt idx="10">
                  <c:v>-47.55</c:v>
                </c:pt>
                <c:pt idx="11">
                  <c:v>-58.52</c:v>
                </c:pt>
                <c:pt idx="12">
                  <c:v>-71.260000000000005</c:v>
                </c:pt>
                <c:pt idx="13">
                  <c:v>-85.4</c:v>
                </c:pt>
                <c:pt idx="14">
                  <c:v>-101.84</c:v>
                </c:pt>
                <c:pt idx="15">
                  <c:v>-119.76</c:v>
                </c:pt>
                <c:pt idx="16">
                  <c:v>-138.54</c:v>
                </c:pt>
                <c:pt idx="17">
                  <c:v>-157.01</c:v>
                </c:pt>
                <c:pt idx="18">
                  <c:v>-176.67</c:v>
                </c:pt>
                <c:pt idx="19">
                  <c:v>-197.23</c:v>
                </c:pt>
                <c:pt idx="20">
                  <c:v>-219.12</c:v>
                </c:pt>
                <c:pt idx="21">
                  <c:v>-229.29</c:v>
                </c:pt>
                <c:pt idx="22">
                  <c:v>-240.63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fr_20_3!$R$1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fr_20_3!$A$2:$A$32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fr_20_3!$R$2:$R$32</c:f>
              <c:numCache>
                <c:formatCode>0.00</c:formatCode>
                <c:ptCount val="31"/>
                <c:pt idx="0">
                  <c:v>-5.4394786188826583</c:v>
                </c:pt>
                <c:pt idx="1">
                  <c:v>-6.7960844998717871</c:v>
                </c:pt>
                <c:pt idx="2">
                  <c:v>-8.488751315081716</c:v>
                </c:pt>
                <c:pt idx="3">
                  <c:v>-10.851255343148594</c:v>
                </c:pt>
                <c:pt idx="4">
                  <c:v>-13.538395702122767</c:v>
                </c:pt>
                <c:pt idx="5">
                  <c:v>-16.873473530691658</c:v>
                </c:pt>
                <c:pt idx="6">
                  <c:v>-21.160724811886617</c:v>
                </c:pt>
                <c:pt idx="7">
                  <c:v>-26.347047495069575</c:v>
                </c:pt>
                <c:pt idx="8">
                  <c:v>-32.975600516013102</c:v>
                </c:pt>
                <c:pt idx="9">
                  <c:v>-40.861926456142015</c:v>
                </c:pt>
                <c:pt idx="10">
                  <c:v>-50.038114136712849</c:v>
                </c:pt>
                <c:pt idx="11">
                  <c:v>-60.92013996942498</c:v>
                </c:pt>
                <c:pt idx="12">
                  <c:v>-73.379703872100706</c:v>
                </c:pt>
                <c:pt idx="13">
                  <c:v>-87.111352881562851</c:v>
                </c:pt>
                <c:pt idx="14">
                  <c:v>-102.07899141931418</c:v>
                </c:pt>
                <c:pt idx="15">
                  <c:v>-118.0530978002852</c:v>
                </c:pt>
                <c:pt idx="16">
                  <c:v>-134.91289594951462</c:v>
                </c:pt>
                <c:pt idx="17">
                  <c:v>-152.25646047949274</c:v>
                </c:pt>
                <c:pt idx="18">
                  <c:v>-169.78610718602889</c:v>
                </c:pt>
                <c:pt idx="19">
                  <c:v>-186.87429081746507</c:v>
                </c:pt>
                <c:pt idx="20">
                  <c:v>-203.03986202647866</c:v>
                </c:pt>
                <c:pt idx="21">
                  <c:v>-217.93590582981059</c:v>
                </c:pt>
                <c:pt idx="22">
                  <c:v>-231.49788278578529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09696"/>
        <c:axId val="240503808"/>
      </c:scatterChart>
      <c:valAx>
        <c:axId val="24048780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502272"/>
        <c:crossesAt val="10"/>
        <c:crossBetween val="midCat"/>
      </c:valAx>
      <c:valAx>
        <c:axId val="24050227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87808"/>
        <c:crossesAt val="0.1"/>
        <c:crossBetween val="midCat"/>
      </c:valAx>
      <c:valAx>
        <c:axId val="24050380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40509696"/>
        <c:crosses val="max"/>
        <c:crossBetween val="midCat"/>
        <c:majorUnit val="45"/>
      </c:valAx>
      <c:valAx>
        <c:axId val="2405096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50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fr_25_3!$F$2:$F$32</c:f>
              <c:numCache>
                <c:formatCode>General</c:formatCode>
                <c:ptCount val="31"/>
                <c:pt idx="0">
                  <c:v>8.0000000000000071E-2</c:v>
                </c:pt>
                <c:pt idx="1">
                  <c:v>1.0000000000000009E-2</c:v>
                </c:pt>
                <c:pt idx="2">
                  <c:v>0</c:v>
                </c:pt>
                <c:pt idx="3">
                  <c:v>4.0000000000000036E-2</c:v>
                </c:pt>
                <c:pt idx="4">
                  <c:v>-3.0000000000000027E-2</c:v>
                </c:pt>
                <c:pt idx="5">
                  <c:v>-6.9999999999999951E-2</c:v>
                </c:pt>
                <c:pt idx="6">
                  <c:v>-0.13</c:v>
                </c:pt>
                <c:pt idx="7">
                  <c:v>-0.25</c:v>
                </c:pt>
                <c:pt idx="8">
                  <c:v>-0.45999999999999996</c:v>
                </c:pt>
                <c:pt idx="9">
                  <c:v>-0.65999999999999992</c:v>
                </c:pt>
                <c:pt idx="10">
                  <c:v>-0.99</c:v>
                </c:pt>
                <c:pt idx="11">
                  <c:v>-1.3399999999999999</c:v>
                </c:pt>
                <c:pt idx="12">
                  <c:v>-2.1399999999999997</c:v>
                </c:pt>
                <c:pt idx="13">
                  <c:v>-3.17</c:v>
                </c:pt>
                <c:pt idx="14">
                  <c:v>-4.54</c:v>
                </c:pt>
                <c:pt idx="15">
                  <c:v>-6.1400000000000006</c:v>
                </c:pt>
                <c:pt idx="16">
                  <c:v>-8.3699999999999992</c:v>
                </c:pt>
                <c:pt idx="17">
                  <c:v>-11.34</c:v>
                </c:pt>
                <c:pt idx="18">
                  <c:v>-14.25</c:v>
                </c:pt>
                <c:pt idx="19">
                  <c:v>-17.900000000000002</c:v>
                </c:pt>
                <c:pt idx="20">
                  <c:v>-23.35</c:v>
                </c:pt>
                <c:pt idx="21">
                  <c:v>-29.14</c:v>
                </c:pt>
                <c:pt idx="22">
                  <c:v>-33.769999999999996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fr_25_3!$Q$2:$Q$32</c:f>
              <c:numCache>
                <c:formatCode>General</c:formatCode>
                <c:ptCount val="31"/>
                <c:pt idx="0">
                  <c:v>-1.0993990683085864E-2</c:v>
                </c:pt>
                <c:pt idx="1">
                  <c:v>-1.7170087647239294E-2</c:v>
                </c:pt>
                <c:pt idx="2">
                  <c:v>-2.6808711908750945E-2</c:v>
                </c:pt>
                <c:pt idx="3">
                  <c:v>-4.3866772628262607E-2</c:v>
                </c:pt>
                <c:pt idx="4">
                  <c:v>-6.8414746766960091E-2</c:v>
                </c:pt>
                <c:pt idx="5">
                  <c:v>-0.10659008130045663</c:v>
                </c:pt>
                <c:pt idx="6">
                  <c:v>-0.16843382160002188</c:v>
                </c:pt>
                <c:pt idx="7">
                  <c:v>-0.26296890202406653</c:v>
                </c:pt>
                <c:pt idx="8">
                  <c:v>-0.41651080164578791</c:v>
                </c:pt>
                <c:pt idx="9">
                  <c:v>-0.64976225421491485</c:v>
                </c:pt>
                <c:pt idx="10">
                  <c:v>-0.99560089436543819</c:v>
                </c:pt>
                <c:pt idx="11">
                  <c:v>-1.5190511340579751</c:v>
                </c:pt>
                <c:pt idx="12">
                  <c:v>-2.2843495033485217</c:v>
                </c:pt>
                <c:pt idx="13">
                  <c:v>-3.3516961130569576</c:v>
                </c:pt>
                <c:pt idx="14">
                  <c:v>-4.800715860234658</c:v>
                </c:pt>
                <c:pt idx="15">
                  <c:v>-6.6903609368571946</c:v>
                </c:pt>
                <c:pt idx="16">
                  <c:v>-9.0855243711854978</c:v>
                </c:pt>
                <c:pt idx="17">
                  <c:v>-12.011918034649694</c:v>
                </c:pt>
                <c:pt idx="18">
                  <c:v>-15.512910056751082</c:v>
                </c:pt>
                <c:pt idx="19">
                  <c:v>-19.558278632234362</c:v>
                </c:pt>
                <c:pt idx="20">
                  <c:v>-24.100288963769334</c:v>
                </c:pt>
                <c:pt idx="21">
                  <c:v>-29.053997100539213</c:v>
                </c:pt>
                <c:pt idx="22">
                  <c:v>-34.339683977795971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0048"/>
        <c:axId val="96663808"/>
      </c:scatterChart>
      <c:scatterChart>
        <c:scatterStyle val="lineMarker"/>
        <c:varyColors val="0"/>
        <c:ser>
          <c:idx val="0"/>
          <c:order val="0"/>
          <c:tx>
            <c:strRef>
              <c:f>fr_25_3!$E$1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fr_25_3!$E$2:$E$32</c:f>
              <c:numCache>
                <c:formatCode>General</c:formatCode>
                <c:ptCount val="31"/>
                <c:pt idx="0">
                  <c:v>-4.43</c:v>
                </c:pt>
                <c:pt idx="1">
                  <c:v>-5.59</c:v>
                </c:pt>
                <c:pt idx="2">
                  <c:v>-6.96</c:v>
                </c:pt>
                <c:pt idx="3">
                  <c:v>-8.51</c:v>
                </c:pt>
                <c:pt idx="4">
                  <c:v>-11.04</c:v>
                </c:pt>
                <c:pt idx="5">
                  <c:v>-13.79</c:v>
                </c:pt>
                <c:pt idx="6">
                  <c:v>-17.059999999999999</c:v>
                </c:pt>
                <c:pt idx="7">
                  <c:v>-21.73</c:v>
                </c:pt>
                <c:pt idx="8">
                  <c:v>-27.14</c:v>
                </c:pt>
                <c:pt idx="9">
                  <c:v>-33.61</c:v>
                </c:pt>
                <c:pt idx="10">
                  <c:v>-41.6</c:v>
                </c:pt>
                <c:pt idx="11">
                  <c:v>-51.29</c:v>
                </c:pt>
                <c:pt idx="12">
                  <c:v>-63.48</c:v>
                </c:pt>
                <c:pt idx="13">
                  <c:v>-76.34</c:v>
                </c:pt>
                <c:pt idx="14">
                  <c:v>-92.52</c:v>
                </c:pt>
                <c:pt idx="15">
                  <c:v>-110.1</c:v>
                </c:pt>
                <c:pt idx="16">
                  <c:v>-128.97999999999999</c:v>
                </c:pt>
                <c:pt idx="17">
                  <c:v>-146.80000000000001</c:v>
                </c:pt>
                <c:pt idx="18">
                  <c:v>-167.96</c:v>
                </c:pt>
                <c:pt idx="19">
                  <c:v>-188.31</c:v>
                </c:pt>
                <c:pt idx="20">
                  <c:v>-210.38</c:v>
                </c:pt>
                <c:pt idx="21">
                  <c:v>-220.93</c:v>
                </c:pt>
                <c:pt idx="22">
                  <c:v>-235.18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fr_25_3!$R$2:$R$32</c:f>
              <c:numCache>
                <c:formatCode>0.00</c:formatCode>
                <c:ptCount val="31"/>
                <c:pt idx="0">
                  <c:v>-4.4764526437543566</c:v>
                </c:pt>
                <c:pt idx="1">
                  <c:v>-5.5942390443726904</c:v>
                </c:pt>
                <c:pt idx="2">
                  <c:v>-6.9902116622281962</c:v>
                </c:pt>
                <c:pt idx="3">
                  <c:v>-8.9416144550031476</c:v>
                </c:pt>
                <c:pt idx="4">
                  <c:v>-11.166494804651714</c:v>
                </c:pt>
                <c:pt idx="5">
                  <c:v>-13.937696373413862</c:v>
                </c:pt>
                <c:pt idx="6">
                  <c:v>-17.519923145492694</c:v>
                </c:pt>
                <c:pt idx="7">
                  <c:v>-21.890069083727617</c:v>
                </c:pt>
                <c:pt idx="8">
                  <c:v>-27.546874581402406</c:v>
                </c:pt>
                <c:pt idx="9">
                  <c:v>-34.402043661333757</c:v>
                </c:pt>
                <c:pt idx="10">
                  <c:v>-42.577105047262663</c:v>
                </c:pt>
                <c:pt idx="11">
                  <c:v>-52.579275935405313</c:v>
                </c:pt>
                <c:pt idx="12">
                  <c:v>-64.455702680873429</c:v>
                </c:pt>
                <c:pt idx="13">
                  <c:v>-78.035934419079197</c:v>
                </c:pt>
                <c:pt idx="14">
                  <c:v>-93.315042858128308</c:v>
                </c:pt>
                <c:pt idx="15">
                  <c:v>-109.98866925974544</c:v>
                </c:pt>
                <c:pt idx="16">
                  <c:v>-127.79420736741686</c:v>
                </c:pt>
                <c:pt idx="17">
                  <c:v>-146.16999595416385</c:v>
                </c:pt>
                <c:pt idx="18">
                  <c:v>-164.70870507588364</c:v>
                </c:pt>
                <c:pt idx="19">
                  <c:v>-182.70825499265555</c:v>
                </c:pt>
                <c:pt idx="20">
                  <c:v>-199.66019515445717</c:v>
                </c:pt>
                <c:pt idx="21">
                  <c:v>-215.21421280400722</c:v>
                </c:pt>
                <c:pt idx="22">
                  <c:v>-229.31755368225325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5920"/>
        <c:axId val="96694656"/>
      </c:scatterChart>
      <c:valAx>
        <c:axId val="9637004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63808"/>
        <c:crossesAt val="10"/>
        <c:crossBetween val="midCat"/>
      </c:valAx>
      <c:valAx>
        <c:axId val="9666380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70048"/>
        <c:crossesAt val="0.1"/>
        <c:crossBetween val="midCat"/>
      </c:valAx>
      <c:valAx>
        <c:axId val="9669465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96705920"/>
        <c:crosses val="max"/>
        <c:crossBetween val="midCat"/>
        <c:majorUnit val="45"/>
      </c:valAx>
      <c:valAx>
        <c:axId val="967059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69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fr_48_3!$F$2:$F$32</c:f>
              <c:numCache>
                <c:formatCode>General</c:formatCode>
                <c:ptCount val="31"/>
                <c:pt idx="0">
                  <c:v>0.11000000000000032</c:v>
                </c:pt>
                <c:pt idx="1">
                  <c:v>-0.12999999999999989</c:v>
                </c:pt>
                <c:pt idx="2">
                  <c:v>0</c:v>
                </c:pt>
                <c:pt idx="3">
                  <c:v>-0.19000000000000039</c:v>
                </c:pt>
                <c:pt idx="4">
                  <c:v>9.9999999999997868E-3</c:v>
                </c:pt>
                <c:pt idx="5">
                  <c:v>-5.9999999999999609E-2</c:v>
                </c:pt>
                <c:pt idx="6">
                  <c:v>-4.9999999999999822E-2</c:v>
                </c:pt>
                <c:pt idx="7">
                  <c:v>-2.0000000000000462E-2</c:v>
                </c:pt>
                <c:pt idx="8">
                  <c:v>-0.12999999999999989</c:v>
                </c:pt>
                <c:pt idx="9">
                  <c:v>-0.29000000000000004</c:v>
                </c:pt>
                <c:pt idx="10">
                  <c:v>-0.42000000000000082</c:v>
                </c:pt>
                <c:pt idx="11">
                  <c:v>-0.42000000000000082</c:v>
                </c:pt>
                <c:pt idx="12">
                  <c:v>-0.89999999999999947</c:v>
                </c:pt>
                <c:pt idx="13">
                  <c:v>-1.0599999999999996</c:v>
                </c:pt>
                <c:pt idx="14">
                  <c:v>-2.0100000000000007</c:v>
                </c:pt>
                <c:pt idx="15">
                  <c:v>-2.9400000000000004</c:v>
                </c:pt>
                <c:pt idx="16">
                  <c:v>-4.3099999999999996</c:v>
                </c:pt>
                <c:pt idx="17">
                  <c:v>-6.13</c:v>
                </c:pt>
                <c:pt idx="18">
                  <c:v>-7.7500000000000009</c:v>
                </c:pt>
                <c:pt idx="19">
                  <c:v>-10.219999999999999</c:v>
                </c:pt>
                <c:pt idx="20">
                  <c:v>-16</c:v>
                </c:pt>
                <c:pt idx="21">
                  <c:v>-18.98</c:v>
                </c:pt>
                <c:pt idx="22">
                  <c:v>-21.93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fr_48_3!$Q$2:$Q$32</c:f>
              <c:numCache>
                <c:formatCode>General</c:formatCode>
                <c:ptCount val="31"/>
                <c:pt idx="0">
                  <c:v>-3.1124203307728786E-3</c:v>
                </c:pt>
                <c:pt idx="1">
                  <c:v>-4.8628267422247181E-3</c:v>
                </c:pt>
                <c:pt idx="2">
                  <c:v>-7.5973612491028767E-3</c:v>
                </c:pt>
                <c:pt idx="3">
                  <c:v>-1.2445177169290399E-2</c:v>
                </c:pt>
                <c:pt idx="4">
                  <c:v>-1.9440315516045678E-2</c:v>
                </c:pt>
                <c:pt idx="5">
                  <c:v>-3.0362629509255164E-2</c:v>
                </c:pt>
                <c:pt idx="6">
                  <c:v>-4.8170427185964371E-2</c:v>
                </c:pt>
                <c:pt idx="7">
                  <c:v>-7.5664178812997807E-2</c:v>
                </c:pt>
                <c:pt idx="8">
                  <c:v>-0.12102400280986959</c:v>
                </c:pt>
                <c:pt idx="9">
                  <c:v>-0.19161163948877202</c:v>
                </c:pt>
                <c:pt idx="10">
                  <c:v>-0.30002963309064457</c:v>
                </c:pt>
                <c:pt idx="11">
                  <c:v>-0.47275322818605503</c:v>
                </c:pt>
                <c:pt idx="12">
                  <c:v>-0.74417073347628393</c:v>
                </c:pt>
                <c:pt idx="13">
                  <c:v>-1.1604088815314531</c:v>
                </c:pt>
                <c:pt idx="14">
                  <c:v>-1.7952487148895746</c:v>
                </c:pt>
                <c:pt idx="15">
                  <c:v>-2.7396775304972669</c:v>
                </c:pt>
                <c:pt idx="16">
                  <c:v>-4.1117721939360141</c:v>
                </c:pt>
                <c:pt idx="17">
                  <c:v>-6.0191890627011473</c:v>
                </c:pt>
                <c:pt idx="18">
                  <c:v>-8.5728324763578723</c:v>
                </c:pt>
                <c:pt idx="19">
                  <c:v>-11.805418156385389</c:v>
                </c:pt>
                <c:pt idx="20">
                  <c:v>-15.696254164142568</c:v>
                </c:pt>
                <c:pt idx="21">
                  <c:v>-20.159724685798103</c:v>
                </c:pt>
                <c:pt idx="22">
                  <c:v>-25.093794257892505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6144"/>
        <c:axId val="133368064"/>
      </c:scatterChart>
      <c:scatterChart>
        <c:scatterStyle val="lineMarker"/>
        <c:varyColors val="0"/>
        <c:ser>
          <c:idx val="0"/>
          <c:order val="0"/>
          <c:tx>
            <c:strRef>
              <c:f>fr_48_3!$E$1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fr_48_3!$E$2:$E$32</c:f>
              <c:numCache>
                <c:formatCode>General</c:formatCode>
                <c:ptCount val="31"/>
                <c:pt idx="0">
                  <c:v>-0.64</c:v>
                </c:pt>
                <c:pt idx="1">
                  <c:v>-3.52</c:v>
                </c:pt>
                <c:pt idx="2">
                  <c:v>-5.98</c:v>
                </c:pt>
                <c:pt idx="3">
                  <c:v>-6.67</c:v>
                </c:pt>
                <c:pt idx="4">
                  <c:v>-7.77</c:v>
                </c:pt>
                <c:pt idx="5">
                  <c:v>-11.2</c:v>
                </c:pt>
                <c:pt idx="6">
                  <c:v>-11.58</c:v>
                </c:pt>
                <c:pt idx="7">
                  <c:v>-15.55</c:v>
                </c:pt>
                <c:pt idx="8">
                  <c:v>-19.649999999999999</c:v>
                </c:pt>
                <c:pt idx="9">
                  <c:v>-24.98</c:v>
                </c:pt>
                <c:pt idx="10">
                  <c:v>-27.8</c:v>
                </c:pt>
                <c:pt idx="11">
                  <c:v>-35.89</c:v>
                </c:pt>
                <c:pt idx="12">
                  <c:v>-44.18</c:v>
                </c:pt>
                <c:pt idx="13">
                  <c:v>-52.78</c:v>
                </c:pt>
                <c:pt idx="14">
                  <c:v>-64.38</c:v>
                </c:pt>
                <c:pt idx="15">
                  <c:v>-81.03</c:v>
                </c:pt>
                <c:pt idx="16">
                  <c:v>-98.22</c:v>
                </c:pt>
                <c:pt idx="17">
                  <c:v>-111.04</c:v>
                </c:pt>
                <c:pt idx="18">
                  <c:v>-133.84</c:v>
                </c:pt>
                <c:pt idx="19">
                  <c:v>-156.81</c:v>
                </c:pt>
                <c:pt idx="20">
                  <c:v>-174.46</c:v>
                </c:pt>
                <c:pt idx="21">
                  <c:v>-175.2</c:v>
                </c:pt>
                <c:pt idx="22">
                  <c:v>-193.82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fr_48_3!$R$2:$R$32</c:f>
              <c:numCache>
                <c:formatCode>0.00</c:formatCode>
                <c:ptCount val="31"/>
                <c:pt idx="0">
                  <c:v>-2.7218533457139511</c:v>
                </c:pt>
                <c:pt idx="1">
                  <c:v>-3.4021673873505831</c:v>
                </c:pt>
                <c:pt idx="2">
                  <c:v>-4.2524177039208553</c:v>
                </c:pt>
                <c:pt idx="3">
                  <c:v>-5.442433160678493</c:v>
                </c:pt>
                <c:pt idx="4">
                  <c:v>-6.801848426655944</c:v>
                </c:pt>
                <c:pt idx="5">
                  <c:v>-8.4999823587619865</c:v>
                </c:pt>
                <c:pt idx="6">
                  <c:v>-10.705196074740646</c:v>
                </c:pt>
                <c:pt idx="7">
                  <c:v>-13.414721905178402</c:v>
                </c:pt>
                <c:pt idx="8">
                  <c:v>-16.961345720380596</c:v>
                </c:pt>
                <c:pt idx="9">
                  <c:v>-21.333458488678538</c:v>
                </c:pt>
                <c:pt idx="10">
                  <c:v>-26.678709310616323</c:v>
                </c:pt>
                <c:pt idx="11">
                  <c:v>-33.455978639761341</c:v>
                </c:pt>
                <c:pt idx="12">
                  <c:v>-41.910523108825245</c:v>
                </c:pt>
                <c:pt idx="13">
                  <c:v>-52.211429955734367</c:v>
                </c:pt>
                <c:pt idx="14">
                  <c:v>-64.707896036357525</c:v>
                </c:pt>
                <c:pt idx="15">
                  <c:v>-79.509434121113742</c:v>
                </c:pt>
                <c:pt idx="16">
                  <c:v>-96.651913356654475</c:v>
                </c:pt>
                <c:pt idx="17">
                  <c:v>-115.68908797694199</c:v>
                </c:pt>
                <c:pt idx="18">
                  <c:v>-136.10386601795673</c:v>
                </c:pt>
                <c:pt idx="19">
                  <c:v>-156.88147030568371</c:v>
                </c:pt>
                <c:pt idx="20">
                  <c:v>-177.11218308235973</c:v>
                </c:pt>
                <c:pt idx="21">
                  <c:v>-196.05778298325174</c:v>
                </c:pt>
                <c:pt idx="22">
                  <c:v>-213.38512001493328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9504"/>
        <c:axId val="133487232"/>
      </c:scatterChart>
      <c:valAx>
        <c:axId val="13336614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68064"/>
        <c:crossesAt val="10"/>
        <c:crossBetween val="midCat"/>
      </c:valAx>
      <c:valAx>
        <c:axId val="133368064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66144"/>
        <c:crossesAt val="0.1"/>
        <c:crossBetween val="midCat"/>
      </c:valAx>
      <c:valAx>
        <c:axId val="13348723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133509504"/>
        <c:crosses val="max"/>
        <c:crossBetween val="midCat"/>
        <c:majorUnit val="45"/>
      </c:valAx>
      <c:valAx>
        <c:axId val="1335095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8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fr_62_3!$F$2:$F$32</c:f>
              <c:numCache>
                <c:formatCode>General</c:formatCode>
                <c:ptCount val="31"/>
                <c:pt idx="0">
                  <c:v>-0.30000000000000071</c:v>
                </c:pt>
                <c:pt idx="1">
                  <c:v>-0.40000000000000036</c:v>
                </c:pt>
                <c:pt idx="2">
                  <c:v>0</c:v>
                </c:pt>
                <c:pt idx="3">
                  <c:v>0.61999999999999922</c:v>
                </c:pt>
                <c:pt idx="4">
                  <c:v>-5.0000000000000711E-2</c:v>
                </c:pt>
                <c:pt idx="5">
                  <c:v>0.25</c:v>
                </c:pt>
                <c:pt idx="6">
                  <c:v>0.11999999999999922</c:v>
                </c:pt>
                <c:pt idx="7">
                  <c:v>0.40000000000000036</c:v>
                </c:pt>
                <c:pt idx="8">
                  <c:v>0.4399999999999995</c:v>
                </c:pt>
                <c:pt idx="9">
                  <c:v>0</c:v>
                </c:pt>
                <c:pt idx="10">
                  <c:v>-4.0000000000000924E-2</c:v>
                </c:pt>
                <c:pt idx="11">
                  <c:v>0.20999999999999908</c:v>
                </c:pt>
                <c:pt idx="12">
                  <c:v>-0.38000000000000078</c:v>
                </c:pt>
                <c:pt idx="13">
                  <c:v>-0.45000000000000107</c:v>
                </c:pt>
                <c:pt idx="14">
                  <c:v>-1.08</c:v>
                </c:pt>
                <c:pt idx="15">
                  <c:v>-1.8000000000000007</c:v>
                </c:pt>
                <c:pt idx="16">
                  <c:v>-2.870000000000001</c:v>
                </c:pt>
                <c:pt idx="17">
                  <c:v>-4.1400000000000006</c:v>
                </c:pt>
                <c:pt idx="18">
                  <c:v>-4.9500000000000011</c:v>
                </c:pt>
                <c:pt idx="19">
                  <c:v>-7.34</c:v>
                </c:pt>
                <c:pt idx="20">
                  <c:v>-11.809999999999999</c:v>
                </c:pt>
                <c:pt idx="21">
                  <c:v>-13.41</c:v>
                </c:pt>
                <c:pt idx="22">
                  <c:v>-16.2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fr_62_3!$Q$2:$Q$32</c:f>
              <c:numCache>
                <c:formatCode>General</c:formatCode>
                <c:ptCount val="31"/>
                <c:pt idx="0">
                  <c:v>-2.4013463658814835E-3</c:v>
                </c:pt>
                <c:pt idx="1">
                  <c:v>-3.7518504449277753E-3</c:v>
                </c:pt>
                <c:pt idx="2">
                  <c:v>-5.8616481801807762E-3</c:v>
                </c:pt>
                <c:pt idx="3">
                  <c:v>-9.6019291547774551E-3</c:v>
                </c:pt>
                <c:pt idx="4">
                  <c:v>-1.4998967528366968E-2</c:v>
                </c:pt>
                <c:pt idx="5">
                  <c:v>-2.3426016537061421E-2</c:v>
                </c:pt>
                <c:pt idx="6">
                  <c:v>-3.7165606811640682E-2</c:v>
                </c:pt>
                <c:pt idx="7">
                  <c:v>-5.8378599230443376E-2</c:v>
                </c:pt>
                <c:pt idx="8">
                  <c:v>-9.3376867268533198E-2</c:v>
                </c:pt>
                <c:pt idx="9">
                  <c:v>-0.14784167867755052</c:v>
                </c:pt>
                <c:pt idx="10">
                  <c:v>-0.23149997222418936</c:v>
                </c:pt>
                <c:pt idx="11">
                  <c:v>-0.36478912031622002</c:v>
                </c:pt>
                <c:pt idx="12">
                  <c:v>-0.57427080773887096</c:v>
                </c:pt>
                <c:pt idx="13">
                  <c:v>-0.89561651813086773</c:v>
                </c:pt>
                <c:pt idx="14">
                  <c:v>-1.3859960695819402</c:v>
                </c:pt>
                <c:pt idx="15">
                  <c:v>-2.1163059375056306</c:v>
                </c:pt>
                <c:pt idx="16">
                  <c:v>-3.1795924624836505</c:v>
                </c:pt>
                <c:pt idx="17">
                  <c:v>-4.6637920410001268</c:v>
                </c:pt>
                <c:pt idx="18">
                  <c:v>-6.6657179557693276</c:v>
                </c:pt>
                <c:pt idx="19">
                  <c:v>-9.2319071367483261</c:v>
                </c:pt>
                <c:pt idx="20">
                  <c:v>-12.380108987092612</c:v>
                </c:pt>
                <c:pt idx="21">
                  <c:v>-16.086114990802702</c:v>
                </c:pt>
                <c:pt idx="22">
                  <c:v>-20.311624468265435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7360"/>
        <c:axId val="197105920"/>
      </c:scatterChart>
      <c:scatterChart>
        <c:scatterStyle val="lineMarker"/>
        <c:varyColors val="0"/>
        <c:ser>
          <c:idx val="0"/>
          <c:order val="0"/>
          <c:tx>
            <c:strRef>
              <c:f>fr_62_3!$E$1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fr_62_3!$E$2:$E$32</c:f>
              <c:numCache>
                <c:formatCode>General</c:formatCode>
                <c:ptCount val="31"/>
                <c:pt idx="0">
                  <c:v>-0.55000000000000004</c:v>
                </c:pt>
                <c:pt idx="1">
                  <c:v>-3.57</c:v>
                </c:pt>
                <c:pt idx="2">
                  <c:v>-5.12</c:v>
                </c:pt>
                <c:pt idx="3">
                  <c:v>-6.85</c:v>
                </c:pt>
                <c:pt idx="4">
                  <c:v>-5.09</c:v>
                </c:pt>
                <c:pt idx="5">
                  <c:v>-7.62</c:v>
                </c:pt>
                <c:pt idx="6">
                  <c:v>-10.76</c:v>
                </c:pt>
                <c:pt idx="7">
                  <c:v>-12.07</c:v>
                </c:pt>
                <c:pt idx="8">
                  <c:v>-14.25</c:v>
                </c:pt>
                <c:pt idx="9">
                  <c:v>-19.04</c:v>
                </c:pt>
                <c:pt idx="10">
                  <c:v>-22.06</c:v>
                </c:pt>
                <c:pt idx="11">
                  <c:v>-28.37</c:v>
                </c:pt>
                <c:pt idx="12">
                  <c:v>-36.82</c:v>
                </c:pt>
                <c:pt idx="13">
                  <c:v>-42.71</c:v>
                </c:pt>
                <c:pt idx="14">
                  <c:v>-51.87</c:v>
                </c:pt>
                <c:pt idx="15">
                  <c:v>-67.08</c:v>
                </c:pt>
                <c:pt idx="16">
                  <c:v>-81.599999999999994</c:v>
                </c:pt>
                <c:pt idx="17">
                  <c:v>-93.2</c:v>
                </c:pt>
                <c:pt idx="18">
                  <c:v>-116.51</c:v>
                </c:pt>
                <c:pt idx="19">
                  <c:v>-138.25</c:v>
                </c:pt>
                <c:pt idx="20">
                  <c:v>-147.38</c:v>
                </c:pt>
                <c:pt idx="21">
                  <c:v>-157.08000000000001</c:v>
                </c:pt>
                <c:pt idx="22">
                  <c:v>-180.78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fr_62_3!$R$2:$R$32</c:f>
              <c:numCache>
                <c:formatCode>0.00</c:formatCode>
                <c:ptCount val="31"/>
                <c:pt idx="0">
                  <c:v>-2.2689161108271088</c:v>
                </c:pt>
                <c:pt idx="1">
                  <c:v>-2.8360316491452418</c:v>
                </c:pt>
                <c:pt idx="2">
                  <c:v>-3.5448179502397497</c:v>
                </c:pt>
                <c:pt idx="3">
                  <c:v>-4.5368641317149789</c:v>
                </c:pt>
                <c:pt idx="4">
                  <c:v>-5.6701732921916168</c:v>
                </c:pt>
                <c:pt idx="5">
                  <c:v>-7.0859469044663941</c:v>
                </c:pt>
                <c:pt idx="6">
                  <c:v>-8.9246585340753679</c:v>
                </c:pt>
                <c:pt idx="7">
                  <c:v>-11.184204839510373</c:v>
                </c:pt>
                <c:pt idx="8">
                  <c:v>-14.142542312534751</c:v>
                </c:pt>
                <c:pt idx="9">
                  <c:v>-17.790852054919732</c:v>
                </c:pt>
                <c:pt idx="10">
                  <c:v>-22.253880314567212</c:v>
                </c:pt>
                <c:pt idx="11">
                  <c:v>-27.917982467904604</c:v>
                </c:pt>
                <c:pt idx="12">
                  <c:v>-34.994746830057309</c:v>
                </c:pt>
                <c:pt idx="13">
                  <c:v>-43.638166435439473</c:v>
                </c:pt>
                <c:pt idx="14">
                  <c:v>-54.164964322850004</c:v>
                </c:pt>
                <c:pt idx="15">
                  <c:v>-66.711553032766489</c:v>
                </c:pt>
                <c:pt idx="16">
                  <c:v>-81.387070935100013</c:v>
                </c:pt>
                <c:pt idx="17">
                  <c:v>-97.938385510446508</c:v>
                </c:pt>
                <c:pt idx="18">
                  <c:v>-116.10746562017246</c:v>
                </c:pt>
                <c:pt idx="19">
                  <c:v>-135.23140606411852</c:v>
                </c:pt>
                <c:pt idx="20">
                  <c:v>-154.70049823154744</c:v>
                </c:pt>
                <c:pt idx="21">
                  <c:v>-173.93036787979105</c:v>
                </c:pt>
                <c:pt idx="22">
                  <c:v>-192.5306363958756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70688"/>
        <c:axId val="197169152"/>
      </c:scatterChart>
      <c:valAx>
        <c:axId val="18380736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105920"/>
        <c:crossesAt val="10"/>
        <c:crossBetween val="midCat"/>
      </c:valAx>
      <c:valAx>
        <c:axId val="19710592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07360"/>
        <c:crossesAt val="0.1"/>
        <c:crossBetween val="midCat"/>
      </c:valAx>
      <c:valAx>
        <c:axId val="19716915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197170688"/>
        <c:crosses val="max"/>
        <c:crossBetween val="midCat"/>
        <c:majorUnit val="45"/>
      </c:valAx>
      <c:valAx>
        <c:axId val="197170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0.040</a:t>
          </a:fld>
          <a:endParaRPr lang="en-US" sz="24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0.442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0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0.386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0.281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0.089</a:t>
          </a:fld>
          <a:endParaRPr lang="en-US" sz="2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1" sqref="A1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zoomScale="80" zoomScaleNormal="80" workbookViewId="0">
      <selection activeCell="I27" sqref="I27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-11.12</v>
      </c>
      <c r="C2">
        <v>-2.83</v>
      </c>
      <c r="D2">
        <v>-9.23</v>
      </c>
      <c r="E2">
        <v>-0.55000000000000004</v>
      </c>
      <c r="F2">
        <f>D2-$D$4</f>
        <v>-0.30000000000000071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1+0.00640287432975707i</v>
      </c>
      <c r="N2">
        <f>20*LOG10(1/IMABS(M2))</f>
        <v>-1.7804318920290263E-4</v>
      </c>
      <c r="O2">
        <f>-ATAN2(IMREAL(M2),IMAGINARY(M2))*180/PI()</f>
        <v>-0.36685266264083427</v>
      </c>
      <c r="P2" s="1">
        <f t="shared" ref="P2:P24" si="3">-$A2*$V$5*180/PI()</f>
        <v>-6.8754935415698784E-2</v>
      </c>
      <c r="Q2">
        <f t="shared" ref="Q2:Q24" si="4">H2+K2+N2</f>
        <v>-2.4013463658814835E-3</v>
      </c>
      <c r="R2" s="1">
        <f>I2+L2+O2+P2</f>
        <v>-2.2689161108271088</v>
      </c>
      <c r="S2">
        <f>(Q2-F2)^2</f>
        <v>8.8564958644840472E-2</v>
      </c>
      <c r="T2">
        <f>(R2-E2)^2</f>
        <v>2.954672596060993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-11.2</v>
      </c>
      <c r="C3">
        <v>-4.2699999999999996</v>
      </c>
      <c r="D3">
        <v>-9.33</v>
      </c>
      <c r="E3">
        <v>-3.57</v>
      </c>
      <c r="F3">
        <f t="shared" ref="F3:F24" si="5">D3-$D$4</f>
        <v>-0.40000000000000036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1+0.00800359291219633i</v>
      </c>
      <c r="N3">
        <f t="shared" ref="N3:N24" si="10">20*LOG10(1/IMABS(M3))</f>
        <v>-2.7818927563107978E-4</v>
      </c>
      <c r="O3">
        <f t="shared" ref="O3:O24" si="11">-ATAN2(IMREAL(M3),IMAGINARY(M3))*180/PI()</f>
        <v>-0.45856230352541111</v>
      </c>
      <c r="P3" s="1">
        <f t="shared" si="3"/>
        <v>-8.5943669269623491E-2</v>
      </c>
      <c r="Q3">
        <f t="shared" si="4"/>
        <v>-3.7518504449277753E-3</v>
      </c>
      <c r="R3" s="1">
        <f t="shared" ref="R3:R24" si="12">I3+L3+O3+P3</f>
        <v>-2.8360316491452418</v>
      </c>
      <c r="S3">
        <f t="shared" ref="S3:S24" si="13">(Q3-F3)^2</f>
        <v>0.15701259602581918</v>
      </c>
      <c r="T3">
        <f t="shared" ref="T3:T24" si="14">(R3-E3)^2</f>
        <v>0.53870954005645322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-11.19</v>
      </c>
      <c r="C4">
        <v>-5.36</v>
      </c>
      <c r="D4">
        <v>-8.93</v>
      </c>
      <c r="E4">
        <v>-5.12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1+0.0100044911402454i</v>
      </c>
      <c r="N4">
        <f t="shared" si="10"/>
        <v>-4.3466291267863871E-4</v>
      </c>
      <c r="O4">
        <f t="shared" si="11"/>
        <v>-0.57319599532342735</v>
      </c>
      <c r="P4" s="1">
        <f t="shared" si="3"/>
        <v>-0.10742958658702935</v>
      </c>
      <c r="Q4">
        <f t="shared" si="4"/>
        <v>-5.8616481801807762E-3</v>
      </c>
      <c r="R4" s="1">
        <f t="shared" si="12"/>
        <v>-3.5448179502397497</v>
      </c>
      <c r="S4">
        <f t="shared" si="13"/>
        <v>3.4358919388216605E-5</v>
      </c>
      <c r="T4">
        <f t="shared" si="14"/>
        <v>2.4811984898869039</v>
      </c>
      <c r="U4" t="s">
        <v>16</v>
      </c>
      <c r="V4" s="2">
        <v>4.001796456098166E-2</v>
      </c>
      <c r="W4" t="s">
        <v>17</v>
      </c>
    </row>
    <row r="5" spans="1:23" x14ac:dyDescent="0.25">
      <c r="A5">
        <v>0.32</v>
      </c>
      <c r="B5">
        <v>-11.17</v>
      </c>
      <c r="C5">
        <v>-6.76</v>
      </c>
      <c r="D5">
        <v>-8.31</v>
      </c>
      <c r="E5">
        <v>-6.85</v>
      </c>
      <c r="F5">
        <f t="shared" si="5"/>
        <v>0.61999999999999922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1+0.0128057486595141i</v>
      </c>
      <c r="N5">
        <f t="shared" si="10"/>
        <v>-7.1212896669250862E-4</v>
      </c>
      <c r="O5">
        <f t="shared" si="11"/>
        <v>-0.73367524899946257</v>
      </c>
      <c r="P5" s="1">
        <f t="shared" si="3"/>
        <v>-0.13750987083139757</v>
      </c>
      <c r="Q5">
        <f t="shared" si="4"/>
        <v>-9.6019291547774551E-3</v>
      </c>
      <c r="R5" s="1">
        <f t="shared" si="12"/>
        <v>-4.5368641317149789</v>
      </c>
      <c r="S5">
        <f t="shared" si="13"/>
        <v>0.39639858919541637</v>
      </c>
      <c r="T5">
        <f t="shared" si="14"/>
        <v>5.3505975451466963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-11.15</v>
      </c>
      <c r="C6">
        <v>-8.48</v>
      </c>
      <c r="D6">
        <v>-8.98</v>
      </c>
      <c r="E6">
        <v>-5.09</v>
      </c>
      <c r="F6">
        <f t="shared" si="5"/>
        <v>-5.0000000000000711E-2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1+0.0160071858243927i</v>
      </c>
      <c r="N6">
        <f t="shared" si="10"/>
        <v>-1.1126502012750394E-3</v>
      </c>
      <c r="O6">
        <f t="shared" si="11"/>
        <v>-0.91706586837531068</v>
      </c>
      <c r="P6" s="1">
        <f t="shared" si="3"/>
        <v>-0.17188733853924698</v>
      </c>
      <c r="Q6">
        <f t="shared" si="4"/>
        <v>-1.4998967528366968E-2</v>
      </c>
      <c r="R6" s="1">
        <f t="shared" si="12"/>
        <v>-5.6701732921916168</v>
      </c>
      <c r="S6">
        <f t="shared" si="13"/>
        <v>1.2250722740803595E-3</v>
      </c>
      <c r="T6">
        <f t="shared" si="14"/>
        <v>0.33660104897245935</v>
      </c>
    </row>
    <row r="7" spans="1:23" x14ac:dyDescent="0.25">
      <c r="A7">
        <v>0.5</v>
      </c>
      <c r="B7">
        <v>-11.11</v>
      </c>
      <c r="C7">
        <v>-10.63</v>
      </c>
      <c r="D7">
        <v>-8.68</v>
      </c>
      <c r="E7">
        <v>-7.62</v>
      </c>
      <c r="F7">
        <f t="shared" si="5"/>
        <v>0.25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1+0.0200089822804908i</v>
      </c>
      <c r="N7">
        <f t="shared" si="10"/>
        <v>-1.738390692662623E-3</v>
      </c>
      <c r="O7">
        <f t="shared" si="11"/>
        <v>-1.1462772790688407</v>
      </c>
      <c r="P7" s="1">
        <f t="shared" si="3"/>
        <v>-0.2148591731740587</v>
      </c>
      <c r="Q7">
        <f t="shared" si="4"/>
        <v>-2.3426016537061421E-2</v>
      </c>
      <c r="R7" s="1">
        <f t="shared" si="12"/>
        <v>-7.0859469044663941</v>
      </c>
      <c r="S7">
        <f t="shared" si="13"/>
        <v>7.4761786519325399E-2</v>
      </c>
      <c r="T7">
        <f t="shared" si="14"/>
        <v>0.28521270884902694</v>
      </c>
    </row>
    <row r="8" spans="1:23" x14ac:dyDescent="0.25">
      <c r="A8">
        <v>0.63</v>
      </c>
      <c r="B8">
        <v>-11.04</v>
      </c>
      <c r="C8">
        <v>-13.3</v>
      </c>
      <c r="D8">
        <v>-8.81</v>
      </c>
      <c r="E8">
        <v>-10.76</v>
      </c>
      <c r="F8">
        <f t="shared" si="5"/>
        <v>0.11999999999999922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1+0.0252113176734184i</v>
      </c>
      <c r="N8">
        <f t="shared" si="10"/>
        <v>-2.7595445915970756E-3</v>
      </c>
      <c r="O8">
        <f t="shared" si="11"/>
        <v>-1.4441961683943929</v>
      </c>
      <c r="P8" s="1">
        <f t="shared" si="3"/>
        <v>-0.27072255819931401</v>
      </c>
      <c r="Q8">
        <f t="shared" si="4"/>
        <v>-3.7165606811640682E-2</v>
      </c>
      <c r="R8" s="1">
        <f t="shared" si="12"/>
        <v>-8.9246585340753679</v>
      </c>
      <c r="S8">
        <f t="shared" si="13"/>
        <v>2.4701027964470993E-2</v>
      </c>
      <c r="T8">
        <f t="shared" si="14"/>
        <v>3.3684782965423765</v>
      </c>
    </row>
    <row r="9" spans="1:23" x14ac:dyDescent="0.25">
      <c r="A9">
        <v>0.79</v>
      </c>
      <c r="B9">
        <v>-11.08</v>
      </c>
      <c r="C9">
        <v>-15.04</v>
      </c>
      <c r="D9">
        <v>-8.5299999999999994</v>
      </c>
      <c r="E9">
        <v>-12.07</v>
      </c>
      <c r="F9">
        <f t="shared" si="5"/>
        <v>0.40000000000000036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1+0.0316141920031755i</v>
      </c>
      <c r="N9">
        <f t="shared" si="10"/>
        <v>-4.3384195194850032E-3</v>
      </c>
      <c r="O9">
        <f t="shared" si="11"/>
        <v>-1.8107566773012798</v>
      </c>
      <c r="P9" s="1">
        <f t="shared" si="3"/>
        <v>-0.33947749361501278</v>
      </c>
      <c r="Q9">
        <f t="shared" si="4"/>
        <v>-5.8378599230443376E-2</v>
      </c>
      <c r="R9" s="1">
        <f t="shared" si="12"/>
        <v>-11.184204839510373</v>
      </c>
      <c r="S9">
        <f t="shared" si="13"/>
        <v>0.21011094023246374</v>
      </c>
      <c r="T9">
        <f t="shared" si="14"/>
        <v>0.78463306634684371</v>
      </c>
    </row>
    <row r="10" spans="1:23" x14ac:dyDescent="0.25">
      <c r="A10">
        <v>1</v>
      </c>
      <c r="B10">
        <v>-11.48</v>
      </c>
      <c r="C10">
        <v>-17.55</v>
      </c>
      <c r="D10">
        <v>-8.49</v>
      </c>
      <c r="E10">
        <v>-14.25</v>
      </c>
      <c r="F10">
        <f t="shared" si="5"/>
        <v>0.4399999999999995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1+0.0400179645609817i</v>
      </c>
      <c r="N10">
        <f t="shared" si="10"/>
        <v>-6.9493916156839631E-3</v>
      </c>
      <c r="O10">
        <f t="shared" si="11"/>
        <v>-2.2916376911873479</v>
      </c>
      <c r="P10" s="1">
        <f t="shared" si="3"/>
        <v>-0.4297183463481174</v>
      </c>
      <c r="Q10">
        <f t="shared" si="4"/>
        <v>-9.3376867268533198E-2</v>
      </c>
      <c r="R10" s="1">
        <f t="shared" si="12"/>
        <v>-14.142542312534751</v>
      </c>
      <c r="S10">
        <f t="shared" si="13"/>
        <v>0.28449088253719396</v>
      </c>
      <c r="T10">
        <f t="shared" si="14"/>
        <v>1.1547154595379198E-2</v>
      </c>
    </row>
    <row r="11" spans="1:23" x14ac:dyDescent="0.25">
      <c r="A11">
        <v>1.26</v>
      </c>
      <c r="B11">
        <v>-11.5</v>
      </c>
      <c r="C11">
        <v>-21.37</v>
      </c>
      <c r="D11">
        <v>-8.93</v>
      </c>
      <c r="E11">
        <v>-19.04</v>
      </c>
      <c r="F11">
        <f t="shared" si="5"/>
        <v>0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1+0.0504226353468369i</v>
      </c>
      <c r="N11">
        <f t="shared" si="10"/>
        <v>-1.1027673308103081E-2</v>
      </c>
      <c r="O11">
        <f t="shared" si="11"/>
        <v>-2.8865595500905115</v>
      </c>
      <c r="P11" s="1">
        <f t="shared" si="3"/>
        <v>-0.54144511639862802</v>
      </c>
      <c r="Q11">
        <f t="shared" si="4"/>
        <v>-0.14784167867755052</v>
      </c>
      <c r="R11" s="1">
        <f t="shared" si="12"/>
        <v>-17.790852054919732</v>
      </c>
      <c r="S11">
        <f t="shared" si="13"/>
        <v>2.1857161954196097E-2</v>
      </c>
      <c r="T11">
        <f t="shared" si="14"/>
        <v>1.5603705886982542</v>
      </c>
    </row>
    <row r="12" spans="1:23" x14ac:dyDescent="0.25">
      <c r="A12">
        <v>1.58</v>
      </c>
      <c r="B12">
        <v>-11.4</v>
      </c>
      <c r="C12">
        <v>-22.97</v>
      </c>
      <c r="D12">
        <v>-8.9700000000000006</v>
      </c>
      <c r="E12">
        <v>-22.06</v>
      </c>
      <c r="F12">
        <f t="shared" si="5"/>
        <v>-4.0000000000000924E-2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1+0.063228384006351i</v>
      </c>
      <c r="N12">
        <f t="shared" si="10"/>
        <v>-1.7327735138266003E-2</v>
      </c>
      <c r="O12">
        <f t="shared" si="11"/>
        <v>-3.6179034256102049</v>
      </c>
      <c r="P12" s="1">
        <f t="shared" si="3"/>
        <v>-0.67895498723002556</v>
      </c>
      <c r="Q12">
        <f t="shared" si="4"/>
        <v>-0.23149997222418936</v>
      </c>
      <c r="R12" s="1">
        <f t="shared" si="12"/>
        <v>-22.253880314567212</v>
      </c>
      <c r="S12">
        <f t="shared" si="13"/>
        <v>3.6672239361864943E-2</v>
      </c>
      <c r="T12">
        <f t="shared" si="14"/>
        <v>3.7589576376681554E-2</v>
      </c>
    </row>
    <row r="13" spans="1:23" x14ac:dyDescent="0.25">
      <c r="A13">
        <v>1.99</v>
      </c>
      <c r="B13">
        <v>-11.16</v>
      </c>
      <c r="C13">
        <v>-32.4</v>
      </c>
      <c r="D13">
        <v>-8.7200000000000006</v>
      </c>
      <c r="E13">
        <v>-28.37</v>
      </c>
      <c r="F13">
        <f t="shared" si="5"/>
        <v>0.20999999999999908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1+0.0796357494763535i</v>
      </c>
      <c r="N13">
        <f t="shared" si="10"/>
        <v>-2.7455348710306669E-2</v>
      </c>
      <c r="O13">
        <f t="shared" si="11"/>
        <v>-4.553183361369209</v>
      </c>
      <c r="P13" s="1">
        <f t="shared" si="3"/>
        <v>-0.85513950923275361</v>
      </c>
      <c r="Q13">
        <f t="shared" si="4"/>
        <v>-0.36478912031622002</v>
      </c>
      <c r="R13" s="1">
        <f t="shared" si="12"/>
        <v>-27.917982467904604</v>
      </c>
      <c r="S13">
        <f t="shared" si="13"/>
        <v>0.33038253283389296</v>
      </c>
      <c r="T13">
        <f t="shared" si="14"/>
        <v>0.20431984932161304</v>
      </c>
    </row>
    <row r="14" spans="1:23" x14ac:dyDescent="0.25">
      <c r="A14">
        <v>2.5099999999999998</v>
      </c>
      <c r="B14">
        <v>-11.83</v>
      </c>
      <c r="C14">
        <v>-39.119999999999997</v>
      </c>
      <c r="D14">
        <v>-9.31</v>
      </c>
      <c r="E14">
        <v>-36.82</v>
      </c>
      <c r="F14">
        <f t="shared" si="5"/>
        <v>-0.38000000000000078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1+0.100445091048064i</v>
      </c>
      <c r="N14">
        <f t="shared" si="10"/>
        <v>-4.35973461670527E-2</v>
      </c>
      <c r="O14">
        <f t="shared" si="11"/>
        <v>-5.7358413683177369</v>
      </c>
      <c r="P14" s="1">
        <f t="shared" si="3"/>
        <v>-1.0785930493337745</v>
      </c>
      <c r="Q14">
        <f t="shared" si="4"/>
        <v>-0.57427080773887096</v>
      </c>
      <c r="R14" s="1">
        <f t="shared" si="12"/>
        <v>-34.994746830057309</v>
      </c>
      <c r="S14">
        <f t="shared" si="13"/>
        <v>3.7741146739513058E-2</v>
      </c>
      <c r="T14">
        <f t="shared" si="14"/>
        <v>3.3315491343858423</v>
      </c>
    </row>
    <row r="15" spans="1:23" x14ac:dyDescent="0.25">
      <c r="A15">
        <v>3.16</v>
      </c>
      <c r="B15">
        <v>-11.55</v>
      </c>
      <c r="C15">
        <v>-44.75</v>
      </c>
      <c r="D15">
        <v>-9.3800000000000008</v>
      </c>
      <c r="E15">
        <v>-42.71</v>
      </c>
      <c r="F15">
        <f t="shared" si="5"/>
        <v>-0.45000000000000107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1+0.126456768012702i</v>
      </c>
      <c r="N15">
        <f t="shared" si="10"/>
        <v>-6.8899951314991853E-2</v>
      </c>
      <c r="O15">
        <f t="shared" si="11"/>
        <v>-7.207184116744533</v>
      </c>
      <c r="P15" s="1">
        <f t="shared" si="3"/>
        <v>-1.3579099744600511</v>
      </c>
      <c r="Q15">
        <f t="shared" si="4"/>
        <v>-0.89561651813086773</v>
      </c>
      <c r="R15" s="1">
        <f t="shared" si="12"/>
        <v>-43.638166435439473</v>
      </c>
      <c r="S15">
        <f t="shared" si="13"/>
        <v>0.19857408123107703</v>
      </c>
      <c r="T15">
        <f t="shared" si="14"/>
        <v>0.86149293187641574</v>
      </c>
    </row>
    <row r="16" spans="1:23" x14ac:dyDescent="0.25">
      <c r="A16">
        <v>3.98</v>
      </c>
      <c r="B16">
        <v>-12.54</v>
      </c>
      <c r="C16">
        <v>-54.59</v>
      </c>
      <c r="D16">
        <v>-10.01</v>
      </c>
      <c r="E16">
        <v>-51.87</v>
      </c>
      <c r="F16">
        <f t="shared" si="5"/>
        <v>-1.08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1+0.159271498952707i</v>
      </c>
      <c r="N16">
        <f t="shared" si="10"/>
        <v>-0.10879509985945188</v>
      </c>
      <c r="O16">
        <f t="shared" si="11"/>
        <v>-9.0495741393459141</v>
      </c>
      <c r="P16" s="1">
        <f t="shared" si="3"/>
        <v>-1.7102790184655072</v>
      </c>
      <c r="Q16">
        <f t="shared" si="4"/>
        <v>-1.3859960695819402</v>
      </c>
      <c r="R16" s="1">
        <f t="shared" si="12"/>
        <v>-54.164964322850004</v>
      </c>
      <c r="S16">
        <f t="shared" si="13"/>
        <v>9.3633594599595554E-2</v>
      </c>
      <c r="T16">
        <f t="shared" si="14"/>
        <v>5.2668612431543886</v>
      </c>
    </row>
    <row r="17" spans="1:20" x14ac:dyDescent="0.25">
      <c r="A17">
        <v>5.01</v>
      </c>
      <c r="B17">
        <v>-13.37</v>
      </c>
      <c r="C17">
        <v>-71.81</v>
      </c>
      <c r="D17">
        <v>-10.73</v>
      </c>
      <c r="E17">
        <v>-67.08</v>
      </c>
      <c r="F17">
        <f t="shared" si="5"/>
        <v>-1.8000000000000007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1+0.200490002450518i</v>
      </c>
      <c r="N17">
        <f t="shared" si="10"/>
        <v>-0.17115280048282031</v>
      </c>
      <c r="O17">
        <f t="shared" si="11"/>
        <v>-11.336925190356048</v>
      </c>
      <c r="P17" s="1">
        <f t="shared" si="3"/>
        <v>-2.152888915204068</v>
      </c>
      <c r="Q17">
        <f t="shared" si="4"/>
        <v>-2.1163059375056306</v>
      </c>
      <c r="R17" s="1">
        <f t="shared" si="12"/>
        <v>-66.711553032766489</v>
      </c>
      <c r="S17">
        <f t="shared" si="13"/>
        <v>0.10004944610131541</v>
      </c>
      <c r="T17">
        <f t="shared" si="14"/>
        <v>0.13575316766357104</v>
      </c>
    </row>
    <row r="18" spans="1:20" x14ac:dyDescent="0.25">
      <c r="A18">
        <v>6.31</v>
      </c>
      <c r="B18">
        <v>-14.54</v>
      </c>
      <c r="C18">
        <v>-86.42</v>
      </c>
      <c r="D18">
        <v>-11.8</v>
      </c>
      <c r="E18">
        <v>-81.599999999999994</v>
      </c>
      <c r="F18">
        <f t="shared" si="5"/>
        <v>-2.870000000000001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1+0.252513356379794i</v>
      </c>
      <c r="N18">
        <f t="shared" si="10"/>
        <v>-0.26844878556847146</v>
      </c>
      <c r="O18">
        <f t="shared" si="11"/>
        <v>-14.17169695872097</v>
      </c>
      <c r="P18" s="1">
        <f t="shared" si="3"/>
        <v>-2.7115227654566203</v>
      </c>
      <c r="Q18">
        <f t="shared" si="4"/>
        <v>-3.1795924624836505</v>
      </c>
      <c r="R18" s="1">
        <f t="shared" si="12"/>
        <v>-81.387070935100013</v>
      </c>
      <c r="S18">
        <f t="shared" si="13"/>
        <v>9.5847492826689903E-2</v>
      </c>
      <c r="T18">
        <f t="shared" si="14"/>
        <v>4.5338786679180454E-2</v>
      </c>
    </row>
    <row r="19" spans="1:20" x14ac:dyDescent="0.25">
      <c r="A19">
        <v>7.94</v>
      </c>
      <c r="B19">
        <v>-16.03</v>
      </c>
      <c r="C19">
        <v>-95.2</v>
      </c>
      <c r="D19">
        <v>-13.07</v>
      </c>
      <c r="E19">
        <v>-93.2</v>
      </c>
      <c r="F19">
        <f t="shared" si="5"/>
        <v>-4.1400000000000006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1+0.317742638614194i</v>
      </c>
      <c r="N19">
        <f t="shared" si="10"/>
        <v>-0.41771692133576566</v>
      </c>
      <c r="O19">
        <f t="shared" si="11"/>
        <v>-17.627271494539265</v>
      </c>
      <c r="P19" s="1">
        <f t="shared" si="3"/>
        <v>-3.4119636700040523</v>
      </c>
      <c r="Q19">
        <f t="shared" si="4"/>
        <v>-4.6637920410001268</v>
      </c>
      <c r="R19" s="1">
        <f t="shared" si="12"/>
        <v>-97.938385510446508</v>
      </c>
      <c r="S19">
        <f t="shared" si="13"/>
        <v>0.27435810221507789</v>
      </c>
      <c r="T19">
        <f t="shared" si="14"/>
        <v>22.45229724560939</v>
      </c>
    </row>
    <row r="20" spans="1:20" x14ac:dyDescent="0.25">
      <c r="A20">
        <v>10</v>
      </c>
      <c r="B20">
        <v>-17.059999999999999</v>
      </c>
      <c r="C20">
        <v>-121.26</v>
      </c>
      <c r="D20">
        <v>-13.88</v>
      </c>
      <c r="E20">
        <v>-116.51</v>
      </c>
      <c r="F20">
        <f t="shared" si="5"/>
        <v>-4.9500000000000011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1+0.400179645609817i</v>
      </c>
      <c r="N20">
        <f t="shared" si="10"/>
        <v>-0.64511804248970284</v>
      </c>
      <c r="O20">
        <f t="shared" si="11"/>
        <v>-21.810282156691283</v>
      </c>
      <c r="P20" s="1">
        <f t="shared" si="3"/>
        <v>-4.2971834634811739</v>
      </c>
      <c r="Q20">
        <f t="shared" si="4"/>
        <v>-6.6657179557693276</v>
      </c>
      <c r="R20" s="1">
        <f t="shared" si="12"/>
        <v>-116.10746562017246</v>
      </c>
      <c r="S20">
        <f t="shared" si="13"/>
        <v>2.9436881037492766</v>
      </c>
      <c r="T20">
        <f t="shared" si="14"/>
        <v>0.16203392694314458</v>
      </c>
    </row>
    <row r="21" spans="1:20" x14ac:dyDescent="0.25">
      <c r="A21">
        <v>12.59</v>
      </c>
      <c r="B21">
        <v>-19.91</v>
      </c>
      <c r="C21">
        <v>-140.29</v>
      </c>
      <c r="D21">
        <v>-16.27</v>
      </c>
      <c r="E21">
        <v>-138.25</v>
      </c>
      <c r="F21">
        <f t="shared" si="5"/>
        <v>-7.34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1+0.503826173822759i</v>
      </c>
      <c r="N21">
        <f t="shared" si="10"/>
        <v>-0.98242402333747059</v>
      </c>
      <c r="O21">
        <f t="shared" si="11"/>
        <v>-26.740161519364079</v>
      </c>
      <c r="P21" s="1">
        <f t="shared" si="3"/>
        <v>-5.4101539805227974</v>
      </c>
      <c r="Q21">
        <f t="shared" si="4"/>
        <v>-9.2319071367483261</v>
      </c>
      <c r="R21" s="1">
        <f t="shared" si="12"/>
        <v>-135.23140606411852</v>
      </c>
      <c r="S21">
        <f t="shared" si="13"/>
        <v>3.5793126140792499</v>
      </c>
      <c r="T21">
        <f t="shared" si="14"/>
        <v>9.1119093497404666</v>
      </c>
    </row>
    <row r="22" spans="1:20" x14ac:dyDescent="0.25">
      <c r="A22">
        <v>15.85</v>
      </c>
      <c r="B22">
        <v>-26.24</v>
      </c>
      <c r="C22">
        <v>-144.18</v>
      </c>
      <c r="D22">
        <v>-20.74</v>
      </c>
      <c r="E22">
        <v>-147.38</v>
      </c>
      <c r="F22">
        <f t="shared" si="5"/>
        <v>-11.809999999999999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1+0.634284738291559i</v>
      </c>
      <c r="N22">
        <f t="shared" si="10"/>
        <v>-1.4684623895160187</v>
      </c>
      <c r="O22">
        <f t="shared" si="11"/>
        <v>-32.386332668894916</v>
      </c>
      <c r="P22" s="1">
        <f t="shared" si="3"/>
        <v>-6.8110357896176605</v>
      </c>
      <c r="Q22">
        <f t="shared" si="4"/>
        <v>-12.380108987092612</v>
      </c>
      <c r="R22" s="1">
        <f t="shared" si="12"/>
        <v>-154.70049823154744</v>
      </c>
      <c r="S22">
        <f t="shared" si="13"/>
        <v>0.32502425716376548</v>
      </c>
      <c r="T22">
        <f t="shared" si="14"/>
        <v>53.589694358089297</v>
      </c>
    </row>
    <row r="23" spans="1:20" x14ac:dyDescent="0.25">
      <c r="A23">
        <v>19.95</v>
      </c>
      <c r="B23">
        <v>-26.25</v>
      </c>
      <c r="C23">
        <v>-138.28</v>
      </c>
      <c r="D23">
        <v>-22.34</v>
      </c>
      <c r="E23">
        <v>-157.08000000000001</v>
      </c>
      <c r="F23">
        <f t="shared" si="5"/>
        <v>-13.41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1+0.798358392991584i</v>
      </c>
      <c r="N23">
        <f t="shared" si="10"/>
        <v>-2.1414845318541529</v>
      </c>
      <c r="O23">
        <f t="shared" si="11"/>
        <v>-38.602410387303848</v>
      </c>
      <c r="P23" s="1">
        <f t="shared" si="3"/>
        <v>-8.5728810096449415</v>
      </c>
      <c r="Q23">
        <f t="shared" si="4"/>
        <v>-16.086114990802702</v>
      </c>
      <c r="R23" s="1">
        <f t="shared" si="12"/>
        <v>-173.93036787979105</v>
      </c>
      <c r="S23">
        <f t="shared" si="13"/>
        <v>7.1615914439989465</v>
      </c>
      <c r="T23">
        <f t="shared" si="14"/>
        <v>283.9348976842935</v>
      </c>
    </row>
    <row r="24" spans="1:20" x14ac:dyDescent="0.25">
      <c r="A24">
        <v>25.12</v>
      </c>
      <c r="B24">
        <v>-28.54</v>
      </c>
      <c r="C24">
        <v>-158.04</v>
      </c>
      <c r="D24">
        <v>-25.13</v>
      </c>
      <c r="E24">
        <v>-180.78</v>
      </c>
      <c r="F24">
        <f t="shared" si="5"/>
        <v>-16.2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1+1.00525126977186i</v>
      </c>
      <c r="N24">
        <f t="shared" si="10"/>
        <v>-3.0331058270851674</v>
      </c>
      <c r="O24">
        <f t="shared" si="11"/>
        <v>-45.150043494179073</v>
      </c>
      <c r="P24" s="1">
        <f t="shared" si="3"/>
        <v>-10.79452486026471</v>
      </c>
      <c r="Q24">
        <f t="shared" si="4"/>
        <v>-20.311624468265435</v>
      </c>
      <c r="R24" s="1">
        <f t="shared" si="12"/>
        <v>-192.5306363958756</v>
      </c>
      <c r="S24">
        <f t="shared" si="13"/>
        <v>16.90545576803903</v>
      </c>
      <c r="T24">
        <f t="shared" si="14"/>
        <v>138.07745570807637</v>
      </c>
    </row>
    <row r="26" spans="1:20" x14ac:dyDescent="0.25">
      <c r="G26">
        <v>179.22</v>
      </c>
      <c r="H26">
        <f>G26-360</f>
        <v>-180.78</v>
      </c>
      <c r="S26">
        <f>SUM(S2:S21)</f>
        <v>8.9494167280047474</v>
      </c>
      <c r="T26">
        <f>SUM(T2:T21)</f>
        <v>59.281166246906082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305.35524796253515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workbookViewId="0">
      <selection activeCell="B24" sqref="A1:K6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B22" sqref="A1:K6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workbookViewId="0">
      <selection activeCell="B23" sqref="A1:K6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B16" sqref="A1:K6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80" zoomScaleNormal="80" workbookViewId="0">
      <selection activeCell="B25" sqref="B25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F2">
        <f>D2-$D$4</f>
        <v>0</v>
      </c>
      <c r="G2" t="str">
        <f t="shared" ref="G2:G24" si="0">COMPLEX(1,$A2*$V$2)</f>
        <v>1</v>
      </c>
      <c r="H2">
        <f>20*LOG10(1/IMABS(G2))</f>
        <v>0</v>
      </c>
      <c r="I2">
        <f>-ATAN2(IMREAL(G2),IMAGINARY(G2))*180/PI()</f>
        <v>0</v>
      </c>
      <c r="J2" t="str">
        <f t="shared" ref="J2:J24" si="1">COMPLEX(1,$A2*$V$3)</f>
        <v>1</v>
      </c>
      <c r="K2">
        <f>20*LOG10(1/IMABS(J2))</f>
        <v>0</v>
      </c>
      <c r="L2">
        <f>-ATAN2(IMREAL(J2),IMAGINARY(J2))*180/PI()</f>
        <v>0</v>
      </c>
      <c r="M2" t="str">
        <f t="shared" ref="M2:M24" si="2">COMPLEX(1,$A2*$V$4)</f>
        <v>1</v>
      </c>
      <c r="N2">
        <f>20*LOG10(1/IMABS(M2))</f>
        <v>0</v>
      </c>
      <c r="O2">
        <f>-ATAN2(IMREAL(M2),IMAGINARY(M2))*180/PI()</f>
        <v>0</v>
      </c>
      <c r="P2" s="1">
        <f t="shared" ref="P2:P24" si="3">-$A2*$V$5*180/PI()</f>
        <v>0</v>
      </c>
      <c r="Q2">
        <f t="shared" ref="Q2:Q24" si="4">H2+K2+N2</f>
        <v>0</v>
      </c>
      <c r="R2" s="1">
        <f>I2+L2+O2+P2</f>
        <v>0</v>
      </c>
      <c r="S2">
        <f>(Q2-F2)^2</f>
        <v>0</v>
      </c>
      <c r="T2">
        <f>(R2-E2)^2</f>
        <v>0</v>
      </c>
      <c r="U2" t="s">
        <v>0</v>
      </c>
      <c r="V2">
        <v>0.1</v>
      </c>
      <c r="W2" t="s">
        <v>14</v>
      </c>
    </row>
    <row r="3" spans="1:23" x14ac:dyDescent="0.25">
      <c r="F3">
        <f t="shared" ref="F3:F24" si="5">D3-$D$4</f>
        <v>0</v>
      </c>
      <c r="G3" t="str">
        <f t="shared" si="0"/>
        <v>1</v>
      </c>
      <c r="H3">
        <f t="shared" ref="H3:H24" si="6">20*LOG10(1/IMABS(G3))</f>
        <v>0</v>
      </c>
      <c r="I3">
        <f t="shared" ref="I3:I24" si="7">-ATAN2(IMREAL(G3),IMAGINARY(G3))*180/PI()</f>
        <v>0</v>
      </c>
      <c r="J3" t="str">
        <f t="shared" si="1"/>
        <v>1</v>
      </c>
      <c r="K3">
        <f t="shared" ref="K3:K24" si="8">20*LOG10(1/IMABS(J3))</f>
        <v>0</v>
      </c>
      <c r="L3">
        <f t="shared" ref="L3:L24" si="9">-ATAN2(IMREAL(J3),IMAGINARY(J3))*180/PI()</f>
        <v>0</v>
      </c>
      <c r="M3" t="str">
        <f t="shared" si="2"/>
        <v>1</v>
      </c>
      <c r="N3">
        <f t="shared" ref="N3:N24" si="10">20*LOG10(1/IMABS(M3))</f>
        <v>0</v>
      </c>
      <c r="O3">
        <f t="shared" ref="O3:O24" si="11">-ATAN2(IMREAL(M3),IMAGINARY(M3))*180/PI()</f>
        <v>0</v>
      </c>
      <c r="P3" s="1">
        <f t="shared" si="3"/>
        <v>0</v>
      </c>
      <c r="Q3">
        <f t="shared" si="4"/>
        <v>0</v>
      </c>
      <c r="R3" s="1">
        <f t="shared" ref="R3:R24" si="12">I3+L3+O3+P3</f>
        <v>0</v>
      </c>
      <c r="S3">
        <f t="shared" ref="S3:S24" si="13">(Q3-F3)^2</f>
        <v>0</v>
      </c>
      <c r="T3">
        <f t="shared" ref="T3:T24" si="14">(R3-E3)^2</f>
        <v>0</v>
      </c>
      <c r="U3" t="s">
        <v>3</v>
      </c>
      <c r="V3">
        <v>0.1</v>
      </c>
      <c r="W3" t="s">
        <v>15</v>
      </c>
    </row>
    <row r="4" spans="1:23" x14ac:dyDescent="0.25">
      <c r="F4">
        <f t="shared" si="5"/>
        <v>0</v>
      </c>
      <c r="G4" t="str">
        <f t="shared" si="0"/>
        <v>1</v>
      </c>
      <c r="H4">
        <f t="shared" si="6"/>
        <v>0</v>
      </c>
      <c r="I4">
        <f t="shared" si="7"/>
        <v>0</v>
      </c>
      <c r="J4" t="str">
        <f t="shared" si="1"/>
        <v>1</v>
      </c>
      <c r="K4">
        <f t="shared" si="8"/>
        <v>0</v>
      </c>
      <c r="L4">
        <f t="shared" si="9"/>
        <v>0</v>
      </c>
      <c r="M4" t="str">
        <f t="shared" si="2"/>
        <v>1</v>
      </c>
      <c r="N4">
        <f t="shared" si="10"/>
        <v>0</v>
      </c>
      <c r="O4">
        <f t="shared" si="11"/>
        <v>0</v>
      </c>
      <c r="P4" s="1">
        <f t="shared" si="3"/>
        <v>0</v>
      </c>
      <c r="Q4">
        <f t="shared" si="4"/>
        <v>0</v>
      </c>
      <c r="R4" s="1">
        <f t="shared" si="12"/>
        <v>0</v>
      </c>
      <c r="S4">
        <f t="shared" si="13"/>
        <v>0</v>
      </c>
      <c r="T4">
        <f t="shared" si="14"/>
        <v>0</v>
      </c>
      <c r="U4" t="s">
        <v>16</v>
      </c>
      <c r="V4" s="2">
        <v>0.44212492625452643</v>
      </c>
      <c r="W4" t="s">
        <v>17</v>
      </c>
    </row>
    <row r="5" spans="1:23" x14ac:dyDescent="0.25">
      <c r="F5">
        <f t="shared" si="5"/>
        <v>0</v>
      </c>
      <c r="G5" t="str">
        <f t="shared" si="0"/>
        <v>1</v>
      </c>
      <c r="H5">
        <f t="shared" si="6"/>
        <v>0</v>
      </c>
      <c r="I5">
        <f t="shared" si="7"/>
        <v>0</v>
      </c>
      <c r="J5" t="str">
        <f t="shared" si="1"/>
        <v>1</v>
      </c>
      <c r="K5">
        <f t="shared" si="8"/>
        <v>0</v>
      </c>
      <c r="L5">
        <f t="shared" si="9"/>
        <v>0</v>
      </c>
      <c r="M5" t="str">
        <f t="shared" si="2"/>
        <v>1</v>
      </c>
      <c r="N5">
        <f t="shared" si="10"/>
        <v>0</v>
      </c>
      <c r="O5">
        <f t="shared" si="11"/>
        <v>0</v>
      </c>
      <c r="P5" s="1">
        <f t="shared" si="3"/>
        <v>0</v>
      </c>
      <c r="Q5">
        <f t="shared" si="4"/>
        <v>0</v>
      </c>
      <c r="R5" s="1">
        <f t="shared" si="12"/>
        <v>0</v>
      </c>
      <c r="S5">
        <f t="shared" si="13"/>
        <v>0</v>
      </c>
      <c r="T5">
        <f t="shared" si="14"/>
        <v>0</v>
      </c>
      <c r="U5" t="s">
        <v>18</v>
      </c>
      <c r="V5">
        <v>7.4999999999999997E-3</v>
      </c>
      <c r="W5" t="s">
        <v>19</v>
      </c>
    </row>
    <row r="6" spans="1:23" x14ac:dyDescent="0.25">
      <c r="F6">
        <f t="shared" si="5"/>
        <v>0</v>
      </c>
      <c r="G6" t="str">
        <f t="shared" si="0"/>
        <v>1</v>
      </c>
      <c r="H6">
        <f t="shared" si="6"/>
        <v>0</v>
      </c>
      <c r="I6">
        <f t="shared" si="7"/>
        <v>0</v>
      </c>
      <c r="J6" t="str">
        <f t="shared" si="1"/>
        <v>1</v>
      </c>
      <c r="K6">
        <f t="shared" si="8"/>
        <v>0</v>
      </c>
      <c r="L6">
        <f t="shared" si="9"/>
        <v>0</v>
      </c>
      <c r="M6" t="str">
        <f t="shared" si="2"/>
        <v>1</v>
      </c>
      <c r="N6">
        <f t="shared" si="10"/>
        <v>0</v>
      </c>
      <c r="O6">
        <f t="shared" si="11"/>
        <v>0</v>
      </c>
      <c r="P6" s="1">
        <f t="shared" si="3"/>
        <v>0</v>
      </c>
      <c r="Q6">
        <f t="shared" si="4"/>
        <v>0</v>
      </c>
      <c r="R6" s="1">
        <f t="shared" si="12"/>
        <v>0</v>
      </c>
      <c r="S6">
        <f t="shared" si="13"/>
        <v>0</v>
      </c>
      <c r="T6">
        <f t="shared" si="14"/>
        <v>0</v>
      </c>
    </row>
    <row r="7" spans="1:23" x14ac:dyDescent="0.25">
      <c r="F7">
        <f t="shared" si="5"/>
        <v>0</v>
      </c>
      <c r="G7" t="str">
        <f t="shared" si="0"/>
        <v>1</v>
      </c>
      <c r="H7">
        <f t="shared" si="6"/>
        <v>0</v>
      </c>
      <c r="I7">
        <f t="shared" si="7"/>
        <v>0</v>
      </c>
      <c r="J7" t="str">
        <f t="shared" si="1"/>
        <v>1</v>
      </c>
      <c r="K7">
        <f t="shared" si="8"/>
        <v>0</v>
      </c>
      <c r="L7">
        <f t="shared" si="9"/>
        <v>0</v>
      </c>
      <c r="M7" t="str">
        <f t="shared" si="2"/>
        <v>1</v>
      </c>
      <c r="N7">
        <f t="shared" si="10"/>
        <v>0</v>
      </c>
      <c r="O7">
        <f t="shared" si="11"/>
        <v>0</v>
      </c>
      <c r="P7" s="1">
        <f t="shared" si="3"/>
        <v>0</v>
      </c>
      <c r="Q7">
        <f t="shared" si="4"/>
        <v>0</v>
      </c>
      <c r="R7" s="1">
        <f t="shared" si="12"/>
        <v>0</v>
      </c>
      <c r="S7">
        <f t="shared" si="13"/>
        <v>0</v>
      </c>
      <c r="T7">
        <f t="shared" si="14"/>
        <v>0</v>
      </c>
    </row>
    <row r="8" spans="1:23" x14ac:dyDescent="0.25">
      <c r="F8">
        <f t="shared" si="5"/>
        <v>0</v>
      </c>
      <c r="G8" t="str">
        <f t="shared" si="0"/>
        <v>1</v>
      </c>
      <c r="H8">
        <f t="shared" si="6"/>
        <v>0</v>
      </c>
      <c r="I8">
        <f t="shared" si="7"/>
        <v>0</v>
      </c>
      <c r="J8" t="str">
        <f t="shared" si="1"/>
        <v>1</v>
      </c>
      <c r="K8">
        <f t="shared" si="8"/>
        <v>0</v>
      </c>
      <c r="L8">
        <f t="shared" si="9"/>
        <v>0</v>
      </c>
      <c r="M8" t="str">
        <f t="shared" si="2"/>
        <v>1</v>
      </c>
      <c r="N8">
        <f t="shared" si="10"/>
        <v>0</v>
      </c>
      <c r="O8">
        <f t="shared" si="11"/>
        <v>0</v>
      </c>
      <c r="P8" s="1">
        <f t="shared" si="3"/>
        <v>0</v>
      </c>
      <c r="Q8">
        <f t="shared" si="4"/>
        <v>0</v>
      </c>
      <c r="R8" s="1">
        <f t="shared" si="12"/>
        <v>0</v>
      </c>
      <c r="S8">
        <f t="shared" si="13"/>
        <v>0</v>
      </c>
      <c r="T8">
        <f t="shared" si="14"/>
        <v>0</v>
      </c>
    </row>
    <row r="9" spans="1:23" x14ac:dyDescent="0.25">
      <c r="F9">
        <f t="shared" si="5"/>
        <v>0</v>
      </c>
      <c r="G9" t="str">
        <f t="shared" si="0"/>
        <v>1</v>
      </c>
      <c r="H9">
        <f t="shared" si="6"/>
        <v>0</v>
      </c>
      <c r="I9">
        <f t="shared" si="7"/>
        <v>0</v>
      </c>
      <c r="J9" t="str">
        <f t="shared" si="1"/>
        <v>1</v>
      </c>
      <c r="K9">
        <f t="shared" si="8"/>
        <v>0</v>
      </c>
      <c r="L9">
        <f t="shared" si="9"/>
        <v>0</v>
      </c>
      <c r="M9" t="str">
        <f t="shared" si="2"/>
        <v>1</v>
      </c>
      <c r="N9">
        <f t="shared" si="10"/>
        <v>0</v>
      </c>
      <c r="O9">
        <f t="shared" si="11"/>
        <v>0</v>
      </c>
      <c r="P9" s="1">
        <f t="shared" si="3"/>
        <v>0</v>
      </c>
      <c r="Q9">
        <f t="shared" si="4"/>
        <v>0</v>
      </c>
      <c r="R9" s="1">
        <f t="shared" si="12"/>
        <v>0</v>
      </c>
      <c r="S9">
        <f t="shared" si="13"/>
        <v>0</v>
      </c>
      <c r="T9">
        <f t="shared" si="14"/>
        <v>0</v>
      </c>
    </row>
    <row r="10" spans="1:23" x14ac:dyDescent="0.25">
      <c r="F10">
        <f t="shared" si="5"/>
        <v>0</v>
      </c>
      <c r="G10" t="str">
        <f t="shared" si="0"/>
        <v>1</v>
      </c>
      <c r="H10">
        <f t="shared" si="6"/>
        <v>0</v>
      </c>
      <c r="I10">
        <f t="shared" si="7"/>
        <v>0</v>
      </c>
      <c r="J10" t="str">
        <f t="shared" si="1"/>
        <v>1</v>
      </c>
      <c r="K10">
        <f t="shared" si="8"/>
        <v>0</v>
      </c>
      <c r="L10">
        <f t="shared" si="9"/>
        <v>0</v>
      </c>
      <c r="M10" t="str">
        <f t="shared" si="2"/>
        <v>1</v>
      </c>
      <c r="N10">
        <f t="shared" si="10"/>
        <v>0</v>
      </c>
      <c r="O10">
        <f t="shared" si="11"/>
        <v>0</v>
      </c>
      <c r="P10" s="1">
        <f t="shared" si="3"/>
        <v>0</v>
      </c>
      <c r="Q10">
        <f t="shared" si="4"/>
        <v>0</v>
      </c>
      <c r="R10" s="1">
        <f t="shared" si="12"/>
        <v>0</v>
      </c>
      <c r="S10">
        <f t="shared" si="13"/>
        <v>0</v>
      </c>
      <c r="T10">
        <f t="shared" si="14"/>
        <v>0</v>
      </c>
    </row>
    <row r="11" spans="1:23" x14ac:dyDescent="0.25">
      <c r="F11">
        <f t="shared" si="5"/>
        <v>0</v>
      </c>
      <c r="G11" t="str">
        <f t="shared" si="0"/>
        <v>1</v>
      </c>
      <c r="H11">
        <f t="shared" si="6"/>
        <v>0</v>
      </c>
      <c r="I11">
        <f t="shared" si="7"/>
        <v>0</v>
      </c>
      <c r="J11" t="str">
        <f t="shared" si="1"/>
        <v>1</v>
      </c>
      <c r="K11">
        <f t="shared" si="8"/>
        <v>0</v>
      </c>
      <c r="L11">
        <f t="shared" si="9"/>
        <v>0</v>
      </c>
      <c r="M11" t="str">
        <f t="shared" si="2"/>
        <v>1</v>
      </c>
      <c r="N11">
        <f t="shared" si="10"/>
        <v>0</v>
      </c>
      <c r="O11">
        <f t="shared" si="11"/>
        <v>0</v>
      </c>
      <c r="P11" s="1">
        <f t="shared" si="3"/>
        <v>0</v>
      </c>
      <c r="Q11">
        <f t="shared" si="4"/>
        <v>0</v>
      </c>
      <c r="R11" s="1">
        <f t="shared" si="12"/>
        <v>0</v>
      </c>
      <c r="S11">
        <f t="shared" si="13"/>
        <v>0</v>
      </c>
      <c r="T11">
        <f t="shared" si="14"/>
        <v>0</v>
      </c>
    </row>
    <row r="12" spans="1:23" x14ac:dyDescent="0.25">
      <c r="F12">
        <f t="shared" si="5"/>
        <v>0</v>
      </c>
      <c r="G12" t="str">
        <f t="shared" si="0"/>
        <v>1</v>
      </c>
      <c r="H12">
        <f t="shared" si="6"/>
        <v>0</v>
      </c>
      <c r="I12">
        <f t="shared" si="7"/>
        <v>0</v>
      </c>
      <c r="J12" t="str">
        <f t="shared" si="1"/>
        <v>1</v>
      </c>
      <c r="K12">
        <f t="shared" si="8"/>
        <v>0</v>
      </c>
      <c r="L12">
        <f t="shared" si="9"/>
        <v>0</v>
      </c>
      <c r="M12" t="str">
        <f t="shared" si="2"/>
        <v>1</v>
      </c>
      <c r="N12">
        <f t="shared" si="10"/>
        <v>0</v>
      </c>
      <c r="O12">
        <f t="shared" si="11"/>
        <v>0</v>
      </c>
      <c r="P12" s="1">
        <f t="shared" si="3"/>
        <v>0</v>
      </c>
      <c r="Q12">
        <f t="shared" si="4"/>
        <v>0</v>
      </c>
      <c r="R12" s="1">
        <f t="shared" si="12"/>
        <v>0</v>
      </c>
      <c r="S12">
        <f t="shared" si="13"/>
        <v>0</v>
      </c>
      <c r="T12">
        <f t="shared" si="14"/>
        <v>0</v>
      </c>
    </row>
    <row r="13" spans="1:23" x14ac:dyDescent="0.25">
      <c r="F13">
        <f t="shared" si="5"/>
        <v>0</v>
      </c>
      <c r="G13" t="str">
        <f t="shared" si="0"/>
        <v>1</v>
      </c>
      <c r="H13">
        <f t="shared" si="6"/>
        <v>0</v>
      </c>
      <c r="I13">
        <f t="shared" si="7"/>
        <v>0</v>
      </c>
      <c r="J13" t="str">
        <f t="shared" si="1"/>
        <v>1</v>
      </c>
      <c r="K13">
        <f t="shared" si="8"/>
        <v>0</v>
      </c>
      <c r="L13">
        <f t="shared" si="9"/>
        <v>0</v>
      </c>
      <c r="M13" t="str">
        <f t="shared" si="2"/>
        <v>1</v>
      </c>
      <c r="N13">
        <f t="shared" si="10"/>
        <v>0</v>
      </c>
      <c r="O13">
        <f t="shared" si="11"/>
        <v>0</v>
      </c>
      <c r="P13" s="1">
        <f t="shared" si="3"/>
        <v>0</v>
      </c>
      <c r="Q13">
        <f t="shared" si="4"/>
        <v>0</v>
      </c>
      <c r="R13" s="1">
        <f t="shared" si="12"/>
        <v>0</v>
      </c>
      <c r="S13">
        <f t="shared" si="13"/>
        <v>0</v>
      </c>
      <c r="T13">
        <f t="shared" si="14"/>
        <v>0</v>
      </c>
    </row>
    <row r="14" spans="1:23" x14ac:dyDescent="0.25">
      <c r="F14">
        <f t="shared" si="5"/>
        <v>0</v>
      </c>
      <c r="G14" t="str">
        <f t="shared" si="0"/>
        <v>1</v>
      </c>
      <c r="H14">
        <f t="shared" si="6"/>
        <v>0</v>
      </c>
      <c r="I14">
        <f t="shared" si="7"/>
        <v>0</v>
      </c>
      <c r="J14" t="str">
        <f t="shared" si="1"/>
        <v>1</v>
      </c>
      <c r="K14">
        <f t="shared" si="8"/>
        <v>0</v>
      </c>
      <c r="L14">
        <f t="shared" si="9"/>
        <v>0</v>
      </c>
      <c r="M14" t="str">
        <f t="shared" si="2"/>
        <v>1</v>
      </c>
      <c r="N14">
        <f t="shared" si="10"/>
        <v>0</v>
      </c>
      <c r="O14">
        <f t="shared" si="11"/>
        <v>0</v>
      </c>
      <c r="P14" s="1">
        <f t="shared" si="3"/>
        <v>0</v>
      </c>
      <c r="Q14">
        <f t="shared" si="4"/>
        <v>0</v>
      </c>
      <c r="R14" s="1">
        <f t="shared" si="12"/>
        <v>0</v>
      </c>
      <c r="S14">
        <f t="shared" si="13"/>
        <v>0</v>
      </c>
      <c r="T14">
        <f t="shared" si="14"/>
        <v>0</v>
      </c>
    </row>
    <row r="15" spans="1:23" x14ac:dyDescent="0.25">
      <c r="F15">
        <f t="shared" si="5"/>
        <v>0</v>
      </c>
      <c r="G15" t="str">
        <f t="shared" si="0"/>
        <v>1</v>
      </c>
      <c r="H15">
        <f t="shared" si="6"/>
        <v>0</v>
      </c>
      <c r="I15">
        <f t="shared" si="7"/>
        <v>0</v>
      </c>
      <c r="J15" t="str">
        <f t="shared" si="1"/>
        <v>1</v>
      </c>
      <c r="K15">
        <f t="shared" si="8"/>
        <v>0</v>
      </c>
      <c r="L15">
        <f t="shared" si="9"/>
        <v>0</v>
      </c>
      <c r="M15" t="str">
        <f t="shared" si="2"/>
        <v>1</v>
      </c>
      <c r="N15">
        <f t="shared" si="10"/>
        <v>0</v>
      </c>
      <c r="O15">
        <f t="shared" si="11"/>
        <v>0</v>
      </c>
      <c r="P15" s="1">
        <f t="shared" si="3"/>
        <v>0</v>
      </c>
      <c r="Q15">
        <f t="shared" si="4"/>
        <v>0</v>
      </c>
      <c r="R15" s="1">
        <f t="shared" si="12"/>
        <v>0</v>
      </c>
      <c r="S15">
        <f t="shared" si="13"/>
        <v>0</v>
      </c>
      <c r="T15">
        <f t="shared" si="14"/>
        <v>0</v>
      </c>
    </row>
    <row r="16" spans="1:23" x14ac:dyDescent="0.25">
      <c r="F16">
        <f t="shared" si="5"/>
        <v>0</v>
      </c>
      <c r="G16" t="str">
        <f t="shared" si="0"/>
        <v>1</v>
      </c>
      <c r="H16">
        <f t="shared" si="6"/>
        <v>0</v>
      </c>
      <c r="I16">
        <f t="shared" si="7"/>
        <v>0</v>
      </c>
      <c r="J16" t="str">
        <f t="shared" si="1"/>
        <v>1</v>
      </c>
      <c r="K16">
        <f t="shared" si="8"/>
        <v>0</v>
      </c>
      <c r="L16">
        <f t="shared" si="9"/>
        <v>0</v>
      </c>
      <c r="M16" t="str">
        <f t="shared" si="2"/>
        <v>1</v>
      </c>
      <c r="N16">
        <f t="shared" si="10"/>
        <v>0</v>
      </c>
      <c r="O16">
        <f t="shared" si="11"/>
        <v>0</v>
      </c>
      <c r="P16" s="1">
        <f t="shared" si="3"/>
        <v>0</v>
      </c>
      <c r="Q16">
        <f t="shared" si="4"/>
        <v>0</v>
      </c>
      <c r="R16" s="1">
        <f t="shared" si="12"/>
        <v>0</v>
      </c>
      <c r="S16">
        <f t="shared" si="13"/>
        <v>0</v>
      </c>
      <c r="T16">
        <f t="shared" si="14"/>
        <v>0</v>
      </c>
    </row>
    <row r="17" spans="6:20" x14ac:dyDescent="0.25">
      <c r="F17">
        <f t="shared" si="5"/>
        <v>0</v>
      </c>
      <c r="G17" t="str">
        <f t="shared" si="0"/>
        <v>1</v>
      </c>
      <c r="H17">
        <f t="shared" si="6"/>
        <v>0</v>
      </c>
      <c r="I17">
        <f t="shared" si="7"/>
        <v>0</v>
      </c>
      <c r="J17" t="str">
        <f t="shared" si="1"/>
        <v>1</v>
      </c>
      <c r="K17">
        <f t="shared" si="8"/>
        <v>0</v>
      </c>
      <c r="L17">
        <f t="shared" si="9"/>
        <v>0</v>
      </c>
      <c r="M17" t="str">
        <f t="shared" si="2"/>
        <v>1</v>
      </c>
      <c r="N17">
        <f t="shared" si="10"/>
        <v>0</v>
      </c>
      <c r="O17">
        <f t="shared" si="11"/>
        <v>0</v>
      </c>
      <c r="P17" s="1">
        <f t="shared" si="3"/>
        <v>0</v>
      </c>
      <c r="Q17">
        <f t="shared" si="4"/>
        <v>0</v>
      </c>
      <c r="R17" s="1">
        <f t="shared" si="12"/>
        <v>0</v>
      </c>
      <c r="S17">
        <f t="shared" si="13"/>
        <v>0</v>
      </c>
      <c r="T17">
        <f t="shared" si="14"/>
        <v>0</v>
      </c>
    </row>
    <row r="18" spans="6:20" x14ac:dyDescent="0.25">
      <c r="F18">
        <f t="shared" si="5"/>
        <v>0</v>
      </c>
      <c r="G18" t="str">
        <f t="shared" si="0"/>
        <v>1</v>
      </c>
      <c r="H18">
        <f t="shared" si="6"/>
        <v>0</v>
      </c>
      <c r="I18">
        <f t="shared" si="7"/>
        <v>0</v>
      </c>
      <c r="J18" t="str">
        <f t="shared" si="1"/>
        <v>1</v>
      </c>
      <c r="K18">
        <f t="shared" si="8"/>
        <v>0</v>
      </c>
      <c r="L18">
        <f t="shared" si="9"/>
        <v>0</v>
      </c>
      <c r="M18" t="str">
        <f t="shared" si="2"/>
        <v>1</v>
      </c>
      <c r="N18">
        <f t="shared" si="10"/>
        <v>0</v>
      </c>
      <c r="O18">
        <f t="shared" si="11"/>
        <v>0</v>
      </c>
      <c r="P18" s="1">
        <f t="shared" si="3"/>
        <v>0</v>
      </c>
      <c r="Q18">
        <f t="shared" si="4"/>
        <v>0</v>
      </c>
      <c r="R18" s="1">
        <f t="shared" si="12"/>
        <v>0</v>
      </c>
      <c r="S18">
        <f t="shared" si="13"/>
        <v>0</v>
      </c>
      <c r="T18">
        <f t="shared" si="14"/>
        <v>0</v>
      </c>
    </row>
    <row r="19" spans="6:20" x14ac:dyDescent="0.25">
      <c r="F19">
        <f t="shared" si="5"/>
        <v>0</v>
      </c>
      <c r="G19" t="str">
        <f t="shared" si="0"/>
        <v>1</v>
      </c>
      <c r="H19">
        <f t="shared" si="6"/>
        <v>0</v>
      </c>
      <c r="I19">
        <f t="shared" si="7"/>
        <v>0</v>
      </c>
      <c r="J19" t="str">
        <f t="shared" si="1"/>
        <v>1</v>
      </c>
      <c r="K19">
        <f t="shared" si="8"/>
        <v>0</v>
      </c>
      <c r="L19">
        <f t="shared" si="9"/>
        <v>0</v>
      </c>
      <c r="M19" t="str">
        <f t="shared" si="2"/>
        <v>1</v>
      </c>
      <c r="N19">
        <f t="shared" si="10"/>
        <v>0</v>
      </c>
      <c r="O19">
        <f t="shared" si="11"/>
        <v>0</v>
      </c>
      <c r="P19" s="1">
        <f t="shared" si="3"/>
        <v>0</v>
      </c>
      <c r="Q19">
        <f t="shared" si="4"/>
        <v>0</v>
      </c>
      <c r="R19" s="1">
        <f t="shared" si="12"/>
        <v>0</v>
      </c>
      <c r="S19">
        <f t="shared" si="13"/>
        <v>0</v>
      </c>
      <c r="T19">
        <f t="shared" si="14"/>
        <v>0</v>
      </c>
    </row>
    <row r="20" spans="6:20" x14ac:dyDescent="0.25">
      <c r="F20">
        <f t="shared" si="5"/>
        <v>0</v>
      </c>
      <c r="G20" t="str">
        <f t="shared" si="0"/>
        <v>1</v>
      </c>
      <c r="H20">
        <f t="shared" si="6"/>
        <v>0</v>
      </c>
      <c r="I20">
        <f t="shared" si="7"/>
        <v>0</v>
      </c>
      <c r="J20" t="str">
        <f t="shared" si="1"/>
        <v>1</v>
      </c>
      <c r="K20">
        <f t="shared" si="8"/>
        <v>0</v>
      </c>
      <c r="L20">
        <f t="shared" si="9"/>
        <v>0</v>
      </c>
      <c r="M20" t="str">
        <f t="shared" si="2"/>
        <v>1</v>
      </c>
      <c r="N20">
        <f t="shared" si="10"/>
        <v>0</v>
      </c>
      <c r="O20">
        <f t="shared" si="11"/>
        <v>0</v>
      </c>
      <c r="P20" s="1">
        <f t="shared" si="3"/>
        <v>0</v>
      </c>
      <c r="Q20">
        <f t="shared" si="4"/>
        <v>0</v>
      </c>
      <c r="R20" s="1">
        <f t="shared" si="12"/>
        <v>0</v>
      </c>
      <c r="S20">
        <f t="shared" si="13"/>
        <v>0</v>
      </c>
      <c r="T20">
        <f t="shared" si="14"/>
        <v>0</v>
      </c>
    </row>
    <row r="21" spans="6:20" x14ac:dyDescent="0.25">
      <c r="F21">
        <f t="shared" si="5"/>
        <v>0</v>
      </c>
      <c r="G21" t="str">
        <f t="shared" si="0"/>
        <v>1</v>
      </c>
      <c r="H21">
        <f t="shared" si="6"/>
        <v>0</v>
      </c>
      <c r="I21">
        <f t="shared" si="7"/>
        <v>0</v>
      </c>
      <c r="J21" t="str">
        <f t="shared" si="1"/>
        <v>1</v>
      </c>
      <c r="K21">
        <f t="shared" si="8"/>
        <v>0</v>
      </c>
      <c r="L21">
        <f t="shared" si="9"/>
        <v>0</v>
      </c>
      <c r="M21" t="str">
        <f t="shared" si="2"/>
        <v>1</v>
      </c>
      <c r="N21">
        <f t="shared" si="10"/>
        <v>0</v>
      </c>
      <c r="O21">
        <f t="shared" si="11"/>
        <v>0</v>
      </c>
      <c r="P21" s="1">
        <f t="shared" si="3"/>
        <v>0</v>
      </c>
      <c r="Q21">
        <f t="shared" si="4"/>
        <v>0</v>
      </c>
      <c r="R21" s="1">
        <f t="shared" si="12"/>
        <v>0</v>
      </c>
      <c r="S21">
        <f t="shared" si="13"/>
        <v>0</v>
      </c>
      <c r="T21">
        <f t="shared" si="14"/>
        <v>0</v>
      </c>
    </row>
    <row r="22" spans="6:20" x14ac:dyDescent="0.25">
      <c r="F22">
        <f t="shared" si="5"/>
        <v>0</v>
      </c>
      <c r="G22" t="str">
        <f t="shared" si="0"/>
        <v>1</v>
      </c>
      <c r="H22">
        <f t="shared" si="6"/>
        <v>0</v>
      </c>
      <c r="I22">
        <f t="shared" si="7"/>
        <v>0</v>
      </c>
      <c r="J22" t="str">
        <f t="shared" si="1"/>
        <v>1</v>
      </c>
      <c r="K22">
        <f t="shared" si="8"/>
        <v>0</v>
      </c>
      <c r="L22">
        <f t="shared" si="9"/>
        <v>0</v>
      </c>
      <c r="M22" t="str">
        <f t="shared" si="2"/>
        <v>1</v>
      </c>
      <c r="N22">
        <f t="shared" si="10"/>
        <v>0</v>
      </c>
      <c r="O22">
        <f t="shared" si="11"/>
        <v>0</v>
      </c>
      <c r="P22" s="1">
        <f t="shared" si="3"/>
        <v>0</v>
      </c>
      <c r="Q22">
        <f t="shared" si="4"/>
        <v>0</v>
      </c>
      <c r="R22" s="1">
        <f t="shared" si="12"/>
        <v>0</v>
      </c>
      <c r="S22">
        <f t="shared" si="13"/>
        <v>0</v>
      </c>
      <c r="T22">
        <f t="shared" si="14"/>
        <v>0</v>
      </c>
    </row>
    <row r="23" spans="6:20" x14ac:dyDescent="0.25">
      <c r="F23">
        <f t="shared" si="5"/>
        <v>0</v>
      </c>
      <c r="G23" t="str">
        <f t="shared" si="0"/>
        <v>1</v>
      </c>
      <c r="H23">
        <f t="shared" si="6"/>
        <v>0</v>
      </c>
      <c r="I23">
        <f t="shared" si="7"/>
        <v>0</v>
      </c>
      <c r="J23" t="str">
        <f t="shared" si="1"/>
        <v>1</v>
      </c>
      <c r="K23">
        <f t="shared" si="8"/>
        <v>0</v>
      </c>
      <c r="L23">
        <f t="shared" si="9"/>
        <v>0</v>
      </c>
      <c r="M23" t="str">
        <f t="shared" si="2"/>
        <v>1</v>
      </c>
      <c r="N23">
        <f t="shared" si="10"/>
        <v>0</v>
      </c>
      <c r="O23">
        <f t="shared" si="11"/>
        <v>0</v>
      </c>
      <c r="P23" s="1">
        <f t="shared" si="3"/>
        <v>0</v>
      </c>
      <c r="Q23">
        <f t="shared" si="4"/>
        <v>0</v>
      </c>
      <c r="R23" s="1">
        <f t="shared" si="12"/>
        <v>0</v>
      </c>
      <c r="S23">
        <f t="shared" si="13"/>
        <v>0</v>
      </c>
      <c r="T23">
        <f t="shared" si="14"/>
        <v>0</v>
      </c>
    </row>
    <row r="24" spans="6:20" x14ac:dyDescent="0.25">
      <c r="F24">
        <f t="shared" si="5"/>
        <v>0</v>
      </c>
      <c r="G24" t="str">
        <f t="shared" si="0"/>
        <v>1</v>
      </c>
      <c r="H24">
        <f t="shared" si="6"/>
        <v>0</v>
      </c>
      <c r="I24">
        <f t="shared" si="7"/>
        <v>0</v>
      </c>
      <c r="J24" t="str">
        <f t="shared" si="1"/>
        <v>1</v>
      </c>
      <c r="K24">
        <f t="shared" si="8"/>
        <v>0</v>
      </c>
      <c r="L24">
        <f t="shared" si="9"/>
        <v>0</v>
      </c>
      <c r="M24" t="str">
        <f t="shared" si="2"/>
        <v>1</v>
      </c>
      <c r="N24">
        <f t="shared" si="10"/>
        <v>0</v>
      </c>
      <c r="O24">
        <f t="shared" si="11"/>
        <v>0</v>
      </c>
      <c r="P24" s="1">
        <f t="shared" si="3"/>
        <v>0</v>
      </c>
      <c r="Q24">
        <f t="shared" si="4"/>
        <v>0</v>
      </c>
      <c r="R24" s="1">
        <f t="shared" si="12"/>
        <v>0</v>
      </c>
      <c r="S24">
        <f t="shared" si="13"/>
        <v>0</v>
      </c>
      <c r="T24">
        <f t="shared" si="14"/>
        <v>0</v>
      </c>
    </row>
    <row r="26" spans="6:20" x14ac:dyDescent="0.25">
      <c r="G26">
        <v>178.77</v>
      </c>
      <c r="H26">
        <f>G26-360</f>
        <v>-181.23</v>
      </c>
      <c r="S26">
        <f>SUM(S2:S21)</f>
        <v>0</v>
      </c>
      <c r="T26">
        <f>SUM(T2:T21)</f>
        <v>0</v>
      </c>
    </row>
    <row r="27" spans="6:20" x14ac:dyDescent="0.25">
      <c r="G27">
        <v>158.49</v>
      </c>
      <c r="H27">
        <f t="shared" ref="H27:H30" si="15">G27-360</f>
        <v>-201.51</v>
      </c>
      <c r="T27">
        <f>5*T26+S26</f>
        <v>0</v>
      </c>
    </row>
    <row r="28" spans="6:20" x14ac:dyDescent="0.25">
      <c r="G28">
        <v>135.46</v>
      </c>
      <c r="H28">
        <f t="shared" si="15"/>
        <v>-224.54</v>
      </c>
    </row>
    <row r="29" spans="6:20" x14ac:dyDescent="0.25">
      <c r="G29">
        <v>122.47</v>
      </c>
      <c r="H29">
        <f t="shared" si="15"/>
        <v>-237.53</v>
      </c>
    </row>
    <row r="30" spans="6:20" x14ac:dyDescent="0.25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H4" zoomScale="80" zoomScaleNormal="80" workbookViewId="0">
      <selection activeCell="L29" sqref="L29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3.18</v>
      </c>
      <c r="C2">
        <v>-5.1100000000000003</v>
      </c>
      <c r="D2">
        <v>2.97</v>
      </c>
      <c r="E2">
        <v>-5.59</v>
      </c>
      <c r="F2">
        <f>D2-$D$4</f>
        <v>8.0000000000000071E-2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1+0.0618181071954439i</v>
      </c>
      <c r="N2">
        <f>20*LOG10(1/IMABS(M2))</f>
        <v>-1.6564838753429827E-2</v>
      </c>
      <c r="O2">
        <f>-ATAN2(IMREAL(M2),IMAGINARY(M2))*180/PI()</f>
        <v>-3.5374151706963839</v>
      </c>
      <c r="P2" s="1">
        <f t="shared" ref="P2:P24" si="3">-$A2*$V$5*180/PI()</f>
        <v>-6.8754935415698784E-2</v>
      </c>
      <c r="Q2">
        <f t="shared" ref="Q2:Q24" si="4">H2+K2+N2</f>
        <v>-1.8788141930108408E-2</v>
      </c>
      <c r="R2" s="1">
        <f>I2+L2+O2+P2</f>
        <v>-5.4394786188826583</v>
      </c>
      <c r="S2">
        <f>(Q2-F2)^2</f>
        <v>9.7590969860032583E-3</v>
      </c>
      <c r="T2">
        <f>(R2-E2)^2</f>
        <v>2.2656686173471996E-2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3.17</v>
      </c>
      <c r="C3">
        <v>-6.4</v>
      </c>
      <c r="D3">
        <v>2.94</v>
      </c>
      <c r="E3">
        <v>-6.6</v>
      </c>
      <c r="F3">
        <f t="shared" ref="F3:F24" si="5">D3-$D$4</f>
        <v>4.9999999999999822E-2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1+0.0772726339943049i</v>
      </c>
      <c r="N3">
        <f t="shared" ref="N3:N24" si="10">20*LOG10(1/IMABS(M3))</f>
        <v>-2.5854870036614561E-2</v>
      </c>
      <c r="O3">
        <f t="shared" ref="O3:O24" si="11">-ATAN2(IMREAL(M3),IMAGINARY(M3))*180/PI()</f>
        <v>-4.4186151542519569</v>
      </c>
      <c r="P3" s="1">
        <f t="shared" si="3"/>
        <v>-8.5943669269623491E-2</v>
      </c>
      <c r="Q3">
        <f t="shared" si="4"/>
        <v>-2.9328531205911255E-2</v>
      </c>
      <c r="R3" s="1">
        <f t="shared" ref="R3:R24" si="12">I3+L3+O3+P3</f>
        <v>-6.7960844998717871</v>
      </c>
      <c r="S3">
        <f t="shared" ref="S3:S24" si="13">(Q3-F3)^2</f>
        <v>6.2930158632872072E-3</v>
      </c>
      <c r="T3">
        <f t="shared" ref="T3:T24" si="14">(R3-E3)^2</f>
        <v>3.8449131089969009E-2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3.15</v>
      </c>
      <c r="C4">
        <v>-8.0299999999999994</v>
      </c>
      <c r="D4">
        <v>2.89</v>
      </c>
      <c r="E4">
        <v>-7.98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1+0.0965907924928811i</v>
      </c>
      <c r="N4">
        <f t="shared" si="10"/>
        <v>-4.0330876964992324E-2</v>
      </c>
      <c r="O4">
        <f t="shared" si="11"/>
        <v>-5.5171293601653932</v>
      </c>
      <c r="P4" s="1">
        <f t="shared" si="3"/>
        <v>-0.10742958658702935</v>
      </c>
      <c r="Q4">
        <f t="shared" si="4"/>
        <v>-4.5757862232494464E-2</v>
      </c>
      <c r="R4" s="1">
        <f t="shared" si="12"/>
        <v>-8.488751315081716</v>
      </c>
      <c r="S4">
        <f t="shared" si="13"/>
        <v>2.0937819560879435E-3</v>
      </c>
      <c r="T4">
        <f t="shared" si="14"/>
        <v>0.25882790059737504</v>
      </c>
      <c r="U4" t="s">
        <v>16</v>
      </c>
      <c r="V4" s="2">
        <v>0.38636316997152459</v>
      </c>
      <c r="W4" t="s">
        <v>17</v>
      </c>
    </row>
    <row r="5" spans="1:23" x14ac:dyDescent="0.25">
      <c r="A5">
        <v>0.32</v>
      </c>
      <c r="B5">
        <v>3.12</v>
      </c>
      <c r="C5">
        <v>-10.07</v>
      </c>
      <c r="D5">
        <v>2.85</v>
      </c>
      <c r="E5">
        <v>-10.27</v>
      </c>
      <c r="F5">
        <f t="shared" si="5"/>
        <v>-4.0000000000000036E-2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1+0.123636214390888i</v>
      </c>
      <c r="N5">
        <f t="shared" si="10"/>
        <v>-6.5883606470649086E-2</v>
      </c>
      <c r="O5">
        <f t="shared" si="11"/>
        <v>-7.0480664604330787</v>
      </c>
      <c r="P5" s="1">
        <f t="shared" si="3"/>
        <v>-0.13750987083139757</v>
      </c>
      <c r="Q5">
        <f t="shared" si="4"/>
        <v>-7.4773406658734026E-2</v>
      </c>
      <c r="R5" s="1">
        <f t="shared" si="12"/>
        <v>-10.851255343148594</v>
      </c>
      <c r="S5">
        <f t="shared" si="13"/>
        <v>1.2091898106536855E-3</v>
      </c>
      <c r="T5">
        <f t="shared" si="14"/>
        <v>0.33785777393879035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3.08</v>
      </c>
      <c r="C6">
        <v>-12.59</v>
      </c>
      <c r="D6">
        <v>2.81</v>
      </c>
      <c r="E6">
        <v>-12.9</v>
      </c>
      <c r="F6">
        <f t="shared" si="5"/>
        <v>-8.0000000000000071E-2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1+0.15454526798861i</v>
      </c>
      <c r="N6">
        <f t="shared" si="10"/>
        <v>-0.10250858170169198</v>
      </c>
      <c r="O6">
        <f t="shared" si="11"/>
        <v>-8.7852882783064619</v>
      </c>
      <c r="P6" s="1">
        <f t="shared" si="3"/>
        <v>-0.17188733853924698</v>
      </c>
      <c r="Q6">
        <f t="shared" si="4"/>
        <v>-0.11639489902878392</v>
      </c>
      <c r="R6" s="1">
        <f t="shared" si="12"/>
        <v>-13.538395702122767</v>
      </c>
      <c r="S6">
        <f t="shared" si="13"/>
        <v>1.3245886753153711E-3</v>
      </c>
      <c r="T6">
        <f t="shared" si="14"/>
        <v>0.40754907248881961</v>
      </c>
    </row>
    <row r="7" spans="1:23" x14ac:dyDescent="0.25">
      <c r="A7">
        <v>0.5</v>
      </c>
      <c r="B7">
        <v>3.02</v>
      </c>
      <c r="C7">
        <v>-15.71</v>
      </c>
      <c r="D7">
        <v>2.72</v>
      </c>
      <c r="E7">
        <v>-16</v>
      </c>
      <c r="F7">
        <f t="shared" si="5"/>
        <v>-0.16999999999999993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1+0.193181584985762i</v>
      </c>
      <c r="N7">
        <f t="shared" si="10"/>
        <v>-0.15912384941555432</v>
      </c>
      <c r="O7">
        <f t="shared" si="11"/>
        <v>-10.933803905294106</v>
      </c>
      <c r="P7" s="1">
        <f t="shared" si="3"/>
        <v>-0.2148591731740587</v>
      </c>
      <c r="Q7">
        <f t="shared" si="4"/>
        <v>-0.18081147525995311</v>
      </c>
      <c r="R7" s="1">
        <f t="shared" si="12"/>
        <v>-16.873473530691658</v>
      </c>
      <c r="S7">
        <f t="shared" si="13"/>
        <v>1.1688799729657979E-4</v>
      </c>
      <c r="T7">
        <f t="shared" si="14"/>
        <v>0.76295600881895143</v>
      </c>
    </row>
    <row r="8" spans="1:23" x14ac:dyDescent="0.25">
      <c r="A8">
        <v>0.63</v>
      </c>
      <c r="B8">
        <v>2.91</v>
      </c>
      <c r="C8">
        <v>-19.55</v>
      </c>
      <c r="D8">
        <v>2.73</v>
      </c>
      <c r="E8">
        <v>-18.940000000000001</v>
      </c>
      <c r="F8">
        <f t="shared" si="5"/>
        <v>-0.16000000000000014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1+0.24340879708206i</v>
      </c>
      <c r="N8">
        <f t="shared" si="10"/>
        <v>-0.24997588091833073</v>
      </c>
      <c r="O8">
        <f t="shared" si="11"/>
        <v>-13.68026244620564</v>
      </c>
      <c r="P8" s="1">
        <f t="shared" si="3"/>
        <v>-0.27072255819931401</v>
      </c>
      <c r="Q8">
        <f t="shared" si="4"/>
        <v>-0.28438194313837434</v>
      </c>
      <c r="R8" s="1">
        <f t="shared" si="12"/>
        <v>-21.160724811886617</v>
      </c>
      <c r="S8">
        <f t="shared" si="13"/>
        <v>1.5470867778877751E-2</v>
      </c>
      <c r="T8">
        <f t="shared" si="14"/>
        <v>4.9316186901288432</v>
      </c>
    </row>
    <row r="9" spans="1:23" x14ac:dyDescent="0.25">
      <c r="A9">
        <v>0.79</v>
      </c>
      <c r="B9">
        <v>2.75</v>
      </c>
      <c r="C9">
        <v>-24.42</v>
      </c>
      <c r="D9">
        <v>2.2799999999999998</v>
      </c>
      <c r="E9">
        <v>-24.92</v>
      </c>
      <c r="F9">
        <f t="shared" si="5"/>
        <v>-0.61000000000000032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1+0.305226904277504i</v>
      </c>
      <c r="N9">
        <f t="shared" si="10"/>
        <v>-0.38685107797906404</v>
      </c>
      <c r="O9">
        <f t="shared" si="11"/>
        <v>-16.973599332860477</v>
      </c>
      <c r="P9" s="1">
        <f t="shared" si="3"/>
        <v>-0.33947749361501278</v>
      </c>
      <c r="Q9">
        <f t="shared" si="4"/>
        <v>-0.44089125769002241</v>
      </c>
      <c r="R9" s="1">
        <f t="shared" si="12"/>
        <v>-26.347047495069575</v>
      </c>
      <c r="S9">
        <f t="shared" si="13"/>
        <v>2.8597766725662513E-2</v>
      </c>
      <c r="T9">
        <f t="shared" si="14"/>
        <v>2.0364645531843424</v>
      </c>
    </row>
    <row r="10" spans="1:23" x14ac:dyDescent="0.25">
      <c r="A10">
        <v>1</v>
      </c>
      <c r="B10">
        <v>2.5099999999999998</v>
      </c>
      <c r="C10">
        <v>-30.43</v>
      </c>
      <c r="D10">
        <v>2.0099999999999998</v>
      </c>
      <c r="E10">
        <v>-31.43</v>
      </c>
      <c r="F10">
        <f t="shared" si="5"/>
        <v>-0.88000000000000034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1+0.386363169971525i</v>
      </c>
      <c r="N10">
        <f t="shared" si="10"/>
        <v>-0.6042452615718712</v>
      </c>
      <c r="O10">
        <f t="shared" si="11"/>
        <v>-21.124695894665699</v>
      </c>
      <c r="P10" s="1">
        <f t="shared" si="3"/>
        <v>-0.4297183463481174</v>
      </c>
      <c r="Q10">
        <f t="shared" si="4"/>
        <v>-0.69067273722472045</v>
      </c>
      <c r="R10" s="1">
        <f t="shared" si="12"/>
        <v>-32.975600516013102</v>
      </c>
      <c r="S10">
        <f t="shared" si="13"/>
        <v>3.5844812429979882E-2</v>
      </c>
      <c r="T10">
        <f t="shared" si="14"/>
        <v>2.3888809550999697</v>
      </c>
    </row>
    <row r="11" spans="1:23" x14ac:dyDescent="0.25">
      <c r="A11">
        <v>1.26</v>
      </c>
      <c r="B11">
        <v>2.16</v>
      </c>
      <c r="C11">
        <v>-37.520000000000003</v>
      </c>
      <c r="D11">
        <v>1.66</v>
      </c>
      <c r="E11">
        <v>-38.71</v>
      </c>
      <c r="F11">
        <f t="shared" si="5"/>
        <v>-1.2300000000000002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1+0.486817594164121i</v>
      </c>
      <c r="N11">
        <f t="shared" si="10"/>
        <v>-0.92366669734394558</v>
      </c>
      <c r="O11">
        <f t="shared" si="11"/>
        <v>-25.957633951312793</v>
      </c>
      <c r="P11" s="1">
        <f t="shared" si="3"/>
        <v>-0.54144511639862802</v>
      </c>
      <c r="Q11">
        <f t="shared" si="4"/>
        <v>-1.0604807027133929</v>
      </c>
      <c r="R11" s="1">
        <f t="shared" si="12"/>
        <v>-40.861926456142015</v>
      </c>
      <c r="S11">
        <f t="shared" si="13"/>
        <v>2.8736792152545147E-2</v>
      </c>
      <c r="T11">
        <f t="shared" si="14"/>
        <v>4.6307874726439291</v>
      </c>
    </row>
    <row r="12" spans="1:23" x14ac:dyDescent="0.25">
      <c r="A12">
        <v>1.58</v>
      </c>
      <c r="B12">
        <v>1.63</v>
      </c>
      <c r="C12">
        <v>-46.08</v>
      </c>
      <c r="D12">
        <v>1.1299999999999999</v>
      </c>
      <c r="E12">
        <v>-47.55</v>
      </c>
      <c r="F12">
        <f t="shared" si="5"/>
        <v>-1.7600000000000002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1+0.610453808555009i</v>
      </c>
      <c r="N12">
        <f t="shared" si="10"/>
        <v>-1.3756103326395575</v>
      </c>
      <c r="O12">
        <f t="shared" si="11"/>
        <v>-31.402137247755842</v>
      </c>
      <c r="P12" s="1">
        <f t="shared" si="3"/>
        <v>-0.67895498723002556</v>
      </c>
      <c r="Q12">
        <f t="shared" si="4"/>
        <v>-1.5897825697254808</v>
      </c>
      <c r="R12" s="1">
        <f t="shared" si="12"/>
        <v>-50.038114136712849</v>
      </c>
      <c r="S12">
        <f t="shared" si="13"/>
        <v>2.8973973569260878E-2</v>
      </c>
      <c r="T12">
        <f t="shared" si="14"/>
        <v>6.1907119573103415</v>
      </c>
    </row>
    <row r="13" spans="1:23" x14ac:dyDescent="0.25">
      <c r="A13">
        <v>1.99</v>
      </c>
      <c r="B13">
        <v>1</v>
      </c>
      <c r="C13">
        <v>-55.87</v>
      </c>
      <c r="D13">
        <v>0.53</v>
      </c>
      <c r="E13">
        <v>-58.52</v>
      </c>
      <c r="F13">
        <f t="shared" si="5"/>
        <v>-2.3600000000000003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1+0.768862708243334i</v>
      </c>
      <c r="N13">
        <f t="shared" si="10"/>
        <v>-2.0171108605661101</v>
      </c>
      <c r="O13">
        <f t="shared" si="11"/>
        <v>-37.55534086288958</v>
      </c>
      <c r="P13" s="1">
        <f t="shared" si="3"/>
        <v>-0.85513950923275361</v>
      </c>
      <c r="Q13">
        <f t="shared" si="4"/>
        <v>-2.3544446321720236</v>
      </c>
      <c r="R13" s="1">
        <f t="shared" si="12"/>
        <v>-60.92013996942498</v>
      </c>
      <c r="S13">
        <f t="shared" si="13"/>
        <v>3.0862111704118784E-5</v>
      </c>
      <c r="T13">
        <f t="shared" si="14"/>
        <v>5.7606718728313293</v>
      </c>
    </row>
    <row r="14" spans="1:23" x14ac:dyDescent="0.25">
      <c r="A14">
        <v>2.5099999999999998</v>
      </c>
      <c r="B14">
        <v>0.06</v>
      </c>
      <c r="C14">
        <v>-67.84</v>
      </c>
      <c r="D14">
        <v>-0.53</v>
      </c>
      <c r="E14">
        <v>-71.260000000000005</v>
      </c>
      <c r="F14">
        <f t="shared" si="5"/>
        <v>-3.42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1+0.969771556628527i</v>
      </c>
      <c r="N14">
        <f t="shared" si="10"/>
        <v>-2.8790399469741708</v>
      </c>
      <c r="O14">
        <f t="shared" si="11"/>
        <v>-44.120798410361125</v>
      </c>
      <c r="P14" s="1">
        <f t="shared" si="3"/>
        <v>-1.0785930493337745</v>
      </c>
      <c r="Q14">
        <f t="shared" si="4"/>
        <v>-3.409713408545989</v>
      </c>
      <c r="R14" s="1">
        <f t="shared" si="12"/>
        <v>-73.379703872100706</v>
      </c>
      <c r="S14">
        <f t="shared" si="13"/>
        <v>1.0581396374173E-4</v>
      </c>
      <c r="T14">
        <f t="shared" si="14"/>
        <v>4.4931445053987025</v>
      </c>
    </row>
    <row r="15" spans="1:23" x14ac:dyDescent="0.25">
      <c r="A15">
        <v>3.16</v>
      </c>
      <c r="B15">
        <v>-1.2</v>
      </c>
      <c r="C15">
        <v>-80.739999999999995</v>
      </c>
      <c r="D15">
        <v>-1.44</v>
      </c>
      <c r="E15">
        <v>-85.4</v>
      </c>
      <c r="F15">
        <f t="shared" si="5"/>
        <v>-4.33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1+1.22090761711002i</v>
      </c>
      <c r="N15">
        <f t="shared" si="10"/>
        <v>-3.9630667076433737</v>
      </c>
      <c r="O15">
        <f t="shared" si="11"/>
        <v>-50.680370562867914</v>
      </c>
      <c r="P15" s="1">
        <f t="shared" si="3"/>
        <v>-1.3579099744600511</v>
      </c>
      <c r="Q15">
        <f t="shared" si="4"/>
        <v>-4.7897832744592499</v>
      </c>
      <c r="R15" s="1">
        <f t="shared" si="12"/>
        <v>-87.111352881562851</v>
      </c>
      <c r="S15">
        <f t="shared" si="13"/>
        <v>0.21140065947246986</v>
      </c>
      <c r="T15">
        <f t="shared" si="14"/>
        <v>2.9287286852334549</v>
      </c>
    </row>
    <row r="16" spans="1:23" x14ac:dyDescent="0.25">
      <c r="A16">
        <v>3.98</v>
      </c>
      <c r="B16">
        <v>-2.85</v>
      </c>
      <c r="C16">
        <v>-95.67</v>
      </c>
      <c r="D16">
        <v>-3.05</v>
      </c>
      <c r="E16">
        <v>-101.84</v>
      </c>
      <c r="F16">
        <f t="shared" si="5"/>
        <v>-5.9399999999999995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1+1.53772541648667i</v>
      </c>
      <c r="N16">
        <f t="shared" si="10"/>
        <v>-5.2693337043763675</v>
      </c>
      <c r="O16">
        <f t="shared" si="11"/>
        <v>-56.963601235810074</v>
      </c>
      <c r="P16" s="1">
        <f t="shared" si="3"/>
        <v>-1.7102790184655072</v>
      </c>
      <c r="Q16">
        <f t="shared" si="4"/>
        <v>-6.5465346740988561</v>
      </c>
      <c r="R16" s="1">
        <f t="shared" si="12"/>
        <v>-102.07899141931418</v>
      </c>
      <c r="S16">
        <f t="shared" si="13"/>
        <v>0.36788431088420626</v>
      </c>
      <c r="T16">
        <f t="shared" si="14"/>
        <v>5.7116898505803766E-2</v>
      </c>
    </row>
    <row r="17" spans="1:20" x14ac:dyDescent="0.25">
      <c r="A17">
        <v>5.01</v>
      </c>
      <c r="B17">
        <v>-4.8499999999999996</v>
      </c>
      <c r="C17">
        <v>-112.1</v>
      </c>
      <c r="D17">
        <v>-4.9800000000000004</v>
      </c>
      <c r="E17">
        <v>-119.76</v>
      </c>
      <c r="F17">
        <f t="shared" si="5"/>
        <v>-7.870000000000001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1+1.93567948155734i</v>
      </c>
      <c r="N17">
        <f t="shared" si="10"/>
        <v>-6.7640597078833018</v>
      </c>
      <c r="O17">
        <f t="shared" si="11"/>
        <v>-62.678469957874754</v>
      </c>
      <c r="P17" s="1">
        <f t="shared" si="3"/>
        <v>-2.152888915204068</v>
      </c>
      <c r="Q17">
        <f t="shared" si="4"/>
        <v>-8.7092128449061121</v>
      </c>
      <c r="R17" s="1">
        <f t="shared" si="12"/>
        <v>-118.0530978002852</v>
      </c>
      <c r="S17">
        <f t="shared" si="13"/>
        <v>0.70427819905540856</v>
      </c>
      <c r="T17">
        <f t="shared" si="14"/>
        <v>2.9135151193912372</v>
      </c>
    </row>
    <row r="18" spans="1:20" x14ac:dyDescent="0.25">
      <c r="A18">
        <v>6.31</v>
      </c>
      <c r="B18">
        <v>-7.41</v>
      </c>
      <c r="C18">
        <v>-129.1</v>
      </c>
      <c r="D18">
        <v>-7.5</v>
      </c>
      <c r="E18">
        <v>-138.54</v>
      </c>
      <c r="F18">
        <f t="shared" si="5"/>
        <v>-10.39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1+2.43795160252032i</v>
      </c>
      <c r="N18">
        <f t="shared" si="10"/>
        <v>-8.4158519586763738</v>
      </c>
      <c r="O18">
        <f t="shared" si="11"/>
        <v>-67.697521973135579</v>
      </c>
      <c r="P18" s="1">
        <f t="shared" si="3"/>
        <v>-2.7115227654566203</v>
      </c>
      <c r="Q18">
        <f t="shared" si="4"/>
        <v>-11.326995635591553</v>
      </c>
      <c r="R18" s="1">
        <f t="shared" si="12"/>
        <v>-134.91289594951462</v>
      </c>
      <c r="S18">
        <f t="shared" si="13"/>
        <v>0.87796082111761709</v>
      </c>
      <c r="T18">
        <f t="shared" si="14"/>
        <v>13.155883793047389</v>
      </c>
    </row>
    <row r="19" spans="1:20" x14ac:dyDescent="0.25">
      <c r="A19">
        <v>7.94</v>
      </c>
      <c r="B19">
        <v>-10.64</v>
      </c>
      <c r="C19">
        <v>-145.13</v>
      </c>
      <c r="D19">
        <v>-10.67</v>
      </c>
      <c r="E19">
        <v>-157.01</v>
      </c>
      <c r="F19">
        <f t="shared" si="5"/>
        <v>-13.56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1+3.06772356957391i</v>
      </c>
      <c r="N19">
        <f t="shared" si="10"/>
        <v>-10.174894387896178</v>
      </c>
      <c r="O19">
        <f t="shared" si="11"/>
        <v>-71.945346463585508</v>
      </c>
      <c r="P19" s="1">
        <f t="shared" si="3"/>
        <v>-3.4119636700040523</v>
      </c>
      <c r="Q19">
        <f t="shared" si="4"/>
        <v>-14.420969507560539</v>
      </c>
      <c r="R19" s="1">
        <f t="shared" si="12"/>
        <v>-152.25646047949274</v>
      </c>
      <c r="S19">
        <f t="shared" si="13"/>
        <v>0.74126849294903596</v>
      </c>
      <c r="T19">
        <f t="shared" si="14"/>
        <v>22.596137973024259</v>
      </c>
    </row>
    <row r="20" spans="1:20" x14ac:dyDescent="0.25">
      <c r="A20">
        <v>10</v>
      </c>
      <c r="B20">
        <v>-13.94</v>
      </c>
      <c r="C20">
        <v>-162.5</v>
      </c>
      <c r="D20">
        <v>-14</v>
      </c>
      <c r="E20">
        <v>-176.67</v>
      </c>
      <c r="F20">
        <f t="shared" si="5"/>
        <v>-16.89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1+3.86363169971525i</v>
      </c>
      <c r="N20">
        <f t="shared" si="10"/>
        <v>-12.021517013530767</v>
      </c>
      <c r="O20">
        <f t="shared" si="11"/>
        <v>-75.488923722547725</v>
      </c>
      <c r="P20" s="1">
        <f t="shared" si="3"/>
        <v>-4.2971834634811739</v>
      </c>
      <c r="Q20">
        <f t="shared" si="4"/>
        <v>-18.042116926810394</v>
      </c>
      <c r="R20" s="1">
        <f t="shared" si="12"/>
        <v>-169.78610718602889</v>
      </c>
      <c r="S20">
        <f t="shared" si="13"/>
        <v>1.327373413043025</v>
      </c>
      <c r="T20">
        <f t="shared" si="14"/>
        <v>47.38798027424297</v>
      </c>
    </row>
    <row r="21" spans="1:20" x14ac:dyDescent="0.25">
      <c r="A21">
        <v>12.59</v>
      </c>
      <c r="B21">
        <v>-18.11</v>
      </c>
      <c r="C21">
        <v>-178.9</v>
      </c>
      <c r="D21">
        <v>-18.22</v>
      </c>
      <c r="E21">
        <v>-197.23</v>
      </c>
      <c r="F21">
        <f t="shared" si="5"/>
        <v>-21.11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1+4.86431230994149i</v>
      </c>
      <c r="N21">
        <f t="shared" si="10"/>
        <v>-13.920200915214691</v>
      </c>
      <c r="O21">
        <f t="shared" si="11"/>
        <v>-78.383046272710629</v>
      </c>
      <c r="P21" s="1">
        <f t="shared" si="3"/>
        <v>-5.4101539805227974</v>
      </c>
      <c r="Q21">
        <f t="shared" si="4"/>
        <v>-22.169684028625547</v>
      </c>
      <c r="R21" s="1">
        <f t="shared" si="12"/>
        <v>-186.87429081746507</v>
      </c>
      <c r="S21">
        <f t="shared" si="13"/>
        <v>1.1229302405240693</v>
      </c>
      <c r="T21">
        <f t="shared" si="14"/>
        <v>107.24071267323812</v>
      </c>
    </row>
    <row r="22" spans="1:20" x14ac:dyDescent="0.25">
      <c r="A22">
        <v>15.85</v>
      </c>
      <c r="B22">
        <v>-23.8</v>
      </c>
      <c r="C22">
        <v>165.91</v>
      </c>
      <c r="D22">
        <v>-23.73</v>
      </c>
      <c r="E22">
        <v>-219.12</v>
      </c>
      <c r="F22">
        <f t="shared" si="5"/>
        <v>-26.62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1+6.12385624404866i</v>
      </c>
      <c r="N22">
        <f t="shared" si="10"/>
        <v>-15.854789502927575</v>
      </c>
      <c r="O22">
        <f t="shared" si="11"/>
        <v>-80.725696463826125</v>
      </c>
      <c r="P22" s="1">
        <f t="shared" si="3"/>
        <v>-6.8110357896176605</v>
      </c>
      <c r="Q22">
        <f t="shared" si="4"/>
        <v>-26.766436100504169</v>
      </c>
      <c r="R22" s="1">
        <f t="shared" si="12"/>
        <v>-203.03986202647866</v>
      </c>
      <c r="S22">
        <f t="shared" si="13"/>
        <v>2.1443531530866825E-2</v>
      </c>
      <c r="T22">
        <f t="shared" si="14"/>
        <v>258.57083724748315</v>
      </c>
    </row>
    <row r="23" spans="1:20" x14ac:dyDescent="0.25">
      <c r="A23">
        <v>19.95</v>
      </c>
      <c r="B23">
        <v>-28.82</v>
      </c>
      <c r="C23">
        <v>164.8</v>
      </c>
      <c r="D23">
        <v>-29.73</v>
      </c>
      <c r="E23">
        <v>-229.29</v>
      </c>
      <c r="F23">
        <f t="shared" si="5"/>
        <v>-32.619999999999997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1+7.70794524093191i</v>
      </c>
      <c r="N23">
        <f t="shared" si="10"/>
        <v>-17.811262318707911</v>
      </c>
      <c r="O23">
        <f t="shared" si="11"/>
        <v>-82.607948337323393</v>
      </c>
      <c r="P23" s="1">
        <f t="shared" si="3"/>
        <v>-8.5728810096449415</v>
      </c>
      <c r="Q23">
        <f t="shared" si="4"/>
        <v>-31.755892777656459</v>
      </c>
      <c r="R23" s="1">
        <f t="shared" si="12"/>
        <v>-217.93590582981059</v>
      </c>
      <c r="S23">
        <f t="shared" si="13"/>
        <v>0.74668129170626463</v>
      </c>
      <c r="T23">
        <f t="shared" si="14"/>
        <v>128.91545442552888</v>
      </c>
    </row>
    <row r="24" spans="1:20" x14ac:dyDescent="0.25">
      <c r="A24">
        <v>25.12</v>
      </c>
      <c r="B24">
        <v>-33.049999999999997</v>
      </c>
      <c r="C24">
        <v>159.01</v>
      </c>
      <c r="D24">
        <v>-35.369999999999997</v>
      </c>
      <c r="E24">
        <v>-240.63</v>
      </c>
      <c r="F24">
        <f t="shared" si="5"/>
        <v>-38.26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1+9.7054428296847i</v>
      </c>
      <c r="N24">
        <f t="shared" si="10"/>
        <v>-19.786169691026824</v>
      </c>
      <c r="O24">
        <f t="shared" si="11"/>
        <v>-84.117289884088763</v>
      </c>
      <c r="P24" s="1">
        <f t="shared" si="3"/>
        <v>-10.79452486026471</v>
      </c>
      <c r="Q24">
        <f t="shared" si="4"/>
        <v>-37.064688332207098</v>
      </c>
      <c r="R24" s="1">
        <f t="shared" si="12"/>
        <v>-231.49788278578529</v>
      </c>
      <c r="S24">
        <f t="shared" si="13"/>
        <v>1.428769983161845</v>
      </c>
      <c r="T24">
        <f t="shared" si="14"/>
        <v>83.395564814156486</v>
      </c>
    </row>
    <row r="26" spans="1:20" x14ac:dyDescent="0.25">
      <c r="G26">
        <v>162.77000000000001</v>
      </c>
      <c r="H26">
        <f>G26-360</f>
        <v>-197.23</v>
      </c>
      <c r="S26">
        <f>SUM(S2:S21)</f>
        <v>5.511653587066248</v>
      </c>
      <c r="T26">
        <f>SUM(T2:T21)</f>
        <v>228.54065199638808</v>
      </c>
    </row>
    <row r="27" spans="1:20" x14ac:dyDescent="0.25">
      <c r="G27">
        <v>140.88</v>
      </c>
      <c r="H27">
        <f t="shared" ref="H27:H30" si="15">G27-360</f>
        <v>-219.12</v>
      </c>
      <c r="T27">
        <f>5*T26+S26</f>
        <v>1148.2149135690067</v>
      </c>
    </row>
    <row r="28" spans="1:20" x14ac:dyDescent="0.25">
      <c r="G28">
        <v>130.71</v>
      </c>
      <c r="H28">
        <f t="shared" si="15"/>
        <v>-229.29</v>
      </c>
    </row>
    <row r="29" spans="1:20" x14ac:dyDescent="0.25">
      <c r="G29">
        <v>119.37</v>
      </c>
      <c r="H29">
        <f t="shared" si="15"/>
        <v>-240.63</v>
      </c>
    </row>
    <row r="30" spans="1:20" x14ac:dyDescent="0.25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zoomScale="80" zoomScaleNormal="80" workbookViewId="0">
      <selection activeCell="V16" sqref="V15:V16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1.47</v>
      </c>
      <c r="C2">
        <v>-3.97</v>
      </c>
      <c r="D2">
        <v>1.06</v>
      </c>
      <c r="E2">
        <v>-4.43</v>
      </c>
      <c r="F2">
        <f>D2-$D$4</f>
        <v>8.0000000000000071E-2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1+0.0449618287628419i</v>
      </c>
      <c r="N2">
        <f>20*LOG10(1/IMABS(M2))</f>
        <v>-8.7706875064072834E-3</v>
      </c>
      <c r="O2">
        <f>-ATAN2(IMREAL(M2),IMAGINARY(M2))*180/PI()</f>
        <v>-2.5743891955680818</v>
      </c>
      <c r="P2" s="1">
        <f t="shared" ref="P2:P24" si="3">-$A2*$V$5*180/PI()</f>
        <v>-6.8754935415698784E-2</v>
      </c>
      <c r="Q2">
        <f t="shared" ref="Q2:Q24" si="4">H2+K2+N2</f>
        <v>-1.0993990683085864E-2</v>
      </c>
      <c r="R2" s="1">
        <f>I2+L2+O2+P2</f>
        <v>-4.4764526437543566</v>
      </c>
      <c r="S2">
        <f>(Q2-F2)^2</f>
        <v>8.2799063404335287E-3</v>
      </c>
      <c r="T2">
        <f>(R2-E2)^2</f>
        <v>2.1578481117691902E-3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1.47</v>
      </c>
      <c r="C3">
        <v>-4.9800000000000004</v>
      </c>
      <c r="D3">
        <v>0.99</v>
      </c>
      <c r="E3">
        <v>-5.59</v>
      </c>
      <c r="F3">
        <f t="shared" ref="F3:F24" si="5">D3-$D$4</f>
        <v>1.0000000000000009E-2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1+0.0562022859535523i</v>
      </c>
      <c r="N3">
        <f t="shared" ref="N3:N24" si="10">20*LOG10(1/IMABS(M3))</f>
        <v>-1.3696426477942598E-2</v>
      </c>
      <c r="O3">
        <f t="shared" ref="O3:O24" si="11">-ATAN2(IMREAL(M3),IMAGINARY(M3))*180/PI()</f>
        <v>-3.2167696987528598</v>
      </c>
      <c r="P3" s="1">
        <f t="shared" si="3"/>
        <v>-8.5943669269623491E-2</v>
      </c>
      <c r="Q3">
        <f t="shared" si="4"/>
        <v>-1.7170087647239294E-2</v>
      </c>
      <c r="R3" s="1">
        <f t="shared" ref="R3:R24" si="12">I3+L3+O3+P3</f>
        <v>-5.5942390443726904</v>
      </c>
      <c r="S3">
        <f t="shared" ref="S3:S24" si="13">(Q3-F3)^2</f>
        <v>7.3821366275866581E-4</v>
      </c>
      <c r="T3">
        <f t="shared" ref="T3:T24" si="14">(R3-E3)^2</f>
        <v>1.7969497193639121E-5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1.46</v>
      </c>
      <c r="C4">
        <v>-6.27</v>
      </c>
      <c r="D4">
        <v>0.98</v>
      </c>
      <c r="E4">
        <v>-6.96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1+0.0702528574419404i</v>
      </c>
      <c r="N4">
        <f t="shared" si="10"/>
        <v>-2.1381726641248808E-2</v>
      </c>
      <c r="O4">
        <f t="shared" si="11"/>
        <v>-4.0185897073118735</v>
      </c>
      <c r="P4" s="1">
        <f t="shared" si="3"/>
        <v>-0.10742958658702935</v>
      </c>
      <c r="Q4">
        <f t="shared" si="4"/>
        <v>-2.6808711908750945E-2</v>
      </c>
      <c r="R4" s="1">
        <f t="shared" si="12"/>
        <v>-6.9902116622281962</v>
      </c>
      <c r="S4">
        <f t="shared" si="13"/>
        <v>7.1870703420640471E-4</v>
      </c>
      <c r="T4">
        <f t="shared" si="14"/>
        <v>9.1274453459062107E-4</v>
      </c>
      <c r="U4" t="s">
        <v>16</v>
      </c>
      <c r="V4" s="2">
        <v>0.28101142976776172</v>
      </c>
      <c r="W4" t="s">
        <v>17</v>
      </c>
    </row>
    <row r="5" spans="1:23" x14ac:dyDescent="0.25">
      <c r="A5">
        <v>0.32</v>
      </c>
      <c r="B5">
        <v>1.44</v>
      </c>
      <c r="C5">
        <v>-7.89</v>
      </c>
      <c r="D5">
        <v>1.02</v>
      </c>
      <c r="E5">
        <v>-8.51</v>
      </c>
      <c r="F5">
        <f t="shared" si="5"/>
        <v>4.0000000000000036E-2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1+0.0899236575256838i</v>
      </c>
      <c r="N5">
        <f t="shared" si="10"/>
        <v>-3.497697244017766E-2</v>
      </c>
      <c r="O5">
        <f t="shared" si="11"/>
        <v>-5.1384255722876313</v>
      </c>
      <c r="P5" s="1">
        <f t="shared" si="3"/>
        <v>-0.13750987083139757</v>
      </c>
      <c r="Q5">
        <f t="shared" si="4"/>
        <v>-4.3866772628262607E-2</v>
      </c>
      <c r="R5" s="1">
        <f t="shared" si="12"/>
        <v>-8.9416144550031476</v>
      </c>
      <c r="S5">
        <f t="shared" si="13"/>
        <v>7.0336355510807044E-3</v>
      </c>
      <c r="T5">
        <f t="shared" si="14"/>
        <v>0.18629103776766426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1.42</v>
      </c>
      <c r="C6">
        <v>-9.89</v>
      </c>
      <c r="D6">
        <v>0.95</v>
      </c>
      <c r="E6">
        <v>-11.04</v>
      </c>
      <c r="F6">
        <f t="shared" si="5"/>
        <v>-3.0000000000000027E-2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1+0.112404571907105i</v>
      </c>
      <c r="N6">
        <f t="shared" si="10"/>
        <v>-5.4528429439868159E-2</v>
      </c>
      <c r="O6">
        <f t="shared" si="11"/>
        <v>-6.4133873808354087</v>
      </c>
      <c r="P6" s="1">
        <f t="shared" si="3"/>
        <v>-0.17188733853924698</v>
      </c>
      <c r="Q6">
        <f t="shared" si="4"/>
        <v>-6.8414746766960091E-2</v>
      </c>
      <c r="R6" s="1">
        <f t="shared" si="12"/>
        <v>-11.166494804651714</v>
      </c>
      <c r="S6">
        <f t="shared" si="13"/>
        <v>1.4756927691696687E-3</v>
      </c>
      <c r="T6">
        <f t="shared" si="14"/>
        <v>1.6000935603875575E-2</v>
      </c>
    </row>
    <row r="7" spans="1:23" x14ac:dyDescent="0.25">
      <c r="A7">
        <v>0.5</v>
      </c>
      <c r="B7">
        <v>1.39</v>
      </c>
      <c r="C7">
        <v>-12.4</v>
      </c>
      <c r="D7">
        <v>0.91</v>
      </c>
      <c r="E7">
        <v>-13.79</v>
      </c>
      <c r="F7">
        <f t="shared" si="5"/>
        <v>-6.9999999999999951E-2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1+0.140505714883881i</v>
      </c>
      <c r="N7">
        <f t="shared" si="10"/>
        <v>-8.4902455456057832E-2</v>
      </c>
      <c r="O7">
        <f t="shared" si="11"/>
        <v>-7.9980267480163088</v>
      </c>
      <c r="P7" s="1">
        <f t="shared" si="3"/>
        <v>-0.2148591731740587</v>
      </c>
      <c r="Q7">
        <f t="shared" si="4"/>
        <v>-0.10659008130045663</v>
      </c>
      <c r="R7" s="1">
        <f t="shared" si="12"/>
        <v>-13.937696373413862</v>
      </c>
      <c r="S7">
        <f t="shared" si="13"/>
        <v>1.3388340495740299E-3</v>
      </c>
      <c r="T7">
        <f t="shared" si="14"/>
        <v>2.1814218719607321E-2</v>
      </c>
    </row>
    <row r="8" spans="1:23" x14ac:dyDescent="0.25">
      <c r="A8">
        <v>0.63</v>
      </c>
      <c r="B8">
        <v>1.33</v>
      </c>
      <c r="C8">
        <v>-15.52</v>
      </c>
      <c r="D8">
        <v>0.85</v>
      </c>
      <c r="E8">
        <v>-17.059999999999999</v>
      </c>
      <c r="F8">
        <f t="shared" si="5"/>
        <v>-0.13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1+0.17703720075369i</v>
      </c>
      <c r="N8">
        <f t="shared" si="10"/>
        <v>-0.13402775937997827</v>
      </c>
      <c r="O8">
        <f t="shared" si="11"/>
        <v>-10.039460779811719</v>
      </c>
      <c r="P8" s="1">
        <f t="shared" si="3"/>
        <v>-0.27072255819931401</v>
      </c>
      <c r="Q8">
        <f t="shared" si="4"/>
        <v>-0.16843382160002188</v>
      </c>
      <c r="R8" s="1">
        <f t="shared" si="12"/>
        <v>-17.519923145492694</v>
      </c>
      <c r="S8">
        <f t="shared" si="13"/>
        <v>1.4771586427823077E-3</v>
      </c>
      <c r="T8">
        <f t="shared" si="14"/>
        <v>0.21152929975989476</v>
      </c>
    </row>
    <row r="9" spans="1:23" x14ac:dyDescent="0.25">
      <c r="A9">
        <v>0.79</v>
      </c>
      <c r="B9">
        <v>1.23</v>
      </c>
      <c r="C9">
        <v>-19.47</v>
      </c>
      <c r="D9">
        <v>0.73</v>
      </c>
      <c r="E9">
        <v>-21.73</v>
      </c>
      <c r="F9">
        <f t="shared" si="5"/>
        <v>-0.25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1+0.221999029516532i</v>
      </c>
      <c r="N9">
        <f t="shared" si="10"/>
        <v>-0.20892872231310813</v>
      </c>
      <c r="O9">
        <f t="shared" si="11"/>
        <v>-12.516620921518523</v>
      </c>
      <c r="P9" s="1">
        <f t="shared" si="3"/>
        <v>-0.33947749361501278</v>
      </c>
      <c r="Q9">
        <f t="shared" si="4"/>
        <v>-0.26296890202406653</v>
      </c>
      <c r="R9" s="1">
        <f t="shared" si="12"/>
        <v>-21.890069083727617</v>
      </c>
      <c r="S9">
        <f t="shared" si="13"/>
        <v>1.6819241970983696E-4</v>
      </c>
      <c r="T9">
        <f t="shared" si="14"/>
        <v>2.5622111565398814E-2</v>
      </c>
    </row>
    <row r="10" spans="1:23" x14ac:dyDescent="0.25">
      <c r="A10">
        <v>1</v>
      </c>
      <c r="B10">
        <v>1.08</v>
      </c>
      <c r="C10">
        <v>-24.5</v>
      </c>
      <c r="D10">
        <v>0.52</v>
      </c>
      <c r="E10">
        <v>-27.14</v>
      </c>
      <c r="F10">
        <f t="shared" si="5"/>
        <v>-0.45999999999999996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1+0.281011429767762i</v>
      </c>
      <c r="N10">
        <f t="shared" si="10"/>
        <v>-0.33008332599293866</v>
      </c>
      <c r="O10">
        <f t="shared" si="11"/>
        <v>-15.695969960055001</v>
      </c>
      <c r="P10" s="1">
        <f t="shared" si="3"/>
        <v>-0.4297183463481174</v>
      </c>
      <c r="Q10">
        <f t="shared" si="4"/>
        <v>-0.41651080164578791</v>
      </c>
      <c r="R10" s="1">
        <f t="shared" si="12"/>
        <v>-27.546874581402406</v>
      </c>
      <c r="S10">
        <f t="shared" si="13"/>
        <v>1.8913103734920006E-3</v>
      </c>
      <c r="T10">
        <f t="shared" si="14"/>
        <v>0.16554692499138271</v>
      </c>
    </row>
    <row r="11" spans="1:23" x14ac:dyDescent="0.25">
      <c r="A11">
        <v>1.26</v>
      </c>
      <c r="B11">
        <v>0.86</v>
      </c>
      <c r="C11">
        <v>-30.5</v>
      </c>
      <c r="D11">
        <v>0.32</v>
      </c>
      <c r="E11">
        <v>-33.61</v>
      </c>
      <c r="F11">
        <f t="shared" si="5"/>
        <v>-0.65999999999999992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1+0.35407440150738i</v>
      </c>
      <c r="N11">
        <f t="shared" si="10"/>
        <v>-0.51294824884546741</v>
      </c>
      <c r="O11">
        <f t="shared" si="11"/>
        <v>-19.497751156504535</v>
      </c>
      <c r="P11" s="1">
        <f t="shared" si="3"/>
        <v>-0.54144511639862802</v>
      </c>
      <c r="Q11">
        <f t="shared" si="4"/>
        <v>-0.64976225421491485</v>
      </c>
      <c r="R11" s="1">
        <f t="shared" si="12"/>
        <v>-34.402043661333757</v>
      </c>
      <c r="S11">
        <f t="shared" si="13"/>
        <v>1.0481143876002717E-4</v>
      </c>
      <c r="T11">
        <f t="shared" si="14"/>
        <v>0.62733316145898343</v>
      </c>
    </row>
    <row r="12" spans="1:23" x14ac:dyDescent="0.25">
      <c r="A12">
        <v>1.58</v>
      </c>
      <c r="B12">
        <v>0.5</v>
      </c>
      <c r="C12">
        <v>-37.75</v>
      </c>
      <c r="D12">
        <v>-0.01</v>
      </c>
      <c r="E12">
        <v>-41.6</v>
      </c>
      <c r="F12">
        <f t="shared" si="5"/>
        <v>-0.99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1+0.443998059033064i</v>
      </c>
      <c r="N12">
        <f t="shared" si="10"/>
        <v>-0.78142865727951483</v>
      </c>
      <c r="O12">
        <f t="shared" si="11"/>
        <v>-23.941128158305656</v>
      </c>
      <c r="P12" s="1">
        <f t="shared" si="3"/>
        <v>-0.67895498723002556</v>
      </c>
      <c r="Q12">
        <f t="shared" si="4"/>
        <v>-0.99560089436543819</v>
      </c>
      <c r="R12" s="1">
        <f t="shared" si="12"/>
        <v>-42.577105047262663</v>
      </c>
      <c r="S12">
        <f t="shared" si="13"/>
        <v>3.1370017692797408E-5</v>
      </c>
      <c r="T12">
        <f t="shared" si="14"/>
        <v>0.95473427338616745</v>
      </c>
    </row>
    <row r="13" spans="1:23" x14ac:dyDescent="0.25">
      <c r="A13">
        <v>1.99</v>
      </c>
      <c r="B13">
        <v>0.13</v>
      </c>
      <c r="C13">
        <v>-46.65</v>
      </c>
      <c r="D13">
        <v>-0.36</v>
      </c>
      <c r="E13">
        <v>-51.29</v>
      </c>
      <c r="F13">
        <f t="shared" si="5"/>
        <v>-1.3399999999999999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1+0.559212745237846i</v>
      </c>
      <c r="N13">
        <f t="shared" si="10"/>
        <v>-1.1817173624520618</v>
      </c>
      <c r="O13">
        <f t="shared" si="11"/>
        <v>-29.214476828869913</v>
      </c>
      <c r="P13" s="1">
        <f t="shared" si="3"/>
        <v>-0.85513950923275361</v>
      </c>
      <c r="Q13">
        <f t="shared" si="4"/>
        <v>-1.5190511340579751</v>
      </c>
      <c r="R13" s="1">
        <f t="shared" si="12"/>
        <v>-52.579275935405313</v>
      </c>
      <c r="S13">
        <f t="shared" si="13"/>
        <v>3.2059308607447018E-2</v>
      </c>
      <c r="T13">
        <f t="shared" si="14"/>
        <v>1.6622324376152475</v>
      </c>
    </row>
    <row r="14" spans="1:23" x14ac:dyDescent="0.25">
      <c r="A14">
        <v>2.5099999999999998</v>
      </c>
      <c r="B14">
        <v>-0.6</v>
      </c>
      <c r="C14">
        <v>-57.77</v>
      </c>
      <c r="D14">
        <v>-1.1599999999999999</v>
      </c>
      <c r="E14">
        <v>-63.48</v>
      </c>
      <c r="F14">
        <f t="shared" si="5"/>
        <v>-2.1399999999999997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1+0.705338688717082i</v>
      </c>
      <c r="N14">
        <f t="shared" si="10"/>
        <v>-1.7536760417767037</v>
      </c>
      <c r="O14">
        <f t="shared" si="11"/>
        <v>-35.196797219133856</v>
      </c>
      <c r="P14" s="1">
        <f t="shared" si="3"/>
        <v>-1.0785930493337745</v>
      </c>
      <c r="Q14">
        <f t="shared" si="4"/>
        <v>-2.2843495033485217</v>
      </c>
      <c r="R14" s="1">
        <f t="shared" si="12"/>
        <v>-64.455702680873429</v>
      </c>
      <c r="S14">
        <f t="shared" si="13"/>
        <v>2.0836779116964976E-2</v>
      </c>
      <c r="T14">
        <f t="shared" si="14"/>
        <v>0.95199572146360301</v>
      </c>
    </row>
    <row r="15" spans="1:23" x14ac:dyDescent="0.25">
      <c r="A15">
        <v>3.16</v>
      </c>
      <c r="B15">
        <v>-1.54</v>
      </c>
      <c r="C15">
        <v>-69.78</v>
      </c>
      <c r="D15">
        <v>-2.19</v>
      </c>
      <c r="E15">
        <v>-76.34</v>
      </c>
      <c r="F15">
        <f t="shared" si="5"/>
        <v>-3.17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1+0.887996118066127i</v>
      </c>
      <c r="N15">
        <f t="shared" si="10"/>
        <v>-2.5249795462410818</v>
      </c>
      <c r="O15">
        <f t="shared" si="11"/>
        <v>-41.604952100384253</v>
      </c>
      <c r="P15" s="1">
        <f t="shared" si="3"/>
        <v>-1.3579099744600511</v>
      </c>
      <c r="Q15">
        <f t="shared" si="4"/>
        <v>-3.3516961130569576</v>
      </c>
      <c r="R15" s="1">
        <f t="shared" si="12"/>
        <v>-78.035934419079197</v>
      </c>
      <c r="S15">
        <f t="shared" si="13"/>
        <v>3.3013477500006737E-2</v>
      </c>
      <c r="T15">
        <f t="shared" si="14"/>
        <v>2.8761935538174828</v>
      </c>
    </row>
    <row r="16" spans="1:23" x14ac:dyDescent="0.25">
      <c r="A16">
        <v>3.98</v>
      </c>
      <c r="B16">
        <v>-2.85</v>
      </c>
      <c r="C16">
        <v>-84.6</v>
      </c>
      <c r="D16">
        <v>-3.56</v>
      </c>
      <c r="E16">
        <v>-92.52</v>
      </c>
      <c r="F16">
        <f t="shared" si="5"/>
        <v>-4.54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1+1.11842549047569i</v>
      </c>
      <c r="N16">
        <f t="shared" si="10"/>
        <v>-3.5235148905121698</v>
      </c>
      <c r="O16">
        <f t="shared" si="11"/>
        <v>-48.199652674624211</v>
      </c>
      <c r="P16" s="1">
        <f t="shared" si="3"/>
        <v>-1.7102790184655072</v>
      </c>
      <c r="Q16">
        <f t="shared" si="4"/>
        <v>-4.800715860234658</v>
      </c>
      <c r="R16" s="1">
        <f t="shared" si="12"/>
        <v>-93.315042858128308</v>
      </c>
      <c r="S16">
        <f t="shared" si="13"/>
        <v>6.7972759777897712E-2</v>
      </c>
      <c r="T16">
        <f t="shared" si="14"/>
        <v>0.63209314626083524</v>
      </c>
    </row>
    <row r="17" spans="1:20" x14ac:dyDescent="0.25">
      <c r="A17">
        <v>5.01</v>
      </c>
      <c r="B17">
        <v>-4.46</v>
      </c>
      <c r="C17">
        <v>-101.53</v>
      </c>
      <c r="D17">
        <v>-5.16</v>
      </c>
      <c r="E17">
        <v>-110.1</v>
      </c>
      <c r="F17">
        <f t="shared" si="5"/>
        <v>-6.1400000000000006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1+1.40786726313649i</v>
      </c>
      <c r="N17">
        <f t="shared" si="10"/>
        <v>-4.7452077998343842</v>
      </c>
      <c r="O17">
        <f t="shared" si="11"/>
        <v>-54.614041417334988</v>
      </c>
      <c r="P17" s="1">
        <f t="shared" si="3"/>
        <v>-2.152888915204068</v>
      </c>
      <c r="Q17">
        <f t="shared" si="4"/>
        <v>-6.6903609368571946</v>
      </c>
      <c r="R17" s="1">
        <f t="shared" si="12"/>
        <v>-109.98866925974544</v>
      </c>
      <c r="S17">
        <f t="shared" si="13"/>
        <v>0.30289716081832829</v>
      </c>
      <c r="T17">
        <f t="shared" si="14"/>
        <v>1.2394533725628015E-2</v>
      </c>
    </row>
    <row r="18" spans="1:20" x14ac:dyDescent="0.25">
      <c r="A18">
        <v>6.31</v>
      </c>
      <c r="B18">
        <v>-6.65</v>
      </c>
      <c r="C18">
        <v>-119.25</v>
      </c>
      <c r="D18">
        <v>-7.39</v>
      </c>
      <c r="E18">
        <v>-128.97999999999999</v>
      </c>
      <c r="F18">
        <f t="shared" si="5"/>
        <v>-8.3699999999999992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1+1.77318212183458i</v>
      </c>
      <c r="N18">
        <f t="shared" si="10"/>
        <v>-6.1743806942703188</v>
      </c>
      <c r="O18">
        <f t="shared" si="11"/>
        <v>-60.578833391037826</v>
      </c>
      <c r="P18" s="1">
        <f t="shared" si="3"/>
        <v>-2.7115227654566203</v>
      </c>
      <c r="Q18">
        <f t="shared" si="4"/>
        <v>-9.0855243711854978</v>
      </c>
      <c r="R18" s="1">
        <f t="shared" si="12"/>
        <v>-127.79420736741686</v>
      </c>
      <c r="S18">
        <f t="shared" si="13"/>
        <v>0.51197512576040316</v>
      </c>
      <c r="T18">
        <f t="shared" si="14"/>
        <v>1.40610416748843</v>
      </c>
    </row>
    <row r="19" spans="1:20" x14ac:dyDescent="0.25">
      <c r="A19">
        <v>7.94</v>
      </c>
      <c r="B19">
        <v>-9.5</v>
      </c>
      <c r="C19">
        <v>-136.11000000000001</v>
      </c>
      <c r="D19">
        <v>-10.36</v>
      </c>
      <c r="E19">
        <v>-146.80000000000001</v>
      </c>
      <c r="F19">
        <f t="shared" si="5"/>
        <v>-11.34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1+2.23123075235603i</v>
      </c>
      <c r="N19">
        <f t="shared" si="10"/>
        <v>-7.765842914985333</v>
      </c>
      <c r="O19">
        <f t="shared" si="11"/>
        <v>-65.858881938256602</v>
      </c>
      <c r="P19" s="1">
        <f t="shared" si="3"/>
        <v>-3.4119636700040523</v>
      </c>
      <c r="Q19">
        <f t="shared" si="4"/>
        <v>-12.011918034649694</v>
      </c>
      <c r="R19" s="1">
        <f t="shared" si="12"/>
        <v>-146.16999595416385</v>
      </c>
      <c r="S19">
        <f t="shared" si="13"/>
        <v>0.451473845287508</v>
      </c>
      <c r="T19">
        <f t="shared" si="14"/>
        <v>0.39690509776992955</v>
      </c>
    </row>
    <row r="20" spans="1:20" x14ac:dyDescent="0.25">
      <c r="A20">
        <v>10</v>
      </c>
      <c r="B20">
        <v>-12.43</v>
      </c>
      <c r="C20">
        <v>-154.96</v>
      </c>
      <c r="D20">
        <v>-13.27</v>
      </c>
      <c r="E20">
        <v>-167.96</v>
      </c>
      <c r="F20">
        <f t="shared" si="5"/>
        <v>-14.25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1+2.81011429767762i</v>
      </c>
      <c r="N20">
        <f t="shared" si="10"/>
        <v>-9.4923101434714567</v>
      </c>
      <c r="O20">
        <f t="shared" si="11"/>
        <v>-70.411521612402481</v>
      </c>
      <c r="P20" s="1">
        <f t="shared" si="3"/>
        <v>-4.2971834634811739</v>
      </c>
      <c r="Q20">
        <f t="shared" si="4"/>
        <v>-15.512910056751082</v>
      </c>
      <c r="R20" s="1">
        <f t="shared" si="12"/>
        <v>-164.70870507588364</v>
      </c>
      <c r="S20">
        <f t="shared" si="13"/>
        <v>1.5949418114430207</v>
      </c>
      <c r="T20">
        <f t="shared" si="14"/>
        <v>10.570918683584841</v>
      </c>
    </row>
    <row r="21" spans="1:20" x14ac:dyDescent="0.25">
      <c r="A21">
        <v>12.59</v>
      </c>
      <c r="B21">
        <v>-16.309999999999999</v>
      </c>
      <c r="C21">
        <v>-172.61</v>
      </c>
      <c r="D21">
        <v>-16.920000000000002</v>
      </c>
      <c r="E21">
        <v>-188.31</v>
      </c>
      <c r="F21">
        <f t="shared" si="5"/>
        <v>-17.900000000000002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1+3.53793390077612i</v>
      </c>
      <c r="N21">
        <f t="shared" si="10"/>
        <v>-11.308795518823507</v>
      </c>
      <c r="O21">
        <f t="shared" si="11"/>
        <v>-74.217010447901117</v>
      </c>
      <c r="P21" s="1">
        <f t="shared" si="3"/>
        <v>-5.4101539805227974</v>
      </c>
      <c r="Q21">
        <f t="shared" si="4"/>
        <v>-19.558278632234362</v>
      </c>
      <c r="R21" s="1">
        <f t="shared" si="12"/>
        <v>-182.70825499265555</v>
      </c>
      <c r="S21">
        <f t="shared" si="13"/>
        <v>2.7498880221250603</v>
      </c>
      <c r="T21">
        <f t="shared" si="14"/>
        <v>31.379547127308449</v>
      </c>
    </row>
    <row r="22" spans="1:20" x14ac:dyDescent="0.25">
      <c r="A22">
        <v>15.85</v>
      </c>
      <c r="B22">
        <v>-21.71</v>
      </c>
      <c r="C22">
        <v>171.82</v>
      </c>
      <c r="D22">
        <v>-22.37</v>
      </c>
      <c r="E22">
        <v>-210.38</v>
      </c>
      <c r="F22">
        <f t="shared" si="5"/>
        <v>-23.35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1+4.45403116181902i</v>
      </c>
      <c r="N22">
        <f t="shared" si="10"/>
        <v>-13.18864236619274</v>
      </c>
      <c r="O22">
        <f t="shared" si="11"/>
        <v>-77.346029591804623</v>
      </c>
      <c r="P22" s="1">
        <f t="shared" si="3"/>
        <v>-6.8110357896176605</v>
      </c>
      <c r="Q22">
        <f t="shared" si="4"/>
        <v>-24.100288963769334</v>
      </c>
      <c r="R22" s="1">
        <f t="shared" si="12"/>
        <v>-199.66019515445717</v>
      </c>
      <c r="S22">
        <f t="shared" si="13"/>
        <v>0.56293352915405825</v>
      </c>
      <c r="T22">
        <f t="shared" si="14"/>
        <v>114.91421592652343</v>
      </c>
    </row>
    <row r="23" spans="1:20" x14ac:dyDescent="0.25">
      <c r="A23">
        <v>19.95</v>
      </c>
      <c r="B23">
        <v>-26.46</v>
      </c>
      <c r="C23">
        <v>169.61</v>
      </c>
      <c r="D23">
        <v>-28.16</v>
      </c>
      <c r="E23">
        <v>-220.93</v>
      </c>
      <c r="F23">
        <f t="shared" si="5"/>
        <v>-29.14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1+5.60617802386685i</v>
      </c>
      <c r="N23">
        <f t="shared" si="10"/>
        <v>-15.109366641590666</v>
      </c>
      <c r="O23">
        <f t="shared" si="11"/>
        <v>-79.886255311520017</v>
      </c>
      <c r="P23" s="1">
        <f t="shared" si="3"/>
        <v>-8.5728810096449415</v>
      </c>
      <c r="Q23">
        <f t="shared" si="4"/>
        <v>-29.053997100539213</v>
      </c>
      <c r="R23" s="1">
        <f t="shared" si="12"/>
        <v>-215.21421280400722</v>
      </c>
      <c r="S23">
        <f t="shared" si="13"/>
        <v>7.3964987156622921E-3</v>
      </c>
      <c r="T23">
        <f t="shared" si="14"/>
        <v>32.670223269875109</v>
      </c>
    </row>
    <row r="24" spans="1:20" x14ac:dyDescent="0.25">
      <c r="A24">
        <v>25.12</v>
      </c>
      <c r="B24">
        <v>-30.74</v>
      </c>
      <c r="C24">
        <v>162.03</v>
      </c>
      <c r="D24">
        <v>-32.79</v>
      </c>
      <c r="E24">
        <v>-235.18</v>
      </c>
      <c r="F24">
        <f t="shared" si="5"/>
        <v>-33.769999999999996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1+7.05900711576617i</v>
      </c>
      <c r="N24">
        <f t="shared" si="10"/>
        <v>-17.061165336615698</v>
      </c>
      <c r="O24">
        <f t="shared" si="11"/>
        <v>-81.936960780556703</v>
      </c>
      <c r="P24" s="1">
        <f t="shared" si="3"/>
        <v>-10.79452486026471</v>
      </c>
      <c r="Q24">
        <f t="shared" si="4"/>
        <v>-34.339683977795971</v>
      </c>
      <c r="R24" s="1">
        <f t="shared" si="12"/>
        <v>-229.31755368225325</v>
      </c>
      <c r="S24">
        <f t="shared" si="13"/>
        <v>0.32453983455744523</v>
      </c>
      <c r="T24">
        <f t="shared" si="14"/>
        <v>34.368276828462534</v>
      </c>
    </row>
    <row r="26" spans="1:20" x14ac:dyDescent="0.25">
      <c r="G26">
        <v>171.69</v>
      </c>
      <c r="H26">
        <f>G26-360</f>
        <v>-188.31</v>
      </c>
      <c r="S26">
        <f>SUM(S2:S21)</f>
        <v>5.7883161227362967</v>
      </c>
      <c r="T26">
        <f>SUM(T2:T21)</f>
        <v>52.100344994430969</v>
      </c>
    </row>
    <row r="27" spans="1:20" x14ac:dyDescent="0.25">
      <c r="G27">
        <v>149.62</v>
      </c>
      <c r="H27">
        <f t="shared" ref="H27:H29" si="15">G27-360</f>
        <v>-210.38</v>
      </c>
      <c r="T27">
        <f>5*T26+S26</f>
        <v>266.29004109489119</v>
      </c>
    </row>
    <row r="28" spans="1:20" x14ac:dyDescent="0.25">
      <c r="G28">
        <v>139.07</v>
      </c>
      <c r="H28">
        <f t="shared" si="15"/>
        <v>-220.93</v>
      </c>
    </row>
    <row r="29" spans="1:20" x14ac:dyDescent="0.25">
      <c r="G29">
        <v>124.82</v>
      </c>
      <c r="H29">
        <f t="shared" si="15"/>
        <v>-235.18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H1" zoomScale="80" zoomScaleNormal="80" workbookViewId="0">
      <selection activeCell="E24" sqref="E24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-5.98</v>
      </c>
      <c r="C2">
        <v>-2.75</v>
      </c>
      <c r="D2">
        <v>-7.85</v>
      </c>
      <c r="E2">
        <v>-0.64</v>
      </c>
      <c r="F2">
        <f>D2-$D$4</f>
        <v>0.11000000000000032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1+0.0143090093456397i</v>
      </c>
      <c r="N2">
        <f>20*LOG10(1/IMABS(M2))</f>
        <v>-8.8911715409429768E-4</v>
      </c>
      <c r="O2">
        <f>-ATAN2(IMREAL(M2),IMAGINARY(M2))*180/PI()</f>
        <v>-0.81978989752767661</v>
      </c>
      <c r="P2" s="1">
        <f t="shared" ref="P2:P24" si="3">-$A2*$V$5*180/PI()</f>
        <v>-6.8754935415698784E-2</v>
      </c>
      <c r="Q2">
        <f t="shared" ref="Q2:Q24" si="4">H2+K2+N2</f>
        <v>-3.1124203307728786E-3</v>
      </c>
      <c r="R2" s="1">
        <f>I2+L2+O2+P2</f>
        <v>-2.7218533457139511</v>
      </c>
      <c r="S2">
        <f>(Q2-F2)^2</f>
        <v>1.2794419633085512E-2</v>
      </c>
      <c r="T2">
        <f>(R2-E2)^2</f>
        <v>4.3341133530603715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-6.01</v>
      </c>
      <c r="C3">
        <v>-3.7</v>
      </c>
      <c r="D3">
        <v>-8.09</v>
      </c>
      <c r="E3">
        <v>-3.52</v>
      </c>
      <c r="F3">
        <f t="shared" ref="F3:F24" si="5">D3-$D$4</f>
        <v>-0.12999999999999989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1+0.0178862616820496i</v>
      </c>
      <c r="N3">
        <f t="shared" ref="N3:N24" si="10">20*LOG10(1/IMABS(M3))</f>
        <v>-1.3891655729280229E-3</v>
      </c>
      <c r="O3">
        <f t="shared" ref="O3:O24" si="11">-ATAN2(IMREAL(M3),IMAGINARY(M3))*180/PI()</f>
        <v>-1.0246980417307525</v>
      </c>
      <c r="P3" s="1">
        <f t="shared" si="3"/>
        <v>-8.5943669269623491E-2</v>
      </c>
      <c r="Q3">
        <f t="shared" si="4"/>
        <v>-4.8628267422247181E-3</v>
      </c>
      <c r="R3" s="1">
        <f t="shared" ref="R3:R24" si="12">I3+L3+O3+P3</f>
        <v>-3.4021673873505831</v>
      </c>
      <c r="S3">
        <f t="shared" ref="S3:S24" si="13">(Q3-F3)^2</f>
        <v>1.5659312130946443E-2</v>
      </c>
      <c r="T3">
        <f t="shared" ref="T3:T24" si="14">(R3-E3)^2</f>
        <v>1.3884524603787526E-2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-6.01</v>
      </c>
      <c r="C4">
        <v>-4.66</v>
      </c>
      <c r="D4">
        <v>-7.96</v>
      </c>
      <c r="E4">
        <v>-5.98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1+0.022357827102562i</v>
      </c>
      <c r="N4">
        <f t="shared" si="10"/>
        <v>-2.1703759816007395E-3</v>
      </c>
      <c r="O4">
        <f t="shared" si="11"/>
        <v>-1.2807957490045325</v>
      </c>
      <c r="P4" s="1">
        <f t="shared" si="3"/>
        <v>-0.10742958658702935</v>
      </c>
      <c r="Q4">
        <f t="shared" si="4"/>
        <v>-7.5973612491028767E-3</v>
      </c>
      <c r="R4" s="1">
        <f t="shared" si="12"/>
        <v>-4.2524177039208553</v>
      </c>
      <c r="S4">
        <f t="shared" si="13"/>
        <v>5.7719897949370026E-5</v>
      </c>
      <c r="T4">
        <f t="shared" si="14"/>
        <v>2.984540589726091</v>
      </c>
      <c r="U4" t="s">
        <v>16</v>
      </c>
      <c r="V4" s="2">
        <v>8.94313084102481E-2</v>
      </c>
      <c r="W4" t="s">
        <v>17</v>
      </c>
    </row>
    <row r="5" spans="1:23" x14ac:dyDescent="0.25">
      <c r="A5">
        <v>0.32</v>
      </c>
      <c r="B5">
        <v>-6</v>
      </c>
      <c r="C5">
        <v>-5.86</v>
      </c>
      <c r="D5">
        <v>-8.15</v>
      </c>
      <c r="E5">
        <v>-6.67</v>
      </c>
      <c r="F5">
        <f t="shared" si="5"/>
        <v>-0.19000000000000039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1+0.0286180186912794i</v>
      </c>
      <c r="N5">
        <f t="shared" si="10"/>
        <v>-3.5553769812054522E-3</v>
      </c>
      <c r="O5">
        <f t="shared" si="11"/>
        <v>-1.6392442779629766</v>
      </c>
      <c r="P5" s="1">
        <f t="shared" si="3"/>
        <v>-0.13750987083139757</v>
      </c>
      <c r="Q5">
        <f t="shared" si="4"/>
        <v>-1.2445177169290399E-2</v>
      </c>
      <c r="R5" s="1">
        <f t="shared" si="12"/>
        <v>-5.442433160678493</v>
      </c>
      <c r="S5">
        <f t="shared" si="13"/>
        <v>3.1525715110444816E-2</v>
      </c>
      <c r="T5">
        <f t="shared" si="14"/>
        <v>1.5069203450017943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-6</v>
      </c>
      <c r="C6">
        <v>-7.37</v>
      </c>
      <c r="D6">
        <v>-7.95</v>
      </c>
      <c r="E6">
        <v>-7.77</v>
      </c>
      <c r="F6">
        <f t="shared" si="5"/>
        <v>9.9999999999997868E-3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1+0.0357725233640992i</v>
      </c>
      <c r="N6">
        <f t="shared" si="10"/>
        <v>-5.5539981889537477E-3</v>
      </c>
      <c r="O6">
        <f t="shared" si="11"/>
        <v>-2.0487410028396376</v>
      </c>
      <c r="P6" s="1">
        <f t="shared" si="3"/>
        <v>-0.17188733853924698</v>
      </c>
      <c r="Q6">
        <f t="shared" si="4"/>
        <v>-1.9440315516045678E-2</v>
      </c>
      <c r="R6" s="1">
        <f t="shared" si="12"/>
        <v>-6.801848426655944</v>
      </c>
      <c r="S6">
        <f t="shared" si="13"/>
        <v>8.6673217768430731E-4</v>
      </c>
      <c r="T6">
        <f t="shared" si="14"/>
        <v>0.93731746896857016</v>
      </c>
    </row>
    <row r="7" spans="1:23" x14ac:dyDescent="0.25">
      <c r="A7">
        <v>0.5</v>
      </c>
      <c r="B7">
        <v>-5.99</v>
      </c>
      <c r="C7">
        <v>-9.25</v>
      </c>
      <c r="D7">
        <v>-8.02</v>
      </c>
      <c r="E7">
        <v>-11.2</v>
      </c>
      <c r="F7">
        <f t="shared" si="5"/>
        <v>-5.9999999999999609E-2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1+0.0447156542051241i</v>
      </c>
      <c r="N7">
        <f t="shared" si="10"/>
        <v>-8.6750036648563685E-3</v>
      </c>
      <c r="O7">
        <f t="shared" si="11"/>
        <v>-2.5603127333644338</v>
      </c>
      <c r="P7" s="1">
        <f t="shared" si="3"/>
        <v>-0.2148591731740587</v>
      </c>
      <c r="Q7">
        <f t="shared" si="4"/>
        <v>-3.0362629509255164E-2</v>
      </c>
      <c r="R7" s="1">
        <f t="shared" si="12"/>
        <v>-8.4999823587619865</v>
      </c>
      <c r="S7">
        <f t="shared" si="13"/>
        <v>8.7837372960564966E-4</v>
      </c>
      <c r="T7">
        <f t="shared" si="14"/>
        <v>7.2900952629964824</v>
      </c>
    </row>
    <row r="8" spans="1:23" x14ac:dyDescent="0.25">
      <c r="A8">
        <v>0.63</v>
      </c>
      <c r="B8">
        <v>-5.99</v>
      </c>
      <c r="C8">
        <v>-11.6</v>
      </c>
      <c r="D8">
        <v>-8.01</v>
      </c>
      <c r="E8">
        <v>-11.58</v>
      </c>
      <c r="F8">
        <f t="shared" si="5"/>
        <v>-4.9999999999999822E-2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1+0.0563417242984563i</v>
      </c>
      <c r="N8">
        <f t="shared" si="10"/>
        <v>-1.3764364965920763E-2</v>
      </c>
      <c r="O8">
        <f t="shared" si="11"/>
        <v>-3.2247337090596715</v>
      </c>
      <c r="P8" s="1">
        <f t="shared" si="3"/>
        <v>-0.27072255819931401</v>
      </c>
      <c r="Q8">
        <f t="shared" si="4"/>
        <v>-4.8170427185964371E-2</v>
      </c>
      <c r="R8" s="1">
        <f t="shared" si="12"/>
        <v>-10.705196074740646</v>
      </c>
      <c r="S8">
        <f t="shared" si="13"/>
        <v>3.3473366818576015E-6</v>
      </c>
      <c r="T8">
        <f t="shared" si="14"/>
        <v>0.7652819076491727</v>
      </c>
    </row>
    <row r="9" spans="1:23" x14ac:dyDescent="0.25">
      <c r="A9">
        <v>0.79</v>
      </c>
      <c r="B9">
        <v>-6</v>
      </c>
      <c r="C9">
        <v>-14.06</v>
      </c>
      <c r="D9">
        <v>-7.98</v>
      </c>
      <c r="E9">
        <v>-15.55</v>
      </c>
      <c r="F9">
        <f t="shared" si="5"/>
        <v>-2.0000000000000462E-2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1+0.070650733644096i</v>
      </c>
      <c r="N9">
        <f t="shared" si="10"/>
        <v>-2.1623999102039444E-2</v>
      </c>
      <c r="O9">
        <f t="shared" si="11"/>
        <v>-4.0412737429693069</v>
      </c>
      <c r="P9" s="1">
        <f t="shared" si="3"/>
        <v>-0.33947749361501278</v>
      </c>
      <c r="Q9">
        <f t="shared" si="4"/>
        <v>-7.5664178812997807E-2</v>
      </c>
      <c r="R9" s="1">
        <f t="shared" si="12"/>
        <v>-13.414721905178402</v>
      </c>
      <c r="S9">
        <f t="shared" si="13"/>
        <v>3.0985008029253427E-3</v>
      </c>
      <c r="T9">
        <f t="shared" si="14"/>
        <v>4.5594125422249574</v>
      </c>
    </row>
    <row r="10" spans="1:23" x14ac:dyDescent="0.25">
      <c r="A10">
        <v>1</v>
      </c>
      <c r="B10">
        <v>-6.17</v>
      </c>
      <c r="C10">
        <v>-17.350000000000001</v>
      </c>
      <c r="D10">
        <v>-8.09</v>
      </c>
      <c r="E10">
        <v>-19.649999999999999</v>
      </c>
      <c r="F10">
        <f t="shared" si="5"/>
        <v>-0.12999999999999989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1+0.0894313084102481i</v>
      </c>
      <c r="N10">
        <f t="shared" si="10"/>
        <v>-3.4596527157020357E-2</v>
      </c>
      <c r="O10">
        <f t="shared" si="11"/>
        <v>-5.110441099033193</v>
      </c>
      <c r="P10" s="1">
        <f t="shared" si="3"/>
        <v>-0.4297183463481174</v>
      </c>
      <c r="Q10">
        <f t="shared" si="4"/>
        <v>-0.12102400280986959</v>
      </c>
      <c r="R10" s="1">
        <f t="shared" si="12"/>
        <v>-16.961345720380596</v>
      </c>
      <c r="S10">
        <f t="shared" si="13"/>
        <v>8.0568525557227043E-5</v>
      </c>
      <c r="T10">
        <f t="shared" si="14"/>
        <v>7.2288618353157297</v>
      </c>
    </row>
    <row r="11" spans="1:23" x14ac:dyDescent="0.25">
      <c r="A11">
        <v>1.26</v>
      </c>
      <c r="B11">
        <v>-6.22</v>
      </c>
      <c r="C11">
        <v>-21.57</v>
      </c>
      <c r="D11">
        <v>-8.25</v>
      </c>
      <c r="E11">
        <v>-24.98</v>
      </c>
      <c r="F11">
        <f t="shared" si="5"/>
        <v>-0.29000000000000004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1+0.112683448596913i</v>
      </c>
      <c r="N11">
        <f t="shared" si="10"/>
        <v>-5.4797634119324583E-2</v>
      </c>
      <c r="O11">
        <f t="shared" si="11"/>
        <v>-6.4291659838493187</v>
      </c>
      <c r="P11" s="1">
        <f t="shared" si="3"/>
        <v>-0.54144511639862802</v>
      </c>
      <c r="Q11">
        <f t="shared" si="4"/>
        <v>-0.19161163948877202</v>
      </c>
      <c r="R11" s="1">
        <f t="shared" si="12"/>
        <v>-21.333458488678538</v>
      </c>
      <c r="S11">
        <f t="shared" si="13"/>
        <v>9.6802694840873709E-3</v>
      </c>
      <c r="T11">
        <f t="shared" si="14"/>
        <v>13.297264993790616</v>
      </c>
    </row>
    <row r="12" spans="1:23" x14ac:dyDescent="0.25">
      <c r="A12">
        <v>1.58</v>
      </c>
      <c r="B12">
        <v>-6.3</v>
      </c>
      <c r="C12">
        <v>-25.65</v>
      </c>
      <c r="D12">
        <v>-8.3800000000000008</v>
      </c>
      <c r="E12">
        <v>-27.8</v>
      </c>
      <c r="F12">
        <f t="shared" si="5"/>
        <v>-0.42000000000000082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1+0.141301467288192i</v>
      </c>
      <c r="N12">
        <f t="shared" si="10"/>
        <v>-8.5857396004721198E-2</v>
      </c>
      <c r="O12">
        <f t="shared" si="11"/>
        <v>-8.0427324216593181</v>
      </c>
      <c r="P12" s="1">
        <f t="shared" si="3"/>
        <v>-0.67895498723002556</v>
      </c>
      <c r="Q12">
        <f t="shared" si="4"/>
        <v>-0.30002963309064457</v>
      </c>
      <c r="R12" s="1">
        <f t="shared" si="12"/>
        <v>-26.678709310616323</v>
      </c>
      <c r="S12">
        <f t="shared" si="13"/>
        <v>1.4392888936365561E-2</v>
      </c>
      <c r="T12">
        <f t="shared" si="14"/>
        <v>1.2572928100985226</v>
      </c>
    </row>
    <row r="13" spans="1:23" x14ac:dyDescent="0.25">
      <c r="A13">
        <v>1.99</v>
      </c>
      <c r="B13">
        <v>-6.28</v>
      </c>
      <c r="C13">
        <v>-33.32</v>
      </c>
      <c r="D13">
        <v>-8.3800000000000008</v>
      </c>
      <c r="E13">
        <v>-35.89</v>
      </c>
      <c r="F13">
        <f t="shared" si="5"/>
        <v>-0.42000000000000082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1+0.177968303736394i</v>
      </c>
      <c r="N13">
        <f t="shared" si="10"/>
        <v>-0.13541945658014171</v>
      </c>
      <c r="O13">
        <f t="shared" si="11"/>
        <v>-10.091179533225942</v>
      </c>
      <c r="P13" s="1">
        <f t="shared" si="3"/>
        <v>-0.85513950923275361</v>
      </c>
      <c r="Q13">
        <f t="shared" si="4"/>
        <v>-0.47275322818605503</v>
      </c>
      <c r="R13" s="1">
        <f t="shared" si="12"/>
        <v>-33.455978639761341</v>
      </c>
      <c r="S13">
        <f t="shared" si="13"/>
        <v>2.7829030840499048E-3</v>
      </c>
      <c r="T13">
        <f t="shared" si="14"/>
        <v>5.9244599820980559</v>
      </c>
    </row>
    <row r="14" spans="1:23" x14ac:dyDescent="0.25">
      <c r="A14">
        <v>2.5099999999999998</v>
      </c>
      <c r="B14">
        <v>-6.72</v>
      </c>
      <c r="C14">
        <v>-41.43</v>
      </c>
      <c r="D14">
        <v>-8.86</v>
      </c>
      <c r="E14">
        <v>-44.18</v>
      </c>
      <c r="F14">
        <f t="shared" si="5"/>
        <v>-0.89999999999999947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1+0.224472584109723i</v>
      </c>
      <c r="N14">
        <f t="shared" si="10"/>
        <v>-0.21349727190446563</v>
      </c>
      <c r="O14">
        <f t="shared" si="11"/>
        <v>-12.651617647085672</v>
      </c>
      <c r="P14" s="1">
        <f t="shared" si="3"/>
        <v>-1.0785930493337745</v>
      </c>
      <c r="Q14">
        <f t="shared" si="4"/>
        <v>-0.74417073347628393</v>
      </c>
      <c r="R14" s="1">
        <f t="shared" si="12"/>
        <v>-41.910523108825245</v>
      </c>
      <c r="S14">
        <f t="shared" si="13"/>
        <v>2.4282760305319173E-2</v>
      </c>
      <c r="T14">
        <f t="shared" si="14"/>
        <v>5.1505253595762284</v>
      </c>
    </row>
    <row r="15" spans="1:23" x14ac:dyDescent="0.25">
      <c r="A15">
        <v>3.16</v>
      </c>
      <c r="B15">
        <v>-6.91</v>
      </c>
      <c r="C15">
        <v>-49.75</v>
      </c>
      <c r="D15">
        <v>-9.02</v>
      </c>
      <c r="E15">
        <v>-52.78</v>
      </c>
      <c r="F15">
        <f t="shared" si="5"/>
        <v>-1.0599999999999996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1+0.282602934576384i</v>
      </c>
      <c r="N15">
        <f t="shared" si="10"/>
        <v>-0.33369231471557714</v>
      </c>
      <c r="O15">
        <f t="shared" si="11"/>
        <v>-15.780447637039426</v>
      </c>
      <c r="P15" s="1">
        <f t="shared" si="3"/>
        <v>-1.3579099744600511</v>
      </c>
      <c r="Q15">
        <f t="shared" si="4"/>
        <v>-1.1604088815314531</v>
      </c>
      <c r="R15" s="1">
        <f t="shared" si="12"/>
        <v>-52.211429955734367</v>
      </c>
      <c r="S15">
        <f t="shared" si="13"/>
        <v>1.0081943490397453E-2</v>
      </c>
      <c r="T15">
        <f t="shared" si="14"/>
        <v>0.32327189523622507</v>
      </c>
    </row>
    <row r="16" spans="1:23" x14ac:dyDescent="0.25">
      <c r="A16">
        <v>3.98</v>
      </c>
      <c r="B16">
        <v>-7.75</v>
      </c>
      <c r="C16">
        <v>-61.55</v>
      </c>
      <c r="D16">
        <v>-9.9700000000000006</v>
      </c>
      <c r="E16">
        <v>-64.38</v>
      </c>
      <c r="F16">
        <f t="shared" si="5"/>
        <v>-2.0100000000000007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1+0.355936607472787i</v>
      </c>
      <c r="N16">
        <f t="shared" si="10"/>
        <v>-0.51804774516708618</v>
      </c>
      <c r="O16">
        <f t="shared" si="11"/>
        <v>-19.592505852853431</v>
      </c>
      <c r="P16" s="1">
        <f t="shared" si="3"/>
        <v>-1.7102790184655072</v>
      </c>
      <c r="Q16">
        <f t="shared" si="4"/>
        <v>-1.7952487148895746</v>
      </c>
      <c r="R16" s="1">
        <f t="shared" si="12"/>
        <v>-64.707896036357525</v>
      </c>
      <c r="S16">
        <f t="shared" si="13"/>
        <v>4.6118114456579505E-2</v>
      </c>
      <c r="T16">
        <f t="shared" si="14"/>
        <v>0.10751581065897824</v>
      </c>
    </row>
    <row r="17" spans="1:20" x14ac:dyDescent="0.25">
      <c r="A17">
        <v>5.01</v>
      </c>
      <c r="B17">
        <v>-8.6300000000000008</v>
      </c>
      <c r="C17">
        <v>-77.69</v>
      </c>
      <c r="D17">
        <v>-10.9</v>
      </c>
      <c r="E17">
        <v>-81.03</v>
      </c>
      <c r="F17">
        <f t="shared" si="5"/>
        <v>-2.9400000000000004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1+0.448050855135343i</v>
      </c>
      <c r="N17">
        <f t="shared" si="10"/>
        <v>-0.7945243934744568</v>
      </c>
      <c r="O17">
        <f t="shared" si="11"/>
        <v>-24.134806278703291</v>
      </c>
      <c r="P17" s="1">
        <f t="shared" si="3"/>
        <v>-2.152888915204068</v>
      </c>
      <c r="Q17">
        <f t="shared" si="4"/>
        <v>-2.7396775304972669</v>
      </c>
      <c r="R17" s="1">
        <f t="shared" si="12"/>
        <v>-79.509434121113742</v>
      </c>
      <c r="S17">
        <f t="shared" si="13"/>
        <v>4.0129091787673578E-2</v>
      </c>
      <c r="T17">
        <f t="shared" si="14"/>
        <v>2.3121205920331422</v>
      </c>
    </row>
    <row r="18" spans="1:20" x14ac:dyDescent="0.25">
      <c r="A18">
        <v>6.31</v>
      </c>
      <c r="B18">
        <v>-10.01</v>
      </c>
      <c r="C18">
        <v>-93.98</v>
      </c>
      <c r="D18">
        <v>-12.27</v>
      </c>
      <c r="E18">
        <v>-98.22</v>
      </c>
      <c r="F18">
        <f t="shared" si="5"/>
        <v>-4.3099999999999996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1+0.564311556068665i</v>
      </c>
      <c r="N18">
        <f t="shared" si="10"/>
        <v>-1.2006285170208346</v>
      </c>
      <c r="O18">
        <f t="shared" si="11"/>
        <v>-29.43653938027543</v>
      </c>
      <c r="P18" s="1">
        <f t="shared" si="3"/>
        <v>-2.7115227654566203</v>
      </c>
      <c r="Q18">
        <f t="shared" si="4"/>
        <v>-4.1117721939360141</v>
      </c>
      <c r="R18" s="1">
        <f t="shared" si="12"/>
        <v>-96.651913356654475</v>
      </c>
      <c r="S18">
        <f t="shared" si="13"/>
        <v>3.9294263096941041E-2</v>
      </c>
      <c r="T18">
        <f t="shared" si="14"/>
        <v>2.4588957210386315</v>
      </c>
    </row>
    <row r="19" spans="1:20" x14ac:dyDescent="0.25">
      <c r="A19">
        <v>7.94</v>
      </c>
      <c r="B19">
        <v>-11.94</v>
      </c>
      <c r="C19">
        <v>-108.27</v>
      </c>
      <c r="D19">
        <v>-14.09</v>
      </c>
      <c r="E19">
        <v>-111.04</v>
      </c>
      <c r="F19">
        <f t="shared" si="5"/>
        <v>-6.13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1+0.71008458877737i</v>
      </c>
      <c r="N19">
        <f t="shared" si="10"/>
        <v>-1.7731139430367857</v>
      </c>
      <c r="O19">
        <f t="shared" si="11"/>
        <v>-35.377973961034741</v>
      </c>
      <c r="P19" s="1">
        <f t="shared" si="3"/>
        <v>-3.4119636700040523</v>
      </c>
      <c r="Q19">
        <f t="shared" si="4"/>
        <v>-6.0191890627011473</v>
      </c>
      <c r="R19" s="1">
        <f t="shared" si="12"/>
        <v>-115.68908797694199</v>
      </c>
      <c r="S19">
        <f t="shared" si="13"/>
        <v>1.2279063825050243E-2</v>
      </c>
      <c r="T19">
        <f t="shared" si="14"/>
        <v>21.614019017346518</v>
      </c>
    </row>
    <row r="20" spans="1:20" x14ac:dyDescent="0.25">
      <c r="A20">
        <v>10</v>
      </c>
      <c r="B20">
        <v>-13.76</v>
      </c>
      <c r="C20">
        <v>-130.75</v>
      </c>
      <c r="D20">
        <v>-15.71</v>
      </c>
      <c r="E20">
        <v>-133.84</v>
      </c>
      <c r="F20">
        <f t="shared" si="5"/>
        <v>-7.7500000000000009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1+0.894313084102481i</v>
      </c>
      <c r="N20">
        <f t="shared" si="10"/>
        <v>-2.5522325630782472</v>
      </c>
      <c r="O20">
        <f t="shared" si="11"/>
        <v>-41.806682554475557</v>
      </c>
      <c r="P20" s="1">
        <f t="shared" si="3"/>
        <v>-4.2971834634811739</v>
      </c>
      <c r="Q20">
        <f t="shared" si="4"/>
        <v>-8.5728324763578723</v>
      </c>
      <c r="R20" s="1">
        <f t="shared" si="12"/>
        <v>-136.10386601795673</v>
      </c>
      <c r="S20">
        <f t="shared" si="13"/>
        <v>0.67705328414922694</v>
      </c>
      <c r="T20">
        <f t="shared" si="14"/>
        <v>5.1250893472592596</v>
      </c>
    </row>
    <row r="21" spans="1:20" x14ac:dyDescent="0.25">
      <c r="A21">
        <v>12.59</v>
      </c>
      <c r="B21">
        <v>-16.97</v>
      </c>
      <c r="C21">
        <v>-150.34</v>
      </c>
      <c r="D21">
        <v>-18.18</v>
      </c>
      <c r="E21">
        <v>-156.81</v>
      </c>
      <c r="F21">
        <f t="shared" si="5"/>
        <v>-10.219999999999999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1+1.12594017288502i</v>
      </c>
      <c r="N21">
        <f t="shared" si="10"/>
        <v>-3.555935042974534</v>
      </c>
      <c r="O21">
        <f t="shared" si="11"/>
        <v>-48.39022576092929</v>
      </c>
      <c r="P21" s="1">
        <f t="shared" si="3"/>
        <v>-5.4101539805227974</v>
      </c>
      <c r="Q21">
        <f t="shared" si="4"/>
        <v>-11.805418156385389</v>
      </c>
      <c r="R21" s="1">
        <f t="shared" si="12"/>
        <v>-156.88147030568371</v>
      </c>
      <c r="S21">
        <f t="shared" si="13"/>
        <v>2.5135507305964508</v>
      </c>
      <c r="T21">
        <f t="shared" si="14"/>
        <v>5.1080045945220681E-3</v>
      </c>
    </row>
    <row r="22" spans="1:20" x14ac:dyDescent="0.25">
      <c r="A22">
        <v>15.85</v>
      </c>
      <c r="B22">
        <v>-22.58</v>
      </c>
      <c r="C22">
        <v>-163.69</v>
      </c>
      <c r="D22">
        <v>-23.96</v>
      </c>
      <c r="E22">
        <v>-174.46</v>
      </c>
      <c r="F22">
        <f t="shared" si="5"/>
        <v>-16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1+1.41748623830243i</v>
      </c>
      <c r="N22">
        <f t="shared" si="10"/>
        <v>-4.784607566565974</v>
      </c>
      <c r="O22">
        <f t="shared" si="11"/>
        <v>-54.798017519707201</v>
      </c>
      <c r="P22" s="1">
        <f t="shared" si="3"/>
        <v>-6.8110357896176605</v>
      </c>
      <c r="Q22">
        <f t="shared" si="4"/>
        <v>-15.696254164142568</v>
      </c>
      <c r="R22" s="1">
        <f t="shared" si="12"/>
        <v>-177.11218308235973</v>
      </c>
      <c r="S22">
        <f t="shared" si="13"/>
        <v>9.2261532800730212E-2</v>
      </c>
      <c r="T22">
        <f t="shared" si="14"/>
        <v>7.0340751023551427</v>
      </c>
    </row>
    <row r="23" spans="1:20" x14ac:dyDescent="0.25">
      <c r="A23">
        <v>19.95</v>
      </c>
      <c r="B23">
        <v>-25.49</v>
      </c>
      <c r="C23">
        <v>-161.28</v>
      </c>
      <c r="D23">
        <v>-26.94</v>
      </c>
      <c r="E23">
        <v>-175.2</v>
      </c>
      <c r="F23">
        <f t="shared" si="5"/>
        <v>-18.98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1+1.78415460278445i</v>
      </c>
      <c r="N23">
        <f t="shared" si="10"/>
        <v>-6.2150942268495566</v>
      </c>
      <c r="O23">
        <f t="shared" si="11"/>
        <v>-60.729825490764533</v>
      </c>
      <c r="P23" s="1">
        <f t="shared" si="3"/>
        <v>-8.5728810096449415</v>
      </c>
      <c r="Q23">
        <f t="shared" si="4"/>
        <v>-20.159724685798103</v>
      </c>
      <c r="R23" s="1">
        <f t="shared" si="12"/>
        <v>-196.05778298325174</v>
      </c>
      <c r="S23">
        <f t="shared" si="13"/>
        <v>1.3917503342814328</v>
      </c>
      <c r="T23">
        <f t="shared" si="14"/>
        <v>435.04711097642638</v>
      </c>
    </row>
    <row r="24" spans="1:20" x14ac:dyDescent="0.25">
      <c r="A24">
        <v>25.12</v>
      </c>
      <c r="B24">
        <v>-28.68</v>
      </c>
      <c r="C24">
        <v>-175.02</v>
      </c>
      <c r="D24">
        <v>-29.89</v>
      </c>
      <c r="E24">
        <v>-193.82</v>
      </c>
      <c r="F24">
        <f t="shared" si="5"/>
        <v>-21.93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1+2.24651446726543i</v>
      </c>
      <c r="N24">
        <f t="shared" si="10"/>
        <v>-7.815275616712233</v>
      </c>
      <c r="O24">
        <f t="shared" si="11"/>
        <v>-66.004527113236747</v>
      </c>
      <c r="P24" s="1">
        <f t="shared" si="3"/>
        <v>-10.79452486026471</v>
      </c>
      <c r="Q24">
        <f t="shared" si="4"/>
        <v>-25.093794257892505</v>
      </c>
      <c r="R24" s="1">
        <f t="shared" si="12"/>
        <v>-213.38512001493328</v>
      </c>
      <c r="S24">
        <f t="shared" si="13"/>
        <v>10.009594106273585</v>
      </c>
      <c r="T24">
        <f t="shared" si="14"/>
        <v>382.79392119874302</v>
      </c>
    </row>
    <row r="26" spans="1:20" x14ac:dyDescent="0.25">
      <c r="G26">
        <v>166.18</v>
      </c>
      <c r="H26">
        <f>G26-360</f>
        <v>-193.82</v>
      </c>
      <c r="S26">
        <f>SUM(S2:S21)</f>
        <v>3.4546100025570219</v>
      </c>
      <c r="T26">
        <f>SUM(T2:T21)</f>
        <v>87.195991363277656</v>
      </c>
    </row>
    <row r="27" spans="1:20" x14ac:dyDescent="0.25">
      <c r="T27">
        <f>5*T26+S26</f>
        <v>439.43456681894531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d_16_6_3</vt:lpstr>
      <vt:lpstr>d_20_6_3</vt:lpstr>
      <vt:lpstr>d_25_6_3</vt:lpstr>
      <vt:lpstr>d_48_6_3</vt:lpstr>
      <vt:lpstr>d_62_6_3</vt:lpstr>
      <vt:lpstr>fr_16_3</vt:lpstr>
      <vt:lpstr>fr_20_3</vt:lpstr>
      <vt:lpstr>fr_25_3</vt:lpstr>
      <vt:lpstr>fr_48_3</vt:lpstr>
      <vt:lpstr>fr_62_3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2016-12-12T17:55:35Z</dcterms:modified>
</cp:coreProperties>
</file>