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esktop\"/>
    </mc:Choice>
  </mc:AlternateContent>
  <bookViews>
    <workbookView xWindow="0" yWindow="0" windowWidth="19656" windowHeight="8388"/>
  </bookViews>
  <sheets>
    <sheet name="Retune 20161102" sheetId="1" r:id="rId1"/>
  </sheets>
  <calcPr calcId="152511"/>
</workbook>
</file>

<file path=xl/calcChain.xml><?xml version="1.0" encoding="utf-8"?>
<calcChain xmlns="http://schemas.openxmlformats.org/spreadsheetml/2006/main">
  <c r="I17" i="1" l="1"/>
  <c r="I15" i="1"/>
  <c r="I14" i="1"/>
  <c r="I12" i="1"/>
  <c r="G60" i="1" l="1"/>
  <c r="F60" i="1"/>
  <c r="E60" i="1"/>
  <c r="D60" i="1"/>
  <c r="C60" i="1"/>
  <c r="B60" i="1"/>
  <c r="G59" i="1"/>
  <c r="F59" i="1"/>
  <c r="E59" i="1"/>
  <c r="D59" i="1"/>
  <c r="C59" i="1"/>
  <c r="B59" i="1"/>
  <c r="G35" i="1"/>
  <c r="F35" i="1"/>
  <c r="E35" i="1"/>
  <c r="D35" i="1"/>
  <c r="C35" i="1"/>
  <c r="B35" i="1"/>
  <c r="G34" i="1"/>
  <c r="F34" i="1"/>
  <c r="E34" i="1"/>
  <c r="D34" i="1"/>
  <c r="C34" i="1"/>
  <c r="B34" i="1"/>
  <c r="G58" i="1"/>
  <c r="F58" i="1"/>
  <c r="E58" i="1"/>
  <c r="D58" i="1"/>
  <c r="C58" i="1"/>
  <c r="B58" i="1"/>
  <c r="G33" i="1"/>
  <c r="F33" i="1"/>
  <c r="E33" i="1"/>
  <c r="D33" i="1"/>
  <c r="C33" i="1"/>
  <c r="B33" i="1"/>
  <c r="G56" i="1" l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O12" i="1" l="1"/>
  <c r="P26" i="1"/>
  <c r="O26" i="1"/>
  <c r="P25" i="1"/>
  <c r="O25" i="1"/>
  <c r="P24" i="1"/>
  <c r="O24" i="1"/>
  <c r="P23" i="1"/>
  <c r="O23" i="1"/>
  <c r="P22" i="1"/>
  <c r="O22" i="1"/>
  <c r="P21" i="1"/>
  <c r="O21" i="1"/>
  <c r="P17" i="1"/>
  <c r="O17" i="1"/>
  <c r="P16" i="1"/>
  <c r="O16" i="1"/>
  <c r="P15" i="1"/>
  <c r="O15" i="1"/>
  <c r="P14" i="1"/>
  <c r="O14" i="1"/>
  <c r="P13" i="1"/>
  <c r="O13" i="1"/>
  <c r="P12" i="1"/>
  <c r="G31" i="1" l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P8" i="1"/>
  <c r="O8" i="1"/>
  <c r="P7" i="1"/>
  <c r="O7" i="1"/>
  <c r="P6" i="1"/>
  <c r="O6" i="1"/>
  <c r="P5" i="1"/>
  <c r="O5" i="1"/>
  <c r="P4" i="1"/>
  <c r="O4" i="1"/>
  <c r="P3" i="1"/>
  <c r="O3" i="1"/>
</calcChain>
</file>

<file path=xl/sharedStrings.xml><?xml version="1.0" encoding="utf-8"?>
<sst xmlns="http://schemas.openxmlformats.org/spreadsheetml/2006/main" count="142" uniqueCount="42">
  <si>
    <t>throttle, deg</t>
  </si>
  <si>
    <t>pcnf, %</t>
  </si>
  <si>
    <t>pcng, %</t>
  </si>
  <si>
    <t>ngrpm</t>
  </si>
  <si>
    <t>tsettle2, s</t>
  </si>
  <si>
    <t>LG, r/s</t>
  </si>
  <si>
    <t>TLD, s</t>
  </si>
  <si>
    <t>GM, dB</t>
  </si>
  <si>
    <t>wp, r/s</t>
  </si>
  <si>
    <t>PM, deg</t>
  </si>
  <si>
    <t>wc, r/s</t>
  </si>
  <si>
    <t>BW45, r/s</t>
  </si>
  <si>
    <t>Design tld, s</t>
  </si>
  <si>
    <t>Design LG, r/s</t>
  </si>
  <si>
    <t>Entries for potESC.ino Arduino</t>
  </si>
  <si>
    <t>TauT, s</t>
  </si>
  <si>
    <t>Control tld</t>
  </si>
  <si>
    <t>Control LG</t>
  </si>
  <si>
    <t>yLG</t>
  </si>
  <si>
    <t>yTLD</t>
  </si>
  <si>
    <t>n/a</t>
  </si>
  <si>
    <t>Z.TauT, s</t>
  </si>
  <si>
    <t>E.TauE=0.2, Step</t>
  </si>
  <si>
    <t>E.TauE=0.1, Step</t>
  </si>
  <si>
    <t>trise95, s</t>
  </si>
  <si>
    <t>%settle=4.9, %OS=5, %US=1</t>
  </si>
  <si>
    <t>E.TauE=0.1, Dist</t>
  </si>
  <si>
    <t>GM&gt;6dB, PM&gt;45 deg</t>
  </si>
  <si>
    <t>tsettle05, s</t>
  </si>
  <si>
    <t>Max Dist</t>
  </si>
  <si>
    <t>Control tld Dist</t>
  </si>
  <si>
    <t>Control LG Dist</t>
  </si>
  <si>
    <t>Dist</t>
  </si>
  <si>
    <t>Nt, %</t>
  </si>
  <si>
    <t>Measured TauT, s</t>
  </si>
  <si>
    <t>Fit Tau</t>
  </si>
  <si>
    <t>From  calibration.xlsx/TauPhotonTurnigy</t>
  </si>
  <si>
    <t>Use measured Tau for best possible gain scheduling</t>
  </si>
  <si>
    <t>Generate Nt columns by examining table to right</t>
  </si>
  <si>
    <t>tau</t>
  </si>
  <si>
    <t>nt</t>
  </si>
  <si>
    <t>pcnt,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</si>
</sst>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164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20161102'!$O$11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20161102'!$E$12:$E$17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20161102'!$O$12:$O$17</c:f>
              <c:numCache>
                <c:formatCode>0.000</c:formatCode>
                <c:ptCount val="6"/>
                <c:pt idx="0">
                  <c:v>0.47675804529201427</c:v>
                </c:pt>
                <c:pt idx="1">
                  <c:v>0</c:v>
                </c:pt>
                <c:pt idx="2">
                  <c:v>0.32731081434930609</c:v>
                </c:pt>
                <c:pt idx="3">
                  <c:v>0.2273037232349866</c:v>
                </c:pt>
                <c:pt idx="4">
                  <c:v>0</c:v>
                </c:pt>
                <c:pt idx="5">
                  <c:v>0.20087581856896067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20161102'!$R$41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20161102'!$Q$42:$Q$47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20161102'!$R$42:$R$47</c:f>
              <c:numCache>
                <c:formatCode>0.000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0.47499999999999998</c:v>
                </c:pt>
                <c:pt idx="5">
                  <c:v>0.47499999999999998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34792"/>
        <c:axId val="554924208"/>
      </c:scatterChart>
      <c:scatterChart>
        <c:scatterStyle val="lineMarker"/>
        <c:varyColors val="0"/>
        <c:ser>
          <c:idx val="1"/>
          <c:order val="1"/>
          <c:tx>
            <c:strRef>
              <c:f>'Retune 20161102'!$P$11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20161102'!$E$12:$E$17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20161102'!$P$12:$P$17</c:f>
              <c:numCache>
                <c:formatCode>0.00</c:formatCode>
                <c:ptCount val="6"/>
                <c:pt idx="0">
                  <c:v>2.4055</c:v>
                </c:pt>
                <c:pt idx="1">
                  <c:v>0</c:v>
                </c:pt>
                <c:pt idx="2">
                  <c:v>2.6947999999999999</c:v>
                </c:pt>
                <c:pt idx="3">
                  <c:v>3.1909999999999998</c:v>
                </c:pt>
                <c:pt idx="4">
                  <c:v>0</c:v>
                </c:pt>
                <c:pt idx="5">
                  <c:v>4.1128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20161102'!$S$41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20161102'!$Q$42:$Q$47</c:f>
              <c:numCache>
                <c:formatCode>0.000</c:formatCode>
                <c:ptCount val="6"/>
                <c:pt idx="0">
                  <c:v>0</c:v>
                </c:pt>
                <c:pt idx="1">
                  <c:v>3.5000000000000003E-2</c:v>
                </c:pt>
                <c:pt idx="2">
                  <c:v>8.5000000000000006E-2</c:v>
                </c:pt>
                <c:pt idx="3">
                  <c:v>0.185</c:v>
                </c:pt>
                <c:pt idx="4">
                  <c:v>0.34399999999999997</c:v>
                </c:pt>
                <c:pt idx="5">
                  <c:v>0.5</c:v>
                </c:pt>
              </c:numCache>
            </c:numRef>
          </c:xVal>
          <c:yVal>
            <c:numRef>
              <c:f>'Retune 20161102'!$S$42:$S$47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3.75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33616"/>
        <c:axId val="554932832"/>
      </c:scatterChart>
      <c:valAx>
        <c:axId val="554934792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4924208"/>
        <c:crosses val="autoZero"/>
        <c:crossBetween val="midCat"/>
      </c:valAx>
      <c:valAx>
        <c:axId val="554924208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4934792"/>
        <c:crosses val="autoZero"/>
        <c:crossBetween val="midCat"/>
      </c:valAx>
      <c:valAx>
        <c:axId val="554932832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54933616"/>
        <c:crosses val="max"/>
        <c:crossBetween val="midCat"/>
      </c:valAx>
      <c:valAx>
        <c:axId val="554933616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5549328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Disturbance</a:t>
            </a:r>
          </a:p>
        </c:rich>
      </c:tx>
      <c:layout>
        <c:manualLayout>
          <c:xMode val="edge"/>
          <c:yMode val="edge"/>
          <c:x val="7.4160844331078321E-2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8565981335666376"/>
          <c:w val="0.50736479242911536"/>
          <c:h val="0.665003645377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20161102'!$O$20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20161102'!$E$21:$E$26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20161102'!$O$21:$O$26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20161102'!$R$66</c:f>
              <c:strCache>
                <c:ptCount val="1"/>
                <c:pt idx="0">
                  <c:v>Control tld Dist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20161102'!$Q$67:$Q$72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20161102'!$R$67:$R$72</c:f>
              <c:numCache>
                <c:formatCode>0.000</c:formatCode>
                <c:ptCount val="6"/>
                <c:pt idx="0">
                  <c:v>0.21</c:v>
                </c:pt>
                <c:pt idx="1">
                  <c:v>0.21</c:v>
                </c:pt>
                <c:pt idx="2">
                  <c:v>0.255</c:v>
                </c:pt>
                <c:pt idx="3">
                  <c:v>0.34</c:v>
                </c:pt>
                <c:pt idx="4">
                  <c:v>0.48799999999999999</c:v>
                </c:pt>
                <c:pt idx="5">
                  <c:v>0.48799999999999999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34400"/>
        <c:axId val="554931656"/>
      </c:scatterChart>
      <c:scatterChart>
        <c:scatterStyle val="lineMarker"/>
        <c:varyColors val="0"/>
        <c:ser>
          <c:idx val="1"/>
          <c:order val="1"/>
          <c:tx>
            <c:strRef>
              <c:f>'Retune 20161102'!$P$20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20161102'!$E$21:$E$26</c:f>
              <c:numCache>
                <c:formatCode>0.000</c:formatCode>
                <c:ptCount val="6"/>
                <c:pt idx="0">
                  <c:v>0.34399999999999997</c:v>
                </c:pt>
                <c:pt idx="1">
                  <c:v>0.28999999999999998</c:v>
                </c:pt>
                <c:pt idx="2">
                  <c:v>0.185</c:v>
                </c:pt>
                <c:pt idx="3">
                  <c:v>8.5000000000000006E-2</c:v>
                </c:pt>
                <c:pt idx="4">
                  <c:v>0.04</c:v>
                </c:pt>
                <c:pt idx="5">
                  <c:v>0.02</c:v>
                </c:pt>
              </c:numCache>
            </c:numRef>
          </c:xVal>
          <c:yVal>
            <c:numRef>
              <c:f>'Retune 20161102'!$P$21:$P$26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20161102'!$S$66</c:f>
              <c:strCache>
                <c:ptCount val="1"/>
                <c:pt idx="0">
                  <c:v>Control LG Dist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20161102'!$Q$67:$Q$72</c:f>
              <c:numCache>
                <c:formatCode>0.000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0.35</c:v>
                </c:pt>
                <c:pt idx="5">
                  <c:v>0.5</c:v>
                </c:pt>
              </c:numCache>
            </c:numRef>
          </c:xVal>
          <c:yVal>
            <c:numRef>
              <c:f>'Retune 20161102'!$S$67:$S$72</c:f>
              <c:numCache>
                <c:formatCode>General</c:formatCode>
                <c:ptCount val="6"/>
                <c:pt idx="0">
                  <c:v>5.5</c:v>
                </c:pt>
                <c:pt idx="1">
                  <c:v>4.0999999999999996</c:v>
                </c:pt>
                <c:pt idx="2">
                  <c:v>3.5</c:v>
                </c:pt>
                <c:pt idx="3">
                  <c:v>3.4</c:v>
                </c:pt>
                <c:pt idx="4">
                  <c:v>3.8</c:v>
                </c:pt>
                <c:pt idx="5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29304"/>
        <c:axId val="554930088"/>
      </c:scatterChart>
      <c:valAx>
        <c:axId val="554934400"/>
        <c:scaling>
          <c:orientation val="minMax"/>
          <c:max val="0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TauT, s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4931656"/>
        <c:crosses val="autoZero"/>
        <c:crossBetween val="midCat"/>
      </c:valAx>
      <c:valAx>
        <c:axId val="554931656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4934400"/>
        <c:crosses val="autoZero"/>
        <c:crossBetween val="midCat"/>
      </c:valAx>
      <c:valAx>
        <c:axId val="554930088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54929304"/>
        <c:crosses val="max"/>
        <c:crossBetween val="midCat"/>
      </c:valAx>
      <c:valAx>
        <c:axId val="554929304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554930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89301689401501"/>
          <c:y val="0.50386191309419659"/>
          <c:w val="0.34743132108486441"/>
          <c:h val="0.237646544181977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Reference</a:t>
            </a:r>
          </a:p>
        </c:rich>
      </c:tx>
      <c:layout>
        <c:manualLayout>
          <c:xMode val="edge"/>
          <c:yMode val="edge"/>
          <c:x val="8.6493000874890633E-2"/>
          <c:y val="4.629629629629629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5788203557888597"/>
          <c:w val="0.58013473315835518"/>
          <c:h val="0.69278142315543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20161102'!$O$11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20161102'!$B$12:$B$17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20161102'!$O$12:$O$17</c:f>
              <c:numCache>
                <c:formatCode>0.000</c:formatCode>
                <c:ptCount val="6"/>
                <c:pt idx="0">
                  <c:v>0.47675804529201427</c:v>
                </c:pt>
                <c:pt idx="1">
                  <c:v>0</c:v>
                </c:pt>
                <c:pt idx="2">
                  <c:v>0.32731081434930609</c:v>
                </c:pt>
                <c:pt idx="3">
                  <c:v>0.2273037232349866</c:v>
                </c:pt>
                <c:pt idx="4">
                  <c:v>0</c:v>
                </c:pt>
                <c:pt idx="5">
                  <c:v>0.20087581856896067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20161102'!$R$41</c:f>
              <c:strCache>
                <c:ptCount val="1"/>
                <c:pt idx="0">
                  <c:v>Control tld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20161102'!$P$42:$P$47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20161102'!$R$42:$R$47</c:f>
              <c:numCache>
                <c:formatCode>0.000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0.22500000000000001</c:v>
                </c:pt>
                <c:pt idx="3">
                  <c:v>0.32500000000000001</c:v>
                </c:pt>
                <c:pt idx="4">
                  <c:v>0.47499999999999998</c:v>
                </c:pt>
                <c:pt idx="5">
                  <c:v>0.47499999999999998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28912"/>
        <c:axId val="554932440"/>
      </c:scatterChart>
      <c:scatterChart>
        <c:scatterStyle val="lineMarker"/>
        <c:varyColors val="0"/>
        <c:ser>
          <c:idx val="1"/>
          <c:order val="1"/>
          <c:tx>
            <c:strRef>
              <c:f>'Retune 20161102'!$P$11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20161102'!$B$12:$B$17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20161102'!$P$12:$P$17</c:f>
              <c:numCache>
                <c:formatCode>0.00</c:formatCode>
                <c:ptCount val="6"/>
                <c:pt idx="0">
                  <c:v>2.4055</c:v>
                </c:pt>
                <c:pt idx="1">
                  <c:v>0</c:v>
                </c:pt>
                <c:pt idx="2">
                  <c:v>2.6947999999999999</c:v>
                </c:pt>
                <c:pt idx="3">
                  <c:v>3.1909999999999998</c:v>
                </c:pt>
                <c:pt idx="4">
                  <c:v>0</c:v>
                </c:pt>
                <c:pt idx="5">
                  <c:v>4.1128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20161102'!$S$41</c:f>
              <c:strCache>
                <c:ptCount val="1"/>
                <c:pt idx="0">
                  <c:v>Control LG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20161102'!$P$42:$P$47</c:f>
              <c:numCache>
                <c:formatCode>General</c:formatCode>
                <c:ptCount val="6"/>
                <c:pt idx="0">
                  <c:v>78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20161102'!$S$42:$S$47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3.75</c:v>
                </c:pt>
                <c:pt idx="2">
                  <c:v>3.2</c:v>
                </c:pt>
                <c:pt idx="3">
                  <c:v>2.7</c:v>
                </c:pt>
                <c:pt idx="4">
                  <c:v>2.4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24992"/>
        <c:axId val="554935184"/>
      </c:scatterChart>
      <c:valAx>
        <c:axId val="554928912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932440"/>
        <c:crosses val="autoZero"/>
        <c:crossBetween val="midCat"/>
      </c:valAx>
      <c:valAx>
        <c:axId val="554932440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4928912"/>
        <c:crosses val="autoZero"/>
        <c:crossBetween val="midCat"/>
      </c:valAx>
      <c:valAx>
        <c:axId val="554935184"/>
        <c:scaling>
          <c:orientation val="minMax"/>
          <c:max val="6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54924992"/>
        <c:crosses val="max"/>
        <c:crossBetween val="midCat"/>
      </c:valAx>
      <c:valAx>
        <c:axId val="554924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935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256867891513546"/>
          <c:y val="5.0158209390492862E-2"/>
          <c:w val="0.23909798775153107"/>
          <c:h val="0.2283872849227179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Scheduled Gains Disturbance</a:t>
            </a:r>
          </a:p>
        </c:rich>
      </c:tx>
      <c:layout>
        <c:manualLayout>
          <c:xMode val="edge"/>
          <c:yMode val="edge"/>
          <c:x val="7.4160844331078321E-2"/>
          <c:y val="2.77777777777777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716907261592301"/>
          <c:y val="0.18565981335666376"/>
          <c:w val="0.50736479242911536"/>
          <c:h val="0.66500364537766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'Retune 20161102'!$O$20</c:f>
              <c:strCache>
                <c:ptCount val="1"/>
                <c:pt idx="0">
                  <c:v>Design tld, 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20161102'!$B$21:$B$26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20161102'!$O$21:$O$26</c:f>
              <c:numCache>
                <c:formatCode>0.000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'Retune 20161102'!$R$66</c:f>
              <c:strCache>
                <c:ptCount val="1"/>
                <c:pt idx="0">
                  <c:v>Control tld Dist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dPt>
            <c:idx val="5"/>
            <c:bubble3D val="0"/>
          </c:dPt>
          <c:xVal>
            <c:numRef>
              <c:f>'Retune 20161102'!$P$67:$P$72</c:f>
              <c:numCache>
                <c:formatCode>General</c:formatCode>
                <c:ptCount val="6"/>
                <c:pt idx="0">
                  <c:v>80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20161102'!$R$67:$R$72</c:f>
              <c:numCache>
                <c:formatCode>0.000</c:formatCode>
                <c:ptCount val="6"/>
                <c:pt idx="0">
                  <c:v>0.21</c:v>
                </c:pt>
                <c:pt idx="1">
                  <c:v>0.21</c:v>
                </c:pt>
                <c:pt idx="2">
                  <c:v>0.255</c:v>
                </c:pt>
                <c:pt idx="3">
                  <c:v>0.34</c:v>
                </c:pt>
                <c:pt idx="4">
                  <c:v>0.48799999999999999</c:v>
                </c:pt>
                <c:pt idx="5">
                  <c:v>0.48799999999999999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25776"/>
        <c:axId val="554932048"/>
      </c:scatterChart>
      <c:scatterChart>
        <c:scatterStyle val="lineMarker"/>
        <c:varyColors val="0"/>
        <c:ser>
          <c:idx val="1"/>
          <c:order val="1"/>
          <c:tx>
            <c:strRef>
              <c:f>'Retune 20161102'!$P$20</c:f>
              <c:strCache>
                <c:ptCount val="1"/>
                <c:pt idx="0">
                  <c:v>Design LG, r/s</c:v>
                </c:pt>
              </c:strCache>
            </c:strRef>
          </c:tx>
          <c:spPr>
            <a:ln w="19050">
              <a:noFill/>
            </a:ln>
          </c:spPr>
          <c:xVal>
            <c:numRef>
              <c:f>'Retune 20161102'!$B$21:$B$26</c:f>
              <c:numCache>
                <c:formatCode>General</c:formatCode>
                <c:ptCount val="6"/>
                <c:pt idx="0">
                  <c:v>16</c:v>
                </c:pt>
                <c:pt idx="1">
                  <c:v>19</c:v>
                </c:pt>
                <c:pt idx="2">
                  <c:v>25</c:v>
                </c:pt>
                <c:pt idx="3">
                  <c:v>47</c:v>
                </c:pt>
                <c:pt idx="4">
                  <c:v>61</c:v>
                </c:pt>
                <c:pt idx="5">
                  <c:v>70</c:v>
                </c:pt>
              </c:numCache>
            </c:numRef>
          </c:xVal>
          <c:yVal>
            <c:numRef>
              <c:f>'Retune 20161102'!$P$21:$P$26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'Retune 20161102'!$S$66</c:f>
              <c:strCache>
                <c:ptCount val="1"/>
                <c:pt idx="0">
                  <c:v>Control LG Dist</c:v>
                </c:pt>
              </c:strCache>
            </c:strRef>
          </c:tx>
          <c:spPr>
            <a:ln w="254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'Retune 20161102'!$P$67:$P$72</c:f>
              <c:numCache>
                <c:formatCode>General</c:formatCode>
                <c:ptCount val="6"/>
                <c:pt idx="0">
                  <c:v>80</c:v>
                </c:pt>
                <c:pt idx="1">
                  <c:v>62</c:v>
                </c:pt>
                <c:pt idx="2">
                  <c:v>47.5</c:v>
                </c:pt>
                <c:pt idx="3">
                  <c:v>25</c:v>
                </c:pt>
                <c:pt idx="4">
                  <c:v>16</c:v>
                </c:pt>
                <c:pt idx="5">
                  <c:v>0</c:v>
                </c:pt>
              </c:numCache>
            </c:numRef>
          </c:xVal>
          <c:yVal>
            <c:numRef>
              <c:f>'Retune 20161102'!$S$67:$S$72</c:f>
              <c:numCache>
                <c:formatCode>General</c:formatCode>
                <c:ptCount val="6"/>
                <c:pt idx="0">
                  <c:v>5.5</c:v>
                </c:pt>
                <c:pt idx="1">
                  <c:v>4.0999999999999996</c:v>
                </c:pt>
                <c:pt idx="2">
                  <c:v>3.5</c:v>
                </c:pt>
                <c:pt idx="3">
                  <c:v>3.4</c:v>
                </c:pt>
                <c:pt idx="4">
                  <c:v>3.8</c:v>
                </c:pt>
                <c:pt idx="5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33224"/>
        <c:axId val="554929696"/>
      </c:scatterChart>
      <c:valAx>
        <c:axId val="554925776"/>
        <c:scaling>
          <c:orientation val="minMax"/>
          <c:max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4932048"/>
        <c:crosses val="autoZero"/>
        <c:crossBetween val="midCat"/>
      </c:valAx>
      <c:valAx>
        <c:axId val="554932048"/>
        <c:scaling>
          <c:orientation val="minMax"/>
          <c:max val="0.6000000000000000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TLD,</a:t>
                </a:r>
                <a:r>
                  <a:rPr lang="en-US" baseline="0"/>
                  <a:t> s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554925776"/>
        <c:crosses val="autoZero"/>
        <c:crossBetween val="midCat"/>
      </c:valAx>
      <c:valAx>
        <c:axId val="554929696"/>
        <c:scaling>
          <c:orientation val="minMax"/>
          <c:max val="6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LG, r/s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554933224"/>
        <c:crosses val="max"/>
        <c:crossBetween val="midCat"/>
      </c:valAx>
      <c:valAx>
        <c:axId val="554933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929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89301689401501"/>
          <c:y val="0.50386191309419659"/>
          <c:w val="0.34743132108486441"/>
          <c:h val="0.237646544181977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35</xdr:row>
      <xdr:rowOff>185737</xdr:rowOff>
    </xdr:from>
    <xdr:to>
      <xdr:col>7</xdr:col>
      <xdr:colOff>471487</xdr:colOff>
      <xdr:row>50</xdr:row>
      <xdr:rowOff>71437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61</xdr:row>
      <xdr:rowOff>133350</xdr:rowOff>
    </xdr:from>
    <xdr:to>
      <xdr:col>7</xdr:col>
      <xdr:colOff>352425</xdr:colOff>
      <xdr:row>76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36</xdr:row>
      <xdr:rowOff>47625</xdr:rowOff>
    </xdr:from>
    <xdr:to>
      <xdr:col>14</xdr:col>
      <xdr:colOff>609600</xdr:colOff>
      <xdr:row>50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695325</xdr:colOff>
      <xdr:row>61</xdr:row>
      <xdr:rowOff>142875</xdr:rowOff>
    </xdr:from>
    <xdr:to>
      <xdr:col>14</xdr:col>
      <xdr:colOff>733425</xdr:colOff>
      <xdr:row>76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39</xdr:row>
      <xdr:rowOff>85725</xdr:rowOff>
    </xdr:from>
    <xdr:to>
      <xdr:col>21</xdr:col>
      <xdr:colOff>323850</xdr:colOff>
      <xdr:row>47</xdr:row>
      <xdr:rowOff>76200</xdr:rowOff>
    </xdr:to>
    <xdr:cxnSp macro="">
      <xdr:nvCxnSpPr>
        <xdr:cNvPr id="7" name="Straight Arrow Connector 6"/>
        <xdr:cNvCxnSpPr/>
      </xdr:nvCxnSpPr>
      <xdr:spPr>
        <a:xfrm>
          <a:off x="12506325" y="7305675"/>
          <a:ext cx="1543050" cy="1514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438150</xdr:colOff>
      <xdr:row>60</xdr:row>
      <xdr:rowOff>66675</xdr:rowOff>
    </xdr:from>
    <xdr:to>
      <xdr:col>21</xdr:col>
      <xdr:colOff>9525</xdr:colOff>
      <xdr:row>64</xdr:row>
      <xdr:rowOff>114300</xdr:rowOff>
    </xdr:to>
    <xdr:cxnSp macro="">
      <xdr:nvCxnSpPr>
        <xdr:cNvPr id="8" name="Straight Arrow Connector 7"/>
        <xdr:cNvCxnSpPr/>
      </xdr:nvCxnSpPr>
      <xdr:spPr>
        <a:xfrm flipV="1">
          <a:off x="12334875" y="11287125"/>
          <a:ext cx="1400175" cy="8096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72"/>
  <sheetViews>
    <sheetView tabSelected="1" topLeftCell="A25" workbookViewId="0">
      <selection activeCell="I32" sqref="I32"/>
    </sheetView>
  </sheetViews>
  <sheetFormatPr defaultColWidth="9.109375" defaultRowHeight="14.4" x14ac:dyDescent="0.3"/>
  <cols>
    <col min="1" max="1" width="12.109375" style="1" bestFit="1" customWidth="1"/>
    <col min="2" max="2" width="7.5546875" style="1" bestFit="1" customWidth="1"/>
    <col min="3" max="3" width="7.77734375" style="1" bestFit="1" customWidth="1"/>
    <col min="4" max="4" width="7.5546875" style="1" bestFit="1" customWidth="1"/>
    <col min="5" max="5" width="9" style="1" bestFit="1" customWidth="1"/>
    <col min="6" max="6" width="9.77734375" style="1" bestFit="1" customWidth="1"/>
    <col min="7" max="7" width="11.21875" style="1" bestFit="1" customWidth="1"/>
    <col min="8" max="8" width="11.6640625" style="1" bestFit="1" customWidth="1"/>
    <col min="9" max="9" width="10" style="1" customWidth="1"/>
    <col min="10" max="10" width="7.109375" style="1" bestFit="1" customWidth="1"/>
    <col min="11" max="11" width="9.33203125" style="1" customWidth="1"/>
    <col min="12" max="12" width="9.109375" style="1" customWidth="1"/>
    <col min="13" max="13" width="9.44140625" style="1" bestFit="1" customWidth="1"/>
    <col min="14" max="15" width="11.33203125" style="1" bestFit="1" customWidth="1"/>
    <col min="16" max="16" width="12.33203125" style="1" bestFit="1" customWidth="1"/>
    <col min="17" max="17" width="13.6640625" style="1" bestFit="1" customWidth="1"/>
    <col min="18" max="16384" width="9.109375" style="1"/>
  </cols>
  <sheetData>
    <row r="1" spans="1:18" x14ac:dyDescent="0.3">
      <c r="A1" s="8" t="s">
        <v>22</v>
      </c>
      <c r="G1" s="10" t="s">
        <v>25</v>
      </c>
      <c r="H1" s="9"/>
      <c r="I1" s="9"/>
    </row>
    <row r="2" spans="1:18" x14ac:dyDescent="0.3">
      <c r="A2" s="1" t="s">
        <v>0</v>
      </c>
      <c r="B2" s="1" t="s">
        <v>1</v>
      </c>
      <c r="C2" s="1" t="s">
        <v>2</v>
      </c>
      <c r="D2" s="1" t="s">
        <v>3</v>
      </c>
      <c r="E2" s="9" t="s">
        <v>21</v>
      </c>
      <c r="F2" s="9" t="s">
        <v>24</v>
      </c>
      <c r="G2" s="9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8" x14ac:dyDescent="0.3">
      <c r="A3" s="7" t="s">
        <v>20</v>
      </c>
      <c r="B3" s="7" t="s">
        <v>20</v>
      </c>
      <c r="C3" s="7" t="s">
        <v>20</v>
      </c>
      <c r="D3" s="7" t="s">
        <v>20</v>
      </c>
      <c r="E3" s="18">
        <v>0.35</v>
      </c>
      <c r="F3" s="3">
        <v>0.33</v>
      </c>
      <c r="G3" s="9">
        <v>2</v>
      </c>
      <c r="H3" s="14">
        <v>3.44</v>
      </c>
      <c r="I3" s="15">
        <v>0.48799999999999999</v>
      </c>
      <c r="J3" s="16">
        <v>15.3</v>
      </c>
      <c r="K3" s="16">
        <v>14.4</v>
      </c>
      <c r="L3" s="16">
        <v>65.400000000000006</v>
      </c>
      <c r="M3" s="16">
        <v>4.04</v>
      </c>
      <c r="N3" s="16">
        <v>4.8</v>
      </c>
      <c r="O3" s="4">
        <f>I3</f>
        <v>0.48799999999999999</v>
      </c>
      <c r="P3" s="5">
        <f>H3</f>
        <v>3.44</v>
      </c>
      <c r="Q3" s="4"/>
      <c r="R3" s="5"/>
    </row>
    <row r="4" spans="1:18" x14ac:dyDescent="0.3">
      <c r="A4" s="7" t="s">
        <v>20</v>
      </c>
      <c r="B4" s="7" t="s">
        <v>20</v>
      </c>
      <c r="C4" s="7" t="s">
        <v>20</v>
      </c>
      <c r="D4" s="7" t="s">
        <v>20</v>
      </c>
      <c r="E4" s="18">
        <v>0.3</v>
      </c>
      <c r="F4" s="3">
        <v>0.315</v>
      </c>
      <c r="G4" s="9">
        <v>2</v>
      </c>
      <c r="H4" s="14">
        <v>3.52</v>
      </c>
      <c r="I4" s="15">
        <v>0.42599999999999999</v>
      </c>
      <c r="J4" s="16">
        <v>15.1</v>
      </c>
      <c r="K4" s="16">
        <v>14.6</v>
      </c>
      <c r="L4" s="16">
        <v>65.900000000000006</v>
      </c>
      <c r="M4" s="16">
        <v>4.0999999999999996</v>
      </c>
      <c r="N4" s="16">
        <v>5</v>
      </c>
      <c r="O4" s="4">
        <f t="shared" ref="O4:O8" si="0">I4</f>
        <v>0.42599999999999999</v>
      </c>
      <c r="P4" s="5">
        <f t="shared" ref="P4:P8" si="1">H4</f>
        <v>3.52</v>
      </c>
      <c r="Q4" s="4"/>
      <c r="R4" s="5"/>
    </row>
    <row r="5" spans="1:18" x14ac:dyDescent="0.3">
      <c r="A5" s="7" t="s">
        <v>20</v>
      </c>
      <c r="B5" s="7" t="s">
        <v>20</v>
      </c>
      <c r="C5" s="7" t="s">
        <v>20</v>
      </c>
      <c r="D5" s="7" t="s">
        <v>20</v>
      </c>
      <c r="E5" s="18">
        <v>0.2</v>
      </c>
      <c r="F5" s="3">
        <v>0.31</v>
      </c>
      <c r="G5" s="9">
        <v>2</v>
      </c>
      <c r="H5" s="14">
        <v>3.53</v>
      </c>
      <c r="I5" s="15">
        <v>0.315</v>
      </c>
      <c r="J5" s="16"/>
      <c r="K5" s="16"/>
      <c r="L5" s="16"/>
      <c r="M5" s="16"/>
      <c r="N5" s="16"/>
      <c r="O5" s="4">
        <f t="shared" si="0"/>
        <v>0.315</v>
      </c>
      <c r="P5" s="5">
        <f t="shared" si="1"/>
        <v>3.53</v>
      </c>
      <c r="Q5" s="4"/>
      <c r="R5" s="5"/>
    </row>
    <row r="6" spans="1:18" x14ac:dyDescent="0.3">
      <c r="A6" s="7" t="s">
        <v>20</v>
      </c>
      <c r="B6" s="7" t="s">
        <v>20</v>
      </c>
      <c r="C6" s="7" t="s">
        <v>20</v>
      </c>
      <c r="D6" s="7" t="s">
        <v>20</v>
      </c>
      <c r="E6" s="18">
        <v>0.1</v>
      </c>
      <c r="F6" s="3">
        <v>0.23</v>
      </c>
      <c r="G6" s="9">
        <v>2</v>
      </c>
      <c r="H6" s="14">
        <v>4.28</v>
      </c>
      <c r="I6" s="15">
        <v>0.20399999999999999</v>
      </c>
      <c r="J6" s="16">
        <v>13.8</v>
      </c>
      <c r="K6" s="16">
        <v>17.2</v>
      </c>
      <c r="L6" s="16">
        <v>70</v>
      </c>
      <c r="M6" s="16">
        <v>4.8</v>
      </c>
      <c r="N6" s="16">
        <v>7</v>
      </c>
      <c r="O6" s="4">
        <f t="shared" si="0"/>
        <v>0.20399999999999999</v>
      </c>
      <c r="P6" s="5">
        <f t="shared" si="1"/>
        <v>4.28</v>
      </c>
      <c r="Q6" s="4"/>
      <c r="R6" s="5"/>
    </row>
    <row r="7" spans="1:18" x14ac:dyDescent="0.3">
      <c r="A7" s="7" t="s">
        <v>20</v>
      </c>
      <c r="B7" s="7" t="s">
        <v>20</v>
      </c>
      <c r="C7" s="7" t="s">
        <v>20</v>
      </c>
      <c r="D7" s="7" t="s">
        <v>20</v>
      </c>
      <c r="E7" s="18">
        <v>0.05</v>
      </c>
      <c r="F7" s="3">
        <v>0.17</v>
      </c>
      <c r="G7" s="9">
        <v>2</v>
      </c>
      <c r="H7" s="14">
        <v>4.88</v>
      </c>
      <c r="I7" s="15">
        <v>0.16</v>
      </c>
      <c r="J7" s="16">
        <v>13.7</v>
      </c>
      <c r="K7" s="16">
        <v>20.8</v>
      </c>
      <c r="L7" s="16">
        <v>72.599999999999994</v>
      </c>
      <c r="M7" s="16">
        <v>5.4</v>
      </c>
      <c r="N7" s="16">
        <v>9</v>
      </c>
      <c r="O7" s="4">
        <f t="shared" si="0"/>
        <v>0.16</v>
      </c>
      <c r="P7" s="5">
        <f t="shared" si="1"/>
        <v>4.88</v>
      </c>
      <c r="Q7" s="4"/>
      <c r="R7" s="5"/>
    </row>
    <row r="8" spans="1:18" x14ac:dyDescent="0.3">
      <c r="A8" s="7" t="s">
        <v>20</v>
      </c>
      <c r="B8" s="7" t="s">
        <v>20</v>
      </c>
      <c r="C8" s="7" t="s">
        <v>20</v>
      </c>
      <c r="D8" s="7" t="s">
        <v>20</v>
      </c>
      <c r="E8" s="18">
        <v>0.02</v>
      </c>
      <c r="F8" s="3">
        <v>0.12</v>
      </c>
      <c r="G8" s="9">
        <v>2</v>
      </c>
      <c r="H8" s="14">
        <v>5.61</v>
      </c>
      <c r="I8" s="15">
        <v>0.14099999999999999</v>
      </c>
      <c r="J8" s="16">
        <v>14.4</v>
      </c>
      <c r="K8" s="16">
        <v>27.4</v>
      </c>
      <c r="L8" s="16">
        <v>75.599999999999994</v>
      </c>
      <c r="M8" s="16">
        <v>6.2</v>
      </c>
      <c r="N8" s="16">
        <v>12.5</v>
      </c>
      <c r="O8" s="4">
        <f t="shared" si="0"/>
        <v>0.14099999999999999</v>
      </c>
      <c r="P8" s="5">
        <f t="shared" si="1"/>
        <v>5.61</v>
      </c>
      <c r="Q8" s="4"/>
      <c r="R8" s="5"/>
    </row>
    <row r="10" spans="1:18" x14ac:dyDescent="0.3">
      <c r="A10" s="8" t="s">
        <v>23</v>
      </c>
      <c r="G10" s="10" t="s">
        <v>25</v>
      </c>
      <c r="H10" s="9"/>
    </row>
    <row r="11" spans="1:18" x14ac:dyDescent="0.3">
      <c r="A11" s="1" t="s">
        <v>0</v>
      </c>
      <c r="B11" s="1" t="s">
        <v>41</v>
      </c>
      <c r="C11" s="1" t="s">
        <v>2</v>
      </c>
      <c r="D11" s="1" t="s">
        <v>3</v>
      </c>
      <c r="E11" s="9" t="s">
        <v>21</v>
      </c>
      <c r="F11" s="9" t="s">
        <v>24</v>
      </c>
      <c r="G11" s="9" t="s">
        <v>4</v>
      </c>
      <c r="H11" s="1" t="s">
        <v>5</v>
      </c>
      <c r="I11" s="1" t="s">
        <v>6</v>
      </c>
      <c r="J11" s="1" t="s">
        <v>7</v>
      </c>
      <c r="K11" s="1" t="s">
        <v>8</v>
      </c>
      <c r="L11" s="1" t="s">
        <v>9</v>
      </c>
      <c r="M11" s="1" t="s">
        <v>10</v>
      </c>
      <c r="N11" s="1" t="s">
        <v>11</v>
      </c>
      <c r="O11" s="1" t="s">
        <v>12</v>
      </c>
      <c r="P11" s="1" t="s">
        <v>13</v>
      </c>
    </row>
    <row r="12" spans="1:18" x14ac:dyDescent="0.3">
      <c r="A12" s="7" t="s">
        <v>20</v>
      </c>
      <c r="B12" s="9">
        <v>16</v>
      </c>
      <c r="C12" s="7" t="s">
        <v>20</v>
      </c>
      <c r="D12" s="7" t="s">
        <v>20</v>
      </c>
      <c r="E12" s="18">
        <v>0.34399999999999997</v>
      </c>
      <c r="F12" s="3">
        <v>0.53</v>
      </c>
      <c r="G12" s="9">
        <v>2</v>
      </c>
      <c r="H12" s="2">
        <v>2.4055</v>
      </c>
      <c r="I12" s="11">
        <f>1/2.0975</f>
        <v>0.47675804529201427</v>
      </c>
      <c r="J12" s="3">
        <v>12.8</v>
      </c>
      <c r="K12" s="3">
        <v>8.33</v>
      </c>
      <c r="L12" s="3">
        <v>64.3</v>
      </c>
      <c r="M12" s="3">
        <v>2.68</v>
      </c>
      <c r="N12" s="3">
        <v>2.9</v>
      </c>
      <c r="O12" s="4">
        <f>I12</f>
        <v>0.47675804529201427</v>
      </c>
      <c r="P12" s="5">
        <f>H12</f>
        <v>2.4055</v>
      </c>
      <c r="Q12" s="4"/>
      <c r="R12" s="5"/>
    </row>
    <row r="13" spans="1:18" x14ac:dyDescent="0.3">
      <c r="A13" s="7" t="s">
        <v>20</v>
      </c>
      <c r="B13" s="9">
        <v>19</v>
      </c>
      <c r="C13" s="7" t="s">
        <v>20</v>
      </c>
      <c r="D13" s="7" t="s">
        <v>20</v>
      </c>
      <c r="E13" s="18">
        <v>0.28999999999999998</v>
      </c>
      <c r="F13" s="3"/>
      <c r="G13" s="9">
        <v>2</v>
      </c>
      <c r="H13" s="12"/>
      <c r="I13" s="13"/>
      <c r="J13" s="7"/>
      <c r="K13" s="7"/>
      <c r="L13" s="7"/>
      <c r="M13" s="7"/>
      <c r="N13" s="7"/>
      <c r="O13" s="4">
        <f t="shared" ref="O13:O17" si="2">I13</f>
        <v>0</v>
      </c>
      <c r="P13" s="5">
        <f t="shared" ref="P13:P17" si="3">H13</f>
        <v>0</v>
      </c>
      <c r="Q13" s="4"/>
      <c r="R13" s="5"/>
    </row>
    <row r="14" spans="1:18" x14ac:dyDescent="0.3">
      <c r="A14" s="7" t="s">
        <v>20</v>
      </c>
      <c r="B14" s="9">
        <v>25</v>
      </c>
      <c r="C14" s="7" t="s">
        <v>20</v>
      </c>
      <c r="D14" s="7" t="s">
        <v>20</v>
      </c>
      <c r="E14" s="18">
        <v>0.185</v>
      </c>
      <c r="F14" s="3">
        <v>0.44</v>
      </c>
      <c r="G14" s="9">
        <v>2</v>
      </c>
      <c r="H14" s="2">
        <v>2.6947999999999999</v>
      </c>
      <c r="I14" s="11">
        <f>1/3.0552</f>
        <v>0.32731081434930609</v>
      </c>
      <c r="J14" s="3">
        <v>11.8</v>
      </c>
      <c r="K14" s="3">
        <v>9.17</v>
      </c>
      <c r="L14" s="3">
        <v>66.099999999999994</v>
      </c>
      <c r="M14" s="3">
        <v>3.03</v>
      </c>
      <c r="N14" s="3">
        <v>3.5</v>
      </c>
      <c r="O14" s="4">
        <f t="shared" si="2"/>
        <v>0.32731081434930609</v>
      </c>
      <c r="P14" s="5">
        <f t="shared" si="3"/>
        <v>2.6947999999999999</v>
      </c>
      <c r="Q14" s="4"/>
      <c r="R14" s="5"/>
    </row>
    <row r="15" spans="1:18" x14ac:dyDescent="0.3">
      <c r="A15" s="7" t="s">
        <v>20</v>
      </c>
      <c r="B15" s="9">
        <v>47</v>
      </c>
      <c r="C15" s="7" t="s">
        <v>20</v>
      </c>
      <c r="D15" s="7" t="s">
        <v>20</v>
      </c>
      <c r="E15" s="18">
        <v>8.5000000000000006E-2</v>
      </c>
      <c r="F15" s="3">
        <v>0.35</v>
      </c>
      <c r="G15" s="9">
        <v>2</v>
      </c>
      <c r="H15" s="2">
        <v>3.1909999999999998</v>
      </c>
      <c r="I15" s="11">
        <f>1/4.3994</f>
        <v>0.2273037232349866</v>
      </c>
      <c r="J15" s="3">
        <v>11.6</v>
      </c>
      <c r="K15" s="3">
        <v>10.9</v>
      </c>
      <c r="L15" s="3">
        <v>67</v>
      </c>
      <c r="M15" s="3">
        <v>3.48</v>
      </c>
      <c r="N15" s="3">
        <v>4.4000000000000004</v>
      </c>
      <c r="O15" s="4">
        <f t="shared" si="2"/>
        <v>0.2273037232349866</v>
      </c>
      <c r="P15" s="5">
        <f t="shared" si="3"/>
        <v>3.1909999999999998</v>
      </c>
      <c r="Q15" s="4"/>
      <c r="R15" s="5"/>
    </row>
    <row r="16" spans="1:18" x14ac:dyDescent="0.3">
      <c r="A16" s="7" t="s">
        <v>20</v>
      </c>
      <c r="B16" s="9">
        <v>61</v>
      </c>
      <c r="C16" s="7" t="s">
        <v>20</v>
      </c>
      <c r="D16" s="7" t="s">
        <v>20</v>
      </c>
      <c r="E16" s="18">
        <v>0.04</v>
      </c>
      <c r="F16" s="3"/>
      <c r="G16" s="9">
        <v>2</v>
      </c>
      <c r="H16" s="12"/>
      <c r="I16" s="13"/>
      <c r="J16" s="7"/>
      <c r="K16" s="7"/>
      <c r="L16" s="7"/>
      <c r="M16" s="7"/>
      <c r="N16" s="7"/>
      <c r="O16" s="4">
        <f t="shared" si="2"/>
        <v>0</v>
      </c>
      <c r="P16" s="5">
        <f t="shared" si="3"/>
        <v>0</v>
      </c>
      <c r="Q16" s="4"/>
      <c r="R16" s="5"/>
    </row>
    <row r="17" spans="1:21" x14ac:dyDescent="0.3">
      <c r="A17" s="7" t="s">
        <v>20</v>
      </c>
      <c r="B17" s="9">
        <v>70</v>
      </c>
      <c r="C17" s="7" t="s">
        <v>20</v>
      </c>
      <c r="D17" s="7" t="s">
        <v>20</v>
      </c>
      <c r="E17" s="18">
        <v>0.02</v>
      </c>
      <c r="F17" s="3">
        <v>0.22</v>
      </c>
      <c r="G17" s="9">
        <v>2</v>
      </c>
      <c r="H17" s="2">
        <v>4.1128</v>
      </c>
      <c r="I17" s="11">
        <f>1/4.9782</f>
        <v>0.20087581856896067</v>
      </c>
      <c r="J17" s="3">
        <v>12.6</v>
      </c>
      <c r="K17" s="3">
        <v>15.8</v>
      </c>
      <c r="L17" s="3">
        <v>69.5</v>
      </c>
      <c r="M17" s="3">
        <v>4.5999999999999996</v>
      </c>
      <c r="N17" s="3">
        <v>7.1</v>
      </c>
      <c r="O17" s="4">
        <f t="shared" si="2"/>
        <v>0.20087581856896067</v>
      </c>
      <c r="P17" s="5">
        <f t="shared" si="3"/>
        <v>4.1128</v>
      </c>
      <c r="Q17" s="4"/>
      <c r="R17" s="5"/>
    </row>
    <row r="19" spans="1:21" x14ac:dyDescent="0.3">
      <c r="A19" s="8" t="s">
        <v>26</v>
      </c>
      <c r="G19" s="10" t="s">
        <v>27</v>
      </c>
      <c r="H19" s="9"/>
    </row>
    <row r="20" spans="1:21" x14ac:dyDescent="0.3">
      <c r="A20" s="1" t="s">
        <v>0</v>
      </c>
      <c r="B20" s="1" t="s">
        <v>41</v>
      </c>
      <c r="C20" s="1" t="s">
        <v>2</v>
      </c>
      <c r="D20" s="1" t="s">
        <v>3</v>
      </c>
      <c r="E20" s="9" t="s">
        <v>21</v>
      </c>
      <c r="F20" s="9" t="s">
        <v>29</v>
      </c>
      <c r="G20" s="9" t="s">
        <v>28</v>
      </c>
      <c r="H20" s="1" t="s">
        <v>5</v>
      </c>
      <c r="I20" s="1" t="s">
        <v>6</v>
      </c>
      <c r="J20" s="1" t="s">
        <v>7</v>
      </c>
      <c r="K20" s="1" t="s">
        <v>8</v>
      </c>
      <c r="L20" s="1" t="s">
        <v>9</v>
      </c>
      <c r="M20" s="1" t="s">
        <v>10</v>
      </c>
      <c r="O20" s="1" t="s">
        <v>12</v>
      </c>
      <c r="P20" s="1" t="s">
        <v>13</v>
      </c>
    </row>
    <row r="21" spans="1:21" x14ac:dyDescent="0.3">
      <c r="A21" s="7" t="s">
        <v>20</v>
      </c>
      <c r="B21" s="9">
        <v>16</v>
      </c>
      <c r="C21" s="7" t="s">
        <v>20</v>
      </c>
      <c r="D21" s="7" t="s">
        <v>20</v>
      </c>
      <c r="E21" s="18">
        <v>0.34399999999999997</v>
      </c>
      <c r="F21" s="3">
        <v>0.45600000000000002</v>
      </c>
      <c r="G21" s="9">
        <v>0.8</v>
      </c>
      <c r="H21" s="2"/>
      <c r="I21" s="11"/>
      <c r="J21" s="3"/>
      <c r="K21" s="3"/>
      <c r="L21" s="3"/>
      <c r="M21" s="3"/>
      <c r="N21" s="7"/>
      <c r="O21" s="4">
        <f>I21</f>
        <v>0</v>
      </c>
      <c r="P21" s="5">
        <f>H21</f>
        <v>0</v>
      </c>
      <c r="Q21" s="5"/>
    </row>
    <row r="22" spans="1:21" x14ac:dyDescent="0.3">
      <c r="A22" s="7" t="s">
        <v>20</v>
      </c>
      <c r="B22" s="9">
        <v>19</v>
      </c>
      <c r="C22" s="7" t="s">
        <v>20</v>
      </c>
      <c r="D22" s="7" t="s">
        <v>20</v>
      </c>
      <c r="E22" s="18">
        <v>0.28999999999999998</v>
      </c>
      <c r="F22" s="3">
        <v>0.5</v>
      </c>
      <c r="G22" s="9">
        <v>0.78</v>
      </c>
      <c r="H22" s="2"/>
      <c r="I22" s="11"/>
      <c r="J22" s="2"/>
      <c r="K22" s="2"/>
      <c r="L22" s="2"/>
      <c r="M22" s="2"/>
      <c r="N22" s="12"/>
      <c r="O22" s="4">
        <f t="shared" ref="O22:O26" si="4">I22</f>
        <v>0</v>
      </c>
      <c r="P22" s="5">
        <f t="shared" ref="P22:P26" si="5">H22</f>
        <v>0</v>
      </c>
      <c r="Q22" s="5"/>
    </row>
    <row r="23" spans="1:21" x14ac:dyDescent="0.3">
      <c r="A23" s="7" t="s">
        <v>20</v>
      </c>
      <c r="B23" s="9">
        <v>25</v>
      </c>
      <c r="C23" s="7" t="s">
        <v>20</v>
      </c>
      <c r="D23" s="7" t="s">
        <v>20</v>
      </c>
      <c r="E23" s="18">
        <v>0.185</v>
      </c>
      <c r="F23" s="3">
        <v>0.6</v>
      </c>
      <c r="G23" s="9">
        <v>0.71</v>
      </c>
      <c r="H23" s="2"/>
      <c r="I23" s="11"/>
      <c r="J23" s="3"/>
      <c r="K23" s="3"/>
      <c r="L23" s="3"/>
      <c r="M23" s="3"/>
      <c r="N23" s="7"/>
      <c r="O23" s="4">
        <f t="shared" si="4"/>
        <v>0</v>
      </c>
      <c r="P23" s="5">
        <f t="shared" si="5"/>
        <v>0</v>
      </c>
      <c r="Q23" s="5"/>
    </row>
    <row r="24" spans="1:21" x14ac:dyDescent="0.3">
      <c r="A24" s="7" t="s">
        <v>20</v>
      </c>
      <c r="B24" s="9">
        <v>47</v>
      </c>
      <c r="C24" s="7" t="s">
        <v>20</v>
      </c>
      <c r="D24" s="7" t="s">
        <v>20</v>
      </c>
      <c r="E24" s="18">
        <v>8.5000000000000006E-2</v>
      </c>
      <c r="F24" s="3">
        <v>0.746</v>
      </c>
      <c r="G24" s="9">
        <v>0.56999999999999995</v>
      </c>
      <c r="H24" s="2"/>
      <c r="I24" s="11"/>
      <c r="J24" s="3"/>
      <c r="K24" s="3"/>
      <c r="L24" s="3"/>
      <c r="M24" s="3"/>
      <c r="N24" s="7"/>
      <c r="O24" s="4">
        <f t="shared" si="4"/>
        <v>0</v>
      </c>
      <c r="P24" s="5">
        <f t="shared" si="5"/>
        <v>0</v>
      </c>
      <c r="Q24" s="5"/>
    </row>
    <row r="25" spans="1:21" x14ac:dyDescent="0.3">
      <c r="A25" s="7" t="s">
        <v>20</v>
      </c>
      <c r="B25" s="9">
        <v>61</v>
      </c>
      <c r="C25" s="7" t="s">
        <v>20</v>
      </c>
      <c r="D25" s="7" t="s">
        <v>20</v>
      </c>
      <c r="E25" s="18">
        <v>0.04</v>
      </c>
      <c r="F25" s="3">
        <v>0.85</v>
      </c>
      <c r="G25" s="9">
        <v>0.45</v>
      </c>
      <c r="H25" s="2"/>
      <c r="I25" s="11"/>
      <c r="J25" s="2"/>
      <c r="K25" s="2"/>
      <c r="L25" s="2"/>
      <c r="M25" s="2"/>
      <c r="N25" s="7"/>
      <c r="O25" s="4">
        <f t="shared" si="4"/>
        <v>0</v>
      </c>
      <c r="P25" s="5">
        <f t="shared" si="5"/>
        <v>0</v>
      </c>
      <c r="Q25" s="5"/>
    </row>
    <row r="26" spans="1:21" x14ac:dyDescent="0.3">
      <c r="A26" s="7" t="s">
        <v>20</v>
      </c>
      <c r="B26" s="9">
        <v>70</v>
      </c>
      <c r="C26" s="7" t="s">
        <v>20</v>
      </c>
      <c r="D26" s="7" t="s">
        <v>20</v>
      </c>
      <c r="E26" s="18">
        <v>0.02</v>
      </c>
      <c r="F26" s="3">
        <v>0.94</v>
      </c>
      <c r="G26" s="9">
        <v>0.35</v>
      </c>
      <c r="H26" s="2"/>
      <c r="I26" s="11"/>
      <c r="J26" s="3"/>
      <c r="K26" s="3"/>
      <c r="L26" s="3"/>
      <c r="M26" s="3"/>
      <c r="N26" s="7"/>
      <c r="O26" s="4">
        <f t="shared" si="4"/>
        <v>0</v>
      </c>
      <c r="P26" s="5">
        <f t="shared" si="5"/>
        <v>0</v>
      </c>
      <c r="Q26" s="5"/>
    </row>
    <row r="27" spans="1:21" x14ac:dyDescent="0.3">
      <c r="A27" s="7"/>
      <c r="B27" s="7"/>
      <c r="C27" s="7"/>
      <c r="D27" s="7"/>
      <c r="E27" s="7"/>
      <c r="F27" s="7"/>
      <c r="G27" s="7"/>
      <c r="H27" s="7"/>
      <c r="I27" s="12"/>
      <c r="J27" s="13"/>
      <c r="K27" s="7"/>
      <c r="L27" s="7"/>
      <c r="M27" s="7"/>
      <c r="N27" s="7"/>
      <c r="O27" s="7"/>
      <c r="P27" s="4"/>
      <c r="Q27" s="5"/>
      <c r="R27" s="5"/>
    </row>
    <row r="28" spans="1:21" x14ac:dyDescent="0.3">
      <c r="B28" s="1" t="s">
        <v>14</v>
      </c>
      <c r="S28" s="7"/>
      <c r="T28" s="7"/>
      <c r="U28" s="7"/>
    </row>
    <row r="29" spans="1:21" x14ac:dyDescent="0.3">
      <c r="A29" s="6" t="s">
        <v>39</v>
      </c>
      <c r="B29" s="6">
        <f>Q42</f>
        <v>0</v>
      </c>
      <c r="C29" s="6">
        <f>Q43</f>
        <v>3.5000000000000003E-2</v>
      </c>
      <c r="D29" s="6">
        <f>Q44</f>
        <v>8.5000000000000006E-2</v>
      </c>
      <c r="E29" s="6">
        <f>Q45</f>
        <v>0.185</v>
      </c>
      <c r="F29" s="6">
        <f>Q46</f>
        <v>0.34399999999999997</v>
      </c>
      <c r="G29" s="6">
        <f>Q47</f>
        <v>0.5</v>
      </c>
      <c r="S29" s="7"/>
      <c r="T29" s="7"/>
      <c r="U29" s="7"/>
    </row>
    <row r="30" spans="1:21" x14ac:dyDescent="0.3">
      <c r="A30" s="6" t="s">
        <v>18</v>
      </c>
      <c r="B30" s="6">
        <f>S42</f>
        <v>4.4000000000000004</v>
      </c>
      <c r="C30" s="6">
        <f>S43</f>
        <v>3.75</v>
      </c>
      <c r="D30" s="6">
        <f>S44</f>
        <v>3.2</v>
      </c>
      <c r="E30" s="6">
        <f>S45</f>
        <v>2.7</v>
      </c>
      <c r="F30" s="6">
        <f>S46</f>
        <v>2.4</v>
      </c>
      <c r="G30" s="6">
        <f>S47</f>
        <v>2.4</v>
      </c>
      <c r="S30" s="19"/>
      <c r="T30" s="20"/>
      <c r="U30" s="7"/>
    </row>
    <row r="31" spans="1:21" x14ac:dyDescent="0.3">
      <c r="A31" s="6" t="s">
        <v>19</v>
      </c>
      <c r="B31" s="23">
        <f>R42</f>
        <v>0.2</v>
      </c>
      <c r="C31" s="23">
        <f>R43</f>
        <v>0.2</v>
      </c>
      <c r="D31" s="23">
        <f>R44</f>
        <v>0.22500000000000001</v>
      </c>
      <c r="E31" s="23">
        <f>R45</f>
        <v>0.32500000000000001</v>
      </c>
      <c r="F31" s="23">
        <f>R46</f>
        <v>0.47499999999999998</v>
      </c>
      <c r="G31" s="23">
        <f>R47</f>
        <v>0.47499999999999998</v>
      </c>
      <c r="S31" s="19"/>
      <c r="T31" s="20"/>
      <c r="U31" s="7"/>
    </row>
    <row r="32" spans="1:21" x14ac:dyDescent="0.3">
      <c r="S32" s="19"/>
      <c r="T32" s="20"/>
      <c r="U32" s="7"/>
    </row>
    <row r="33" spans="1:21" x14ac:dyDescent="0.3">
      <c r="A33" s="6" t="s">
        <v>40</v>
      </c>
      <c r="B33" s="6">
        <f>P47</f>
        <v>0</v>
      </c>
      <c r="C33" s="6">
        <f>P46</f>
        <v>16</v>
      </c>
      <c r="D33" s="6">
        <f>P45</f>
        <v>25</v>
      </c>
      <c r="E33" s="6">
        <f>P44</f>
        <v>47.5</v>
      </c>
      <c r="F33" s="6">
        <f>P43</f>
        <v>62</v>
      </c>
      <c r="G33" s="6">
        <f>P42</f>
        <v>78</v>
      </c>
      <c r="S33" s="19"/>
      <c r="T33" s="20"/>
      <c r="U33" s="7"/>
    </row>
    <row r="34" spans="1:21" x14ac:dyDescent="0.3">
      <c r="A34" s="6" t="s">
        <v>18</v>
      </c>
      <c r="B34" s="6">
        <f>S47</f>
        <v>2.4</v>
      </c>
      <c r="C34" s="6">
        <f>S46</f>
        <v>2.4</v>
      </c>
      <c r="D34" s="6">
        <f>S45</f>
        <v>2.7</v>
      </c>
      <c r="E34" s="6">
        <f>S44</f>
        <v>3.2</v>
      </c>
      <c r="F34" s="6">
        <f>S43</f>
        <v>3.75</v>
      </c>
      <c r="G34" s="6">
        <f>S42</f>
        <v>4.4000000000000004</v>
      </c>
      <c r="S34" s="19"/>
      <c r="T34" s="20"/>
      <c r="U34" s="7"/>
    </row>
    <row r="35" spans="1:21" x14ac:dyDescent="0.3">
      <c r="A35" s="6" t="s">
        <v>19</v>
      </c>
      <c r="B35" s="23">
        <f>R47</f>
        <v>0.47499999999999998</v>
      </c>
      <c r="C35" s="23">
        <f>R46</f>
        <v>0.47499999999999998</v>
      </c>
      <c r="D35" s="23">
        <f>R45</f>
        <v>0.32500000000000001</v>
      </c>
      <c r="E35" s="23">
        <f>R44</f>
        <v>0.22500000000000001</v>
      </c>
      <c r="F35" s="23">
        <f>R43</f>
        <v>0.2</v>
      </c>
      <c r="G35" s="23">
        <f>R42</f>
        <v>0.2</v>
      </c>
      <c r="S35" s="19"/>
      <c r="T35" s="20"/>
      <c r="U35" s="7"/>
    </row>
    <row r="36" spans="1:21" x14ac:dyDescent="0.3">
      <c r="S36" s="19"/>
      <c r="T36" s="20"/>
      <c r="U36" s="7"/>
    </row>
    <row r="37" spans="1:21" x14ac:dyDescent="0.3">
      <c r="S37" s="19"/>
      <c r="T37" s="20"/>
      <c r="U37" s="7"/>
    </row>
    <row r="38" spans="1:21" x14ac:dyDescent="0.3">
      <c r="A38" s="7"/>
      <c r="B38" s="7"/>
      <c r="C38" s="7"/>
      <c r="D38" s="7"/>
      <c r="E38" s="7"/>
      <c r="F38" s="7"/>
      <c r="G38" s="7"/>
      <c r="S38" s="19"/>
      <c r="T38" s="20"/>
      <c r="U38" s="7"/>
    </row>
    <row r="39" spans="1:21" x14ac:dyDescent="0.3">
      <c r="A39" s="7"/>
      <c r="B39" s="7"/>
      <c r="C39" s="7"/>
      <c r="D39" s="7"/>
      <c r="E39" s="7"/>
      <c r="F39" s="7"/>
      <c r="G39" s="7"/>
      <c r="S39" s="19"/>
      <c r="T39" s="20"/>
      <c r="U39" s="7"/>
    </row>
    <row r="40" spans="1:21" x14ac:dyDescent="0.3">
      <c r="P40" s="17" t="s">
        <v>38</v>
      </c>
      <c r="Q40" s="9"/>
      <c r="R40" s="9"/>
      <c r="S40" s="9"/>
    </row>
    <row r="41" spans="1:21" x14ac:dyDescent="0.3">
      <c r="P41" s="9" t="s">
        <v>33</v>
      </c>
      <c r="Q41" s="1" t="s">
        <v>15</v>
      </c>
      <c r="R41" s="1" t="s">
        <v>16</v>
      </c>
      <c r="S41" s="1" t="s">
        <v>17</v>
      </c>
    </row>
    <row r="42" spans="1:21" x14ac:dyDescent="0.3">
      <c r="P42" s="9">
        <v>78</v>
      </c>
      <c r="Q42" s="4">
        <v>0</v>
      </c>
      <c r="R42" s="4">
        <v>0.2</v>
      </c>
      <c r="S42" s="1">
        <v>4.4000000000000004</v>
      </c>
    </row>
    <row r="43" spans="1:21" x14ac:dyDescent="0.3">
      <c r="P43" s="9">
        <v>62</v>
      </c>
      <c r="Q43" s="4">
        <v>3.5000000000000003E-2</v>
      </c>
      <c r="R43" s="4">
        <v>0.2</v>
      </c>
      <c r="S43" s="1">
        <v>3.75</v>
      </c>
    </row>
    <row r="44" spans="1:21" x14ac:dyDescent="0.3">
      <c r="P44" s="9">
        <v>47.5</v>
      </c>
      <c r="Q44" s="4">
        <v>8.5000000000000006E-2</v>
      </c>
      <c r="R44" s="4">
        <v>0.22500000000000001</v>
      </c>
      <c r="S44" s="1">
        <v>3.2</v>
      </c>
    </row>
    <row r="45" spans="1:21" x14ac:dyDescent="0.3">
      <c r="P45" s="9">
        <v>25</v>
      </c>
      <c r="Q45" s="4">
        <v>0.185</v>
      </c>
      <c r="R45" s="4">
        <v>0.32500000000000001</v>
      </c>
      <c r="S45" s="1">
        <v>2.7</v>
      </c>
    </row>
    <row r="46" spans="1:21" x14ac:dyDescent="0.3">
      <c r="P46" s="9">
        <v>16</v>
      </c>
      <c r="Q46" s="4">
        <v>0.34399999999999997</v>
      </c>
      <c r="R46" s="4">
        <v>0.47499999999999998</v>
      </c>
      <c r="S46" s="1">
        <v>2.4</v>
      </c>
    </row>
    <row r="47" spans="1:21" x14ac:dyDescent="0.3">
      <c r="P47" s="9">
        <v>0</v>
      </c>
      <c r="Q47" s="4">
        <v>0.5</v>
      </c>
      <c r="R47" s="4">
        <v>0.47499999999999998</v>
      </c>
      <c r="S47" s="1">
        <v>2.4</v>
      </c>
    </row>
    <row r="49" spans="1:24" x14ac:dyDescent="0.3">
      <c r="V49" s="8" t="s">
        <v>37</v>
      </c>
    </row>
    <row r="50" spans="1:24" x14ac:dyDescent="0.3">
      <c r="V50" s="17" t="s">
        <v>36</v>
      </c>
      <c r="W50" s="9"/>
      <c r="X50" s="9"/>
    </row>
    <row r="51" spans="1:24" x14ac:dyDescent="0.3">
      <c r="V51" s="9" t="s">
        <v>34</v>
      </c>
      <c r="W51" s="21" t="s">
        <v>35</v>
      </c>
      <c r="X51" s="9" t="s">
        <v>33</v>
      </c>
    </row>
    <row r="52" spans="1:24" x14ac:dyDescent="0.3">
      <c r="V52" s="24">
        <v>0.34399999999999997</v>
      </c>
      <c r="W52" s="22">
        <v>0.3917732370086745</v>
      </c>
      <c r="X52" s="9">
        <v>16</v>
      </c>
    </row>
    <row r="53" spans="1:24" x14ac:dyDescent="0.3">
      <c r="A53" s="1" t="s">
        <v>32</v>
      </c>
      <c r="V53" s="24">
        <v>0.27100000000000002</v>
      </c>
      <c r="W53" s="22">
        <v>0.27537020278635105</v>
      </c>
      <c r="X53" s="9">
        <v>20</v>
      </c>
    </row>
    <row r="54" spans="1:24" x14ac:dyDescent="0.3">
      <c r="A54" s="6" t="s">
        <v>39</v>
      </c>
      <c r="B54" s="6">
        <f>Q67</f>
        <v>0</v>
      </c>
      <c r="C54" s="6">
        <f>Q68</f>
        <v>0.05</v>
      </c>
      <c r="D54" s="6">
        <f>Q69</f>
        <v>0.1</v>
      </c>
      <c r="E54" s="6">
        <f>Q70</f>
        <v>0.2</v>
      </c>
      <c r="F54" s="6">
        <f>Q71</f>
        <v>0.35</v>
      </c>
      <c r="G54" s="6">
        <f>Q72</f>
        <v>0.5</v>
      </c>
      <c r="V54" s="24">
        <v>0.185</v>
      </c>
      <c r="W54" s="22">
        <v>0.19355265092014706</v>
      </c>
      <c r="X54" s="9">
        <v>25</v>
      </c>
    </row>
    <row r="55" spans="1:24" x14ac:dyDescent="0.3">
      <c r="A55" s="6" t="s">
        <v>18</v>
      </c>
      <c r="B55" s="6">
        <f>S67</f>
        <v>5.5</v>
      </c>
      <c r="C55" s="6">
        <f>S68</f>
        <v>4.0999999999999996</v>
      </c>
      <c r="D55" s="6">
        <f>S69</f>
        <v>3.5</v>
      </c>
      <c r="E55" s="6">
        <f>S70</f>
        <v>3.4</v>
      </c>
      <c r="F55" s="6">
        <f>S71</f>
        <v>3.8</v>
      </c>
      <c r="G55" s="6">
        <f>S72</f>
        <v>3.8</v>
      </c>
      <c r="V55" s="24">
        <v>0.121</v>
      </c>
      <c r="W55" s="22">
        <v>0.10878935110598625</v>
      </c>
      <c r="X55" s="9">
        <v>36</v>
      </c>
    </row>
    <row r="56" spans="1:24" x14ac:dyDescent="0.3">
      <c r="A56" s="6" t="s">
        <v>19</v>
      </c>
      <c r="B56" s="23">
        <f>R67</f>
        <v>0.21</v>
      </c>
      <c r="C56" s="23">
        <f>R68</f>
        <v>0.21</v>
      </c>
      <c r="D56" s="23">
        <f>R69</f>
        <v>0.255</v>
      </c>
      <c r="E56" s="23">
        <f>R70</f>
        <v>0.34</v>
      </c>
      <c r="F56" s="23">
        <f>R71</f>
        <v>0.48799999999999999</v>
      </c>
      <c r="G56" s="23">
        <f>R72</f>
        <v>0.48799999999999999</v>
      </c>
      <c r="V56" s="24">
        <v>9.6000000000000002E-2</v>
      </c>
      <c r="W56" s="22">
        <v>7.6466034034855926E-2</v>
      </c>
      <c r="X56" s="9">
        <v>45</v>
      </c>
    </row>
    <row r="57" spans="1:24" x14ac:dyDescent="0.3">
      <c r="V57" s="24">
        <v>7.0999999999999994E-2</v>
      </c>
      <c r="W57" s="22">
        <v>6.4739856241990537E-2</v>
      </c>
      <c r="X57" s="9">
        <v>50</v>
      </c>
    </row>
    <row r="58" spans="1:24" x14ac:dyDescent="0.3">
      <c r="A58" s="6" t="s">
        <v>40</v>
      </c>
      <c r="B58" s="6">
        <f>P72</f>
        <v>0</v>
      </c>
      <c r="C58" s="6">
        <f>P71</f>
        <v>16</v>
      </c>
      <c r="D58" s="6">
        <f>P70</f>
        <v>25</v>
      </c>
      <c r="E58" s="6">
        <f>P69</f>
        <v>47.5</v>
      </c>
      <c r="F58" s="6">
        <f>P68</f>
        <v>62</v>
      </c>
      <c r="G58" s="6">
        <f>P67</f>
        <v>80</v>
      </c>
      <c r="V58" s="24">
        <v>6.4000000000000001E-2</v>
      </c>
      <c r="W58" s="22">
        <v>6.0849785914015388E-2</v>
      </c>
      <c r="X58" s="9">
        <v>52</v>
      </c>
    </row>
    <row r="59" spans="1:24" x14ac:dyDescent="0.3">
      <c r="A59" s="6" t="s">
        <v>18</v>
      </c>
      <c r="B59" s="6">
        <f>S72</f>
        <v>3.8</v>
      </c>
      <c r="C59" s="6">
        <f>S71</f>
        <v>3.8</v>
      </c>
      <c r="D59" s="6">
        <f>S70</f>
        <v>3.4</v>
      </c>
      <c r="E59" s="6">
        <f>S69</f>
        <v>3.5</v>
      </c>
      <c r="F59" s="6">
        <f>S68</f>
        <v>4.0999999999999996</v>
      </c>
      <c r="G59" s="6">
        <f>S67</f>
        <v>5.5</v>
      </c>
      <c r="V59" s="24">
        <v>5.6000000000000001E-2</v>
      </c>
      <c r="W59" s="22">
        <v>5.5689239628374895E-2</v>
      </c>
      <c r="X59" s="9">
        <v>55</v>
      </c>
    </row>
    <row r="60" spans="1:24" x14ac:dyDescent="0.3">
      <c r="A60" s="6" t="s">
        <v>19</v>
      </c>
      <c r="B60" s="23">
        <f>R72</f>
        <v>0.48799999999999999</v>
      </c>
      <c r="C60" s="23">
        <f>R71</f>
        <v>0.48799999999999999</v>
      </c>
      <c r="D60" s="23">
        <f>R70</f>
        <v>0.34</v>
      </c>
      <c r="E60" s="23">
        <f>R69</f>
        <v>0.255</v>
      </c>
      <c r="F60" s="23">
        <f>R68</f>
        <v>0.21</v>
      </c>
      <c r="G60" s="23">
        <f>R67</f>
        <v>0.21</v>
      </c>
      <c r="V60" s="25">
        <v>3.5000000000000003E-2</v>
      </c>
      <c r="W60" s="22">
        <v>4.6085623567052196E-2</v>
      </c>
      <c r="X60" s="9">
        <v>62</v>
      </c>
    </row>
    <row r="65" spans="16:19" x14ac:dyDescent="0.3">
      <c r="P65" s="17" t="s">
        <v>38</v>
      </c>
      <c r="Q65" s="9"/>
      <c r="R65" s="9"/>
      <c r="S65" s="9"/>
    </row>
    <row r="66" spans="16:19" x14ac:dyDescent="0.3">
      <c r="P66" s="9" t="s">
        <v>33</v>
      </c>
      <c r="Q66" s="1" t="s">
        <v>15</v>
      </c>
      <c r="R66" s="1" t="s">
        <v>30</v>
      </c>
      <c r="S66" s="1" t="s">
        <v>31</v>
      </c>
    </row>
    <row r="67" spans="16:19" x14ac:dyDescent="0.3">
      <c r="P67" s="9">
        <v>80</v>
      </c>
      <c r="Q67" s="4">
        <v>0</v>
      </c>
      <c r="R67" s="4">
        <v>0.21</v>
      </c>
      <c r="S67" s="1">
        <v>5.5</v>
      </c>
    </row>
    <row r="68" spans="16:19" x14ac:dyDescent="0.3">
      <c r="P68" s="9">
        <v>62</v>
      </c>
      <c r="Q68" s="4">
        <v>0.05</v>
      </c>
      <c r="R68" s="4">
        <v>0.21</v>
      </c>
      <c r="S68" s="1">
        <v>4.0999999999999996</v>
      </c>
    </row>
    <row r="69" spans="16:19" x14ac:dyDescent="0.3">
      <c r="P69" s="9">
        <v>47.5</v>
      </c>
      <c r="Q69" s="4">
        <v>0.1</v>
      </c>
      <c r="R69" s="4">
        <v>0.255</v>
      </c>
      <c r="S69" s="1">
        <v>3.5</v>
      </c>
    </row>
    <row r="70" spans="16:19" x14ac:dyDescent="0.3">
      <c r="P70" s="9">
        <v>25</v>
      </c>
      <c r="Q70" s="4">
        <v>0.2</v>
      </c>
      <c r="R70" s="4">
        <v>0.34</v>
      </c>
      <c r="S70" s="1">
        <v>3.4</v>
      </c>
    </row>
    <row r="71" spans="16:19" x14ac:dyDescent="0.3">
      <c r="P71" s="9">
        <v>16</v>
      </c>
      <c r="Q71" s="4">
        <v>0.35</v>
      </c>
      <c r="R71" s="4">
        <v>0.48799999999999999</v>
      </c>
      <c r="S71" s="1">
        <v>3.8</v>
      </c>
    </row>
    <row r="72" spans="16:19" x14ac:dyDescent="0.3">
      <c r="P72" s="9">
        <v>0</v>
      </c>
      <c r="Q72" s="4">
        <v>0.5</v>
      </c>
      <c r="R72" s="4">
        <v>0.48799999999999999</v>
      </c>
      <c r="S72" s="1">
        <v>3.8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Retune 20161102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210023782</dc:creator>
  <cp:lastModifiedBy>Dave Gutz</cp:lastModifiedBy>
  <dcterms:created xsi:type="dcterms:W3CDTF">2016-11-03T13:24:34Z</dcterms:created>
  <dcterms:modified xsi:type="dcterms:W3CDTF">2016-11-19T09:22:07Z</dcterms:modified>
</cp:coreProperties>
</file>