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19650" windowHeight="8385" activeTab="1"/>
  </bookViews>
  <sheets>
    <sheet name="20161031" sheetId="1" r:id="rId1"/>
    <sheet name="20171019" sheetId="2" r:id="rId2"/>
  </sheets>
  <calcPr calcId="171027"/>
</workbook>
</file>

<file path=xl/calcChain.xml><?xml version="1.0" encoding="utf-8"?>
<calcChain xmlns="http://schemas.openxmlformats.org/spreadsheetml/2006/main">
  <c r="I5" i="2" l="1"/>
  <c r="G5" i="2"/>
  <c r="G8" i="2"/>
  <c r="I8" i="2" s="1"/>
  <c r="I10" i="2"/>
  <c r="G7" i="2"/>
  <c r="I7" i="2" s="1"/>
  <c r="G6" i="2"/>
  <c r="G4" i="2"/>
  <c r="G3" i="2"/>
  <c r="I3" i="2" s="1"/>
  <c r="G2" i="2"/>
  <c r="I2" i="2" s="1"/>
  <c r="I4" i="2" l="1"/>
  <c r="I6" i="2"/>
  <c r="H19" i="1"/>
  <c r="G19" i="1"/>
  <c r="I1" i="2" l="1"/>
  <c r="I19" i="1"/>
  <c r="G14" i="1"/>
  <c r="G13" i="1"/>
  <c r="H14" i="1" l="1"/>
  <c r="I14" i="1" s="1"/>
  <c r="H13" i="1"/>
  <c r="I13" i="1" s="1"/>
  <c r="G20" i="1"/>
  <c r="H20" i="1" l="1"/>
  <c r="I20" i="1" s="1"/>
  <c r="G15" i="1"/>
  <c r="H15" i="1" s="1"/>
  <c r="I15" i="1" s="1"/>
  <c r="G9" i="1"/>
  <c r="G8" i="1"/>
  <c r="G21" i="1"/>
  <c r="H21" i="1" s="1"/>
  <c r="G16" i="1"/>
  <c r="I16" i="1" s="1"/>
  <c r="G17" i="1"/>
  <c r="I17" i="1" s="1"/>
  <c r="G18" i="1"/>
  <c r="H18" i="1" s="1"/>
  <c r="I18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21" i="1"/>
  <c r="H7" i="1"/>
  <c r="I7" i="1" s="1"/>
  <c r="H12" i="1"/>
  <c r="I12" i="1" s="1"/>
  <c r="I1" i="1" l="1"/>
</calcChain>
</file>

<file path=xl/sharedStrings.xml><?xml version="1.0" encoding="utf-8"?>
<sst xmlns="http://schemas.openxmlformats.org/spreadsheetml/2006/main" count="138" uniqueCount="108">
  <si>
    <t>Manufacturer</t>
  </si>
  <si>
    <t>Source</t>
  </si>
  <si>
    <t>Hobby King</t>
  </si>
  <si>
    <t>50mm Alloy EDF 4800 kv (3s version)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</si>
  <si>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</si>
  <si>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</si>
  <si>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</si>
  <si>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</si>
  <si>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</si>
  <si>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</si>
  <si>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</si>
  <si>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</si>
  <si>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</si>
  <si>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</si>
  <si>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</si>
  <si>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</si>
  <si>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</si>
  <si>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</si>
  <si>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</si>
  <si>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</si>
  <si>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</si>
  <si>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</si>
  <si>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</si>
  <si>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</si>
  <si>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</si>
  <si>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</si>
  <si>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</si>
  <si>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</si>
  <si>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</si>
  <si>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</si>
  <si>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</si>
  <si>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</si>
  <si>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</si>
  <si>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Demodulator 10 kHz, through hole</t>
  </si>
  <si>
    <t>LM2907N/NOPB</t>
  </si>
  <si>
    <t>Mouser Shipping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</si>
  <si>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</si>
  <si>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</si>
  <si>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</si>
  <si>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</si>
  <si>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</si>
  <si>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</si>
  <si>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http://www.mouser.com</t>
  </si>
  <si>
    <t>Texas Instruments</t>
  </si>
  <si>
    <t>Mouser</t>
  </si>
  <si>
    <t>Generic</t>
  </si>
  <si>
    <t>Fernco</t>
  </si>
  <si>
    <t>Veranda</t>
  </si>
  <si>
    <t>http://www.homedepot.com/p/Veranda-3-4-in-x-2-1-2-in-x-8-ft-Cellular-PVC-Trim-H190JWS5/100243235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</si>
  <si>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</si>
  <si>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</si>
  <si>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</si>
  <si>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</si>
  <si>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</si>
  <si>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</si>
  <si>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</si>
  <si>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</si>
  <si>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</si>
  <si>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</si>
  <si>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</si>
  <si>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</si>
  <si>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</si>
  <si>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</si>
  <si>
    <t>Cap 1 uF, 20 VDC, 5%</t>
  </si>
  <si>
    <t>Cap 10 uF, 25 VDC, 20%</t>
  </si>
  <si>
    <t>Vimex</t>
  </si>
  <si>
    <t>Turnigy</t>
  </si>
  <si>
    <t>Plush 25amp Speed Controller ESC</t>
  </si>
  <si>
    <t>B00URCM4QO</t>
  </si>
  <si>
    <t>http://www.hobbyking.com/hobbyking/store/__68532__TURNIGY_Plush_25amp_Speed_Controller_w_BEC_AR_Warehouse_.html</t>
  </si>
  <si>
    <t>3-way extension plug for 115 AC</t>
  </si>
  <si>
    <t>Pencil box &gt; 6-3/4x4-1/2x1-1/2 inside</t>
  </si>
  <si>
    <t>http://www.homedepot.com/p/Commercial-Electric-15-Amp-Triplex-Outlet-Swivel-Tap-White-LA-05/204836952</t>
  </si>
  <si>
    <t># LA-05</t>
  </si>
  <si>
    <t>Commercial Electric</t>
  </si>
  <si>
    <t>https://www.amazon.com/ADVANTUS-Polypropylene-Pencil-Inches-34104/dp/B0014DZE8K/ref=sr_1_2?s=office-products&amp;ie=UTF8&amp;qid=1476697766&amp;sr=1-2&amp;keywords=plastic+pencil+box</t>
  </si>
  <si>
    <t>PVC Pipe 2" Sch 40, cut to 5"</t>
  </si>
  <si>
    <t>Cellular PVC Trim, 3/4 x 2-1/2 x 8' cut to 5"</t>
  </si>
  <si>
    <t>PVC Couplings 2".  Drill 7/32" hole for wires</t>
  </si>
  <si>
    <t>http://www.mouser.com/ProductDetail/Panasonic/EEA-GA1E100/?qs=sGAEpiMZZMtZ1n0r9vR22QyPs1%252bgLsyRNl3js7RvZvw%3d</t>
  </si>
  <si>
    <t>http://www.mouser.com/ProductDetail/E-Switch/EG1218/?qs=sGAEpiMZZMtHXLepoqNyVZDOWY7elTCOE4MJ3sXRkSs%3d</t>
  </si>
  <si>
    <t>612-EG1218</t>
  </si>
  <si>
    <t>Slide Switch SPDT, 30V 200mA</t>
  </si>
  <si>
    <t>http://www.mouser.com/ProductDetail/Kemet/T356A105J020AT/?qs=sGAEpiMZZMtZ1n0r9vR22XCieDCNbX8FzsYaQmMDgkk%3d</t>
  </si>
  <si>
    <t>T356A105J020AT</t>
  </si>
  <si>
    <t>https://hobbyking.com/en_us/hobbykingtm-50mm-alloy-edf-4800kv-3s-version.html</t>
  </si>
  <si>
    <t>https://www.amazon.com/gp/product/B00PK0N14M/ref=oh_aui_search_detailpage?ie=UTF8&amp;psc=1</t>
  </si>
  <si>
    <t>https://www.amazon.com/Arduino-org-A000062-Arduino-Due/dp/B00A6C3JN2/ref=sr_1_4?s=electronics&amp;ie=UTF8&amp;qid=1507934968&amp;sr=1-4&amp;keywords=arduino+due</t>
  </si>
  <si>
    <t>Toshiba</t>
  </si>
  <si>
    <t>DUE</t>
  </si>
  <si>
    <t>PLC for Simulink</t>
  </si>
  <si>
    <t>MOSFET for auto calibrate</t>
  </si>
  <si>
    <t>TK40A06N1</t>
  </si>
  <si>
    <t>http://www.mouser.com/Search/ProductDetail.aspx?R=TK40A06N1%2cS4Xvirtualkey65560000virtualkey757-TK40A06N1S4X</t>
  </si>
  <si>
    <t>Bourns</t>
  </si>
  <si>
    <t>Carbon Potentiometers for Noise</t>
  </si>
  <si>
    <t>PTD901-1015K-B103</t>
  </si>
  <si>
    <t>http://www.mouser.com/ProductDetail/Bourns/PTD901-1015K-B103/?qs=sGAEpiMZZMtC25l1F4XBU4LIzrlRxKBZVvfXJLawdTQ%3d</t>
  </si>
  <si>
    <t>http://www.homedepot.com/p/Veranda-HP-3-4-in-x-7-1-4-in-x-8-ft-High-Performance-Cellular-PVC-Trim-H190RWS4/100290245</t>
  </si>
  <si>
    <t>H190RWS4</t>
  </si>
  <si>
    <t>PVC for base mounts, 3/4 x 7-1/4 x 96</t>
  </si>
  <si>
    <t>https://hobbyking.com/en_us/rotor-for-hobbyking-alloy-50mm-edf-unit.html</t>
  </si>
  <si>
    <t>Spare turbine blades</t>
  </si>
  <si>
    <t>Spare power supplies</t>
  </si>
  <si>
    <t>Relays for auto calibrate</t>
  </si>
  <si>
    <t>http://www.mouser.com/ProductDetail/MEDER-electronic-Standex/SIL03-1A72-71D/?qs=sGAEpiMZZMv4tz1TW%2fArExG0ZpJT2rx1woyllZeiHic%3d</t>
  </si>
  <si>
    <t>SIL03-1A72-71D</t>
  </si>
  <si>
    <t>Meder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</si>
</sst>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5" xfId="0" applyFill="1" applyBorder="1"/>
    <xf numFmtId="0" fontId="0" fillId="0" borderId="1" xfId="0" applyFill="1" applyBorder="1" applyAlignment="1">
      <alignment horizontal="left"/>
    </xf>
    <xf numFmtId="0" fontId="3" fillId="0" borderId="1" xfId="2" applyFill="1" applyBorder="1"/>
    <xf numFmtId="44" fontId="0" fillId="0" borderId="1" xfId="1" applyFont="1" applyFill="1" applyBorder="1"/>
    <xf numFmtId="37" fontId="0" fillId="0" borderId="1" xfId="1" applyNumberFormat="1" applyFont="1" applyFill="1" applyBorder="1"/>
    <xf numFmtId="44" fontId="0" fillId="0" borderId="6" xfId="1" applyFont="1" applyFill="1" applyBorder="1"/>
    <xf numFmtId="0" fontId="0" fillId="0" borderId="1" xfId="0" applyFill="1" applyBorder="1"/>
    <xf numFmtId="44" fontId="0" fillId="0" borderId="6" xfId="0" applyNumberFormat="1" applyFill="1" applyBorder="1"/>
    <xf numFmtId="44" fontId="0" fillId="0" borderId="1" xfId="0" applyNumberForma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44" fontId="2" fillId="0" borderId="4" xfId="0" applyNumberFormat="1" applyFont="1" applyFill="1" applyBorder="1"/>
    <xf numFmtId="0" fontId="0" fillId="0" borderId="7" xfId="0" applyFill="1" applyBorder="1"/>
    <xf numFmtId="0" fontId="0" fillId="0" borderId="8" xfId="0" applyFill="1" applyBorder="1" applyAlignment="1">
      <alignment horizontal="left"/>
    </xf>
    <xf numFmtId="0" fontId="3" fillId="0" borderId="8" xfId="2" applyFill="1" applyBorder="1"/>
    <xf numFmtId="44" fontId="0" fillId="0" borderId="8" xfId="1" applyFont="1" applyFill="1" applyBorder="1"/>
    <xf numFmtId="0" fontId="0" fillId="0" borderId="8" xfId="0" applyFill="1" applyBorder="1"/>
    <xf numFmtId="44" fontId="0" fillId="0" borderId="8" xfId="0" applyNumberFormat="1" applyFill="1" applyBorder="1"/>
    <xf numFmtId="44" fontId="0" fillId="0" borderId="9" xfId="0" applyNumberFormat="1" applyFill="1" applyBorder="1"/>
    <xf numFmtId="0" fontId="0" fillId="0" borderId="0" xfId="0" applyFill="1" applyAlignment="1">
      <alignment horizontal="left"/>
    </xf>
    <xf numFmtId="0" fontId="0" fillId="2" borderId="5" xfId="0" applyFill="1" applyBorder="1"/>
    <xf numFmtId="0" fontId="0" fillId="2" borderId="1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" TargetMode="External"/><Relationship Id="rId18" Type="http://schemas.openxmlformats.org/officeDocument/2006/relationships/hyperlink" Target="http://www.mouser.com/ProductDetail/Kemet/T356A105J020AT/?qs=sGAEpiMZZMtZ1n0r9vR22XCieDCNbX8FzsYaQmMDgkk%3d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21" Type="http://schemas.openxmlformats.org/officeDocument/2006/relationships/hyperlink" Target="http://www.mouser.com/ProductDetail/E-Switch/EG1218/?qs=sGAEpiMZZMtHXLepoqNyVZDOWY7elTCOE4MJ3sXRkSs%3d" TargetMode="External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ProductDetail/Panasonic/EEA-GA1E100/?qs=sGAEpiMZZMtZ1n0r9vR22QyPs1%252bgLsyRNl3js7RvZvw%3d" TargetMode="External"/><Relationship Id="rId17" Type="http://schemas.openxmlformats.org/officeDocument/2006/relationships/hyperlink" Target="http://www.homedepot.com/p/Gardner-Bender-3-16-in-Black-Polyolefin-Heat-Shrink-Tubing-5-Pack-HST-187B/202797315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The-Home-Depot-19-in-Plastic-Tool-Box-with-Metal-Latches-and-Removable-Tool-Tray-17331512/202021300" TargetMode="External"/><Relationship Id="rId20" Type="http://schemas.openxmlformats.org/officeDocument/2006/relationships/hyperlink" Target="https://www.amazon.com/ADVANTUS-Polypropylene-Pencil-Inches-34104/dp/B0014DZE8K/ref=sr_1_2?s=office-products&amp;ie=UTF8&amp;qid=1476697766&amp;sr=1-2&amp;keywords=plastic+pencil+box" TargetMode="External"/><Relationship Id="rId1" Type="http://schemas.openxmlformats.org/officeDocument/2006/relationships/hyperlink" Target="https://hobbyking.com/en_us/hobbykingtm-50mm-alloy-edf-4800kv-3s-version.html" TargetMode="External"/><Relationship Id="rId6" Type="http://schemas.openxmlformats.org/officeDocument/2006/relationships/hyperlink" Target="http://www.hobbyking.com/hobbyking/store/__68532__TURNIGY_Plush_25amp_Speed_Controller_w_BEC_AR_Warehouse_.html" TargetMode="External"/><Relationship Id="rId11" Type="http://schemas.openxmlformats.org/officeDocument/2006/relationships/hyperlink" Target="http://www.mouser.com/Search/ProductDetail.aspx?R=RV24AF-22-15R1-B10K-3LAvirtualkey14860000virtualkey314-1410F-10K-3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s://www.arduino.cc/en/Guide/PortableIDE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hyperlink" Target="http://www.homedepot.com/p/Commercial-Electric-15-Amp-Triplex-Outlet-Swivel-Tap-White-LA-05/204836952" TargetMode="External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homedepot.com/p/Veranda-3-4-in-x-2-1-2-in-x-8-ft-Cellular-PVC-Trim-H190JWS5/100243235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EDER-electronic-Standex/SIL03-1A72-71D/?qs=sGAEpiMZZMv4tz1TW%2fArExG0ZpJT2rx1woyllZeiHic%3d" TargetMode="External"/><Relationship Id="rId3" Type="http://schemas.openxmlformats.org/officeDocument/2006/relationships/hyperlink" Target="http://www.mouser.com/Search/ProductDetail.aspx?R=TK40A06N1%2cS4Xvirtualkey65560000virtualkey757-TK40A06N1S4X" TargetMode="External"/><Relationship Id="rId7" Type="http://schemas.openxmlformats.org/officeDocument/2006/relationships/hyperlink" Target="http://www.mouser.com/" TargetMode="External"/><Relationship Id="rId2" Type="http://schemas.openxmlformats.org/officeDocument/2006/relationships/hyperlink" Target="https://www.amazon.com/Arduino-org-A000062-Arduino-Due/dp/B00A6C3JN2/ref=sr_1_4?s=electronics&amp;ie=UTF8&amp;qid=1507934968&amp;sr=1-4&amp;keywords=arduino+due" TargetMode="External"/><Relationship Id="rId1" Type="http://schemas.openxmlformats.org/officeDocument/2006/relationships/hyperlink" Target="https://www.amazon.com/gp/product/B00PK0N14M/ref=oh_aui_search_detailpage?ie=UTF8&amp;psc=1" TargetMode="External"/><Relationship Id="rId6" Type="http://schemas.openxmlformats.org/officeDocument/2006/relationships/hyperlink" Target="https://hobbyking.com/en_us/rotor-for-hobbyking-alloy-50mm-edf-unit.html" TargetMode="External"/><Relationship Id="rId5" Type="http://schemas.openxmlformats.org/officeDocument/2006/relationships/hyperlink" Target="http://www.homedepot.com/p/Veranda-HP-3-4-in-x-7-1-4-in-x-8-ft-High-Performance-Cellular-PVC-Trim-H190RWS4/100290245" TargetMode="External"/><Relationship Id="rId4" Type="http://schemas.openxmlformats.org/officeDocument/2006/relationships/hyperlink" Target="http://www.mouser.com/ProductDetail/Bourns/PTD901-1015K-B103/?qs=sGAEpiMZZMtC25l1F4XBU4LIzrlRxKBZVvfXJLawdTQ%3d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0" sqref="A10:I10"/>
    </sheetView>
  </sheetViews>
  <sheetFormatPr defaultColWidth="9.140625" defaultRowHeight="15" x14ac:dyDescent="0.25"/>
  <cols>
    <col min="1" max="1" width="21.5703125" style="1" bestFit="1" customWidth="1"/>
    <col min="2" max="2" width="36.28515625" style="1" customWidth="1"/>
    <col min="3" max="3" width="31" style="23" customWidth="1"/>
    <col min="4" max="4" width="26.42578125" style="1" customWidth="1"/>
    <col min="5" max="7" width="9.140625" style="1"/>
    <col min="8" max="8" width="12.140625" style="1" bestFit="1" customWidth="1"/>
    <col min="9" max="9" width="10.28515625" style="1" bestFit="1" customWidth="1"/>
    <col min="10" max="16384" width="9.140625" style="1"/>
  </cols>
  <sheetData>
    <row r="1" spans="1:9" s="11" customFormat="1" ht="14.45" x14ac:dyDescent="0.3">
      <c r="A1" s="11" t="s">
        <v>0</v>
      </c>
      <c r="B1" s="12" t="s">
        <v>7</v>
      </c>
      <c r="C1" s="13" t="s">
        <v>18</v>
      </c>
      <c r="D1" s="14" t="s">
        <v>1</v>
      </c>
      <c r="E1" s="14" t="s">
        <v>4</v>
      </c>
      <c r="F1" s="14" t="s">
        <v>5</v>
      </c>
      <c r="G1" s="14" t="s">
        <v>9</v>
      </c>
      <c r="H1" s="14" t="s">
        <v>8</v>
      </c>
      <c r="I1" s="15">
        <f>SUM(I2:I23)</f>
        <v>199.52112</v>
      </c>
    </row>
    <row r="2" spans="1:9" x14ac:dyDescent="0.25">
      <c r="A2" s="1" t="s">
        <v>2</v>
      </c>
      <c r="B2" s="24" t="s">
        <v>3</v>
      </c>
      <c r="C2" s="25" t="s">
        <v>6</v>
      </c>
      <c r="D2" s="4" t="s">
        <v>85</v>
      </c>
      <c r="E2" s="5">
        <v>20.260000000000002</v>
      </c>
      <c r="F2" s="6">
        <v>2</v>
      </c>
      <c r="G2" s="5">
        <f t="shared" ref="G2:G9" si="0">E2*F2</f>
        <v>40.520000000000003</v>
      </c>
      <c r="H2" s="5">
        <f>I2-G2</f>
        <v>8.43</v>
      </c>
      <c r="I2" s="7">
        <v>48.95</v>
      </c>
    </row>
    <row r="3" spans="1:9" ht="14.45" x14ac:dyDescent="0.3">
      <c r="A3" s="1" t="s">
        <v>66</v>
      </c>
      <c r="B3" s="24" t="s">
        <v>67</v>
      </c>
      <c r="C3" s="25" t="s">
        <v>68</v>
      </c>
      <c r="D3" s="4" t="s">
        <v>69</v>
      </c>
      <c r="E3" s="5">
        <v>18.89</v>
      </c>
      <c r="F3" s="8">
        <v>1</v>
      </c>
      <c r="G3" s="5">
        <f t="shared" si="0"/>
        <v>18.89</v>
      </c>
      <c r="H3" s="5">
        <v>6.96</v>
      </c>
      <c r="I3" s="9">
        <f t="shared" ref="I3:I9" si="1">G3+H3</f>
        <v>25.85</v>
      </c>
    </row>
    <row r="4" spans="1:9" ht="14.45" x14ac:dyDescent="0.3">
      <c r="A4" s="1" t="s">
        <v>10</v>
      </c>
      <c r="B4" s="24" t="s">
        <v>19</v>
      </c>
      <c r="C4" s="25" t="s">
        <v>20</v>
      </c>
      <c r="D4" s="4" t="s">
        <v>17</v>
      </c>
      <c r="E4" s="5">
        <v>18.59</v>
      </c>
      <c r="F4" s="8">
        <v>1</v>
      </c>
      <c r="G4" s="5">
        <f t="shared" si="0"/>
        <v>18.59</v>
      </c>
      <c r="H4" s="10">
        <v>0</v>
      </c>
      <c r="I4" s="9">
        <f t="shared" si="1"/>
        <v>18.59</v>
      </c>
    </row>
    <row r="5" spans="1:9" x14ac:dyDescent="0.25">
      <c r="A5" s="1" t="s">
        <v>13</v>
      </c>
      <c r="B5" s="24" t="s">
        <v>14</v>
      </c>
      <c r="C5" s="25"/>
      <c r="D5" s="4" t="s">
        <v>15</v>
      </c>
      <c r="E5" s="5">
        <v>17.989999999999998</v>
      </c>
      <c r="F5" s="8">
        <v>1</v>
      </c>
      <c r="G5" s="5">
        <f t="shared" si="0"/>
        <v>17.989999999999998</v>
      </c>
      <c r="H5" s="10">
        <v>0</v>
      </c>
      <c r="I5" s="9">
        <f t="shared" si="1"/>
        <v>17.989999999999998</v>
      </c>
    </row>
    <row r="6" spans="1:9" ht="14.45" x14ac:dyDescent="0.3">
      <c r="A6" s="1" t="s">
        <v>11</v>
      </c>
      <c r="B6" s="24" t="s">
        <v>12</v>
      </c>
      <c r="C6" s="25" t="s">
        <v>21</v>
      </c>
      <c r="D6" s="4" t="s">
        <v>16</v>
      </c>
      <c r="E6" s="5">
        <v>16.86</v>
      </c>
      <c r="F6" s="8">
        <v>1</v>
      </c>
      <c r="G6" s="5">
        <f t="shared" si="0"/>
        <v>16.86</v>
      </c>
      <c r="H6" s="10">
        <v>0</v>
      </c>
      <c r="I6" s="9">
        <f t="shared" si="1"/>
        <v>16.86</v>
      </c>
    </row>
    <row r="7" spans="1:9" ht="14.45" x14ac:dyDescent="0.3">
      <c r="A7" s="1" t="s">
        <v>46</v>
      </c>
      <c r="B7" s="2" t="s">
        <v>78</v>
      </c>
      <c r="C7" s="3" t="s">
        <v>27</v>
      </c>
      <c r="D7" s="4" t="s">
        <v>25</v>
      </c>
      <c r="E7" s="5">
        <v>4.99</v>
      </c>
      <c r="F7" s="8">
        <v>2</v>
      </c>
      <c r="G7" s="5">
        <f t="shared" si="0"/>
        <v>9.98</v>
      </c>
      <c r="H7" s="10">
        <f>0.056*G7</f>
        <v>0.55888000000000004</v>
      </c>
      <c r="I7" s="9">
        <f t="shared" si="1"/>
        <v>10.538880000000001</v>
      </c>
    </row>
    <row r="8" spans="1:9" ht="14.45" x14ac:dyDescent="0.3">
      <c r="A8" s="1" t="s">
        <v>47</v>
      </c>
      <c r="B8" s="2" t="s">
        <v>77</v>
      </c>
      <c r="C8" s="3" t="s">
        <v>49</v>
      </c>
      <c r="D8" s="4" t="s">
        <v>48</v>
      </c>
      <c r="E8" s="5">
        <v>9.9700000000000006</v>
      </c>
      <c r="F8" s="8">
        <v>1</v>
      </c>
      <c r="G8" s="5">
        <f t="shared" si="0"/>
        <v>9.9700000000000006</v>
      </c>
      <c r="H8" s="10">
        <f>0.056*G8</f>
        <v>0.55832000000000004</v>
      </c>
      <c r="I8" s="9">
        <f t="shared" si="1"/>
        <v>10.528320000000001</v>
      </c>
    </row>
    <row r="9" spans="1:9" ht="14.45" x14ac:dyDescent="0.3">
      <c r="A9" s="1" t="s">
        <v>57</v>
      </c>
      <c r="B9" s="2" t="s">
        <v>58</v>
      </c>
      <c r="C9" s="3">
        <v>17331512</v>
      </c>
      <c r="D9" s="4" t="s">
        <v>56</v>
      </c>
      <c r="E9" s="5">
        <v>8.9700000000000006</v>
      </c>
      <c r="F9" s="8">
        <v>1</v>
      </c>
      <c r="G9" s="5">
        <f t="shared" si="0"/>
        <v>8.9700000000000006</v>
      </c>
      <c r="H9" s="10">
        <f>0.056*G9</f>
        <v>0.5023200000000001</v>
      </c>
      <c r="I9" s="9">
        <f t="shared" si="1"/>
        <v>9.4723199999999999</v>
      </c>
    </row>
    <row r="10" spans="1:9" ht="14.45" x14ac:dyDescent="0.3">
      <c r="A10" s="1" t="s">
        <v>44</v>
      </c>
      <c r="B10" s="2" t="s">
        <v>35</v>
      </c>
      <c r="C10" s="3" t="s">
        <v>40</v>
      </c>
      <c r="D10" s="4" t="s">
        <v>42</v>
      </c>
      <c r="E10" s="5">
        <v>0</v>
      </c>
      <c r="F10" s="8">
        <v>1</v>
      </c>
      <c r="G10" s="5">
        <v>0</v>
      </c>
      <c r="H10" s="10">
        <v>8</v>
      </c>
      <c r="I10" s="7">
        <v>8</v>
      </c>
    </row>
    <row r="11" spans="1:9" ht="14.45" x14ac:dyDescent="0.3">
      <c r="A11" s="1" t="s">
        <v>22</v>
      </c>
      <c r="B11" s="24" t="s">
        <v>23</v>
      </c>
      <c r="C11" s="25"/>
      <c r="D11" s="4" t="s">
        <v>24</v>
      </c>
      <c r="E11" s="5">
        <v>6.89</v>
      </c>
      <c r="F11" s="8">
        <v>1</v>
      </c>
      <c r="G11" s="5">
        <f t="shared" ref="G11:G21" si="2">E11*F11</f>
        <v>6.89</v>
      </c>
      <c r="H11" s="10">
        <v>0</v>
      </c>
      <c r="I11" s="9">
        <f t="shared" ref="I11:I21" si="3">G11+H11</f>
        <v>6.89</v>
      </c>
    </row>
    <row r="12" spans="1:9" ht="14.45" x14ac:dyDescent="0.3">
      <c r="A12" s="1" t="s">
        <v>45</v>
      </c>
      <c r="B12" s="2" t="s">
        <v>76</v>
      </c>
      <c r="C12" s="3">
        <v>531137</v>
      </c>
      <c r="D12" s="4" t="s">
        <v>26</v>
      </c>
      <c r="E12" s="5">
        <v>6.38</v>
      </c>
      <c r="F12" s="8">
        <v>1</v>
      </c>
      <c r="G12" s="5">
        <f t="shared" si="2"/>
        <v>6.38</v>
      </c>
      <c r="H12" s="10">
        <f>0.056*G12</f>
        <v>0.35727999999999999</v>
      </c>
      <c r="I12" s="9">
        <f t="shared" si="3"/>
        <v>6.7372800000000002</v>
      </c>
    </row>
    <row r="13" spans="1:9" ht="14.45" x14ac:dyDescent="0.3">
      <c r="A13" s="1" t="s">
        <v>74</v>
      </c>
      <c r="B13" s="2" t="s">
        <v>70</v>
      </c>
      <c r="C13" s="3" t="s">
        <v>73</v>
      </c>
      <c r="D13" s="4" t="s">
        <v>72</v>
      </c>
      <c r="E13" s="5">
        <v>4.58</v>
      </c>
      <c r="F13" s="8">
        <v>1</v>
      </c>
      <c r="G13" s="5">
        <f t="shared" si="2"/>
        <v>4.58</v>
      </c>
      <c r="H13" s="10">
        <f>0.056*G13</f>
        <v>0.25647999999999999</v>
      </c>
      <c r="I13" s="9">
        <f t="shared" si="3"/>
        <v>4.8364799999999999</v>
      </c>
    </row>
    <row r="14" spans="1:9" ht="14.45" x14ac:dyDescent="0.3">
      <c r="A14" s="1" t="s">
        <v>45</v>
      </c>
      <c r="B14" s="24" t="s">
        <v>71</v>
      </c>
      <c r="C14" s="25"/>
      <c r="D14" s="4" t="s">
        <v>75</v>
      </c>
      <c r="E14" s="5">
        <v>3.95</v>
      </c>
      <c r="F14" s="8">
        <v>1</v>
      </c>
      <c r="G14" s="5">
        <f t="shared" ref="G14" si="4">E14*F14</f>
        <v>3.95</v>
      </c>
      <c r="H14" s="10">
        <f>0.056*G14</f>
        <v>0.22120000000000001</v>
      </c>
      <c r="I14" s="9">
        <f t="shared" ref="I14" si="5">G14+H14</f>
        <v>4.1711999999999998</v>
      </c>
    </row>
    <row r="15" spans="1:9" ht="14.45" x14ac:dyDescent="0.3">
      <c r="A15" s="1" t="s">
        <v>60</v>
      </c>
      <c r="B15" s="2" t="s">
        <v>61</v>
      </c>
      <c r="C15" s="3" t="s">
        <v>62</v>
      </c>
      <c r="D15" s="4" t="s">
        <v>59</v>
      </c>
      <c r="E15" s="5">
        <v>1.99</v>
      </c>
      <c r="F15" s="8">
        <v>1</v>
      </c>
      <c r="G15" s="5">
        <f t="shared" si="2"/>
        <v>1.99</v>
      </c>
      <c r="H15" s="10">
        <f>0.056*G15</f>
        <v>0.11144</v>
      </c>
      <c r="I15" s="9">
        <f t="shared" si="3"/>
        <v>2.1014400000000002</v>
      </c>
    </row>
    <row r="16" spans="1:9" ht="14.45" x14ac:dyDescent="0.3">
      <c r="A16" s="1" t="s">
        <v>43</v>
      </c>
      <c r="B16" s="2" t="s">
        <v>33</v>
      </c>
      <c r="C16" s="3" t="s">
        <v>34</v>
      </c>
      <c r="D16" s="4" t="s">
        <v>32</v>
      </c>
      <c r="E16" s="5">
        <v>1.91</v>
      </c>
      <c r="F16" s="8">
        <v>1</v>
      </c>
      <c r="G16" s="5">
        <f t="shared" si="2"/>
        <v>1.91</v>
      </c>
      <c r="H16" s="10">
        <v>0</v>
      </c>
      <c r="I16" s="9">
        <f t="shared" si="3"/>
        <v>1.91</v>
      </c>
    </row>
    <row r="17" spans="1:9" ht="14.45" x14ac:dyDescent="0.3">
      <c r="A17" s="1" t="s">
        <v>37</v>
      </c>
      <c r="B17" s="2" t="s">
        <v>39</v>
      </c>
      <c r="C17" s="3" t="s">
        <v>38</v>
      </c>
      <c r="D17" s="4" t="s">
        <v>36</v>
      </c>
      <c r="E17" s="5">
        <v>1.61</v>
      </c>
      <c r="F17" s="8">
        <v>1</v>
      </c>
      <c r="G17" s="5">
        <f t="shared" si="2"/>
        <v>1.61</v>
      </c>
      <c r="H17" s="10">
        <v>0</v>
      </c>
      <c r="I17" s="9">
        <f t="shared" si="3"/>
        <v>1.61</v>
      </c>
    </row>
    <row r="18" spans="1:9" ht="14.45" x14ac:dyDescent="0.3">
      <c r="A18" s="1" t="s">
        <v>29</v>
      </c>
      <c r="B18" s="2" t="s">
        <v>31</v>
      </c>
      <c r="C18" s="3" t="s">
        <v>28</v>
      </c>
      <c r="D18" s="4" t="s">
        <v>30</v>
      </c>
      <c r="E18" s="5">
        <v>0.63</v>
      </c>
      <c r="F18" s="8">
        <v>1</v>
      </c>
      <c r="G18" s="5">
        <f t="shared" si="2"/>
        <v>0.63</v>
      </c>
      <c r="H18" s="10">
        <f>0.056*G18</f>
        <v>3.5279999999999999E-2</v>
      </c>
      <c r="I18" s="9">
        <f t="shared" si="3"/>
        <v>0.66527999999999998</v>
      </c>
    </row>
    <row r="19" spans="1:9" x14ac:dyDescent="0.25">
      <c r="A19" s="1" t="s">
        <v>65</v>
      </c>
      <c r="B19" s="2" t="s">
        <v>82</v>
      </c>
      <c r="C19" s="3" t="s">
        <v>81</v>
      </c>
      <c r="D19" s="4" t="s">
        <v>80</v>
      </c>
      <c r="E19" s="5">
        <v>0.56000000000000005</v>
      </c>
      <c r="F19" s="8">
        <v>1</v>
      </c>
      <c r="G19" s="5">
        <f t="shared" si="2"/>
        <v>0.56000000000000005</v>
      </c>
      <c r="H19" s="5">
        <f>(3.52+5)/4</f>
        <v>2.13</v>
      </c>
      <c r="I19" s="9">
        <f t="shared" si="3"/>
        <v>2.69</v>
      </c>
    </row>
    <row r="20" spans="1:9" x14ac:dyDescent="0.25">
      <c r="A20" s="1" t="s">
        <v>29</v>
      </c>
      <c r="B20" s="2" t="s">
        <v>63</v>
      </c>
      <c r="C20" s="3" t="s">
        <v>84</v>
      </c>
      <c r="D20" s="4" t="s">
        <v>83</v>
      </c>
      <c r="E20" s="5">
        <v>0.85</v>
      </c>
      <c r="F20" s="8">
        <v>1</v>
      </c>
      <c r="G20" s="5">
        <f t="shared" ref="G20" si="6">E20*F20</f>
        <v>0.85</v>
      </c>
      <c r="H20" s="10">
        <f>0.056*G20</f>
        <v>4.7599999999999996E-2</v>
      </c>
      <c r="I20" s="9">
        <f t="shared" ref="I20" si="7">G20+H20</f>
        <v>0.89759999999999995</v>
      </c>
    </row>
    <row r="21" spans="1:9" x14ac:dyDescent="0.25">
      <c r="A21" s="1" t="s">
        <v>29</v>
      </c>
      <c r="B21" s="2" t="s">
        <v>64</v>
      </c>
      <c r="C21" s="3" t="s">
        <v>41</v>
      </c>
      <c r="D21" s="4" t="s">
        <v>79</v>
      </c>
      <c r="E21" s="5">
        <v>0.22</v>
      </c>
      <c r="F21" s="8">
        <v>1</v>
      </c>
      <c r="G21" s="5">
        <f t="shared" si="2"/>
        <v>0.22</v>
      </c>
      <c r="H21" s="10">
        <f>0.056*G21</f>
        <v>1.2320000000000001E-2</v>
      </c>
      <c r="I21" s="9">
        <f t="shared" si="3"/>
        <v>0.23232</v>
      </c>
    </row>
    <row r="22" spans="1:9" ht="14.45" x14ac:dyDescent="0.3">
      <c r="A22" s="1" t="s">
        <v>50</v>
      </c>
      <c r="B22" s="24" t="s">
        <v>55</v>
      </c>
      <c r="C22" s="25" t="s">
        <v>51</v>
      </c>
      <c r="D22" s="4" t="s">
        <v>51</v>
      </c>
      <c r="E22" s="5" t="s">
        <v>52</v>
      </c>
      <c r="F22" s="8">
        <v>1</v>
      </c>
      <c r="G22" s="5" t="s">
        <v>52</v>
      </c>
      <c r="H22" s="10" t="s">
        <v>52</v>
      </c>
      <c r="I22" s="9" t="s">
        <v>52</v>
      </c>
    </row>
    <row r="23" spans="1:9" ht="15.75" thickBot="1" x14ac:dyDescent="0.3">
      <c r="A23" s="1" t="s">
        <v>10</v>
      </c>
      <c r="B23" s="16" t="s">
        <v>54</v>
      </c>
      <c r="C23" s="17" t="s">
        <v>51</v>
      </c>
      <c r="D23" s="18" t="s">
        <v>53</v>
      </c>
      <c r="E23" s="19" t="s">
        <v>52</v>
      </c>
      <c r="F23" s="20">
        <v>1</v>
      </c>
      <c r="G23" s="19" t="s">
        <v>52</v>
      </c>
      <c r="H23" s="21" t="s">
        <v>52</v>
      </c>
      <c r="I23" s="22" t="s">
        <v>52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8" r:id="rId9"/>
    <hyperlink ref="D16" r:id="rId10"/>
    <hyperlink ref="D17" r:id="rId11"/>
    <hyperlink ref="D21" r:id="rId12"/>
    <hyperlink ref="D10" r:id="rId13"/>
    <hyperlink ref="D8" r:id="rId14"/>
    <hyperlink ref="D23" r:id="rId15"/>
    <hyperlink ref="D9" r:id="rId16"/>
    <hyperlink ref="D15" r:id="rId17"/>
    <hyperlink ref="D20" r:id="rId18"/>
    <hyperlink ref="D13" r:id="rId19"/>
    <hyperlink ref="D14" r:id="rId20"/>
    <hyperlink ref="D19" r:id="rId21"/>
  </hyperlinks>
  <pageMargins left="0.7" right="0.7" top="0.75" bottom="0.75" header="0.3" footer="0.3"/>
  <pageSetup orientation="portrait" horizontalDpi="360" verticalDpi="360" r:id="rId22"/>
  <headerFooter>
    <oddFooter>&amp;CGE Designated: -CONFIDENTIAL-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5" sqref="G5:I5"/>
    </sheetView>
  </sheetViews>
  <sheetFormatPr defaultRowHeight="15" x14ac:dyDescent="0.25"/>
  <cols>
    <col min="1" max="1" width="21.5703125" style="1" customWidth="1"/>
    <col min="2" max="2" width="36.28515625" style="1" customWidth="1"/>
    <col min="3" max="3" width="31" style="23" customWidth="1"/>
    <col min="4" max="4" width="26.42578125" style="1" customWidth="1"/>
    <col min="5" max="7" width="9.140625" style="1"/>
    <col min="8" max="8" width="12.140625" style="1" customWidth="1"/>
    <col min="9" max="9" width="10.28515625" style="1" customWidth="1"/>
  </cols>
  <sheetData>
    <row r="1" spans="1:9" x14ac:dyDescent="0.25">
      <c r="A1" s="11" t="s">
        <v>0</v>
      </c>
      <c r="B1" s="12" t="s">
        <v>7</v>
      </c>
      <c r="C1" s="13" t="s">
        <v>18</v>
      </c>
      <c r="D1" s="14" t="s">
        <v>1</v>
      </c>
      <c r="E1" s="14" t="s">
        <v>4</v>
      </c>
      <c r="F1" s="14" t="s">
        <v>5</v>
      </c>
      <c r="G1" s="14" t="s">
        <v>9</v>
      </c>
      <c r="H1" s="14" t="s">
        <v>8</v>
      </c>
      <c r="I1" s="15">
        <f>SUM(I2:I10)</f>
        <v>347.3599999999999</v>
      </c>
    </row>
    <row r="2" spans="1:9" x14ac:dyDescent="0.25">
      <c r="A2" s="1" t="s">
        <v>13</v>
      </c>
      <c r="B2" s="2" t="s">
        <v>103</v>
      </c>
      <c r="C2" s="3" t="s">
        <v>14</v>
      </c>
      <c r="D2" s="4" t="s">
        <v>86</v>
      </c>
      <c r="E2" s="5">
        <v>17.989999999999998</v>
      </c>
      <c r="F2" s="8">
        <v>2</v>
      </c>
      <c r="G2" s="5">
        <f t="shared" ref="G2:G8" si="0">E2*F2</f>
        <v>35.979999999999997</v>
      </c>
      <c r="H2" s="10">
        <v>0</v>
      </c>
      <c r="I2" s="9">
        <f t="shared" ref="I2:I10" si="1">G2+H2</f>
        <v>35.979999999999997</v>
      </c>
    </row>
    <row r="3" spans="1:9" x14ac:dyDescent="0.25">
      <c r="A3" s="1" t="s">
        <v>10</v>
      </c>
      <c r="B3" s="2" t="s">
        <v>90</v>
      </c>
      <c r="C3" s="3" t="s">
        <v>89</v>
      </c>
      <c r="D3" s="4" t="s">
        <v>87</v>
      </c>
      <c r="E3" s="5">
        <v>44.47</v>
      </c>
      <c r="F3" s="8">
        <v>5</v>
      </c>
      <c r="G3" s="5">
        <f t="shared" si="0"/>
        <v>222.35</v>
      </c>
      <c r="H3" s="10">
        <v>0</v>
      </c>
      <c r="I3" s="9">
        <f t="shared" si="1"/>
        <v>222.35</v>
      </c>
    </row>
    <row r="4" spans="1:9" x14ac:dyDescent="0.25">
      <c r="A4" s="1" t="s">
        <v>88</v>
      </c>
      <c r="B4" s="2" t="s">
        <v>91</v>
      </c>
      <c r="C4" s="3" t="s">
        <v>92</v>
      </c>
      <c r="D4" s="4" t="s">
        <v>93</v>
      </c>
      <c r="E4" s="5">
        <v>0.98</v>
      </c>
      <c r="F4" s="8">
        <v>6</v>
      </c>
      <c r="G4" s="5">
        <f t="shared" si="0"/>
        <v>5.88</v>
      </c>
      <c r="H4" s="10">
        <v>0</v>
      </c>
      <c r="I4" s="9">
        <f t="shared" si="1"/>
        <v>5.88</v>
      </c>
    </row>
    <row r="5" spans="1:9" x14ac:dyDescent="0.25">
      <c r="A5" s="1" t="s">
        <v>107</v>
      </c>
      <c r="B5" s="2" t="s">
        <v>104</v>
      </c>
      <c r="C5" s="3" t="s">
        <v>106</v>
      </c>
      <c r="D5" s="4" t="s">
        <v>105</v>
      </c>
      <c r="E5" s="5">
        <v>3.98</v>
      </c>
      <c r="F5" s="8">
        <v>6</v>
      </c>
      <c r="G5" s="5">
        <f t="shared" ref="G5" si="2">E5*F5</f>
        <v>23.88</v>
      </c>
      <c r="H5" s="10">
        <v>0</v>
      </c>
      <c r="I5" s="9">
        <f t="shared" ref="I5" si="3">G5+H5</f>
        <v>23.88</v>
      </c>
    </row>
    <row r="6" spans="1:9" x14ac:dyDescent="0.25">
      <c r="A6" s="1" t="s">
        <v>94</v>
      </c>
      <c r="B6" s="2" t="s">
        <v>95</v>
      </c>
      <c r="C6" s="3" t="s">
        <v>96</v>
      </c>
      <c r="D6" s="4" t="s">
        <v>97</v>
      </c>
      <c r="E6" s="5">
        <v>1.68</v>
      </c>
      <c r="F6" s="8">
        <v>5</v>
      </c>
      <c r="G6" s="5">
        <f t="shared" si="0"/>
        <v>8.4</v>
      </c>
      <c r="H6" s="10">
        <v>0</v>
      </c>
      <c r="I6" s="9">
        <f t="shared" si="1"/>
        <v>8.4</v>
      </c>
    </row>
    <row r="7" spans="1:9" x14ac:dyDescent="0.25">
      <c r="A7" s="1" t="s">
        <v>57</v>
      </c>
      <c r="B7" s="2" t="s">
        <v>100</v>
      </c>
      <c r="C7" s="3" t="s">
        <v>99</v>
      </c>
      <c r="D7" s="4" t="s">
        <v>98</v>
      </c>
      <c r="E7" s="5">
        <v>27.97</v>
      </c>
      <c r="F7" s="8">
        <v>1</v>
      </c>
      <c r="G7" s="5">
        <f t="shared" si="0"/>
        <v>27.97</v>
      </c>
      <c r="H7" s="10">
        <v>0</v>
      </c>
      <c r="I7" s="9">
        <f t="shared" si="1"/>
        <v>27.97</v>
      </c>
    </row>
    <row r="8" spans="1:9" x14ac:dyDescent="0.25">
      <c r="A8" s="1" t="s">
        <v>2</v>
      </c>
      <c r="B8" s="2" t="s">
        <v>102</v>
      </c>
      <c r="C8" s="3"/>
      <c r="D8" s="4" t="s">
        <v>101</v>
      </c>
      <c r="E8" s="5">
        <v>1.98</v>
      </c>
      <c r="F8" s="8">
        <v>5</v>
      </c>
      <c r="G8" s="5">
        <f t="shared" si="0"/>
        <v>9.9</v>
      </c>
      <c r="H8" s="10">
        <v>5</v>
      </c>
      <c r="I8" s="9">
        <f t="shared" si="1"/>
        <v>14.9</v>
      </c>
    </row>
    <row r="9" spans="1:9" x14ac:dyDescent="0.25">
      <c r="A9" s="1" t="s">
        <v>44</v>
      </c>
      <c r="B9" s="2" t="s">
        <v>35</v>
      </c>
      <c r="C9" s="3" t="s">
        <v>40</v>
      </c>
      <c r="D9" s="4" t="s">
        <v>42</v>
      </c>
      <c r="E9" s="5">
        <v>0</v>
      </c>
      <c r="F9" s="8">
        <v>1</v>
      </c>
      <c r="G9" s="5">
        <v>0</v>
      </c>
      <c r="H9" s="10">
        <v>8</v>
      </c>
      <c r="I9" s="7">
        <v>8</v>
      </c>
    </row>
    <row r="10" spans="1:9" ht="15.75" thickBot="1" x14ac:dyDescent="0.3">
      <c r="B10" s="16"/>
      <c r="C10" s="17"/>
      <c r="D10" s="18"/>
      <c r="E10" s="19"/>
      <c r="F10" s="20"/>
      <c r="G10" s="19">
        <v>0</v>
      </c>
      <c r="H10" s="21">
        <v>0</v>
      </c>
      <c r="I10" s="22">
        <f t="shared" si="1"/>
        <v>0</v>
      </c>
    </row>
  </sheetData>
  <hyperlinks>
    <hyperlink ref="D2" r:id="rId1"/>
    <hyperlink ref="D3" r:id="rId2"/>
    <hyperlink ref="D4" r:id="rId3"/>
    <hyperlink ref="D6" r:id="rId4"/>
    <hyperlink ref="D7" r:id="rId5"/>
    <hyperlink ref="D8" r:id="rId6"/>
    <hyperlink ref="D9" r:id="rId7"/>
    <hyperlink ref="D5" r:id="rId8"/>
  </hyperlinks>
  <pageMargins left="0.7" right="0.7" top="0.75" bottom="0.75" header="0.3" footer="0.3"/>
  <pageSetup orientation="portrait" r:id="rId9"/>
  <headerFooter>
    <oddFooter>&amp;CGE Designated: -CONFIDENTIAL-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20161031</vt:lpstr>
      <vt:lpstr>20171019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2017-10-19T13:39:22Z</dcterms:modified>
</cp:coreProperties>
</file>