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ummary V4" sheetId="2" r:id="rId1"/>
    <sheet name="Data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J15" i="1" l="1"/>
  <c r="I15" i="1"/>
  <c r="H15" i="1"/>
  <c r="J14" i="1"/>
  <c r="I14" i="1"/>
  <c r="H14" i="1"/>
  <c r="J13" i="1"/>
  <c r="I13" i="1"/>
  <c r="H13" i="1"/>
  <c r="F14" i="1" l="1"/>
  <c r="F13" i="1"/>
  <c r="N3" i="1"/>
  <c r="N4" i="1"/>
  <c r="N5" i="1"/>
  <c r="N6" i="1"/>
  <c r="N7" i="1"/>
  <c r="N8" i="1"/>
  <c r="N9" i="1"/>
  <c r="N10" i="1"/>
  <c r="N2" i="1"/>
  <c r="K15" i="1" s="1"/>
  <c r="F15" i="1" l="1"/>
  <c r="G13" i="1"/>
  <c r="G14" i="1"/>
  <c r="G15" i="1"/>
  <c r="K13" i="1"/>
  <c r="K14" i="1"/>
  <c r="D3" i="1" l="1"/>
  <c r="E3" i="1" s="1"/>
  <c r="D2" i="1"/>
  <c r="E2" i="1" s="1"/>
  <c r="C3" i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2" i="1"/>
</calcChain>
</file>

<file path=xl/sharedStrings.xml><?xml version="1.0" encoding="utf-8"?>
<sst xmlns="http://schemas.openxmlformats.org/spreadsheetml/2006/main" count="17" uniqueCount="17">
  <si>
    <t>Freq, Hz</t>
  </si>
  <si>
    <t>V, pk</t>
  </si>
  <si>
    <t>V, rms</t>
  </si>
  <si>
    <t>Vdata, pk-pk</t>
  </si>
  <si>
    <t>Vfit, pk-pk</t>
  </si>
  <si>
    <t>SN0</t>
  </si>
  <si>
    <t>SN1</t>
  </si>
  <si>
    <t>SN2</t>
  </si>
  <si>
    <t>SN3</t>
  </si>
  <si>
    <t>SN4</t>
  </si>
  <si>
    <t>SN5</t>
  </si>
  <si>
    <t>SN6</t>
  </si>
  <si>
    <t>RPM</t>
  </si>
  <si>
    <t>P_V4_NT(1)</t>
  </si>
  <si>
    <t>P_V4_NT(2)</t>
  </si>
  <si>
    <t>P_V4_NT(3)</t>
  </si>
  <si>
    <t>dropout, vrms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</si>
</sst>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Board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SN0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Data!$G$1</c:f>
              <c:strCache>
                <c:ptCount val="1"/>
                <c:pt idx="0">
                  <c:v>SN1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Data!$I$1</c:f>
              <c:strCache>
                <c:ptCount val="1"/>
                <c:pt idx="0">
                  <c:v>SN3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Data!$J$1</c:f>
              <c:strCache>
                <c:ptCount val="1"/>
                <c:pt idx="0">
                  <c:v>SN4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Data!$K$1</c:f>
              <c:strCache>
                <c:ptCount val="1"/>
                <c:pt idx="0">
                  <c:v>SN5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Data!$L$1</c:f>
              <c:strCache>
                <c:ptCount val="1"/>
                <c:pt idx="0">
                  <c:v>SN6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2312"/>
        <c:axId val="207835056"/>
      </c:scatterChart>
      <c:valAx>
        <c:axId val="207832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7835056"/>
        <c:crosses val="autoZero"/>
        <c:crossBetween val="midCat"/>
      </c:valAx>
      <c:valAx>
        <c:axId val="2078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Data!$B$2:$B$10</c:f>
              <c:numCache>
                <c:formatCode>0.0</c:formatCode>
                <c:ptCount val="9"/>
                <c:pt idx="0">
                  <c:v>4.0999999999999996</c:v>
                </c:pt>
                <c:pt idx="3">
                  <c:v>10.8</c:v>
                </c:pt>
                <c:pt idx="7">
                  <c:v>17.2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2144"/>
        <c:axId val="202934104"/>
      </c:scatterChart>
      <c:valAx>
        <c:axId val="2029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4104"/>
        <c:crosses val="autoZero"/>
        <c:crossBetween val="midCat"/>
      </c:valAx>
      <c:valAx>
        <c:axId val="2029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Volts, pk-pk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Calibration at Working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SN0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SN1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SN3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SN4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SN5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Data!$L$1</c:f>
              <c:strCache>
                <c:ptCount val="1"/>
                <c:pt idx="0">
                  <c:v>SN6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2928"/>
        <c:axId val="20293449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29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4496"/>
        <c:crosses val="autoZero"/>
        <c:crossBetween val="midCat"/>
      </c:valAx>
      <c:valAx>
        <c:axId val="2029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038568095654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17</xdr:row>
      <xdr:rowOff>175260</xdr:rowOff>
    </xdr:from>
    <xdr:to>
      <xdr:col>16</xdr:col>
      <xdr:colOff>335280</xdr:colOff>
      <xdr:row>33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18</xdr:row>
      <xdr:rowOff>129540</xdr:rowOff>
    </xdr:from>
    <xdr:to>
      <xdr:col>7</xdr:col>
      <xdr:colOff>335280</xdr:colOff>
      <xdr:row>33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D1" workbookViewId="0">
      <selection activeCell="Q13" sqref="Q13"/>
    </sheetView>
  </sheetViews>
  <sheetFormatPr defaultRowHeight="14.4" x14ac:dyDescent="0.3"/>
  <cols>
    <col min="1" max="1" width="7.44140625" style="1" bestFit="1" customWidth="1"/>
    <col min="2" max="2" width="11.109375" style="1" bestFit="1" customWidth="1"/>
    <col min="3" max="3" width="9.21875" style="1" bestFit="1" customWidth="1"/>
    <col min="4" max="4" width="4.88671875" style="1" bestFit="1" customWidth="1"/>
    <col min="5" max="11" width="6" style="1" bestFit="1" customWidth="1"/>
    <col min="12" max="12" width="4.21875" style="1" bestFit="1" customWidth="1"/>
    <col min="14" max="14" width="6" style="1" bestFit="1" customWidth="1"/>
  </cols>
  <sheetData>
    <row r="1" spans="1:15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</row>
    <row r="2" spans="1:15" x14ac:dyDescent="0.3">
      <c r="A2" s="1">
        <v>150</v>
      </c>
      <c r="B2" s="3">
        <v>4.0999999999999996</v>
      </c>
      <c r="C2" s="4">
        <f>A2*0.0281</f>
        <v>4.2149999999999999</v>
      </c>
      <c r="D2" s="4">
        <f>C2/2</f>
        <v>2.1074999999999999</v>
      </c>
      <c r="E2" s="4">
        <f>D2*SQRT(2)/2</f>
        <v>1.4902275413506489</v>
      </c>
      <c r="F2" s="1">
        <v>0.71799999999999997</v>
      </c>
      <c r="G2" s="1">
        <v>0.72899999999999998</v>
      </c>
      <c r="H2" s="1">
        <v>0.69199999999999995</v>
      </c>
      <c r="I2" s="1">
        <v>0.70199999999999996</v>
      </c>
      <c r="J2" s="1">
        <v>0.71399999999999997</v>
      </c>
      <c r="K2" s="1">
        <v>0.70699999999999996</v>
      </c>
      <c r="N2" s="1">
        <f>A2*60</f>
        <v>9000</v>
      </c>
    </row>
    <row r="3" spans="1:15" x14ac:dyDescent="0.3">
      <c r="A3" s="1">
        <v>200</v>
      </c>
      <c r="B3" s="3"/>
      <c r="C3" s="4">
        <f t="shared" ref="C3:C10" si="0">A3*0.0281</f>
        <v>5.62</v>
      </c>
      <c r="D3" s="4">
        <f t="shared" ref="D3:D10" si="1">C3/2</f>
        <v>2.81</v>
      </c>
      <c r="E3" s="4">
        <f t="shared" ref="E3:E10" si="2">D3*SQRT(2)/2</f>
        <v>1.9869700551341987</v>
      </c>
      <c r="F3" s="1">
        <v>0.95599999999999996</v>
      </c>
      <c r="G3" s="1">
        <v>0.97299999999999998</v>
      </c>
      <c r="H3" s="1">
        <v>0.92200000000000004</v>
      </c>
      <c r="I3" s="1">
        <v>0.93600000000000005</v>
      </c>
      <c r="J3" s="1">
        <v>0.95199999999999996</v>
      </c>
      <c r="K3" s="1">
        <v>0.94199999999999995</v>
      </c>
      <c r="N3" s="1">
        <f t="shared" ref="N3:N10" si="3">A3*60</f>
        <v>12000</v>
      </c>
    </row>
    <row r="4" spans="1:15" x14ac:dyDescent="0.3">
      <c r="A4" s="1">
        <v>300</v>
      </c>
      <c r="B4" s="3"/>
      <c r="C4" s="4">
        <f t="shared" si="0"/>
        <v>8.43</v>
      </c>
      <c r="D4" s="4">
        <f t="shared" si="1"/>
        <v>4.2149999999999999</v>
      </c>
      <c r="E4" s="4">
        <f t="shared" si="2"/>
        <v>2.9804550827012979</v>
      </c>
      <c r="F4" s="1">
        <v>1.429</v>
      </c>
      <c r="G4" s="1">
        <v>1.456</v>
      </c>
      <c r="H4" s="1">
        <v>1.3819999999999999</v>
      </c>
      <c r="I4" s="1">
        <v>1.4</v>
      </c>
      <c r="J4" s="1">
        <v>1.43</v>
      </c>
      <c r="K4" s="1">
        <v>1.409</v>
      </c>
      <c r="N4" s="1">
        <f t="shared" si="3"/>
        <v>18000</v>
      </c>
    </row>
    <row r="5" spans="1:15" x14ac:dyDescent="0.3">
      <c r="A5" s="1">
        <v>400</v>
      </c>
      <c r="B5" s="3">
        <v>10.8</v>
      </c>
      <c r="C5" s="4">
        <f t="shared" si="0"/>
        <v>11.24</v>
      </c>
      <c r="D5" s="4">
        <f t="shared" si="1"/>
        <v>5.62</v>
      </c>
      <c r="E5" s="4">
        <f t="shared" si="2"/>
        <v>3.9739401102683973</v>
      </c>
      <c r="F5" s="1">
        <v>1.8979999999999999</v>
      </c>
      <c r="G5" s="1">
        <v>1.93</v>
      </c>
      <c r="H5" s="1">
        <v>1.839</v>
      </c>
      <c r="I5" s="1">
        <v>1.861</v>
      </c>
      <c r="J5" s="1">
        <v>1.9</v>
      </c>
      <c r="K5" s="1">
        <v>1.8720000000000001</v>
      </c>
      <c r="N5" s="1">
        <f t="shared" si="3"/>
        <v>24000</v>
      </c>
    </row>
    <row r="6" spans="1:15" x14ac:dyDescent="0.3">
      <c r="A6" s="1">
        <v>450</v>
      </c>
      <c r="B6" s="3"/>
      <c r="C6" s="4">
        <f t="shared" si="0"/>
        <v>12.645</v>
      </c>
      <c r="D6" s="4">
        <f t="shared" si="1"/>
        <v>6.3224999999999998</v>
      </c>
      <c r="E6" s="4">
        <f t="shared" si="2"/>
        <v>4.4706826240519471</v>
      </c>
      <c r="F6" s="1">
        <v>2.13</v>
      </c>
      <c r="G6" s="1">
        <v>2.17</v>
      </c>
      <c r="H6" s="1">
        <v>2.06</v>
      </c>
      <c r="I6" s="1">
        <v>2.08</v>
      </c>
      <c r="J6" s="1">
        <v>2.12</v>
      </c>
      <c r="K6" s="1">
        <v>2.1</v>
      </c>
      <c r="N6" s="1">
        <f t="shared" si="3"/>
        <v>27000</v>
      </c>
    </row>
    <row r="7" spans="1:15" x14ac:dyDescent="0.3">
      <c r="A7" s="1">
        <v>500</v>
      </c>
      <c r="B7" s="3"/>
      <c r="C7" s="4">
        <f t="shared" si="0"/>
        <v>14.05</v>
      </c>
      <c r="D7" s="4">
        <f t="shared" si="1"/>
        <v>7.0250000000000004</v>
      </c>
      <c r="E7" s="4">
        <f t="shared" si="2"/>
        <v>4.9674251378354972</v>
      </c>
      <c r="F7" s="1">
        <v>2.36</v>
      </c>
      <c r="G7" s="1">
        <v>2.41</v>
      </c>
      <c r="H7" s="1">
        <v>2.29</v>
      </c>
      <c r="I7" s="1">
        <v>2.3199999999999998</v>
      </c>
      <c r="J7" s="1">
        <v>2.36</v>
      </c>
      <c r="K7" s="1">
        <v>2.33</v>
      </c>
      <c r="N7" s="1">
        <f t="shared" si="3"/>
        <v>30000</v>
      </c>
    </row>
    <row r="8" spans="1:15" x14ac:dyDescent="0.3">
      <c r="A8" s="1">
        <v>550</v>
      </c>
      <c r="B8" s="3"/>
      <c r="C8" s="4">
        <f t="shared" si="0"/>
        <v>15.455</v>
      </c>
      <c r="D8" s="4">
        <f t="shared" si="1"/>
        <v>7.7275</v>
      </c>
      <c r="E8" s="4">
        <f t="shared" si="2"/>
        <v>5.4641676516190465</v>
      </c>
      <c r="F8" s="1">
        <v>2.59</v>
      </c>
      <c r="G8" s="1">
        <v>2.64</v>
      </c>
      <c r="H8" s="1">
        <v>2.5099999999999998</v>
      </c>
      <c r="I8" s="1">
        <v>2.54</v>
      </c>
      <c r="J8" s="1">
        <v>2.59</v>
      </c>
      <c r="K8" s="1">
        <v>2.5499999999999998</v>
      </c>
      <c r="N8" s="1">
        <f t="shared" si="3"/>
        <v>33000</v>
      </c>
    </row>
    <row r="9" spans="1:15" x14ac:dyDescent="0.3">
      <c r="A9" s="1">
        <v>600</v>
      </c>
      <c r="B9" s="3">
        <v>17.2</v>
      </c>
      <c r="C9" s="4">
        <f t="shared" si="0"/>
        <v>16.86</v>
      </c>
      <c r="D9" s="4">
        <f t="shared" si="1"/>
        <v>8.43</v>
      </c>
      <c r="E9" s="4">
        <f t="shared" si="2"/>
        <v>5.9609101654025958</v>
      </c>
      <c r="F9" s="1">
        <v>2.82</v>
      </c>
      <c r="G9" s="1">
        <v>2.88</v>
      </c>
      <c r="H9" s="1">
        <v>2.74</v>
      </c>
      <c r="I9" s="1">
        <v>2.76</v>
      </c>
      <c r="J9" s="1">
        <v>2.82</v>
      </c>
      <c r="K9" s="1">
        <v>2.78</v>
      </c>
      <c r="N9" s="1">
        <f t="shared" si="3"/>
        <v>36000</v>
      </c>
    </row>
    <row r="10" spans="1:15" x14ac:dyDescent="0.3">
      <c r="A10" s="1">
        <v>650</v>
      </c>
      <c r="B10" s="3"/>
      <c r="C10" s="4">
        <f t="shared" si="0"/>
        <v>18.265000000000001</v>
      </c>
      <c r="D10" s="4">
        <f t="shared" si="1"/>
        <v>9.1325000000000003</v>
      </c>
      <c r="E10" s="4">
        <f t="shared" si="2"/>
        <v>6.4576526791861459</v>
      </c>
      <c r="F10" s="1">
        <v>3.05</v>
      </c>
      <c r="G10" s="1">
        <v>3.12</v>
      </c>
      <c r="H10" s="1">
        <v>2.96</v>
      </c>
      <c r="I10" s="1">
        <v>2.99</v>
      </c>
      <c r="J10" s="1">
        <v>3.05</v>
      </c>
      <c r="K10" s="1">
        <v>3.01</v>
      </c>
      <c r="N10" s="1">
        <f t="shared" si="3"/>
        <v>39000</v>
      </c>
    </row>
    <row r="11" spans="1:15" x14ac:dyDescent="0.3">
      <c r="M11" s="1"/>
      <c r="O11" s="1"/>
    </row>
    <row r="12" spans="1:15" x14ac:dyDescent="0.3">
      <c r="M12" s="1"/>
      <c r="O12" s="1"/>
    </row>
    <row r="13" spans="1:15" x14ac:dyDescent="0.3">
      <c r="B13" s="1" t="s">
        <v>13</v>
      </c>
      <c r="F13" s="2">
        <f>INDEX(LINEST($N$2:$N$10,F$2:F$10^{1,2},FALSE,FALSE),3)</f>
        <v>0</v>
      </c>
      <c r="G13" s="2">
        <f>INDEX(LINEST($N$2:$N$10,G$2:G$10^{1,2},FALSE,FALSE),3)</f>
        <v>0</v>
      </c>
      <c r="H13" s="2">
        <f>INDEX(LINEST($N$2:$N$10,H$2:H$10^{1,2},FALSE,FALSE),3)</f>
        <v>0</v>
      </c>
      <c r="I13" s="2">
        <f>INDEX(LINEST($N$2:$N$10,I$2:I$10^{1,2},FALSE,FALSE),3)</f>
        <v>0</v>
      </c>
      <c r="J13" s="2">
        <f>INDEX(LINEST($N$2:$N$10,J$2:J$10^{1,2},FALSE,FALSE),3)</f>
        <v>0</v>
      </c>
      <c r="K13" s="2">
        <f>INDEX(LINEST($N$2:$N$10,K$2:K$10^{1,2},FALSE,FALSE),3)</f>
        <v>0</v>
      </c>
      <c r="L13" s="2"/>
      <c r="M13" s="1"/>
      <c r="O13" s="1"/>
    </row>
    <row r="14" spans="1:15" x14ac:dyDescent="0.3">
      <c r="B14" s="1" t="s">
        <v>14</v>
      </c>
      <c r="F14" s="2">
        <f>INDEX(LINEST($N$2:$N$10,F$2:F$10^{1,2},FALSE,FALSE),2)</f>
        <v>12431.186295899019</v>
      </c>
      <c r="G14" s="2">
        <f>INDEX(LINEST($N$2:$N$10,G$2:G$10^{1,2},FALSE,FALSE),2)</f>
        <v>12276.075278443672</v>
      </c>
      <c r="H14" s="2">
        <f>INDEX(LINEST($N$2:$N$10,H$2:H$10^{1,2},FALSE,FALSE),2)</f>
        <v>12913.980695566312</v>
      </c>
      <c r="I14" s="2">
        <f>INDEX(LINEST($N$2:$N$10,I$2:I$10^{1,2},FALSE,FALSE),2)</f>
        <v>12700.548566313257</v>
      </c>
      <c r="J14" s="2">
        <f>INDEX(LINEST($N$2:$N$10,J$2:J$10^{1,2},FALSE,FALSE),2)</f>
        <v>12477.470633810395</v>
      </c>
      <c r="K14" s="2">
        <f>INDEX(LINEST($N$2:$N$10,K$2:K$10^{1,2},FALSE,FALSE),2)</f>
        <v>12617.500101766993</v>
      </c>
      <c r="L14" s="2"/>
      <c r="M14" s="1"/>
      <c r="O14" s="1"/>
    </row>
    <row r="15" spans="1:15" x14ac:dyDescent="0.3">
      <c r="B15" s="1" t="s">
        <v>15</v>
      </c>
      <c r="F15" s="2">
        <f>INDEX(LINEST($N$2:$N$10,F$2:F$10^{1,2},FALSE,FALSE),1)</f>
        <v>117.63799258533811</v>
      </c>
      <c r="G15" s="2">
        <f>INDEX(LINEST($N$2:$N$10,G$2:G$10^{1,2},FALSE,FALSE),1)</f>
        <v>76.042553979691533</v>
      </c>
      <c r="H15" s="2">
        <f>INDEX(LINEST($N$2:$N$10,H$2:H$10^{1,2},FALSE,FALSE),1)</f>
        <v>86.515992795181035</v>
      </c>
      <c r="I15" s="2">
        <f>INDEX(LINEST($N$2:$N$10,I$2:I$10^{1,2},FALSE,FALSE),1)</f>
        <v>116.2825951519487</v>
      </c>
      <c r="J15" s="2">
        <f>INDEX(LINEST($N$2:$N$10,J$2:J$10^{1,2},FALSE,FALSE),1)</f>
        <v>101.82059256467288</v>
      </c>
      <c r="K15" s="2">
        <f>INDEX(LINEST($N$2:$N$10,K$2:K$10^{1,2},FALSE,FALSE),1)</f>
        <v>116.48400617638146</v>
      </c>
      <c r="L15" s="2"/>
      <c r="M15" s="1"/>
      <c r="O15" s="1"/>
    </row>
    <row r="16" spans="1:15" x14ac:dyDescent="0.3">
      <c r="M16" s="1"/>
      <c r="O16" s="1"/>
    </row>
    <row r="17" spans="1:15" x14ac:dyDescent="0.3">
      <c r="A17" s="1">
        <v>150</v>
      </c>
      <c r="B17" s="1" t="s">
        <v>16</v>
      </c>
      <c r="H17" s="1">
        <v>0.05</v>
      </c>
      <c r="I17" s="1">
        <v>0.04</v>
      </c>
      <c r="J17" s="1">
        <v>0.05</v>
      </c>
      <c r="M17" s="1"/>
      <c r="O17" s="1"/>
    </row>
    <row r="18" spans="1:15" x14ac:dyDescent="0.3">
      <c r="M18" s="1"/>
      <c r="O18" s="1"/>
    </row>
    <row r="19" spans="1:15" x14ac:dyDescent="0.3">
      <c r="M19" s="1"/>
      <c r="O19" s="1"/>
    </row>
    <row r="20" spans="1:15" x14ac:dyDescent="0.3">
      <c r="M20" s="1"/>
      <c r="O20" s="1"/>
    </row>
    <row r="21" spans="1:15" x14ac:dyDescent="0.3">
      <c r="M21" s="1"/>
      <c r="O21" s="1"/>
    </row>
    <row r="22" spans="1:15" x14ac:dyDescent="0.3">
      <c r="M22" s="1"/>
      <c r="O22" s="1"/>
    </row>
    <row r="23" spans="1:15" x14ac:dyDescent="0.3">
      <c r="M23" s="1"/>
      <c r="O23" s="1"/>
    </row>
    <row r="24" spans="1:15" x14ac:dyDescent="0.3">
      <c r="F24"/>
      <c r="G24"/>
      <c r="H24"/>
      <c r="I24"/>
      <c r="J24"/>
      <c r="K24"/>
      <c r="L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Summary V4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2017-12-09T22:23:15Z</dcterms:modified>
</cp:coreProperties>
</file>