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W16" i="1" l="1"/>
  <c r="X16" i="1" s="1"/>
  <c r="U16" i="1"/>
  <c r="U15" i="1"/>
  <c r="J15" i="1" l="1"/>
  <c r="I15" i="1"/>
  <c r="H15" i="1"/>
  <c r="J14" i="1"/>
  <c r="I14" i="1"/>
  <c r="H14" i="1"/>
  <c r="J13" i="1"/>
  <c r="I13" i="1"/>
  <c r="H13" i="1"/>
  <c r="F14" i="1" l="1"/>
  <c r="F13" i="1"/>
  <c r="N3" i="1"/>
  <c r="N4" i="1"/>
  <c r="N5" i="1"/>
  <c r="N6" i="1"/>
  <c r="N7" i="1"/>
  <c r="N8" i="1"/>
  <c r="N9" i="1"/>
  <c r="N10" i="1"/>
  <c r="N2" i="1"/>
  <c r="K15" i="1" s="1"/>
  <c r="F15" i="1" l="1"/>
  <c r="G13" i="1"/>
  <c r="G14" i="1"/>
  <c r="G15" i="1"/>
  <c r="K13" i="1"/>
  <c r="K14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<sst xmlns="http://schemas.openxmlformats.org/spreadsheetml/2006/main" count="23" uniqueCount="23">
  <si>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</si>
  <si>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</si>
  <si>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</si>
  <si>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</si>
  <si>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</si>
  <si>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</si>
  <si>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</si>
  <si>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</si>
  <si>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</si>
  <si>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</si>
  <si>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</si>
  <si>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</si>
  <si>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</si>
  <si>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</si>
  <si>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</si>
  <si>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</si>
  <si>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</si>
  <si>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ltspice</t>
  </si>
  <si>
    <t>lm2917</t>
  </si>
  <si>
    <t>scales</t>
  </si>
  <si>
    <t>lm2907</t>
  </si>
  <si>
    <t>volts</t>
  </si>
  <si>
    <t>should compensate with measured voltage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</si>
</sst>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21904"/>
        <c:axId val="657422296"/>
      </c:scatterChart>
      <c:valAx>
        <c:axId val="657421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7422296"/>
        <c:crosses val="autoZero"/>
        <c:crossBetween val="midCat"/>
      </c:valAx>
      <c:valAx>
        <c:axId val="6574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23080"/>
        <c:axId val="657420728"/>
      </c:scatterChart>
      <c:valAx>
        <c:axId val="65742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20728"/>
        <c:crosses val="autoZero"/>
        <c:crossBetween val="midCat"/>
      </c:valAx>
      <c:valAx>
        <c:axId val="657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2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9576"/>
        <c:axId val="6563519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563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1928"/>
        <c:crosses val="autoZero"/>
        <c:crossBetween val="midCat"/>
      </c:valAx>
      <c:valAx>
        <c:axId val="6563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17</xdr:row>
      <xdr:rowOff>175260</xdr:rowOff>
    </xdr:from>
    <xdr:to>
      <xdr:col>16</xdr:col>
      <xdr:colOff>335280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129540</xdr:rowOff>
    </xdr:from>
    <xdr:to>
      <xdr:col>7</xdr:col>
      <xdr:colOff>335280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D1" workbookViewId="0">
      <selection activeCell="Q7" sqref="Q7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1" width="6" style="1" bestFit="1" customWidth="1"/>
    <col min="12" max="12" width="4.21875" style="1" bestFit="1" customWidth="1"/>
    <col min="14" max="14" width="6" style="1" bestFit="1" customWidth="1"/>
  </cols>
  <sheetData>
    <row r="1" spans="1:24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1:24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N2" s="1">
        <f>A2*60</f>
        <v>9000</v>
      </c>
    </row>
    <row r="3" spans="1:24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N3" s="1">
        <f t="shared" ref="N3:N10" si="3">A3*60</f>
        <v>12000</v>
      </c>
    </row>
    <row r="4" spans="1:24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N4" s="1">
        <f t="shared" si="3"/>
        <v>18000</v>
      </c>
    </row>
    <row r="5" spans="1:24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N5" s="1">
        <f t="shared" si="3"/>
        <v>24000</v>
      </c>
    </row>
    <row r="6" spans="1:24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N6" s="1">
        <f t="shared" si="3"/>
        <v>27000</v>
      </c>
    </row>
    <row r="7" spans="1:24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N7" s="1">
        <f t="shared" si="3"/>
        <v>30000</v>
      </c>
    </row>
    <row r="8" spans="1:24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N8" s="1">
        <f t="shared" si="3"/>
        <v>33000</v>
      </c>
    </row>
    <row r="9" spans="1:24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N9" s="1">
        <f t="shared" si="3"/>
        <v>36000</v>
      </c>
    </row>
    <row r="10" spans="1:24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N10" s="1">
        <f t="shared" si="3"/>
        <v>39000</v>
      </c>
    </row>
    <row r="11" spans="1:24" x14ac:dyDescent="0.3">
      <c r="M11" s="1"/>
      <c r="O11" s="1"/>
    </row>
    <row r="12" spans="1:24" x14ac:dyDescent="0.3">
      <c r="M12" s="1"/>
      <c r="O12" s="1"/>
      <c r="R12" t="s">
        <v>17</v>
      </c>
      <c r="T12" t="s">
        <v>18</v>
      </c>
      <c r="U12" t="s">
        <v>19</v>
      </c>
      <c r="V12" t="s">
        <v>20</v>
      </c>
    </row>
    <row r="13" spans="1:24" x14ac:dyDescent="0.3">
      <c r="B13" s="1" t="s">
        <v>13</v>
      </c>
      <c r="F13" s="2">
        <f>INDEX(LINEST($N$2:$N$10,F$2:F$10^{1,2},FALSE,FALSE),3)</f>
        <v>0</v>
      </c>
      <c r="G13" s="2">
        <f>INDEX(LINEST($N$2:$N$10,G$2:G$10^{1,2},FALSE,FALSE),3)</f>
        <v>0</v>
      </c>
      <c r="H13" s="2">
        <f>INDEX(LINEST($N$2:$N$10,H$2:H$10^{1,2},FALSE,FALSE),3)</f>
        <v>0</v>
      </c>
      <c r="I13" s="2">
        <f>INDEX(LINEST($N$2:$N$10,I$2:I$10^{1,2},FALSE,FALSE),3)</f>
        <v>0</v>
      </c>
      <c r="J13" s="2">
        <f>INDEX(LINEST($N$2:$N$10,J$2:J$10^{1,2},FALSE,FALSE),3)</f>
        <v>0</v>
      </c>
      <c r="K13" s="2">
        <f>INDEX(LINEST($N$2:$N$10,K$2:K$10^{1,2},FALSE,FALSE),3)</f>
        <v>0</v>
      </c>
      <c r="L13" s="2"/>
      <c r="M13" s="1"/>
      <c r="O13" s="1"/>
      <c r="R13" t="s">
        <v>21</v>
      </c>
    </row>
    <row r="14" spans="1:24" x14ac:dyDescent="0.3">
      <c r="B14" s="1" t="s">
        <v>14</v>
      </c>
      <c r="F14" s="2">
        <f>INDEX(LINEST($N$2:$N$10,F$2:F$10^{1,2},FALSE,FALSE),2)</f>
        <v>12431.186295899019</v>
      </c>
      <c r="G14" s="2">
        <f>INDEX(LINEST($N$2:$N$10,G$2:G$10^{1,2},FALSE,FALSE),2)</f>
        <v>12276.075278443672</v>
      </c>
      <c r="H14" s="2">
        <f>INDEX(LINEST($N$2:$N$10,H$2:H$10^{1,2},FALSE,FALSE),2)</f>
        <v>12913.980695566312</v>
      </c>
      <c r="I14" s="2">
        <f>INDEX(LINEST($N$2:$N$10,I$2:I$10^{1,2},FALSE,FALSE),2)</f>
        <v>12700.548566313257</v>
      </c>
      <c r="J14" s="2">
        <f>INDEX(LINEST($N$2:$N$10,J$2:J$10^{1,2},FALSE,FALSE),2)</f>
        <v>12477.470633810395</v>
      </c>
      <c r="K14" s="2">
        <f>INDEX(LINEST($N$2:$N$10,K$2:K$10^{1,2},FALSE,FALSE),2)</f>
        <v>12617.500101766993</v>
      </c>
      <c r="L14" s="2"/>
      <c r="M14" s="1"/>
      <c r="O14" s="1"/>
      <c r="R14">
        <v>5</v>
      </c>
      <c r="S14">
        <v>650</v>
      </c>
      <c r="T14">
        <v>3.19</v>
      </c>
      <c r="V14">
        <v>3.1880000000000002</v>
      </c>
    </row>
    <row r="15" spans="1:24" x14ac:dyDescent="0.3">
      <c r="B15" s="1" t="s">
        <v>15</v>
      </c>
      <c r="F15" s="2">
        <f>INDEX(LINEST($N$2:$N$10,F$2:F$10^{1,2},FALSE,FALSE),1)</f>
        <v>117.63799258533811</v>
      </c>
      <c r="G15" s="2">
        <f>INDEX(LINEST($N$2:$N$10,G$2:G$10^{1,2},FALSE,FALSE),1)</f>
        <v>76.042553979691533</v>
      </c>
      <c r="H15" s="2">
        <f>INDEX(LINEST($N$2:$N$10,H$2:H$10^{1,2},FALSE,FALSE),1)</f>
        <v>86.515992795181035</v>
      </c>
      <c r="I15" s="2">
        <f>INDEX(LINEST($N$2:$N$10,I$2:I$10^{1,2},FALSE,FALSE),1)</f>
        <v>116.2825951519487</v>
      </c>
      <c r="J15" s="2">
        <f>INDEX(LINEST($N$2:$N$10,J$2:J$10^{1,2},FALSE,FALSE),1)</f>
        <v>101.82059256467288</v>
      </c>
      <c r="K15" s="2">
        <f>INDEX(LINEST($N$2:$N$10,K$2:K$10^{1,2},FALSE,FALSE),1)</f>
        <v>116.48400617638146</v>
      </c>
      <c r="L15" s="2"/>
      <c r="M15" s="1"/>
      <c r="O15" s="1"/>
      <c r="R15">
        <v>6</v>
      </c>
      <c r="T15">
        <v>3.85</v>
      </c>
      <c r="U15">
        <f>$T$14*R15/$R$14</f>
        <v>3.8280000000000003</v>
      </c>
      <c r="V15">
        <v>3.84</v>
      </c>
    </row>
    <row r="16" spans="1:24" x14ac:dyDescent="0.3">
      <c r="M16" s="1"/>
      <c r="O16" s="1"/>
      <c r="R16">
        <v>15</v>
      </c>
      <c r="T16">
        <v>4.93</v>
      </c>
      <c r="U16">
        <f>$T$14*R16/$R$14</f>
        <v>9.57</v>
      </c>
      <c r="V16">
        <v>9.7040000000000006</v>
      </c>
      <c r="W16">
        <f>T16/T14</f>
        <v>1.5454545454545454</v>
      </c>
      <c r="X16">
        <f>R14*W16</f>
        <v>7.7272727272727266</v>
      </c>
    </row>
    <row r="17" spans="1:22" x14ac:dyDescent="0.3">
      <c r="A17" s="1">
        <v>150</v>
      </c>
      <c r="B17" s="1" t="s">
        <v>16</v>
      </c>
      <c r="H17" s="1">
        <v>0.05</v>
      </c>
      <c r="I17" s="1">
        <v>0.04</v>
      </c>
      <c r="J17" s="1">
        <v>0.05</v>
      </c>
      <c r="M17" s="1"/>
      <c r="O17" s="1"/>
      <c r="R17">
        <v>7.8</v>
      </c>
      <c r="T17">
        <v>4.78</v>
      </c>
      <c r="V17">
        <v>5.05</v>
      </c>
    </row>
    <row r="18" spans="1:22" x14ac:dyDescent="0.3">
      <c r="M18" s="1"/>
      <c r="O18" s="1"/>
    </row>
    <row r="19" spans="1:22" x14ac:dyDescent="0.3">
      <c r="M19" s="1"/>
      <c r="O19" s="1"/>
      <c r="U19" t="s">
        <v>22</v>
      </c>
    </row>
    <row r="20" spans="1:22" x14ac:dyDescent="0.3">
      <c r="M20" s="1"/>
      <c r="O20" s="1"/>
    </row>
    <row r="21" spans="1:22" x14ac:dyDescent="0.3">
      <c r="M21" s="1"/>
      <c r="O21" s="1"/>
    </row>
    <row r="22" spans="1:22" x14ac:dyDescent="0.3">
      <c r="M22" s="1"/>
      <c r="O22" s="1"/>
    </row>
    <row r="23" spans="1:22" x14ac:dyDescent="0.3">
      <c r="M23" s="1"/>
      <c r="O23" s="1"/>
    </row>
    <row r="24" spans="1:22" x14ac:dyDescent="0.3">
      <c r="F24"/>
      <c r="G24"/>
      <c r="H24"/>
      <c r="I24"/>
      <c r="J24"/>
      <c r="K24"/>
      <c r="L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2017-12-17T11:29:52Z</dcterms:modified>
</cp:coreProperties>
</file>