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ummary V4" sheetId="2" r:id="rId1"/>
    <sheet name="Chart1" sheetId="3" r:id="rId2"/>
    <sheet name="Sheet1" sheetId="4" r:id="rId3"/>
    <sheet name="Data" sheetId="1" r:id="rId4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Data!#REF!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</workbook>
</file>

<file path=xl/calcChain.xml><?xml version="1.0" encoding="utf-8"?>
<calcChain xmlns="http://schemas.openxmlformats.org/spreadsheetml/2006/main">
  <c r="AL4" i="1" l="1"/>
  <c r="AL3" i="1"/>
  <c r="AL2" i="1"/>
  <c r="AQ4" i="1" l="1"/>
  <c r="AQ3" i="1" l="1"/>
  <c r="AH10" i="1" l="1"/>
  <c r="AG10" i="1"/>
  <c r="AF10" i="1"/>
  <c r="AE10" i="1"/>
  <c r="AD10" i="1"/>
  <c r="AC10" i="1"/>
  <c r="AB10" i="1"/>
  <c r="AA10" i="1"/>
  <c r="AH9" i="1"/>
  <c r="AG9" i="1"/>
  <c r="AF9" i="1"/>
  <c r="AE9" i="1"/>
  <c r="AD9" i="1"/>
  <c r="AC9" i="1"/>
  <c r="AB9" i="1"/>
  <c r="AA9" i="1"/>
  <c r="AH8" i="1"/>
  <c r="AG8" i="1"/>
  <c r="AF8" i="1"/>
  <c r="AE8" i="1"/>
  <c r="AD8" i="1"/>
  <c r="AC8" i="1"/>
  <c r="AB8" i="1"/>
  <c r="AA8" i="1"/>
  <c r="AH7" i="1"/>
  <c r="AG7" i="1"/>
  <c r="AF7" i="1"/>
  <c r="AE7" i="1"/>
  <c r="AD7" i="1"/>
  <c r="AC7" i="1"/>
  <c r="AB7" i="1"/>
  <c r="AA7" i="1"/>
  <c r="AH6" i="1"/>
  <c r="AG6" i="1"/>
  <c r="AF6" i="1"/>
  <c r="AE6" i="1"/>
  <c r="AD6" i="1"/>
  <c r="AC6" i="1"/>
  <c r="AB6" i="1"/>
  <c r="AA6" i="1"/>
  <c r="AH5" i="1"/>
  <c r="AG5" i="1"/>
  <c r="AF5" i="1"/>
  <c r="AE5" i="1"/>
  <c r="AD5" i="1"/>
  <c r="AC5" i="1"/>
  <c r="AB5" i="1"/>
  <c r="AA5" i="1"/>
  <c r="AH4" i="1"/>
  <c r="AG4" i="1"/>
  <c r="AF4" i="1"/>
  <c r="AE4" i="1"/>
  <c r="AD4" i="1"/>
  <c r="AC4" i="1"/>
  <c r="AB4" i="1"/>
  <c r="AA4" i="1"/>
  <c r="AH3" i="1"/>
  <c r="AG3" i="1"/>
  <c r="AF3" i="1"/>
  <c r="AE3" i="1"/>
  <c r="AD3" i="1"/>
  <c r="AC3" i="1"/>
  <c r="AB3" i="1"/>
  <c r="AA3" i="1"/>
  <c r="AH2" i="1"/>
  <c r="AG2" i="1"/>
  <c r="AF2" i="1"/>
  <c r="AE2" i="1"/>
  <c r="AD2" i="1"/>
  <c r="AC2" i="1"/>
  <c r="AB2" i="1"/>
  <c r="AA2" i="1"/>
  <c r="Z3" i="1"/>
  <c r="Z4" i="1"/>
  <c r="Z5" i="1"/>
  <c r="Z6" i="1"/>
  <c r="Z7" i="1"/>
  <c r="Z8" i="1"/>
  <c r="Z9" i="1"/>
  <c r="Z10" i="1"/>
  <c r="Z2" i="1"/>
  <c r="N3" i="1" l="1"/>
  <c r="N4" i="1"/>
  <c r="AG14" i="1" s="1"/>
  <c r="N5" i="1"/>
  <c r="AG15" i="1" s="1"/>
  <c r="N6" i="1"/>
  <c r="F14" i="1" s="1"/>
  <c r="N7" i="1"/>
  <c r="N8" i="1"/>
  <c r="N9" i="1"/>
  <c r="N10" i="1"/>
  <c r="N2" i="1"/>
  <c r="F15" i="1" l="1"/>
  <c r="Z16" i="1"/>
  <c r="AH15" i="1"/>
  <c r="AD15" i="1"/>
  <c r="AD14" i="1"/>
  <c r="Z15" i="1"/>
  <c r="AH16" i="1"/>
  <c r="AF15" i="1"/>
  <c r="AC14" i="1"/>
  <c r="AB15" i="1"/>
  <c r="AA16" i="1"/>
  <c r="AC15" i="1"/>
  <c r="AA14" i="1"/>
  <c r="AB14" i="1"/>
  <c r="AC16" i="1"/>
  <c r="AB16" i="1"/>
  <c r="AA15" i="1"/>
  <c r="AF14" i="1"/>
  <c r="AG16" i="1"/>
  <c r="Z14" i="1"/>
  <c r="AF16" i="1"/>
  <c r="AE15" i="1"/>
  <c r="AE16" i="1"/>
  <c r="AH14" i="1"/>
  <c r="AE14" i="1"/>
  <c r="AD16" i="1"/>
  <c r="K16" i="1"/>
  <c r="M16" i="1"/>
  <c r="M15" i="1"/>
  <c r="M14" i="1"/>
  <c r="L16" i="1"/>
  <c r="L15" i="1"/>
  <c r="L14" i="1"/>
  <c r="J16" i="1"/>
  <c r="H14" i="1"/>
  <c r="I16" i="1"/>
  <c r="I14" i="1"/>
  <c r="H16" i="1"/>
  <c r="J15" i="1"/>
  <c r="I15" i="1"/>
  <c r="H15" i="1"/>
  <c r="J14" i="1"/>
  <c r="F16" i="1"/>
  <c r="G14" i="1"/>
  <c r="G15" i="1"/>
  <c r="G16" i="1"/>
  <c r="K14" i="1"/>
  <c r="K15" i="1"/>
  <c r="C3" i="1" l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2" i="1"/>
  <c r="D2" i="1" s="1"/>
  <c r="E2" i="1" s="1"/>
</calcChain>
</file>

<file path=xl/sharedStrings.xml><?xml version="1.0" encoding="utf-8"?>
<sst xmlns="http://schemas.openxmlformats.org/spreadsheetml/2006/main" count="78" uniqueCount="72">
  <si>
    <t>Freq, Hz</t>
  </si>
  <si>
    <t>V, pk</t>
  </si>
  <si>
    <t>V, rms</t>
  </si>
  <si>
    <t>Vdata, pk-pk</t>
  </si>
  <si>
    <t>Vfit, pk-pk</t>
  </si>
  <si>
    <t>SN0</t>
  </si>
  <si>
    <t>SN1</t>
  </si>
  <si>
    <t>SN2</t>
  </si>
  <si>
    <t>SN3</t>
  </si>
  <si>
    <t>SN4</t>
  </si>
  <si>
    <t>SN5</t>
  </si>
  <si>
    <t>SN6</t>
  </si>
  <si>
    <t>RPM</t>
  </si>
  <si>
    <t>P_V4_NT(1)</t>
  </si>
  <si>
    <t>P_V4_NT(2)</t>
  </si>
  <si>
    <t>P_V4_NT(3)</t>
  </si>
  <si>
    <t>dropout, vrms</t>
  </si>
  <si>
    <t>SN7</t>
  </si>
  <si>
    <t>at V</t>
  </si>
  <si>
    <t>SN5?</t>
  </si>
  <si>
    <t>SN6?</t>
  </si>
  <si>
    <t>SN1?</t>
  </si>
  <si>
    <t>SN3?</t>
  </si>
  <si>
    <t>SN4?</t>
  </si>
  <si>
    <t>SN0?</t>
  </si>
  <si>
    <t>SN5 rept</t>
  </si>
  <si>
    <t>SN2?</t>
  </si>
  <si>
    <t>SN7?</t>
  </si>
  <si>
    <t>resistor</t>
  </si>
  <si>
    <t>SN0_5</t>
  </si>
  <si>
    <t>SN1_5</t>
  </si>
  <si>
    <t>SN2_5</t>
  </si>
  <si>
    <t>SN3_5</t>
  </si>
  <si>
    <t>SN4_5</t>
  </si>
  <si>
    <t>SN5_5</t>
  </si>
  <si>
    <t>SN5r_5</t>
  </si>
  <si>
    <t>SN6_5</t>
  </si>
  <si>
    <t>SN7_5</t>
  </si>
  <si>
    <t>saturation, vrms.     Not measureable because signal generator does not produce enough voltage to satureate the LM2907/LM2917 device.</t>
  </si>
  <si>
    <t>uncertainties</t>
  </si>
  <si>
    <t>voltage 5v regulator +/-0.1 vdc</t>
  </si>
  <si>
    <t>+/- % pt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</si>
  <si>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</si>
  <si>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</si>
  <si>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</si>
  <si>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</si>
  <si>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</si>
  <si>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</si>
  <si>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</si>
  <si>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</si>
  <si>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</si>
  <si>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</si>
  <si>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</si>
  <si>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</si>
  <si>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</si>
  <si>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</si>
  <si>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</si>
  <si>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</si>
  <si>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</si>
  <si>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</si>
  <si>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</si>
  <si>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</si>
  <si>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</si>
  <si>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</si>
  <si>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</si>
  <si>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</si>
  <si>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</si>
  <si>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PROBABILITY OUTPUT</t>
  </si>
  <si>
    <t>Percentile</t>
  </si>
  <si>
    <t>Y</t>
  </si>
  <si>
    <t>Data scatter +/-0.1 v@3</t>
  </si>
  <si>
    <t>SN_ALL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</si>
</sst>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F2V Board Calibration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Data!$F$1</c:f>
              <c:strCache>
                <c:ptCount val="1"/>
                <c:pt idx="0">
                  <c:v>SN0?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Data!$F$2:$F$10</c:f>
              <c:numCache>
                <c:formatCode>General</c:formatCode>
                <c:ptCount val="9"/>
                <c:pt idx="0">
                  <c:v>0.71799999999999997</c:v>
                </c:pt>
                <c:pt idx="1">
                  <c:v>0.95599999999999996</c:v>
                </c:pt>
                <c:pt idx="2">
                  <c:v>1.429</c:v>
                </c:pt>
                <c:pt idx="3">
                  <c:v>1.8979999999999999</c:v>
                </c:pt>
                <c:pt idx="4">
                  <c:v>2.13</c:v>
                </c:pt>
                <c:pt idx="5">
                  <c:v>2.36</c:v>
                </c:pt>
                <c:pt idx="6">
                  <c:v>2.59</c:v>
                </c:pt>
                <c:pt idx="7">
                  <c:v>2.82</c:v>
                </c:pt>
                <c:pt idx="8">
                  <c:v>3.05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Data!$G$1</c:f>
              <c:strCache>
                <c:ptCount val="1"/>
                <c:pt idx="0">
                  <c:v>SN1?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Data!$G$2:$G$10</c:f>
              <c:numCache>
                <c:formatCode>General</c:formatCode>
                <c:ptCount val="9"/>
                <c:pt idx="0">
                  <c:v>0.72899999999999998</c:v>
                </c:pt>
                <c:pt idx="1">
                  <c:v>0.97299999999999998</c:v>
                </c:pt>
                <c:pt idx="2">
                  <c:v>1.456</c:v>
                </c:pt>
                <c:pt idx="3">
                  <c:v>1.93</c:v>
                </c:pt>
                <c:pt idx="4">
                  <c:v>2.17</c:v>
                </c:pt>
                <c:pt idx="5">
                  <c:v>2.41</c:v>
                </c:pt>
                <c:pt idx="6">
                  <c:v>2.64</c:v>
                </c:pt>
                <c:pt idx="7">
                  <c:v>2.88</c:v>
                </c:pt>
                <c:pt idx="8">
                  <c:v>3.12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Data!$H$1</c:f>
              <c:strCache>
                <c:ptCount val="1"/>
                <c:pt idx="0">
                  <c:v>SN2?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Data!$H$2:$H$10</c:f>
              <c:numCache>
                <c:formatCode>General</c:formatCode>
                <c:ptCount val="9"/>
                <c:pt idx="0">
                  <c:v>0.69199999999999995</c:v>
                </c:pt>
                <c:pt idx="1">
                  <c:v>0.92200000000000004</c:v>
                </c:pt>
                <c:pt idx="2">
                  <c:v>1.3819999999999999</c:v>
                </c:pt>
                <c:pt idx="3">
                  <c:v>1.839</c:v>
                </c:pt>
                <c:pt idx="4">
                  <c:v>2.06</c:v>
                </c:pt>
                <c:pt idx="5">
                  <c:v>2.29</c:v>
                </c:pt>
                <c:pt idx="6">
                  <c:v>2.5099999999999998</c:v>
                </c:pt>
                <c:pt idx="7">
                  <c:v>2.74</c:v>
                </c:pt>
                <c:pt idx="8">
                  <c:v>2.96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Data!$I$1</c:f>
              <c:strCache>
                <c:ptCount val="1"/>
                <c:pt idx="0">
                  <c:v>SN3?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Data!$I$2:$I$10</c:f>
              <c:numCache>
                <c:formatCode>General</c:formatCode>
                <c:ptCount val="9"/>
                <c:pt idx="0">
                  <c:v>0.70199999999999996</c:v>
                </c:pt>
                <c:pt idx="1">
                  <c:v>0.93600000000000005</c:v>
                </c:pt>
                <c:pt idx="2">
                  <c:v>1.4</c:v>
                </c:pt>
                <c:pt idx="3">
                  <c:v>1.861</c:v>
                </c:pt>
                <c:pt idx="4">
                  <c:v>2.08</c:v>
                </c:pt>
                <c:pt idx="5">
                  <c:v>2.3199999999999998</c:v>
                </c:pt>
                <c:pt idx="6">
                  <c:v>2.54</c:v>
                </c:pt>
                <c:pt idx="7">
                  <c:v>2.76</c:v>
                </c:pt>
                <c:pt idx="8">
                  <c:v>2.99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Data!$J$1</c:f>
              <c:strCache>
                <c:ptCount val="1"/>
                <c:pt idx="0">
                  <c:v>SN4?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Data!$J$2:$J$10</c:f>
              <c:numCache>
                <c:formatCode>General</c:formatCode>
                <c:ptCount val="9"/>
                <c:pt idx="0">
                  <c:v>0.71399999999999997</c:v>
                </c:pt>
                <c:pt idx="1">
                  <c:v>0.95199999999999996</c:v>
                </c:pt>
                <c:pt idx="2">
                  <c:v>1.43</c:v>
                </c:pt>
                <c:pt idx="3">
                  <c:v>1.9</c:v>
                </c:pt>
                <c:pt idx="4">
                  <c:v>2.12</c:v>
                </c:pt>
                <c:pt idx="5">
                  <c:v>2.36</c:v>
                </c:pt>
                <c:pt idx="6">
                  <c:v>2.59</c:v>
                </c:pt>
                <c:pt idx="7">
                  <c:v>2.82</c:v>
                </c:pt>
                <c:pt idx="8">
                  <c:v>3.05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Data!$K$1</c:f>
              <c:strCache>
                <c:ptCount val="1"/>
                <c:pt idx="0">
                  <c:v>SN5?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Data!$K$2:$K$10</c:f>
              <c:numCache>
                <c:formatCode>General</c:formatCode>
                <c:ptCount val="9"/>
                <c:pt idx="0">
                  <c:v>0.70699999999999996</c:v>
                </c:pt>
                <c:pt idx="1">
                  <c:v>0.94199999999999995</c:v>
                </c:pt>
                <c:pt idx="2">
                  <c:v>1.409</c:v>
                </c:pt>
                <c:pt idx="3">
                  <c:v>1.8720000000000001</c:v>
                </c:pt>
                <c:pt idx="4">
                  <c:v>2.1</c:v>
                </c:pt>
                <c:pt idx="5">
                  <c:v>2.33</c:v>
                </c:pt>
                <c:pt idx="6">
                  <c:v>2.5499999999999998</c:v>
                </c:pt>
                <c:pt idx="7">
                  <c:v>2.78</c:v>
                </c:pt>
                <c:pt idx="8">
                  <c:v>3.01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Data!$L$1</c:f>
              <c:strCache>
                <c:ptCount val="1"/>
                <c:pt idx="0">
                  <c:v>SN6?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Data!$L$2:$L$10</c:f>
              <c:numCache>
                <c:formatCode>General</c:formatCode>
                <c:ptCount val="9"/>
                <c:pt idx="0">
                  <c:v>0.69699999999999995</c:v>
                </c:pt>
                <c:pt idx="1">
                  <c:v>0.93</c:v>
                </c:pt>
                <c:pt idx="2">
                  <c:v>1.3919999999999999</c:v>
                </c:pt>
                <c:pt idx="3">
                  <c:v>1.8540000000000001</c:v>
                </c:pt>
                <c:pt idx="4">
                  <c:v>2.08</c:v>
                </c:pt>
                <c:pt idx="5">
                  <c:v>2.31</c:v>
                </c:pt>
                <c:pt idx="6">
                  <c:v>2.5299999999999998</c:v>
                </c:pt>
                <c:pt idx="7">
                  <c:v>2.76</c:v>
                </c:pt>
                <c:pt idx="8">
                  <c:v>2.99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12152"/>
        <c:axId val="291015680"/>
      </c:scatterChart>
      <c:valAx>
        <c:axId val="29101215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Frequency, 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91015680"/>
        <c:crosses val="autoZero"/>
        <c:crossBetween val="midCat"/>
      </c:valAx>
      <c:valAx>
        <c:axId val="2910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12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Data!$Z$1</c:f>
              <c:strCache>
                <c:ptCount val="1"/>
                <c:pt idx="0">
                  <c:v>SN0_5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Data!$Z$2:$Z$10</c:f>
              <c:numCache>
                <c:formatCode>0.000</c:formatCode>
                <c:ptCount val="9"/>
                <c:pt idx="0">
                  <c:v>0.67187500000000011</c:v>
                </c:pt>
                <c:pt idx="1">
                  <c:v>0.89687500000000009</c:v>
                </c:pt>
                <c:pt idx="2">
                  <c:v>1.3427083333333334</c:v>
                </c:pt>
                <c:pt idx="3">
                  <c:v>1.78125</c:v>
                </c:pt>
                <c:pt idx="4">
                  <c:v>1.9895833333333333</c:v>
                </c:pt>
                <c:pt idx="5">
                  <c:v>2.2083333333333335</c:v>
                </c:pt>
                <c:pt idx="6">
                  <c:v>2.395833333333333</c:v>
                </c:pt>
                <c:pt idx="7">
                  <c:v>2.6145833333333335</c:v>
                </c:pt>
                <c:pt idx="8">
                  <c:v>2.8125000000000004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Data!$AA$1</c:f>
              <c:strCache>
                <c:ptCount val="1"/>
                <c:pt idx="0">
                  <c:v>SN1_5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Data!$AA$2:$AA$10</c:f>
              <c:numCache>
                <c:formatCode>0.000</c:formatCode>
                <c:ptCount val="9"/>
                <c:pt idx="0">
                  <c:v>0.68958333333333344</c:v>
                </c:pt>
                <c:pt idx="1">
                  <c:v>0.92083333333333339</c:v>
                </c:pt>
                <c:pt idx="2">
                  <c:v>1.375</c:v>
                </c:pt>
                <c:pt idx="3">
                  <c:v>1.8333333333333335</c:v>
                </c:pt>
                <c:pt idx="4">
                  <c:v>2.0416666666666665</c:v>
                </c:pt>
                <c:pt idx="5">
                  <c:v>2.2708333333333335</c:v>
                </c:pt>
                <c:pt idx="6">
                  <c:v>2.46875</c:v>
                </c:pt>
                <c:pt idx="7">
                  <c:v>2.6979166666666665</c:v>
                </c:pt>
                <c:pt idx="8">
                  <c:v>2.885416666666667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Data!$AB$1</c:f>
              <c:strCache>
                <c:ptCount val="1"/>
                <c:pt idx="0">
                  <c:v>SN2_5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Data!$AB$2:$AB$10</c:f>
              <c:numCache>
                <c:formatCode>0.000</c:formatCode>
                <c:ptCount val="9"/>
                <c:pt idx="0">
                  <c:v>0.62655601659751037</c:v>
                </c:pt>
                <c:pt idx="1">
                  <c:v>0.84751037344398328</c:v>
                </c:pt>
                <c:pt idx="2">
                  <c:v>1.2904564315352696</c:v>
                </c:pt>
                <c:pt idx="3">
                  <c:v>1.7313278008298756</c:v>
                </c:pt>
                <c:pt idx="4">
                  <c:v>1.9522821576763483</c:v>
                </c:pt>
                <c:pt idx="5">
                  <c:v>2.1680497925311202</c:v>
                </c:pt>
                <c:pt idx="6">
                  <c:v>2.3858921161825721</c:v>
                </c:pt>
                <c:pt idx="7">
                  <c:v>2.6037344398340245</c:v>
                </c:pt>
                <c:pt idx="8">
                  <c:v>2.8215767634854769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Data!$AC$1</c:f>
              <c:strCache>
                <c:ptCount val="1"/>
                <c:pt idx="0">
                  <c:v>SN3_5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Data!$AC$2:$AC$10</c:f>
              <c:numCache>
                <c:formatCode>0.000</c:formatCode>
                <c:ptCount val="9"/>
                <c:pt idx="0">
                  <c:v>0.67500000000000004</c:v>
                </c:pt>
                <c:pt idx="1">
                  <c:v>0.89999999999999991</c:v>
                </c:pt>
                <c:pt idx="2">
                  <c:v>1.3468749999999998</c:v>
                </c:pt>
                <c:pt idx="3">
                  <c:v>1.7916666666666667</c:v>
                </c:pt>
                <c:pt idx="4">
                  <c:v>2</c:v>
                </c:pt>
                <c:pt idx="5">
                  <c:v>2.21875</c:v>
                </c:pt>
                <c:pt idx="6">
                  <c:v>2.4270833333333335</c:v>
                </c:pt>
                <c:pt idx="7">
                  <c:v>2.635416666666667</c:v>
                </c:pt>
                <c:pt idx="8">
                  <c:v>2.8020833333333335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Data!$AD$1</c:f>
              <c:strCache>
                <c:ptCount val="1"/>
                <c:pt idx="0">
                  <c:v>SN4_5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Data!$AD$2:$AD$10</c:f>
              <c:numCache>
                <c:formatCode>0.000</c:formatCode>
                <c:ptCount val="9"/>
                <c:pt idx="0">
                  <c:v>0.69062500000000016</c:v>
                </c:pt>
                <c:pt idx="1">
                  <c:v>0.921875</c:v>
                </c:pt>
                <c:pt idx="2">
                  <c:v>1.3791666666666669</c:v>
                </c:pt>
                <c:pt idx="3">
                  <c:v>1.8333333333333335</c:v>
                </c:pt>
                <c:pt idx="4">
                  <c:v>2.052083333333333</c:v>
                </c:pt>
                <c:pt idx="5">
                  <c:v>2.2708333333333335</c:v>
                </c:pt>
                <c:pt idx="6">
                  <c:v>2.479166666666667</c:v>
                </c:pt>
                <c:pt idx="7">
                  <c:v>2.7083333333333339</c:v>
                </c:pt>
                <c:pt idx="8">
                  <c:v>2.916666666666667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Data!$AE$1</c:f>
              <c:strCache>
                <c:ptCount val="1"/>
                <c:pt idx="0">
                  <c:v>SN5_5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Data!$AE$2:$AE$10</c:f>
              <c:numCache>
                <c:formatCode>0.000</c:formatCode>
                <c:ptCount val="9"/>
                <c:pt idx="0">
                  <c:v>0.66145833333333337</c:v>
                </c:pt>
                <c:pt idx="1">
                  <c:v>0.87916666666666665</c:v>
                </c:pt>
                <c:pt idx="2">
                  <c:v>1.3177083333333335</c:v>
                </c:pt>
                <c:pt idx="3">
                  <c:v>1.7416666666666667</c:v>
                </c:pt>
                <c:pt idx="4">
                  <c:v>1.9562499999999998</c:v>
                </c:pt>
                <c:pt idx="5">
                  <c:v>2.166666666666667</c:v>
                </c:pt>
                <c:pt idx="6">
                  <c:v>2.34375</c:v>
                </c:pt>
                <c:pt idx="7">
                  <c:v>2.5416666666666665</c:v>
                </c:pt>
                <c:pt idx="8">
                  <c:v>2.7395833333333335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Data!$AF$1</c:f>
              <c:strCache>
                <c:ptCount val="1"/>
                <c:pt idx="0">
                  <c:v>SN5r_5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Data!$AF$2:$AF$10</c:f>
              <c:numCache>
                <c:formatCode>0.000</c:formatCode>
                <c:ptCount val="9"/>
                <c:pt idx="0">
                  <c:v>0.67083333333333339</c:v>
                </c:pt>
                <c:pt idx="1">
                  <c:v>0.890625</c:v>
                </c:pt>
                <c:pt idx="2">
                  <c:v>1.3312500000000003</c:v>
                </c:pt>
                <c:pt idx="3">
                  <c:v>1.7677083333333334</c:v>
                </c:pt>
                <c:pt idx="4">
                  <c:v>1.9833333333333334</c:v>
                </c:pt>
                <c:pt idx="5">
                  <c:v>2.1875000000000004</c:v>
                </c:pt>
                <c:pt idx="6">
                  <c:v>2.385416666666667</c:v>
                </c:pt>
                <c:pt idx="7">
                  <c:v>2.59375</c:v>
                </c:pt>
                <c:pt idx="8">
                  <c:v>2.8020833333333335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Data!$AG$1</c:f>
              <c:strCache>
                <c:ptCount val="1"/>
                <c:pt idx="0">
                  <c:v>SN6_5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Data!$AG$2:$AG$10</c:f>
              <c:numCache>
                <c:formatCode>0.000</c:formatCode>
                <c:ptCount val="9"/>
                <c:pt idx="0">
                  <c:v>0.6635416666666667</c:v>
                </c:pt>
                <c:pt idx="1">
                  <c:v>0.88437500000000002</c:v>
                </c:pt>
                <c:pt idx="2">
                  <c:v>1.3229166666666667</c:v>
                </c:pt>
                <c:pt idx="3">
                  <c:v>1.7593750000000004</c:v>
                </c:pt>
                <c:pt idx="4">
                  <c:v>1.9729166666666667</c:v>
                </c:pt>
                <c:pt idx="5">
                  <c:v>2.1770833333333335</c:v>
                </c:pt>
                <c:pt idx="6">
                  <c:v>2.3645833333333335</c:v>
                </c:pt>
                <c:pt idx="7">
                  <c:v>2.572916666666667</c:v>
                </c:pt>
                <c:pt idx="8">
                  <c:v>2.78125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Data!$AH$1</c:f>
              <c:strCache>
                <c:ptCount val="1"/>
                <c:pt idx="0">
                  <c:v>SN7_5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Data!$Y$2:$Y$10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Data!$AH$2:$AH$10</c:f>
              <c:numCache>
                <c:formatCode>0.000</c:formatCode>
                <c:ptCount val="9"/>
                <c:pt idx="0">
                  <c:v>0.65145228215767625</c:v>
                </c:pt>
                <c:pt idx="1">
                  <c:v>0.87136929460580914</c:v>
                </c:pt>
                <c:pt idx="2">
                  <c:v>1.3112033195020747</c:v>
                </c:pt>
                <c:pt idx="3">
                  <c:v>1.7510373443983402</c:v>
                </c:pt>
                <c:pt idx="4">
                  <c:v>1.9782157676348546</c:v>
                </c:pt>
                <c:pt idx="5">
                  <c:v>2.1887966804979251</c:v>
                </c:pt>
                <c:pt idx="6">
                  <c:v>2.4170124481327799</c:v>
                </c:pt>
                <c:pt idx="7">
                  <c:v>2.6244813278008294</c:v>
                </c:pt>
                <c:pt idx="8">
                  <c:v>2.8734439834024892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12936"/>
        <c:axId val="146263256"/>
      </c:scatterChart>
      <c:valAx>
        <c:axId val="29101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3256"/>
        <c:crosses val="autoZero"/>
        <c:crossBetween val="midCat"/>
      </c:valAx>
      <c:valAx>
        <c:axId val="14626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12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F2V Calibration at Working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SN0?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Data!$F$2:$F$10</c:f>
              <c:numCache>
                <c:formatCode>General</c:formatCode>
                <c:ptCount val="9"/>
                <c:pt idx="0">
                  <c:v>0.71799999999999997</c:v>
                </c:pt>
                <c:pt idx="1">
                  <c:v>0.95599999999999996</c:v>
                </c:pt>
                <c:pt idx="2">
                  <c:v>1.429</c:v>
                </c:pt>
                <c:pt idx="3">
                  <c:v>1.8979999999999999</c:v>
                </c:pt>
                <c:pt idx="4">
                  <c:v>2.13</c:v>
                </c:pt>
                <c:pt idx="5">
                  <c:v>2.36</c:v>
                </c:pt>
                <c:pt idx="6">
                  <c:v>2.59</c:v>
                </c:pt>
                <c:pt idx="7">
                  <c:v>2.82</c:v>
                </c:pt>
                <c:pt idx="8">
                  <c:v>3.05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SN1?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9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Data!$G$2:$G$10</c:f>
              <c:numCache>
                <c:formatCode>General</c:formatCode>
                <c:ptCount val="9"/>
                <c:pt idx="0">
                  <c:v>0.72899999999999998</c:v>
                </c:pt>
                <c:pt idx="1">
                  <c:v>0.97299999999999998</c:v>
                </c:pt>
                <c:pt idx="2">
                  <c:v>1.456</c:v>
                </c:pt>
                <c:pt idx="3">
                  <c:v>1.93</c:v>
                </c:pt>
                <c:pt idx="4">
                  <c:v>2.17</c:v>
                </c:pt>
                <c:pt idx="5">
                  <c:v>2.41</c:v>
                </c:pt>
                <c:pt idx="6">
                  <c:v>2.64</c:v>
                </c:pt>
                <c:pt idx="7">
                  <c:v>2.88</c:v>
                </c:pt>
                <c:pt idx="8">
                  <c:v>3.12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Data!$H$1</c:f>
              <c:strCache>
                <c:ptCount val="1"/>
                <c:pt idx="0">
                  <c:v>SN2?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Data!$H$2:$H$10</c:f>
              <c:numCache>
                <c:formatCode>General</c:formatCode>
                <c:ptCount val="9"/>
                <c:pt idx="0">
                  <c:v>0.69199999999999995</c:v>
                </c:pt>
                <c:pt idx="1">
                  <c:v>0.92200000000000004</c:v>
                </c:pt>
                <c:pt idx="2">
                  <c:v>1.3819999999999999</c:v>
                </c:pt>
                <c:pt idx="3">
                  <c:v>1.839</c:v>
                </c:pt>
                <c:pt idx="4">
                  <c:v>2.06</c:v>
                </c:pt>
                <c:pt idx="5">
                  <c:v>2.29</c:v>
                </c:pt>
                <c:pt idx="6">
                  <c:v>2.5099999999999998</c:v>
                </c:pt>
                <c:pt idx="7">
                  <c:v>2.74</c:v>
                </c:pt>
                <c:pt idx="8">
                  <c:v>2.96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Data!$I$1</c:f>
              <c:strCache>
                <c:ptCount val="1"/>
                <c:pt idx="0">
                  <c:v>SN3?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Data!$I$2:$I$10</c:f>
              <c:numCache>
                <c:formatCode>General</c:formatCode>
                <c:ptCount val="9"/>
                <c:pt idx="0">
                  <c:v>0.70199999999999996</c:v>
                </c:pt>
                <c:pt idx="1">
                  <c:v>0.93600000000000005</c:v>
                </c:pt>
                <c:pt idx="2">
                  <c:v>1.4</c:v>
                </c:pt>
                <c:pt idx="3">
                  <c:v>1.861</c:v>
                </c:pt>
                <c:pt idx="4">
                  <c:v>2.08</c:v>
                </c:pt>
                <c:pt idx="5">
                  <c:v>2.3199999999999998</c:v>
                </c:pt>
                <c:pt idx="6">
                  <c:v>2.54</c:v>
                </c:pt>
                <c:pt idx="7">
                  <c:v>2.76</c:v>
                </c:pt>
                <c:pt idx="8">
                  <c:v>2.99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Data!$J$1</c:f>
              <c:strCache>
                <c:ptCount val="1"/>
                <c:pt idx="0">
                  <c:v>SN4?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Data!$J$2:$J$10</c:f>
              <c:numCache>
                <c:formatCode>General</c:formatCode>
                <c:ptCount val="9"/>
                <c:pt idx="0">
                  <c:v>0.71399999999999997</c:v>
                </c:pt>
                <c:pt idx="1">
                  <c:v>0.95199999999999996</c:v>
                </c:pt>
                <c:pt idx="2">
                  <c:v>1.43</c:v>
                </c:pt>
                <c:pt idx="3">
                  <c:v>1.9</c:v>
                </c:pt>
                <c:pt idx="4">
                  <c:v>2.12</c:v>
                </c:pt>
                <c:pt idx="5">
                  <c:v>2.36</c:v>
                </c:pt>
                <c:pt idx="6">
                  <c:v>2.59</c:v>
                </c:pt>
                <c:pt idx="7">
                  <c:v>2.82</c:v>
                </c:pt>
                <c:pt idx="8">
                  <c:v>3.05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Data!$K$1</c:f>
              <c:strCache>
                <c:ptCount val="1"/>
                <c:pt idx="0">
                  <c:v>SN5?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ot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Data!$K$2:$K$10</c:f>
              <c:numCache>
                <c:formatCode>General</c:formatCode>
                <c:ptCount val="9"/>
                <c:pt idx="0">
                  <c:v>0.70699999999999996</c:v>
                </c:pt>
                <c:pt idx="1">
                  <c:v>0.94199999999999995</c:v>
                </c:pt>
                <c:pt idx="2">
                  <c:v>1.409</c:v>
                </c:pt>
                <c:pt idx="3">
                  <c:v>1.8720000000000001</c:v>
                </c:pt>
                <c:pt idx="4">
                  <c:v>2.1</c:v>
                </c:pt>
                <c:pt idx="5">
                  <c:v>2.33</c:v>
                </c:pt>
                <c:pt idx="6">
                  <c:v>2.5499999999999998</c:v>
                </c:pt>
                <c:pt idx="7">
                  <c:v>2.78</c:v>
                </c:pt>
                <c:pt idx="8">
                  <c:v>3.01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Data!$L$1</c:f>
              <c:strCache>
                <c:ptCount val="1"/>
                <c:pt idx="0">
                  <c:v>SN6?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Data!$A$2:$A$10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Data!$L$2:$L$10</c:f>
              <c:numCache>
                <c:formatCode>General</c:formatCode>
                <c:ptCount val="9"/>
                <c:pt idx="0">
                  <c:v>0.69699999999999995</c:v>
                </c:pt>
                <c:pt idx="1">
                  <c:v>0.93</c:v>
                </c:pt>
                <c:pt idx="2">
                  <c:v>1.3919999999999999</c:v>
                </c:pt>
                <c:pt idx="3">
                  <c:v>1.8540000000000001</c:v>
                </c:pt>
                <c:pt idx="4">
                  <c:v>2.08</c:v>
                </c:pt>
                <c:pt idx="5">
                  <c:v>2.31</c:v>
                </c:pt>
                <c:pt idx="6">
                  <c:v>2.5299999999999998</c:v>
                </c:pt>
                <c:pt idx="7">
                  <c:v>2.76</c:v>
                </c:pt>
                <c:pt idx="8">
                  <c:v>2.99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162360"/>
        <c:axId val="294168240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Data!$M$1</c15:sqref>
                        </c15:formulaRef>
                      </c:ext>
                    </c:extLst>
                    <c:strCache>
                      <c:ptCount val="1"/>
                      <c:pt idx="0">
                        <c:v>SN7?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150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450</c:v>
                      </c:pt>
                      <c:pt idx="5">
                        <c:v>500</c:v>
                      </c:pt>
                      <c:pt idx="6">
                        <c:v>550</c:v>
                      </c:pt>
                      <c:pt idx="7">
                        <c:v>600</c:v>
                      </c:pt>
                      <c:pt idx="8">
                        <c:v>650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Data!$M$2:$M$10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0.70299999999999996</c:v>
                      </c:pt>
                      <c:pt idx="1">
                        <c:v>0.93799999999999994</c:v>
                      </c:pt>
                      <c:pt idx="2">
                        <c:v>1.405</c:v>
                      </c:pt>
                      <c:pt idx="3">
                        <c:v>1.8680000000000001</c:v>
                      </c:pt>
                      <c:pt idx="4">
                        <c:v>2.09</c:v>
                      </c:pt>
                      <c:pt idx="5">
                        <c:v>2.33</c:v>
                      </c:pt>
                      <c:pt idx="6">
                        <c:v>2.5499999999999998</c:v>
                      </c:pt>
                      <c:pt idx="7">
                        <c:v>2.78</c:v>
                      </c:pt>
                      <c:pt idx="8">
                        <c:v>3.01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9416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Freq,</a:t>
                </a:r>
                <a:r>
                  <a:rPr lang="en-US" baseline="0"/>
                  <a:t> Hz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68240"/>
        <c:crosses val="autoZero"/>
        <c:crossBetween val="midCat"/>
      </c:valAx>
      <c:valAx>
        <c:axId val="2941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VDC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39038568095654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62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 to  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SN_0-1-3-4-5-5r-6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backward val="0.70000000000000007"/>
            <c:intercept val="0"/>
            <c:dispRSqr val="1"/>
            <c:dispEq val="1"/>
            <c:trendlineLbl>
              <c:layout>
                <c:manualLayout>
                  <c:x val="-0.10552865266841645"/>
                  <c:y val="8.84259259259259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Data!$AI$2:$AI$82</c:f>
              <c:numCache>
                <c:formatCode>General</c:formatCode>
                <c:ptCount val="81"/>
                <c:pt idx="0">
                  <c:v>0.67187500000000011</c:v>
                </c:pt>
                <c:pt idx="1">
                  <c:v>0.89687500000000009</c:v>
                </c:pt>
                <c:pt idx="2">
                  <c:v>1.3427083333333334</c:v>
                </c:pt>
                <c:pt idx="3">
                  <c:v>1.78125</c:v>
                </c:pt>
                <c:pt idx="4">
                  <c:v>1.9895833333333333</c:v>
                </c:pt>
                <c:pt idx="5">
                  <c:v>2.2083333333333335</c:v>
                </c:pt>
                <c:pt idx="6">
                  <c:v>2.395833333333333</c:v>
                </c:pt>
                <c:pt idx="7">
                  <c:v>2.6145833333333335</c:v>
                </c:pt>
                <c:pt idx="8">
                  <c:v>2.8125000000000004</c:v>
                </c:pt>
                <c:pt idx="9">
                  <c:v>0.68958333333333344</c:v>
                </c:pt>
                <c:pt idx="10">
                  <c:v>0.92083333333333339</c:v>
                </c:pt>
                <c:pt idx="11">
                  <c:v>1.375</c:v>
                </c:pt>
                <c:pt idx="12">
                  <c:v>1.8333333333333335</c:v>
                </c:pt>
                <c:pt idx="13">
                  <c:v>2.0416666666666665</c:v>
                </c:pt>
                <c:pt idx="14">
                  <c:v>2.2708333333333335</c:v>
                </c:pt>
                <c:pt idx="15">
                  <c:v>2.46875</c:v>
                </c:pt>
                <c:pt idx="16">
                  <c:v>2.6979166666666665</c:v>
                </c:pt>
                <c:pt idx="17">
                  <c:v>2.885416666666667</c:v>
                </c:pt>
                <c:pt idx="18">
                  <c:v>0.67500000000000004</c:v>
                </c:pt>
                <c:pt idx="19">
                  <c:v>0.89999999999999991</c:v>
                </c:pt>
                <c:pt idx="20">
                  <c:v>1.3468749999999998</c:v>
                </c:pt>
                <c:pt idx="21">
                  <c:v>1.7916666666666667</c:v>
                </c:pt>
                <c:pt idx="22">
                  <c:v>2</c:v>
                </c:pt>
                <c:pt idx="23">
                  <c:v>2.21875</c:v>
                </c:pt>
                <c:pt idx="24">
                  <c:v>2.4270833333333335</c:v>
                </c:pt>
                <c:pt idx="25">
                  <c:v>2.635416666666667</c:v>
                </c:pt>
                <c:pt idx="26">
                  <c:v>2.8020833333333335</c:v>
                </c:pt>
                <c:pt idx="27">
                  <c:v>0.69062500000000016</c:v>
                </c:pt>
                <c:pt idx="28">
                  <c:v>0.921875</c:v>
                </c:pt>
                <c:pt idx="29">
                  <c:v>1.3791666666666669</c:v>
                </c:pt>
                <c:pt idx="30">
                  <c:v>1.8333333333333335</c:v>
                </c:pt>
                <c:pt idx="31">
                  <c:v>2.052083333333333</c:v>
                </c:pt>
                <c:pt idx="32">
                  <c:v>2.2708333333333335</c:v>
                </c:pt>
                <c:pt idx="33">
                  <c:v>2.479166666666667</c:v>
                </c:pt>
                <c:pt idx="34">
                  <c:v>2.7083333333333339</c:v>
                </c:pt>
                <c:pt idx="35">
                  <c:v>2.916666666666667</c:v>
                </c:pt>
                <c:pt idx="36">
                  <c:v>0.66145833333333337</c:v>
                </c:pt>
                <c:pt idx="37">
                  <c:v>0.87916666666666665</c:v>
                </c:pt>
                <c:pt idx="38">
                  <c:v>1.3177083333333335</c:v>
                </c:pt>
                <c:pt idx="39">
                  <c:v>1.7416666666666667</c:v>
                </c:pt>
                <c:pt idx="40">
                  <c:v>1.9562499999999998</c:v>
                </c:pt>
                <c:pt idx="41">
                  <c:v>2.166666666666667</c:v>
                </c:pt>
                <c:pt idx="42">
                  <c:v>2.34375</c:v>
                </c:pt>
                <c:pt idx="43">
                  <c:v>2.5416666666666665</c:v>
                </c:pt>
                <c:pt idx="44">
                  <c:v>2.7395833333333335</c:v>
                </c:pt>
                <c:pt idx="45">
                  <c:v>0.67083333333333339</c:v>
                </c:pt>
                <c:pt idx="46">
                  <c:v>0.890625</c:v>
                </c:pt>
                <c:pt idx="47">
                  <c:v>1.3312500000000003</c:v>
                </c:pt>
                <c:pt idx="48">
                  <c:v>1.7677083333333334</c:v>
                </c:pt>
                <c:pt idx="49">
                  <c:v>1.9833333333333334</c:v>
                </c:pt>
                <c:pt idx="50">
                  <c:v>2.1875000000000004</c:v>
                </c:pt>
                <c:pt idx="51">
                  <c:v>2.385416666666667</c:v>
                </c:pt>
                <c:pt idx="52">
                  <c:v>2.59375</c:v>
                </c:pt>
                <c:pt idx="53">
                  <c:v>2.8020833333333335</c:v>
                </c:pt>
                <c:pt idx="54">
                  <c:v>0.6635416666666667</c:v>
                </c:pt>
                <c:pt idx="55">
                  <c:v>0.88437500000000002</c:v>
                </c:pt>
                <c:pt idx="56">
                  <c:v>1.3229166666666667</c:v>
                </c:pt>
                <c:pt idx="57">
                  <c:v>1.7593750000000004</c:v>
                </c:pt>
                <c:pt idx="58">
                  <c:v>1.9729166666666667</c:v>
                </c:pt>
                <c:pt idx="59">
                  <c:v>2.1770833333333335</c:v>
                </c:pt>
                <c:pt idx="60">
                  <c:v>2.3645833333333335</c:v>
                </c:pt>
                <c:pt idx="61">
                  <c:v>2.572916666666667</c:v>
                </c:pt>
                <c:pt idx="62">
                  <c:v>2.78125</c:v>
                </c:pt>
                <c:pt idx="63">
                  <c:v>0.62655601659751037</c:v>
                </c:pt>
                <c:pt idx="64">
                  <c:v>0.84751037344398328</c:v>
                </c:pt>
                <c:pt idx="65">
                  <c:v>1.2904564315352696</c:v>
                </c:pt>
                <c:pt idx="66">
                  <c:v>1.7313278008298756</c:v>
                </c:pt>
                <c:pt idx="67">
                  <c:v>1.9522821576763483</c:v>
                </c:pt>
                <c:pt idx="68">
                  <c:v>2.1680497925311202</c:v>
                </c:pt>
                <c:pt idx="69">
                  <c:v>2.3858921161825721</c:v>
                </c:pt>
                <c:pt idx="70">
                  <c:v>2.6037344398340245</c:v>
                </c:pt>
                <c:pt idx="71">
                  <c:v>2.8215767634854769</c:v>
                </c:pt>
                <c:pt idx="72">
                  <c:v>0.65145228215767625</c:v>
                </c:pt>
                <c:pt idx="73">
                  <c:v>0.87136929460580914</c:v>
                </c:pt>
                <c:pt idx="74">
                  <c:v>1.3112033195020747</c:v>
                </c:pt>
                <c:pt idx="75">
                  <c:v>1.7510373443983402</c:v>
                </c:pt>
                <c:pt idx="76">
                  <c:v>1.9782157676348546</c:v>
                </c:pt>
                <c:pt idx="77">
                  <c:v>2.1887966804979251</c:v>
                </c:pt>
                <c:pt idx="78">
                  <c:v>2.4170124481327799</c:v>
                </c:pt>
                <c:pt idx="79">
                  <c:v>2.6244813278008294</c:v>
                </c:pt>
                <c:pt idx="80">
                  <c:v>2.8734439834024892</c:v>
                </c:pt>
              </c:numCache>
            </c:numRef>
          </c:xVal>
          <c:yVal>
            <c:numRef>
              <c:f>Data!$AJ$2:$AJ$82</c:f>
              <c:numCache>
                <c:formatCode>General</c:formatCode>
                <c:ptCount val="81"/>
                <c:pt idx="0">
                  <c:v>9000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27000</c:v>
                </c:pt>
                <c:pt idx="5">
                  <c:v>30000</c:v>
                </c:pt>
                <c:pt idx="6">
                  <c:v>33000</c:v>
                </c:pt>
                <c:pt idx="7">
                  <c:v>36000</c:v>
                </c:pt>
                <c:pt idx="8">
                  <c:v>39000</c:v>
                </c:pt>
                <c:pt idx="9">
                  <c:v>9000</c:v>
                </c:pt>
                <c:pt idx="10">
                  <c:v>12000</c:v>
                </c:pt>
                <c:pt idx="11">
                  <c:v>18000</c:v>
                </c:pt>
                <c:pt idx="12">
                  <c:v>24000</c:v>
                </c:pt>
                <c:pt idx="13">
                  <c:v>27000</c:v>
                </c:pt>
                <c:pt idx="14">
                  <c:v>30000</c:v>
                </c:pt>
                <c:pt idx="15">
                  <c:v>33000</c:v>
                </c:pt>
                <c:pt idx="16">
                  <c:v>36000</c:v>
                </c:pt>
                <c:pt idx="17">
                  <c:v>39000</c:v>
                </c:pt>
                <c:pt idx="18">
                  <c:v>9000</c:v>
                </c:pt>
                <c:pt idx="19">
                  <c:v>12000</c:v>
                </c:pt>
                <c:pt idx="20">
                  <c:v>18000</c:v>
                </c:pt>
                <c:pt idx="21">
                  <c:v>24000</c:v>
                </c:pt>
                <c:pt idx="22">
                  <c:v>27000</c:v>
                </c:pt>
                <c:pt idx="23">
                  <c:v>30000</c:v>
                </c:pt>
                <c:pt idx="24">
                  <c:v>33000</c:v>
                </c:pt>
                <c:pt idx="25">
                  <c:v>36000</c:v>
                </c:pt>
                <c:pt idx="26">
                  <c:v>39000</c:v>
                </c:pt>
                <c:pt idx="27">
                  <c:v>9000</c:v>
                </c:pt>
                <c:pt idx="28">
                  <c:v>12000</c:v>
                </c:pt>
                <c:pt idx="29">
                  <c:v>18000</c:v>
                </c:pt>
                <c:pt idx="30">
                  <c:v>24000</c:v>
                </c:pt>
                <c:pt idx="31">
                  <c:v>27000</c:v>
                </c:pt>
                <c:pt idx="32">
                  <c:v>30000</c:v>
                </c:pt>
                <c:pt idx="33">
                  <c:v>33000</c:v>
                </c:pt>
                <c:pt idx="34">
                  <c:v>36000</c:v>
                </c:pt>
                <c:pt idx="35">
                  <c:v>39000</c:v>
                </c:pt>
                <c:pt idx="36">
                  <c:v>9000</c:v>
                </c:pt>
                <c:pt idx="37">
                  <c:v>12000</c:v>
                </c:pt>
                <c:pt idx="38">
                  <c:v>18000</c:v>
                </c:pt>
                <c:pt idx="39">
                  <c:v>24000</c:v>
                </c:pt>
                <c:pt idx="40">
                  <c:v>27000</c:v>
                </c:pt>
                <c:pt idx="41">
                  <c:v>30000</c:v>
                </c:pt>
                <c:pt idx="42">
                  <c:v>33000</c:v>
                </c:pt>
                <c:pt idx="43">
                  <c:v>36000</c:v>
                </c:pt>
                <c:pt idx="44">
                  <c:v>39000</c:v>
                </c:pt>
                <c:pt idx="45">
                  <c:v>9000</c:v>
                </c:pt>
                <c:pt idx="46">
                  <c:v>12000</c:v>
                </c:pt>
                <c:pt idx="47">
                  <c:v>18000</c:v>
                </c:pt>
                <c:pt idx="48">
                  <c:v>24000</c:v>
                </c:pt>
                <c:pt idx="49">
                  <c:v>27000</c:v>
                </c:pt>
                <c:pt idx="50">
                  <c:v>30000</c:v>
                </c:pt>
                <c:pt idx="51">
                  <c:v>33000</c:v>
                </c:pt>
                <c:pt idx="52">
                  <c:v>36000</c:v>
                </c:pt>
                <c:pt idx="53">
                  <c:v>39000</c:v>
                </c:pt>
                <c:pt idx="54">
                  <c:v>9000</c:v>
                </c:pt>
                <c:pt idx="55">
                  <c:v>12000</c:v>
                </c:pt>
                <c:pt idx="56">
                  <c:v>18000</c:v>
                </c:pt>
                <c:pt idx="57">
                  <c:v>24000</c:v>
                </c:pt>
                <c:pt idx="58">
                  <c:v>27000</c:v>
                </c:pt>
                <c:pt idx="59">
                  <c:v>30000</c:v>
                </c:pt>
                <c:pt idx="60">
                  <c:v>33000</c:v>
                </c:pt>
                <c:pt idx="61">
                  <c:v>36000</c:v>
                </c:pt>
                <c:pt idx="62">
                  <c:v>39000</c:v>
                </c:pt>
                <c:pt idx="63">
                  <c:v>9000</c:v>
                </c:pt>
                <c:pt idx="64">
                  <c:v>12000</c:v>
                </c:pt>
                <c:pt idx="65">
                  <c:v>18000</c:v>
                </c:pt>
                <c:pt idx="66">
                  <c:v>24000</c:v>
                </c:pt>
                <c:pt idx="67">
                  <c:v>27000</c:v>
                </c:pt>
                <c:pt idx="68">
                  <c:v>30000</c:v>
                </c:pt>
                <c:pt idx="69">
                  <c:v>33000</c:v>
                </c:pt>
                <c:pt idx="70">
                  <c:v>36000</c:v>
                </c:pt>
                <c:pt idx="71">
                  <c:v>39000</c:v>
                </c:pt>
                <c:pt idx="72">
                  <c:v>9000</c:v>
                </c:pt>
                <c:pt idx="73">
                  <c:v>12000</c:v>
                </c:pt>
                <c:pt idx="74">
                  <c:v>18000</c:v>
                </c:pt>
                <c:pt idx="75">
                  <c:v>24000</c:v>
                </c:pt>
                <c:pt idx="76">
                  <c:v>27000</c:v>
                </c:pt>
                <c:pt idx="77">
                  <c:v>30000</c:v>
                </c:pt>
                <c:pt idx="78">
                  <c:v>33000</c:v>
                </c:pt>
                <c:pt idx="79">
                  <c:v>36000</c:v>
                </c:pt>
                <c:pt idx="80">
                  <c:v>39000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169024"/>
        <c:axId val="294162752"/>
      </c:scatterChart>
      <c:valAx>
        <c:axId val="29416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v4, volts normed to 5 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62752"/>
        <c:crosses val="autoZero"/>
        <c:crossBetween val="midCat"/>
      </c:valAx>
      <c:valAx>
        <c:axId val="2941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Nt,</a:t>
                </a:r>
                <a:r>
                  <a:rPr lang="en-US" baseline="0"/>
                  <a:t> rpm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6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354" cy="62718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354" cy="62718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19</xdr:row>
      <xdr:rowOff>129540</xdr:rowOff>
    </xdr:from>
    <xdr:to>
      <xdr:col>7</xdr:col>
      <xdr:colOff>335280</xdr:colOff>
      <xdr:row>34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285750</xdr:colOff>
      <xdr:row>9</xdr:row>
      <xdr:rowOff>68580</xdr:rowOff>
    </xdr:from>
    <xdr:to>
      <xdr:col>44</xdr:col>
      <xdr:colOff>590550</xdr:colOff>
      <xdr:row>24</xdr:row>
      <xdr:rowOff>68580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7" workbookViewId="0">
      <selection activeCell="C5" sqref="C5"/>
    </sheetView>
  </sheetViews>
  <sheetFormatPr defaultRowHeight="14.4" x14ac:dyDescent="0.3"/>
  <sheetData>
    <row r="1" spans="1:9" x14ac:dyDescent="0.3">
      <c r="A1" t="s">
        <v>42</v>
      </c>
    </row>
    <row r="2" spans="1:9" ht="15" thickBot="1" x14ac:dyDescent="0.35"/>
    <row r="3" spans="1:9" x14ac:dyDescent="0.3">
      <c r="A3" s="12" t="s">
        <v>43</v>
      </c>
      <c r="B3" s="12"/>
    </row>
    <row r="4" spans="1:9" x14ac:dyDescent="0.3">
      <c r="A4" s="9" t="s">
        <v>44</v>
      </c>
      <c r="B4" s="9">
        <v>0.99975164058694566</v>
      </c>
    </row>
    <row r="5" spans="1:9" x14ac:dyDescent="0.3">
      <c r="A5" s="9" t="s">
        <v>45</v>
      </c>
      <c r="B5" s="9">
        <v>0.99950334285628939</v>
      </c>
    </row>
    <row r="6" spans="1:9" x14ac:dyDescent="0.3">
      <c r="A6" s="9" t="s">
        <v>46</v>
      </c>
      <c r="B6" s="9">
        <v>0.98337431059822489</v>
      </c>
    </row>
    <row r="7" spans="1:9" x14ac:dyDescent="0.3">
      <c r="A7" s="9" t="s">
        <v>47</v>
      </c>
      <c r="B7" s="9">
        <v>611.10893437582445</v>
      </c>
    </row>
    <row r="8" spans="1:9" ht="15" thickBot="1" x14ac:dyDescent="0.35">
      <c r="A8" s="10" t="s">
        <v>48</v>
      </c>
      <c r="B8" s="10">
        <v>63</v>
      </c>
    </row>
    <row r="10" spans="1:9" ht="15" thickBot="1" x14ac:dyDescent="0.35">
      <c r="A10" t="s">
        <v>49</v>
      </c>
    </row>
    <row r="11" spans="1:9" x14ac:dyDescent="0.3">
      <c r="A11" s="11"/>
      <c r="B11" s="11" t="s">
        <v>54</v>
      </c>
      <c r="C11" s="11" t="s">
        <v>55</v>
      </c>
      <c r="D11" s="11" t="s">
        <v>56</v>
      </c>
      <c r="E11" s="11" t="s">
        <v>57</v>
      </c>
      <c r="F11" s="11" t="s">
        <v>58</v>
      </c>
    </row>
    <row r="12" spans="1:9" x14ac:dyDescent="0.3">
      <c r="A12" s="9" t="s">
        <v>50</v>
      </c>
      <c r="B12" s="9">
        <v>1</v>
      </c>
      <c r="C12" s="9">
        <v>46596845843.960213</v>
      </c>
      <c r="D12" s="9">
        <v>46596845843.960213</v>
      </c>
      <c r="E12" s="9">
        <v>124772.60831107054</v>
      </c>
      <c r="F12" s="9">
        <v>1.0520747078853019E-102</v>
      </c>
    </row>
    <row r="13" spans="1:9" x14ac:dyDescent="0.3">
      <c r="A13" s="9" t="s">
        <v>51</v>
      </c>
      <c r="B13" s="9">
        <v>62</v>
      </c>
      <c r="C13" s="9">
        <v>23154156.039785251</v>
      </c>
      <c r="D13" s="9">
        <v>373454.12967395567</v>
      </c>
      <c r="E13" s="9"/>
      <c r="F13" s="9"/>
    </row>
    <row r="14" spans="1:9" ht="15" thickBot="1" x14ac:dyDescent="0.35">
      <c r="A14" s="10" t="s">
        <v>52</v>
      </c>
      <c r="B14" s="10">
        <v>63</v>
      </c>
      <c r="C14" s="10">
        <v>46620000000</v>
      </c>
      <c r="D14" s="10"/>
      <c r="E14" s="10"/>
      <c r="F14" s="10"/>
    </row>
    <row r="15" spans="1:9" ht="15" thickBot="1" x14ac:dyDescent="0.35"/>
    <row r="16" spans="1:9" x14ac:dyDescent="0.3">
      <c r="A16" s="11"/>
      <c r="B16" s="11" t="s">
        <v>59</v>
      </c>
      <c r="C16" s="11" t="s">
        <v>47</v>
      </c>
      <c r="D16" s="11" t="s">
        <v>60</v>
      </c>
      <c r="E16" s="11" t="s">
        <v>61</v>
      </c>
      <c r="F16" s="11" t="s">
        <v>62</v>
      </c>
      <c r="G16" s="11" t="s">
        <v>63</v>
      </c>
      <c r="H16" s="11" t="s">
        <v>64</v>
      </c>
      <c r="I16" s="11" t="s">
        <v>65</v>
      </c>
    </row>
    <row r="17" spans="1:9" x14ac:dyDescent="0.3">
      <c r="A17" s="9" t="s">
        <v>53</v>
      </c>
      <c r="B17" s="9">
        <v>0</v>
      </c>
      <c r="C17" s="9" t="e">
        <v>#N/A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</row>
    <row r="18" spans="1:9" ht="15" thickBot="1" x14ac:dyDescent="0.35">
      <c r="A18" s="10" t="s">
        <v>66</v>
      </c>
      <c r="B18" s="10">
        <v>13632.38227201082</v>
      </c>
      <c r="C18" s="10">
        <v>38.593318971883164</v>
      </c>
      <c r="D18" s="10">
        <v>353.23166380021831</v>
      </c>
      <c r="E18" s="10">
        <v>3.8181667504792258E-104</v>
      </c>
      <c r="F18" s="10">
        <v>13555.235326638242</v>
      </c>
      <c r="G18" s="10">
        <v>13709.529217383399</v>
      </c>
      <c r="H18" s="10">
        <v>13555.235326638242</v>
      </c>
      <c r="I18" s="10">
        <v>13709.529217383399</v>
      </c>
    </row>
    <row r="22" spans="1:9" x14ac:dyDescent="0.3">
      <c r="A22" t="s">
        <v>67</v>
      </c>
    </row>
    <row r="23" spans="1:9" ht="15" thickBot="1" x14ac:dyDescent="0.35"/>
    <row r="24" spans="1:9" x14ac:dyDescent="0.3">
      <c r="A24" s="11" t="s">
        <v>68</v>
      </c>
      <c r="B24" s="11" t="s">
        <v>69</v>
      </c>
    </row>
    <row r="25" spans="1:9" x14ac:dyDescent="0.3">
      <c r="A25" s="9">
        <v>0.79365079365079361</v>
      </c>
      <c r="B25" s="9">
        <v>9000</v>
      </c>
    </row>
    <row r="26" spans="1:9" x14ac:dyDescent="0.3">
      <c r="A26" s="9">
        <v>2.3809523809523809</v>
      </c>
      <c r="B26" s="9">
        <v>9000</v>
      </c>
    </row>
    <row r="27" spans="1:9" x14ac:dyDescent="0.3">
      <c r="A27" s="9">
        <v>3.9682539682539679</v>
      </c>
      <c r="B27" s="9">
        <v>9000</v>
      </c>
    </row>
    <row r="28" spans="1:9" x14ac:dyDescent="0.3">
      <c r="A28" s="9">
        <v>5.5555555555555554</v>
      </c>
      <c r="B28" s="9">
        <v>9000</v>
      </c>
    </row>
    <row r="29" spans="1:9" x14ac:dyDescent="0.3">
      <c r="A29" s="9">
        <v>7.1428571428571423</v>
      </c>
      <c r="B29" s="9">
        <v>9000</v>
      </c>
    </row>
    <row r="30" spans="1:9" x14ac:dyDescent="0.3">
      <c r="A30" s="9">
        <v>8.7301587301587293</v>
      </c>
      <c r="B30" s="9">
        <v>9000</v>
      </c>
    </row>
    <row r="31" spans="1:9" x14ac:dyDescent="0.3">
      <c r="A31" s="9">
        <v>10.317460317460318</v>
      </c>
      <c r="B31" s="9">
        <v>9000</v>
      </c>
    </row>
    <row r="32" spans="1:9" x14ac:dyDescent="0.3">
      <c r="A32" s="9">
        <v>11.904761904761905</v>
      </c>
      <c r="B32" s="9">
        <v>12000</v>
      </c>
    </row>
    <row r="33" spans="1:2" x14ac:dyDescent="0.3">
      <c r="A33" s="9">
        <v>13.492063492063492</v>
      </c>
      <c r="B33" s="9">
        <v>12000</v>
      </c>
    </row>
    <row r="34" spans="1:2" x14ac:dyDescent="0.3">
      <c r="A34" s="9">
        <v>15.079365079365079</v>
      </c>
      <c r="B34" s="9">
        <v>12000</v>
      </c>
    </row>
    <row r="35" spans="1:2" x14ac:dyDescent="0.3">
      <c r="A35" s="9">
        <v>16.666666666666664</v>
      </c>
      <c r="B35" s="9">
        <v>12000</v>
      </c>
    </row>
    <row r="36" spans="1:2" x14ac:dyDescent="0.3">
      <c r="A36" s="9">
        <v>18.253968253968253</v>
      </c>
      <c r="B36" s="9">
        <v>12000</v>
      </c>
    </row>
    <row r="37" spans="1:2" x14ac:dyDescent="0.3">
      <c r="A37" s="9">
        <v>19.841269841269842</v>
      </c>
      <c r="B37" s="9">
        <v>12000</v>
      </c>
    </row>
    <row r="38" spans="1:2" x14ac:dyDescent="0.3">
      <c r="A38" s="9">
        <v>21.428571428571427</v>
      </c>
      <c r="B38" s="9">
        <v>12000</v>
      </c>
    </row>
    <row r="39" spans="1:2" x14ac:dyDescent="0.3">
      <c r="A39" s="9">
        <v>23.015873015873016</v>
      </c>
      <c r="B39" s="9">
        <v>18000</v>
      </c>
    </row>
    <row r="40" spans="1:2" x14ac:dyDescent="0.3">
      <c r="A40" s="9">
        <v>24.603174603174601</v>
      </c>
      <c r="B40" s="9">
        <v>18000</v>
      </c>
    </row>
    <row r="41" spans="1:2" x14ac:dyDescent="0.3">
      <c r="A41" s="9">
        <v>26.19047619047619</v>
      </c>
      <c r="B41" s="9">
        <v>18000</v>
      </c>
    </row>
    <row r="42" spans="1:2" x14ac:dyDescent="0.3">
      <c r="A42" s="9">
        <v>27.777777777777779</v>
      </c>
      <c r="B42" s="9">
        <v>18000</v>
      </c>
    </row>
    <row r="43" spans="1:2" x14ac:dyDescent="0.3">
      <c r="A43" s="9">
        <v>29.365079365079364</v>
      </c>
      <c r="B43" s="9">
        <v>18000</v>
      </c>
    </row>
    <row r="44" spans="1:2" x14ac:dyDescent="0.3">
      <c r="A44" s="9">
        <v>30.952380952380953</v>
      </c>
      <c r="B44" s="9">
        <v>18000</v>
      </c>
    </row>
    <row r="45" spans="1:2" x14ac:dyDescent="0.3">
      <c r="A45" s="9">
        <v>32.539682539682538</v>
      </c>
      <c r="B45" s="9">
        <v>18000</v>
      </c>
    </row>
    <row r="46" spans="1:2" x14ac:dyDescent="0.3">
      <c r="A46" s="9">
        <v>34.126984126984119</v>
      </c>
      <c r="B46" s="9">
        <v>24000</v>
      </c>
    </row>
    <row r="47" spans="1:2" x14ac:dyDescent="0.3">
      <c r="A47" s="9">
        <v>35.714285714285708</v>
      </c>
      <c r="B47" s="9">
        <v>24000</v>
      </c>
    </row>
    <row r="48" spans="1:2" x14ac:dyDescent="0.3">
      <c r="A48" s="9">
        <v>37.301587301587297</v>
      </c>
      <c r="B48" s="9">
        <v>24000</v>
      </c>
    </row>
    <row r="49" spans="1:2" x14ac:dyDescent="0.3">
      <c r="A49" s="9">
        <v>38.888888888888886</v>
      </c>
      <c r="B49" s="9">
        <v>24000</v>
      </c>
    </row>
    <row r="50" spans="1:2" x14ac:dyDescent="0.3">
      <c r="A50" s="9">
        <v>40.476190476190474</v>
      </c>
      <c r="B50" s="9">
        <v>24000</v>
      </c>
    </row>
    <row r="51" spans="1:2" x14ac:dyDescent="0.3">
      <c r="A51" s="9">
        <v>42.063492063492056</v>
      </c>
      <c r="B51" s="9">
        <v>24000</v>
      </c>
    </row>
    <row r="52" spans="1:2" x14ac:dyDescent="0.3">
      <c r="A52" s="9">
        <v>43.650793650793645</v>
      </c>
      <c r="B52" s="9">
        <v>24000</v>
      </c>
    </row>
    <row r="53" spans="1:2" x14ac:dyDescent="0.3">
      <c r="A53" s="9">
        <v>45.238095238095234</v>
      </c>
      <c r="B53" s="9">
        <v>27000</v>
      </c>
    </row>
    <row r="54" spans="1:2" x14ac:dyDescent="0.3">
      <c r="A54" s="9">
        <v>46.825396825396822</v>
      </c>
      <c r="B54" s="9">
        <v>27000</v>
      </c>
    </row>
    <row r="55" spans="1:2" x14ac:dyDescent="0.3">
      <c r="A55" s="9">
        <v>48.412698412698404</v>
      </c>
      <c r="B55" s="9">
        <v>27000</v>
      </c>
    </row>
    <row r="56" spans="1:2" x14ac:dyDescent="0.3">
      <c r="A56" s="9">
        <v>49.999999999999993</v>
      </c>
      <c r="B56" s="9">
        <v>27000</v>
      </c>
    </row>
    <row r="57" spans="1:2" x14ac:dyDescent="0.3">
      <c r="A57" s="9">
        <v>51.587301587301582</v>
      </c>
      <c r="B57" s="9">
        <v>27000</v>
      </c>
    </row>
    <row r="58" spans="1:2" x14ac:dyDescent="0.3">
      <c r="A58" s="9">
        <v>53.17460317460317</v>
      </c>
      <c r="B58" s="9">
        <v>27000</v>
      </c>
    </row>
    <row r="59" spans="1:2" x14ac:dyDescent="0.3">
      <c r="A59" s="9">
        <v>54.761904761904759</v>
      </c>
      <c r="B59" s="9">
        <v>27000</v>
      </c>
    </row>
    <row r="60" spans="1:2" x14ac:dyDescent="0.3">
      <c r="A60" s="9">
        <v>56.349206349206341</v>
      </c>
      <c r="B60" s="9">
        <v>30000</v>
      </c>
    </row>
    <row r="61" spans="1:2" x14ac:dyDescent="0.3">
      <c r="A61" s="9">
        <v>57.93650793650793</v>
      </c>
      <c r="B61" s="9">
        <v>30000</v>
      </c>
    </row>
    <row r="62" spans="1:2" x14ac:dyDescent="0.3">
      <c r="A62" s="9">
        <v>59.523809523809518</v>
      </c>
      <c r="B62" s="9">
        <v>30000</v>
      </c>
    </row>
    <row r="63" spans="1:2" x14ac:dyDescent="0.3">
      <c r="A63" s="9">
        <v>61.111111111111107</v>
      </c>
      <c r="B63" s="9">
        <v>30000</v>
      </c>
    </row>
    <row r="64" spans="1:2" x14ac:dyDescent="0.3">
      <c r="A64" s="9">
        <v>62.698412698412689</v>
      </c>
      <c r="B64" s="9">
        <v>30000</v>
      </c>
    </row>
    <row r="65" spans="1:2" x14ac:dyDescent="0.3">
      <c r="A65" s="9">
        <v>64.285714285714278</v>
      </c>
      <c r="B65" s="9">
        <v>30000</v>
      </c>
    </row>
    <row r="66" spans="1:2" x14ac:dyDescent="0.3">
      <c r="A66" s="9">
        <v>65.873015873015873</v>
      </c>
      <c r="B66" s="9">
        <v>30000</v>
      </c>
    </row>
    <row r="67" spans="1:2" x14ac:dyDescent="0.3">
      <c r="A67" s="9">
        <v>67.460317460317455</v>
      </c>
      <c r="B67" s="9">
        <v>33000</v>
      </c>
    </row>
    <row r="68" spans="1:2" x14ac:dyDescent="0.3">
      <c r="A68" s="9">
        <v>69.047619047619051</v>
      </c>
      <c r="B68" s="9">
        <v>33000</v>
      </c>
    </row>
    <row r="69" spans="1:2" x14ac:dyDescent="0.3">
      <c r="A69" s="9">
        <v>70.634920634920633</v>
      </c>
      <c r="B69" s="9">
        <v>33000</v>
      </c>
    </row>
    <row r="70" spans="1:2" x14ac:dyDescent="0.3">
      <c r="A70" s="9">
        <v>72.222222222222229</v>
      </c>
      <c r="B70" s="9">
        <v>33000</v>
      </c>
    </row>
    <row r="71" spans="1:2" x14ac:dyDescent="0.3">
      <c r="A71" s="9">
        <v>73.80952380952381</v>
      </c>
      <c r="B71" s="9">
        <v>33000</v>
      </c>
    </row>
    <row r="72" spans="1:2" x14ac:dyDescent="0.3">
      <c r="A72" s="9">
        <v>75.396825396825392</v>
      </c>
      <c r="B72" s="9">
        <v>33000</v>
      </c>
    </row>
    <row r="73" spans="1:2" x14ac:dyDescent="0.3">
      <c r="A73" s="9">
        <v>76.984126984126988</v>
      </c>
      <c r="B73" s="9">
        <v>33000</v>
      </c>
    </row>
    <row r="74" spans="1:2" x14ac:dyDescent="0.3">
      <c r="A74" s="9">
        <v>78.571428571428569</v>
      </c>
      <c r="B74" s="9">
        <v>36000</v>
      </c>
    </row>
    <row r="75" spans="1:2" x14ac:dyDescent="0.3">
      <c r="A75" s="9">
        <v>80.158730158730165</v>
      </c>
      <c r="B75" s="9">
        <v>36000</v>
      </c>
    </row>
    <row r="76" spans="1:2" x14ac:dyDescent="0.3">
      <c r="A76" s="9">
        <v>81.746031746031747</v>
      </c>
      <c r="B76" s="9">
        <v>36000</v>
      </c>
    </row>
    <row r="77" spans="1:2" x14ac:dyDescent="0.3">
      <c r="A77" s="9">
        <v>83.333333333333329</v>
      </c>
      <c r="B77" s="9">
        <v>36000</v>
      </c>
    </row>
    <row r="78" spans="1:2" x14ac:dyDescent="0.3">
      <c r="A78" s="9">
        <v>84.920634920634924</v>
      </c>
      <c r="B78" s="9">
        <v>36000</v>
      </c>
    </row>
    <row r="79" spans="1:2" x14ac:dyDescent="0.3">
      <c r="A79" s="9">
        <v>86.507936507936506</v>
      </c>
      <c r="B79" s="9">
        <v>36000</v>
      </c>
    </row>
    <row r="80" spans="1:2" x14ac:dyDescent="0.3">
      <c r="A80" s="9">
        <v>88.095238095238088</v>
      </c>
      <c r="B80" s="9">
        <v>36000</v>
      </c>
    </row>
    <row r="81" spans="1:2" x14ac:dyDescent="0.3">
      <c r="A81" s="9">
        <v>89.682539682539684</v>
      </c>
      <c r="B81" s="9">
        <v>39000</v>
      </c>
    </row>
    <row r="82" spans="1:2" x14ac:dyDescent="0.3">
      <c r="A82" s="9">
        <v>91.269841269841265</v>
      </c>
      <c r="B82" s="9">
        <v>39000</v>
      </c>
    </row>
    <row r="83" spans="1:2" x14ac:dyDescent="0.3">
      <c r="A83" s="9">
        <v>92.857142857142861</v>
      </c>
      <c r="B83" s="9">
        <v>39000</v>
      </c>
    </row>
    <row r="84" spans="1:2" x14ac:dyDescent="0.3">
      <c r="A84" s="9">
        <v>94.444444444444443</v>
      </c>
      <c r="B84" s="9">
        <v>39000</v>
      </c>
    </row>
    <row r="85" spans="1:2" x14ac:dyDescent="0.3">
      <c r="A85" s="9">
        <v>96.031746031746025</v>
      </c>
      <c r="B85" s="9">
        <v>39000</v>
      </c>
    </row>
    <row r="86" spans="1:2" x14ac:dyDescent="0.3">
      <c r="A86" s="9">
        <v>97.61904761904762</v>
      </c>
      <c r="B86" s="9">
        <v>39000</v>
      </c>
    </row>
    <row r="87" spans="1:2" ht="15" thickBot="1" x14ac:dyDescent="0.35">
      <c r="A87" s="10">
        <v>99.206349206349202</v>
      </c>
      <c r="B87" s="10">
        <v>39000</v>
      </c>
    </row>
  </sheetData>
  <sortState ref="B25:B87">
    <sortCondition ref="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2"/>
  <sheetViews>
    <sheetView topLeftCell="Z1" workbookViewId="0">
      <selection activeCell="AP8" sqref="AP8"/>
    </sheetView>
  </sheetViews>
  <sheetFormatPr defaultRowHeight="14.4" x14ac:dyDescent="0.3"/>
  <cols>
    <col min="1" max="1" width="7.44140625" style="1" bestFit="1" customWidth="1"/>
    <col min="2" max="2" width="11.109375" style="1" bestFit="1" customWidth="1"/>
    <col min="3" max="3" width="9.21875" style="1" bestFit="1" customWidth="1"/>
    <col min="4" max="4" width="4.88671875" style="1" bestFit="1" customWidth="1"/>
    <col min="5" max="12" width="6" style="1" bestFit="1" customWidth="1"/>
    <col min="14" max="14" width="6" style="1" bestFit="1" customWidth="1"/>
    <col min="25" max="25" width="7.44140625" style="1" bestFit="1" customWidth="1"/>
    <col min="26" max="26" width="8.88671875" style="1"/>
    <col min="37" max="37" width="10.5546875" bestFit="1" customWidth="1"/>
    <col min="42" max="42" width="22.21875" customWidth="1"/>
  </cols>
  <sheetData>
    <row r="1" spans="1:43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24</v>
      </c>
      <c r="G1" s="1" t="s">
        <v>21</v>
      </c>
      <c r="H1" s="1" t="s">
        <v>26</v>
      </c>
      <c r="I1" s="1" t="s">
        <v>22</v>
      </c>
      <c r="J1" s="1" t="s">
        <v>23</v>
      </c>
      <c r="K1" s="1" t="s">
        <v>19</v>
      </c>
      <c r="L1" s="1" t="s">
        <v>20</v>
      </c>
      <c r="M1" s="1" t="s">
        <v>27</v>
      </c>
      <c r="N1" s="1" t="s">
        <v>12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25</v>
      </c>
      <c r="V1" s="1" t="s">
        <v>11</v>
      </c>
      <c r="W1" s="1" t="s">
        <v>17</v>
      </c>
      <c r="X1" s="1"/>
      <c r="Y1" s="1" t="s">
        <v>0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t="s">
        <v>71</v>
      </c>
      <c r="AJ1" t="s">
        <v>12</v>
      </c>
    </row>
    <row r="2" spans="1:43" x14ac:dyDescent="0.3">
      <c r="A2" s="1">
        <v>150</v>
      </c>
      <c r="B2" s="3">
        <v>4.0999999999999996</v>
      </c>
      <c r="C2" s="4">
        <f>A2*0.0281</f>
        <v>4.2149999999999999</v>
      </c>
      <c r="D2" s="4">
        <f>C2/2</f>
        <v>2.1074999999999999</v>
      </c>
      <c r="E2" s="4">
        <f>D2*SQRT(2)/2</f>
        <v>1.4902275413506489</v>
      </c>
      <c r="F2" s="1">
        <v>0.71799999999999997</v>
      </c>
      <c r="G2" s="1">
        <v>0.72899999999999998</v>
      </c>
      <c r="H2" s="1">
        <v>0.69199999999999995</v>
      </c>
      <c r="I2" s="1">
        <v>0.70199999999999996</v>
      </c>
      <c r="J2" s="1">
        <v>0.71399999999999997</v>
      </c>
      <c r="K2" s="1">
        <v>0.70699999999999996</v>
      </c>
      <c r="L2" s="1">
        <v>0.69699999999999995</v>
      </c>
      <c r="M2" s="1">
        <v>0.70299999999999996</v>
      </c>
      <c r="N2" s="1">
        <f>A2*60</f>
        <v>9000</v>
      </c>
      <c r="O2" s="1">
        <v>0.64500000000000002</v>
      </c>
      <c r="P2" s="1">
        <v>0.66200000000000003</v>
      </c>
      <c r="Q2" s="1">
        <v>0.60399999999999998</v>
      </c>
      <c r="R2" s="1">
        <v>0.64800000000000002</v>
      </c>
      <c r="S2" s="1">
        <v>0.66300000000000003</v>
      </c>
      <c r="T2" s="1">
        <v>0.63500000000000001</v>
      </c>
      <c r="U2" s="1">
        <v>0.64400000000000002</v>
      </c>
      <c r="V2" s="1">
        <v>0.63700000000000001</v>
      </c>
      <c r="W2" s="1">
        <v>0.628</v>
      </c>
      <c r="X2" s="1"/>
      <c r="Y2" s="1">
        <v>150</v>
      </c>
      <c r="Z2" s="5">
        <f t="shared" ref="Z2:Z10" si="0">O2/O$12*5</f>
        <v>0.67187500000000011</v>
      </c>
      <c r="AA2" s="5">
        <f t="shared" ref="AA2:AA10" si="1">P2/P$12*5</f>
        <v>0.68958333333333344</v>
      </c>
      <c r="AB2" s="5">
        <f t="shared" ref="AB2:AB10" si="2">Q2/Q$12*5</f>
        <v>0.62655601659751037</v>
      </c>
      <c r="AC2" s="5">
        <f t="shared" ref="AC2:AC10" si="3">R2/R$12*5</f>
        <v>0.67500000000000004</v>
      </c>
      <c r="AD2" s="5">
        <f t="shared" ref="AD2:AD10" si="4">S2/S$12*5</f>
        <v>0.69062500000000016</v>
      </c>
      <c r="AE2" s="5">
        <f t="shared" ref="AE2:AE10" si="5">T2/T$12*5</f>
        <v>0.66145833333333337</v>
      </c>
      <c r="AF2" s="5">
        <f t="shared" ref="AF2:AF10" si="6">U2/U$12*5</f>
        <v>0.67083333333333339</v>
      </c>
      <c r="AG2" s="5">
        <f t="shared" ref="AG2:AG10" si="7">V2/V$12*5</f>
        <v>0.6635416666666667</v>
      </c>
      <c r="AH2" s="5">
        <f t="shared" ref="AH2:AH10" si="8">W2/W$12*5</f>
        <v>0.65145228215767625</v>
      </c>
      <c r="AI2">
        <v>0.67187500000000011</v>
      </c>
      <c r="AJ2">
        <v>9000</v>
      </c>
      <c r="AK2" s="1" t="s">
        <v>13</v>
      </c>
      <c r="AL2" s="2">
        <f>INDEX(LINEST($AJ$2:$AJ$82,AI$2:AI$82^{1,2},FALSE,FALSE),3)</f>
        <v>0</v>
      </c>
      <c r="AO2" t="s">
        <v>39</v>
      </c>
      <c r="AQ2" s="7" t="s">
        <v>41</v>
      </c>
    </row>
    <row r="3" spans="1:43" x14ac:dyDescent="0.3">
      <c r="A3" s="1">
        <v>200</v>
      </c>
      <c r="B3" s="3"/>
      <c r="C3" s="4">
        <f t="shared" ref="C3:C10" si="9">A3*0.0281</f>
        <v>5.62</v>
      </c>
      <c r="D3" s="4">
        <f t="shared" ref="D3:D10" si="10">C3/2</f>
        <v>2.81</v>
      </c>
      <c r="E3" s="4">
        <f t="shared" ref="E3:E10" si="11">D3*SQRT(2)/2</f>
        <v>1.9869700551341987</v>
      </c>
      <c r="F3" s="1">
        <v>0.95599999999999996</v>
      </c>
      <c r="G3" s="1">
        <v>0.97299999999999998</v>
      </c>
      <c r="H3" s="1">
        <v>0.92200000000000004</v>
      </c>
      <c r="I3" s="1">
        <v>0.93600000000000005</v>
      </c>
      <c r="J3" s="1">
        <v>0.95199999999999996</v>
      </c>
      <c r="K3" s="1">
        <v>0.94199999999999995</v>
      </c>
      <c r="L3" s="1">
        <v>0.93</v>
      </c>
      <c r="M3" s="1">
        <v>0.93799999999999994</v>
      </c>
      <c r="N3" s="1">
        <f t="shared" ref="N3:N10" si="12">A3*60</f>
        <v>12000</v>
      </c>
      <c r="O3" s="1">
        <v>0.86099999999999999</v>
      </c>
      <c r="P3" s="1">
        <v>0.88400000000000001</v>
      </c>
      <c r="Q3" s="1">
        <v>0.81699999999999995</v>
      </c>
      <c r="R3" s="1">
        <v>0.86399999999999999</v>
      </c>
      <c r="S3" s="1">
        <v>0.88500000000000001</v>
      </c>
      <c r="T3" s="1">
        <v>0.84399999999999997</v>
      </c>
      <c r="U3" s="1">
        <v>0.85499999999999998</v>
      </c>
      <c r="V3" s="1">
        <v>0.84899999999999998</v>
      </c>
      <c r="W3" s="1">
        <v>0.84</v>
      </c>
      <c r="X3" s="1"/>
      <c r="Y3" s="1">
        <v>200</v>
      </c>
      <c r="Z3" s="5">
        <f t="shared" si="0"/>
        <v>0.89687500000000009</v>
      </c>
      <c r="AA3" s="5">
        <f t="shared" si="1"/>
        <v>0.92083333333333339</v>
      </c>
      <c r="AB3" s="5">
        <f t="shared" si="2"/>
        <v>0.84751037344398328</v>
      </c>
      <c r="AC3" s="5">
        <f t="shared" si="3"/>
        <v>0.89999999999999991</v>
      </c>
      <c r="AD3" s="5">
        <f t="shared" si="4"/>
        <v>0.921875</v>
      </c>
      <c r="AE3" s="5">
        <f t="shared" si="5"/>
        <v>0.87916666666666665</v>
      </c>
      <c r="AF3" s="5">
        <f t="shared" si="6"/>
        <v>0.890625</v>
      </c>
      <c r="AG3" s="5">
        <f t="shared" si="7"/>
        <v>0.88437500000000002</v>
      </c>
      <c r="AH3" s="5">
        <f t="shared" si="8"/>
        <v>0.87136929460580914</v>
      </c>
      <c r="AI3">
        <v>0.89687500000000009</v>
      </c>
      <c r="AJ3">
        <v>12000</v>
      </c>
      <c r="AK3" s="1" t="s">
        <v>14</v>
      </c>
      <c r="AL3" s="2">
        <f>INDEX(LINEST($AJ$2:$AJ$82,AI$2:AI$82^{1,2},FALSE,FALSE),2)</f>
        <v>13281.961358003236</v>
      </c>
      <c r="AP3" t="s">
        <v>40</v>
      </c>
      <c r="AQ3" s="8">
        <f>0.1/5*100</f>
        <v>2</v>
      </c>
    </row>
    <row r="4" spans="1:43" x14ac:dyDescent="0.3">
      <c r="A4" s="1">
        <v>300</v>
      </c>
      <c r="B4" s="3"/>
      <c r="C4" s="4">
        <f t="shared" si="9"/>
        <v>8.43</v>
      </c>
      <c r="D4" s="4">
        <f t="shared" si="10"/>
        <v>4.2149999999999999</v>
      </c>
      <c r="E4" s="4">
        <f t="shared" si="11"/>
        <v>2.9804550827012979</v>
      </c>
      <c r="F4" s="1">
        <v>1.429</v>
      </c>
      <c r="G4" s="1">
        <v>1.456</v>
      </c>
      <c r="H4" s="1">
        <v>1.3819999999999999</v>
      </c>
      <c r="I4" s="1">
        <v>1.4</v>
      </c>
      <c r="J4" s="1">
        <v>1.43</v>
      </c>
      <c r="K4" s="1">
        <v>1.409</v>
      </c>
      <c r="L4" s="1">
        <v>1.3919999999999999</v>
      </c>
      <c r="M4" s="1">
        <v>1.405</v>
      </c>
      <c r="N4" s="1">
        <f t="shared" si="12"/>
        <v>18000</v>
      </c>
      <c r="O4" s="1">
        <v>1.2889999999999999</v>
      </c>
      <c r="P4" s="1">
        <v>1.32</v>
      </c>
      <c r="Q4" s="1">
        <v>1.244</v>
      </c>
      <c r="R4" s="1">
        <v>1.2929999999999999</v>
      </c>
      <c r="S4" s="1">
        <v>1.3240000000000001</v>
      </c>
      <c r="T4" s="1">
        <v>1.2649999999999999</v>
      </c>
      <c r="U4" s="1">
        <v>1.278</v>
      </c>
      <c r="V4" s="1">
        <v>1.27</v>
      </c>
      <c r="W4" s="1">
        <v>1.264</v>
      </c>
      <c r="X4" s="1"/>
      <c r="Y4" s="1">
        <v>300</v>
      </c>
      <c r="Z4" s="5">
        <f t="shared" si="0"/>
        <v>1.3427083333333334</v>
      </c>
      <c r="AA4" s="5">
        <f t="shared" si="1"/>
        <v>1.375</v>
      </c>
      <c r="AB4" s="5">
        <f t="shared" si="2"/>
        <v>1.2904564315352696</v>
      </c>
      <c r="AC4" s="5">
        <f t="shared" si="3"/>
        <v>1.3468749999999998</v>
      </c>
      <c r="AD4" s="5">
        <f t="shared" si="4"/>
        <v>1.3791666666666669</v>
      </c>
      <c r="AE4" s="5">
        <f t="shared" si="5"/>
        <v>1.3177083333333335</v>
      </c>
      <c r="AF4" s="5">
        <f t="shared" si="6"/>
        <v>1.3312500000000003</v>
      </c>
      <c r="AG4" s="5">
        <f t="shared" si="7"/>
        <v>1.3229166666666667</v>
      </c>
      <c r="AH4" s="5">
        <f t="shared" si="8"/>
        <v>1.3112033195020747</v>
      </c>
      <c r="AI4">
        <v>1.3427083333333334</v>
      </c>
      <c r="AJ4">
        <v>18000</v>
      </c>
      <c r="AK4" s="1" t="s">
        <v>15</v>
      </c>
      <c r="AL4" s="2">
        <f>INDEX(LINEST($AJ$2:$AJ$82,AI$2:AI$82^{1,2},FALSE,FALSE),1)</f>
        <v>163.82242834703445</v>
      </c>
      <c r="AP4" t="s">
        <v>70</v>
      </c>
      <c r="AQ4" s="8">
        <f>0.1/3*100</f>
        <v>3.3333333333333335</v>
      </c>
    </row>
    <row r="5" spans="1:43" x14ac:dyDescent="0.3">
      <c r="A5" s="1">
        <v>400</v>
      </c>
      <c r="B5" s="3">
        <v>10.8</v>
      </c>
      <c r="C5" s="4">
        <f t="shared" si="9"/>
        <v>11.24</v>
      </c>
      <c r="D5" s="4">
        <f t="shared" si="10"/>
        <v>5.62</v>
      </c>
      <c r="E5" s="4">
        <f t="shared" si="11"/>
        <v>3.9739401102683973</v>
      </c>
      <c r="F5" s="1">
        <v>1.8979999999999999</v>
      </c>
      <c r="G5" s="1">
        <v>1.93</v>
      </c>
      <c r="H5" s="1">
        <v>1.839</v>
      </c>
      <c r="I5" s="1">
        <v>1.861</v>
      </c>
      <c r="J5" s="1">
        <v>1.9</v>
      </c>
      <c r="K5" s="1">
        <v>1.8720000000000001</v>
      </c>
      <c r="L5" s="1">
        <v>1.8540000000000001</v>
      </c>
      <c r="M5" s="1">
        <v>1.8680000000000001</v>
      </c>
      <c r="N5" s="1">
        <f t="shared" si="12"/>
        <v>24000</v>
      </c>
      <c r="O5" s="1">
        <v>1.71</v>
      </c>
      <c r="P5" s="1">
        <v>1.76</v>
      </c>
      <c r="Q5" s="1">
        <v>1.669</v>
      </c>
      <c r="R5" s="1">
        <v>1.72</v>
      </c>
      <c r="S5" s="1">
        <v>1.76</v>
      </c>
      <c r="T5" s="1">
        <v>1.6719999999999999</v>
      </c>
      <c r="U5" s="1">
        <v>1.6970000000000001</v>
      </c>
      <c r="V5" s="1">
        <v>1.6890000000000001</v>
      </c>
      <c r="W5" s="1">
        <v>1.6879999999999999</v>
      </c>
      <c r="X5" s="1"/>
      <c r="Y5" s="1">
        <v>400</v>
      </c>
      <c r="Z5" s="5">
        <f t="shared" si="0"/>
        <v>1.78125</v>
      </c>
      <c r="AA5" s="5">
        <f t="shared" si="1"/>
        <v>1.8333333333333335</v>
      </c>
      <c r="AB5" s="5">
        <f t="shared" si="2"/>
        <v>1.7313278008298756</v>
      </c>
      <c r="AC5" s="5">
        <f t="shared" si="3"/>
        <v>1.7916666666666667</v>
      </c>
      <c r="AD5" s="5">
        <f t="shared" si="4"/>
        <v>1.8333333333333335</v>
      </c>
      <c r="AE5" s="5">
        <f t="shared" si="5"/>
        <v>1.7416666666666667</v>
      </c>
      <c r="AF5" s="5">
        <f t="shared" si="6"/>
        <v>1.7677083333333334</v>
      </c>
      <c r="AG5" s="5">
        <f t="shared" si="7"/>
        <v>1.7593750000000004</v>
      </c>
      <c r="AH5" s="5">
        <f t="shared" si="8"/>
        <v>1.7510373443983402</v>
      </c>
      <c r="AI5">
        <v>1.78125</v>
      </c>
      <c r="AJ5">
        <v>24000</v>
      </c>
      <c r="AN5">
        <v>9</v>
      </c>
    </row>
    <row r="6" spans="1:43" x14ac:dyDescent="0.3">
      <c r="A6" s="1">
        <v>450</v>
      </c>
      <c r="B6" s="3"/>
      <c r="C6" s="4">
        <f t="shared" si="9"/>
        <v>12.645</v>
      </c>
      <c r="D6" s="4">
        <f t="shared" si="10"/>
        <v>6.3224999999999998</v>
      </c>
      <c r="E6" s="4">
        <f t="shared" si="11"/>
        <v>4.4706826240519471</v>
      </c>
      <c r="F6" s="1">
        <v>2.13</v>
      </c>
      <c r="G6" s="1">
        <v>2.17</v>
      </c>
      <c r="H6" s="1">
        <v>2.06</v>
      </c>
      <c r="I6" s="1">
        <v>2.08</v>
      </c>
      <c r="J6" s="1">
        <v>2.12</v>
      </c>
      <c r="K6" s="1">
        <v>2.1</v>
      </c>
      <c r="L6" s="1">
        <v>2.08</v>
      </c>
      <c r="M6" s="1">
        <v>2.09</v>
      </c>
      <c r="N6" s="1">
        <f t="shared" si="12"/>
        <v>27000</v>
      </c>
      <c r="O6" s="1">
        <v>1.91</v>
      </c>
      <c r="P6" s="1">
        <v>1.96</v>
      </c>
      <c r="Q6" s="1">
        <v>1.8819999999999999</v>
      </c>
      <c r="R6" s="1">
        <v>1.92</v>
      </c>
      <c r="S6" s="1">
        <v>1.97</v>
      </c>
      <c r="T6" s="1">
        <v>1.8779999999999999</v>
      </c>
      <c r="U6" s="1">
        <v>1.9039999999999999</v>
      </c>
      <c r="V6" s="1">
        <v>1.8939999999999999</v>
      </c>
      <c r="W6" s="1">
        <v>1.907</v>
      </c>
      <c r="X6" s="1"/>
      <c r="Y6" s="1">
        <v>450</v>
      </c>
      <c r="Z6" s="5">
        <f t="shared" si="0"/>
        <v>1.9895833333333333</v>
      </c>
      <c r="AA6" s="5">
        <f t="shared" si="1"/>
        <v>2.0416666666666665</v>
      </c>
      <c r="AB6" s="5">
        <f t="shared" si="2"/>
        <v>1.9522821576763483</v>
      </c>
      <c r="AC6" s="5">
        <f t="shared" si="3"/>
        <v>2</v>
      </c>
      <c r="AD6" s="5">
        <f t="shared" si="4"/>
        <v>2.052083333333333</v>
      </c>
      <c r="AE6" s="5">
        <f t="shared" si="5"/>
        <v>1.9562499999999998</v>
      </c>
      <c r="AF6" s="5">
        <f t="shared" si="6"/>
        <v>1.9833333333333334</v>
      </c>
      <c r="AG6" s="5">
        <f t="shared" si="7"/>
        <v>1.9729166666666667</v>
      </c>
      <c r="AH6" s="5">
        <f t="shared" si="8"/>
        <v>1.9782157676348546</v>
      </c>
      <c r="AI6">
        <v>1.9895833333333333</v>
      </c>
      <c r="AJ6">
        <v>27000</v>
      </c>
    </row>
    <row r="7" spans="1:43" x14ac:dyDescent="0.3">
      <c r="A7" s="1">
        <v>500</v>
      </c>
      <c r="B7" s="3"/>
      <c r="C7" s="4">
        <f t="shared" si="9"/>
        <v>14.05</v>
      </c>
      <c r="D7" s="4">
        <f t="shared" si="10"/>
        <v>7.0250000000000004</v>
      </c>
      <c r="E7" s="4">
        <f t="shared" si="11"/>
        <v>4.9674251378354972</v>
      </c>
      <c r="F7" s="1">
        <v>2.36</v>
      </c>
      <c r="G7" s="1">
        <v>2.41</v>
      </c>
      <c r="H7" s="1">
        <v>2.29</v>
      </c>
      <c r="I7" s="1">
        <v>2.3199999999999998</v>
      </c>
      <c r="J7" s="1">
        <v>2.36</v>
      </c>
      <c r="K7" s="1">
        <v>2.33</v>
      </c>
      <c r="L7" s="1">
        <v>2.31</v>
      </c>
      <c r="M7" s="1">
        <v>2.33</v>
      </c>
      <c r="N7" s="1">
        <f t="shared" si="12"/>
        <v>30000</v>
      </c>
      <c r="O7" s="1">
        <v>2.12</v>
      </c>
      <c r="P7" s="1">
        <v>2.1800000000000002</v>
      </c>
      <c r="Q7" s="1">
        <v>2.09</v>
      </c>
      <c r="R7" s="1">
        <v>2.13</v>
      </c>
      <c r="S7" s="1">
        <v>2.1800000000000002</v>
      </c>
      <c r="T7" s="1">
        <v>2.08</v>
      </c>
      <c r="U7" s="1">
        <v>2.1</v>
      </c>
      <c r="V7" s="1">
        <v>2.09</v>
      </c>
      <c r="W7" s="1">
        <v>2.11</v>
      </c>
      <c r="X7" s="1"/>
      <c r="Y7" s="1">
        <v>500</v>
      </c>
      <c r="Z7" s="5">
        <f t="shared" si="0"/>
        <v>2.2083333333333335</v>
      </c>
      <c r="AA7" s="5">
        <f t="shared" si="1"/>
        <v>2.2708333333333335</v>
      </c>
      <c r="AB7" s="5">
        <f t="shared" si="2"/>
        <v>2.1680497925311202</v>
      </c>
      <c r="AC7" s="5">
        <f t="shared" si="3"/>
        <v>2.21875</v>
      </c>
      <c r="AD7" s="5">
        <f t="shared" si="4"/>
        <v>2.2708333333333335</v>
      </c>
      <c r="AE7" s="5">
        <f t="shared" si="5"/>
        <v>2.166666666666667</v>
      </c>
      <c r="AF7" s="5">
        <f t="shared" si="6"/>
        <v>2.1875000000000004</v>
      </c>
      <c r="AG7" s="5">
        <f t="shared" si="7"/>
        <v>2.1770833333333335</v>
      </c>
      <c r="AH7" s="5">
        <f t="shared" si="8"/>
        <v>2.1887966804979251</v>
      </c>
      <c r="AI7">
        <v>2.2083333333333335</v>
      </c>
      <c r="AJ7">
        <v>30000</v>
      </c>
    </row>
    <row r="8" spans="1:43" x14ac:dyDescent="0.3">
      <c r="A8" s="1">
        <v>550</v>
      </c>
      <c r="B8" s="3"/>
      <c r="C8" s="4">
        <f t="shared" si="9"/>
        <v>15.455</v>
      </c>
      <c r="D8" s="4">
        <f t="shared" si="10"/>
        <v>7.7275</v>
      </c>
      <c r="E8" s="4">
        <f t="shared" si="11"/>
        <v>5.4641676516190465</v>
      </c>
      <c r="F8" s="1">
        <v>2.59</v>
      </c>
      <c r="G8" s="1">
        <v>2.64</v>
      </c>
      <c r="H8" s="1">
        <v>2.5099999999999998</v>
      </c>
      <c r="I8" s="1">
        <v>2.54</v>
      </c>
      <c r="J8" s="1">
        <v>2.59</v>
      </c>
      <c r="K8" s="1">
        <v>2.5499999999999998</v>
      </c>
      <c r="L8" s="1">
        <v>2.5299999999999998</v>
      </c>
      <c r="M8" s="1">
        <v>2.5499999999999998</v>
      </c>
      <c r="N8" s="1">
        <f t="shared" si="12"/>
        <v>33000</v>
      </c>
      <c r="O8" s="1">
        <v>2.2999999999999998</v>
      </c>
      <c r="P8" s="1">
        <v>2.37</v>
      </c>
      <c r="Q8" s="1">
        <v>2.2999999999999998</v>
      </c>
      <c r="R8" s="1">
        <v>2.33</v>
      </c>
      <c r="S8" s="1">
        <v>2.38</v>
      </c>
      <c r="T8" s="1">
        <v>2.25</v>
      </c>
      <c r="U8" s="1">
        <v>2.29</v>
      </c>
      <c r="V8" s="1">
        <v>2.27</v>
      </c>
      <c r="W8" s="1">
        <v>2.33</v>
      </c>
      <c r="X8" s="1"/>
      <c r="Y8" s="1">
        <v>550</v>
      </c>
      <c r="Z8" s="5">
        <f t="shared" si="0"/>
        <v>2.395833333333333</v>
      </c>
      <c r="AA8" s="5">
        <f t="shared" si="1"/>
        <v>2.46875</v>
      </c>
      <c r="AB8" s="5">
        <f t="shared" si="2"/>
        <v>2.3858921161825721</v>
      </c>
      <c r="AC8" s="5">
        <f t="shared" si="3"/>
        <v>2.4270833333333335</v>
      </c>
      <c r="AD8" s="5">
        <f t="shared" si="4"/>
        <v>2.479166666666667</v>
      </c>
      <c r="AE8" s="5">
        <f t="shared" si="5"/>
        <v>2.34375</v>
      </c>
      <c r="AF8" s="5">
        <f t="shared" si="6"/>
        <v>2.385416666666667</v>
      </c>
      <c r="AG8" s="5">
        <f t="shared" si="7"/>
        <v>2.3645833333333335</v>
      </c>
      <c r="AH8" s="5">
        <f t="shared" si="8"/>
        <v>2.4170124481327799</v>
      </c>
      <c r="AI8">
        <v>2.395833333333333</v>
      </c>
      <c r="AJ8">
        <v>33000</v>
      </c>
    </row>
    <row r="9" spans="1:43" x14ac:dyDescent="0.3">
      <c r="A9" s="1">
        <v>600</v>
      </c>
      <c r="B9" s="3">
        <v>17.2</v>
      </c>
      <c r="C9" s="4">
        <f t="shared" si="9"/>
        <v>16.86</v>
      </c>
      <c r="D9" s="4">
        <f t="shared" si="10"/>
        <v>8.43</v>
      </c>
      <c r="E9" s="4">
        <f t="shared" si="11"/>
        <v>5.9609101654025958</v>
      </c>
      <c r="F9" s="1">
        <v>2.82</v>
      </c>
      <c r="G9" s="1">
        <v>2.88</v>
      </c>
      <c r="H9" s="1">
        <v>2.74</v>
      </c>
      <c r="I9" s="1">
        <v>2.76</v>
      </c>
      <c r="J9" s="1">
        <v>2.82</v>
      </c>
      <c r="K9" s="1">
        <v>2.78</v>
      </c>
      <c r="L9" s="1">
        <v>2.76</v>
      </c>
      <c r="M9" s="1">
        <v>2.78</v>
      </c>
      <c r="N9" s="1">
        <f t="shared" si="12"/>
        <v>36000</v>
      </c>
      <c r="O9" s="1">
        <v>2.5099999999999998</v>
      </c>
      <c r="P9" s="1">
        <v>2.59</v>
      </c>
      <c r="Q9" s="1">
        <v>2.5099999999999998</v>
      </c>
      <c r="R9" s="1">
        <v>2.5299999999999998</v>
      </c>
      <c r="S9" s="1">
        <v>2.6</v>
      </c>
      <c r="T9" s="1">
        <v>2.44</v>
      </c>
      <c r="U9" s="1">
        <v>2.4900000000000002</v>
      </c>
      <c r="V9" s="1">
        <v>2.4700000000000002</v>
      </c>
      <c r="W9" s="1">
        <v>2.5299999999999998</v>
      </c>
      <c r="X9" s="1"/>
      <c r="Y9" s="1">
        <v>600</v>
      </c>
      <c r="Z9" s="5">
        <f t="shared" si="0"/>
        <v>2.6145833333333335</v>
      </c>
      <c r="AA9" s="5">
        <f t="shared" si="1"/>
        <v>2.6979166666666665</v>
      </c>
      <c r="AB9" s="5">
        <f t="shared" si="2"/>
        <v>2.6037344398340245</v>
      </c>
      <c r="AC9" s="5">
        <f t="shared" si="3"/>
        <v>2.635416666666667</v>
      </c>
      <c r="AD9" s="5">
        <f t="shared" si="4"/>
        <v>2.7083333333333339</v>
      </c>
      <c r="AE9" s="5">
        <f t="shared" si="5"/>
        <v>2.5416666666666665</v>
      </c>
      <c r="AF9" s="5">
        <f t="shared" si="6"/>
        <v>2.59375</v>
      </c>
      <c r="AG9" s="5">
        <f t="shared" si="7"/>
        <v>2.572916666666667</v>
      </c>
      <c r="AH9" s="5">
        <f t="shared" si="8"/>
        <v>2.6244813278008294</v>
      </c>
      <c r="AI9">
        <v>2.6145833333333335</v>
      </c>
      <c r="AJ9">
        <v>36000</v>
      </c>
    </row>
    <row r="10" spans="1:43" x14ac:dyDescent="0.3">
      <c r="A10" s="1">
        <v>650</v>
      </c>
      <c r="B10" s="3"/>
      <c r="C10" s="4">
        <f t="shared" si="9"/>
        <v>18.265000000000001</v>
      </c>
      <c r="D10" s="4">
        <f t="shared" si="10"/>
        <v>9.1325000000000003</v>
      </c>
      <c r="E10" s="4">
        <f t="shared" si="11"/>
        <v>6.4576526791861459</v>
      </c>
      <c r="F10" s="1">
        <v>3.05</v>
      </c>
      <c r="G10" s="1">
        <v>3.12</v>
      </c>
      <c r="H10" s="1">
        <v>2.96</v>
      </c>
      <c r="I10" s="1">
        <v>2.99</v>
      </c>
      <c r="J10" s="1">
        <v>3.05</v>
      </c>
      <c r="K10" s="1">
        <v>3.01</v>
      </c>
      <c r="L10" s="1">
        <v>2.99</v>
      </c>
      <c r="M10" s="1">
        <v>3.01</v>
      </c>
      <c r="N10" s="1">
        <f t="shared" si="12"/>
        <v>39000</v>
      </c>
      <c r="O10" s="1">
        <v>2.7</v>
      </c>
      <c r="P10" s="1">
        <v>2.77</v>
      </c>
      <c r="Q10" s="1">
        <v>2.72</v>
      </c>
      <c r="R10" s="1">
        <v>2.69</v>
      </c>
      <c r="S10" s="1">
        <v>2.8</v>
      </c>
      <c r="T10" s="1">
        <v>2.63</v>
      </c>
      <c r="U10" s="1">
        <v>2.69</v>
      </c>
      <c r="V10" s="1">
        <v>2.67</v>
      </c>
      <c r="W10" s="1">
        <v>2.77</v>
      </c>
      <c r="X10" s="1"/>
      <c r="Y10" s="1">
        <v>650</v>
      </c>
      <c r="Z10" s="5">
        <f t="shared" si="0"/>
        <v>2.8125000000000004</v>
      </c>
      <c r="AA10" s="5">
        <f t="shared" si="1"/>
        <v>2.885416666666667</v>
      </c>
      <c r="AB10" s="5">
        <f t="shared" si="2"/>
        <v>2.8215767634854769</v>
      </c>
      <c r="AC10" s="5">
        <f t="shared" si="3"/>
        <v>2.8020833333333335</v>
      </c>
      <c r="AD10" s="5">
        <f t="shared" si="4"/>
        <v>2.916666666666667</v>
      </c>
      <c r="AE10" s="5">
        <f t="shared" si="5"/>
        <v>2.7395833333333335</v>
      </c>
      <c r="AF10" s="5">
        <f t="shared" si="6"/>
        <v>2.8020833333333335</v>
      </c>
      <c r="AG10" s="5">
        <f t="shared" si="7"/>
        <v>2.78125</v>
      </c>
      <c r="AH10" s="5">
        <f t="shared" si="8"/>
        <v>2.8734439834024892</v>
      </c>
      <c r="AI10">
        <v>2.8125000000000004</v>
      </c>
      <c r="AJ10">
        <v>39000</v>
      </c>
    </row>
    <row r="11" spans="1:43" x14ac:dyDescent="0.3">
      <c r="M11" s="1"/>
      <c r="T11" s="1"/>
      <c r="AI11">
        <v>0.68958333333333344</v>
      </c>
      <c r="AJ11">
        <v>9000</v>
      </c>
    </row>
    <row r="12" spans="1:43" x14ac:dyDescent="0.3">
      <c r="A12" s="1" t="s">
        <v>18</v>
      </c>
      <c r="M12" s="1"/>
      <c r="O12" s="1">
        <v>4.8</v>
      </c>
      <c r="P12">
        <v>4.8</v>
      </c>
      <c r="Q12" s="1">
        <v>4.82</v>
      </c>
      <c r="R12" s="1">
        <v>4.8</v>
      </c>
      <c r="S12" s="1">
        <v>4.8</v>
      </c>
      <c r="T12" s="1">
        <v>4.8</v>
      </c>
      <c r="U12" s="1">
        <v>4.8</v>
      </c>
      <c r="V12" s="1">
        <v>4.8</v>
      </c>
      <c r="W12" s="1">
        <v>4.82</v>
      </c>
      <c r="X12" s="1"/>
      <c r="AI12">
        <v>0.92083333333333339</v>
      </c>
      <c r="AJ12">
        <v>12000</v>
      </c>
    </row>
    <row r="13" spans="1:43" x14ac:dyDescent="0.3">
      <c r="A13" s="1" t="s">
        <v>28</v>
      </c>
      <c r="M13" s="1"/>
      <c r="O13" s="1">
        <v>98000</v>
      </c>
      <c r="Q13" s="1">
        <v>98000</v>
      </c>
      <c r="T13" s="1">
        <v>98000</v>
      </c>
      <c r="U13" s="1">
        <v>98000</v>
      </c>
      <c r="W13" s="1">
        <v>98000</v>
      </c>
      <c r="X13" s="1"/>
      <c r="AI13">
        <v>1.375</v>
      </c>
      <c r="AJ13">
        <v>18000</v>
      </c>
    </row>
    <row r="14" spans="1:43" x14ac:dyDescent="0.3">
      <c r="B14" s="1" t="s">
        <v>13</v>
      </c>
      <c r="F14" s="2">
        <f>INDEX(LINEST($N$2:$N$10,F$2:F$10^{1,2},FALSE,FALSE),3)</f>
        <v>0</v>
      </c>
      <c r="G14" s="2">
        <f>INDEX(LINEST($N$2:$N$10,G$2:G$10^{1,2},FALSE,FALSE),3)</f>
        <v>0</v>
      </c>
      <c r="H14" s="2">
        <f>INDEX(LINEST($N$2:$N$10,H$2:H$10^{1,2},FALSE,FALSE),3)</f>
        <v>0</v>
      </c>
      <c r="I14" s="2">
        <f>INDEX(LINEST($N$2:$N$10,I$2:I$10^{1,2},FALSE,FALSE),3)</f>
        <v>0</v>
      </c>
      <c r="J14" s="2">
        <f>INDEX(LINEST($N$2:$N$10,J$2:J$10^{1,2},FALSE,FALSE),3)</f>
        <v>0</v>
      </c>
      <c r="K14" s="2">
        <f>INDEX(LINEST($N$2:$N$10,K$2:K$10^{1,2},FALSE,FALSE),3)</f>
        <v>0</v>
      </c>
      <c r="L14" s="2">
        <f>INDEX(LINEST($N$2:$N$10,L$2:L$10^{1,2},FALSE,FALSE),3)</f>
        <v>0</v>
      </c>
      <c r="M14" s="2">
        <f>INDEX(LINEST($N$2:$N$10,M$2:M$10^{1,2},FALSE,FALSE),3)</f>
        <v>0</v>
      </c>
      <c r="T14" s="1"/>
      <c r="Z14" s="2">
        <f>INDEX(LINEST($N$2:$N$10,Z$2:Z$10^{1,2},FALSE,FALSE),3)</f>
        <v>0</v>
      </c>
      <c r="AA14" s="2">
        <f>INDEX(LINEST($N$2:$N$10,AA$2:AA$10^{1,2},FALSE,FALSE),3)</f>
        <v>0</v>
      </c>
      <c r="AB14" s="2">
        <f>INDEX(LINEST($N$2:$N$10,AB$2:AB$10^{1,2},FALSE,FALSE),3)</f>
        <v>0</v>
      </c>
      <c r="AC14" s="2">
        <f>INDEX(LINEST($N$2:$N$10,AC$2:AC$10^{1,2},FALSE,FALSE),3)</f>
        <v>0</v>
      </c>
      <c r="AD14" s="2">
        <f>INDEX(LINEST($N$2:$N$10,AD$2:AD$10^{1,2},FALSE,FALSE),3)</f>
        <v>0</v>
      </c>
      <c r="AE14" s="2">
        <f>INDEX(LINEST($N$2:$N$10,AE$2:AE$10^{1,2},FALSE,FALSE),3)</f>
        <v>0</v>
      </c>
      <c r="AF14" s="2">
        <f>INDEX(LINEST($N$2:$N$10,AF$2:AF$10^{1,2},FALSE,FALSE),3)</f>
        <v>0</v>
      </c>
      <c r="AG14" s="2">
        <f>INDEX(LINEST($N$2:$N$10,AG$2:AG$10^{1,2},FALSE,FALSE),3)</f>
        <v>0</v>
      </c>
      <c r="AH14" s="2">
        <f>INDEX(LINEST($N$2:$N$10,AH$2:AH$10^{1,2},FALSE,FALSE),3)</f>
        <v>0</v>
      </c>
      <c r="AI14">
        <v>1.8333333333333335</v>
      </c>
      <c r="AJ14">
        <v>24000</v>
      </c>
      <c r="AK14" s="2"/>
      <c r="AL14" s="2"/>
      <c r="AM14" s="2"/>
      <c r="AO14" s="2"/>
      <c r="AP14" s="2"/>
    </row>
    <row r="15" spans="1:43" x14ac:dyDescent="0.3">
      <c r="B15" s="1" t="s">
        <v>14</v>
      </c>
      <c r="F15" s="2">
        <f>INDEX(LINEST($N$2:$N$10,F$2:F$10^{1,2},FALSE,FALSE),2)</f>
        <v>12431.186295899019</v>
      </c>
      <c r="G15" s="2">
        <f>INDEX(LINEST($N$2:$N$10,G$2:G$10^{1,2},FALSE,FALSE),2)</f>
        <v>12276.075278443672</v>
      </c>
      <c r="H15" s="2">
        <f>INDEX(LINEST($N$2:$N$10,H$2:H$10^{1,2},FALSE,FALSE),2)</f>
        <v>12913.980695566312</v>
      </c>
      <c r="I15" s="2">
        <f>INDEX(LINEST($N$2:$N$10,I$2:I$10^{1,2},FALSE,FALSE),2)</f>
        <v>12700.548566313257</v>
      </c>
      <c r="J15" s="2">
        <f>INDEX(LINEST($N$2:$N$10,J$2:J$10^{1,2},FALSE,FALSE),2)</f>
        <v>12477.470633810395</v>
      </c>
      <c r="K15" s="2">
        <f>INDEX(LINEST($N$2:$N$10,K$2:K$10^{1,2},FALSE,FALSE),2)</f>
        <v>12617.500101766993</v>
      </c>
      <c r="L15" s="2">
        <f>INDEX(LINEST($N$2:$N$10,L$2:L$10^{1,2},FALSE,FALSE),2)</f>
        <v>12823.610983634353</v>
      </c>
      <c r="M15" s="2">
        <f>INDEX(LINEST($N$2:$N$10,M$2:M$10^{1,2},FALSE,FALSE),2)</f>
        <v>12709.700509362918</v>
      </c>
      <c r="T15" s="1"/>
      <c r="Z15" s="2">
        <f>INDEX(LINEST($N$2:$N$10,Z$2:Z$10^{1,2},FALSE,FALSE),2)</f>
        <v>13001.51518426758</v>
      </c>
      <c r="AA15" s="2">
        <f>INDEX(LINEST($N$2:$N$10,AA$2:AA$10^{1,2},FALSE,FALSE),2)</f>
        <v>12682.035489514199</v>
      </c>
      <c r="AB15" s="2">
        <f>INDEX(LINEST($N$2:$N$10,AB$2:AB$10^{1,2},FALSE,FALSE),2)</f>
        <v>14111.034872877302</v>
      </c>
      <c r="AC15" s="2">
        <f>INDEX(LINEST($N$2:$N$10,AC$2:AC$10^{1,2},FALSE,FALSE),2)</f>
        <v>12866.208103938689</v>
      </c>
      <c r="AD15" s="2">
        <f>INDEX(LINEST($N$2:$N$10,AD$2:AD$10^{1,2},FALSE,FALSE),2)</f>
        <v>12772.560908129319</v>
      </c>
      <c r="AE15" s="2">
        <f>INDEX(LINEST($N$2:$N$10,AE$2:AE$10^{1,2},FALSE,FALSE),2)</f>
        <v>13108.876059633149</v>
      </c>
      <c r="AF15" s="2">
        <f>INDEX(LINEST($N$2:$N$10,AF$2:AF$10^{1,2},FALSE,FALSE),2)</f>
        <v>13114.798359155298</v>
      </c>
      <c r="AG15" s="2">
        <f>INDEX(LINEST($N$2:$N$10,AG$2:AG$10^{1,2},FALSE,FALSE),2)</f>
        <v>13166.023073080518</v>
      </c>
      <c r="AH15" s="2">
        <f>INDEX(LINEST($N$2:$N$10,AH$2:AH$10^{1,2},FALSE,FALSE),2)</f>
        <v>13848.123238227665</v>
      </c>
      <c r="AI15">
        <v>2.0416666666666665</v>
      </c>
      <c r="AJ15">
        <v>27000</v>
      </c>
      <c r="AK15" s="2"/>
      <c r="AL15" s="2"/>
      <c r="AM15" s="2"/>
      <c r="AO15" s="2"/>
      <c r="AP15" s="2"/>
    </row>
    <row r="16" spans="1:43" x14ac:dyDescent="0.3">
      <c r="B16" s="1" t="s">
        <v>15</v>
      </c>
      <c r="F16" s="2">
        <f>INDEX(LINEST($N$2:$N$10,F$2:F$10^{1,2},FALSE,FALSE),1)</f>
        <v>117.63799258533811</v>
      </c>
      <c r="G16" s="2">
        <f>INDEX(LINEST($N$2:$N$10,G$2:G$10^{1,2},FALSE,FALSE),1)</f>
        <v>76.042553979691533</v>
      </c>
      <c r="H16" s="2">
        <f>INDEX(LINEST($N$2:$N$10,H$2:H$10^{1,2},FALSE,FALSE),1)</f>
        <v>86.515992795181035</v>
      </c>
      <c r="I16" s="2">
        <f>INDEX(LINEST($N$2:$N$10,I$2:I$10^{1,2},FALSE,FALSE),1)</f>
        <v>116.2825951519487</v>
      </c>
      <c r="J16" s="2">
        <f>INDEX(LINEST($N$2:$N$10,J$2:J$10^{1,2},FALSE,FALSE),1)</f>
        <v>101.82059256467288</v>
      </c>
      <c r="K16" s="2">
        <f>INDEX(LINEST($N$2:$N$10,K$2:K$10^{1,2},FALSE,FALSE),1)</f>
        <v>116.48400617638146</v>
      </c>
      <c r="L16" s="2">
        <f>INDEX(LINEST($N$2:$N$10,L$2:L$10^{1,2},FALSE,FALSE),1)</f>
        <v>76.837737425544248</v>
      </c>
      <c r="M16" s="2">
        <f>INDEX(LINEST($N$2:$N$10,M$2:M$10^{1,2},FALSE,FALSE),1)</f>
        <v>84.174995967615558</v>
      </c>
      <c r="T16" s="1"/>
      <c r="Z16" s="2">
        <f>INDEX(LINEST($N$2:$N$10,Z$2:Z$10^{1,2},FALSE,FALSE),1)</f>
        <v>298.10803865471041</v>
      </c>
      <c r="AA16" s="2">
        <f>INDEX(LINEST($N$2:$N$10,AA$2:AA$10^{1,2},FALSE,FALSE),1)</f>
        <v>265.14715738785526</v>
      </c>
      <c r="AB16" s="2">
        <f>INDEX(LINEST($N$2:$N$10,AB$2:AB$10^{1,2},FALSE,FALSE),1)</f>
        <v>-113.97783034536754</v>
      </c>
      <c r="AC16" s="2">
        <f>INDEX(LINEST($N$2:$N$10,AC$2:AC$10^{1,2},FALSE,FALSE),1)</f>
        <v>326.60580357888693</v>
      </c>
      <c r="AD16" s="2">
        <f>INDEX(LINEST($N$2:$N$10,AD$2:AD$10^{1,2},FALSE,FALSE),1)</f>
        <v>199.95323366264739</v>
      </c>
      <c r="AE16" s="2">
        <f>INDEX(LINEST($N$2:$N$10,AE$2:AE$10^{1,2},FALSE,FALSE),1)</f>
        <v>399.04974198141809</v>
      </c>
      <c r="AF16" s="2">
        <f>INDEX(LINEST($N$2:$N$10,AF$2:AF$10^{1,2},FALSE,FALSE),1)</f>
        <v>286.34030014894239</v>
      </c>
      <c r="AG16" s="2">
        <f>INDEX(LINEST($N$2:$N$10,AG$2:AG$10^{1,2},FALSE,FALSE),1)</f>
        <v>307.87371513414195</v>
      </c>
      <c r="AH16" s="2">
        <f>INDEX(LINEST($N$2:$N$10,AH$2:AH$10^{1,2},FALSE,FALSE),1)</f>
        <v>-78.489029824631501</v>
      </c>
      <c r="AI16">
        <v>2.2708333333333335</v>
      </c>
      <c r="AJ16">
        <v>30000</v>
      </c>
      <c r="AK16" s="2"/>
      <c r="AL16" s="2"/>
      <c r="AM16" s="2"/>
      <c r="AO16" s="2"/>
      <c r="AP16" s="2"/>
    </row>
    <row r="17" spans="1:36" x14ac:dyDescent="0.3">
      <c r="M17" s="1">
        <v>5.12</v>
      </c>
      <c r="T17" s="1"/>
      <c r="AI17">
        <v>2.46875</v>
      </c>
      <c r="AJ17">
        <v>33000</v>
      </c>
    </row>
    <row r="18" spans="1:36" x14ac:dyDescent="0.3">
      <c r="A18" s="1">
        <v>150</v>
      </c>
      <c r="B18" s="1" t="s">
        <v>16</v>
      </c>
      <c r="H18" s="1">
        <v>0.05</v>
      </c>
      <c r="I18" s="1">
        <v>0.04</v>
      </c>
      <c r="J18" s="1">
        <v>0.05</v>
      </c>
      <c r="L18" s="1">
        <v>0.04</v>
      </c>
      <c r="M18" s="1">
        <v>0.05</v>
      </c>
      <c r="T18" s="1"/>
      <c r="AI18">
        <v>2.6979166666666665</v>
      </c>
      <c r="AJ18">
        <v>36000</v>
      </c>
    </row>
    <row r="19" spans="1:36" x14ac:dyDescent="0.3">
      <c r="A19" s="1">
        <v>650</v>
      </c>
      <c r="B19" s="6" t="s">
        <v>38</v>
      </c>
      <c r="M19" s="1"/>
      <c r="T19" s="1"/>
      <c r="AI19">
        <v>2.885416666666667</v>
      </c>
      <c r="AJ19">
        <v>39000</v>
      </c>
    </row>
    <row r="20" spans="1:36" x14ac:dyDescent="0.3">
      <c r="M20" s="1"/>
      <c r="T20" s="1"/>
      <c r="AI20">
        <v>0.67500000000000004</v>
      </c>
      <c r="AJ20">
        <v>9000</v>
      </c>
    </row>
    <row r="21" spans="1:36" x14ac:dyDescent="0.3">
      <c r="M21" s="1"/>
      <c r="T21" s="1"/>
      <c r="AI21">
        <v>0.89999999999999991</v>
      </c>
      <c r="AJ21">
        <v>12000</v>
      </c>
    </row>
    <row r="22" spans="1:36" x14ac:dyDescent="0.3">
      <c r="M22" s="1"/>
      <c r="T22" s="1"/>
      <c r="AI22">
        <v>1.3468749999999998</v>
      </c>
      <c r="AJ22">
        <v>18000</v>
      </c>
    </row>
    <row r="23" spans="1:36" x14ac:dyDescent="0.3">
      <c r="M23" s="1"/>
      <c r="T23" s="1"/>
      <c r="AI23">
        <v>1.7916666666666667</v>
      </c>
      <c r="AJ23">
        <v>24000</v>
      </c>
    </row>
    <row r="24" spans="1:36" x14ac:dyDescent="0.3">
      <c r="M24" s="1"/>
      <c r="T24" s="1"/>
      <c r="AI24">
        <v>2</v>
      </c>
      <c r="AJ24">
        <v>27000</v>
      </c>
    </row>
    <row r="25" spans="1:36" x14ac:dyDescent="0.3">
      <c r="F25"/>
      <c r="G25"/>
      <c r="H25"/>
      <c r="I25"/>
      <c r="J25"/>
      <c r="K25"/>
      <c r="L25"/>
      <c r="AI25">
        <v>2.21875</v>
      </c>
      <c r="AJ25">
        <v>30000</v>
      </c>
    </row>
    <row r="26" spans="1:36" x14ac:dyDescent="0.3">
      <c r="AI26">
        <v>2.4270833333333335</v>
      </c>
      <c r="AJ26">
        <v>33000</v>
      </c>
    </row>
    <row r="27" spans="1:36" x14ac:dyDescent="0.3">
      <c r="AI27">
        <v>2.635416666666667</v>
      </c>
      <c r="AJ27">
        <v>36000</v>
      </c>
    </row>
    <row r="28" spans="1:36" x14ac:dyDescent="0.3">
      <c r="AI28">
        <v>2.8020833333333335</v>
      </c>
      <c r="AJ28">
        <v>39000</v>
      </c>
    </row>
    <row r="29" spans="1:36" x14ac:dyDescent="0.3">
      <c r="AI29">
        <v>0.69062500000000016</v>
      </c>
      <c r="AJ29">
        <v>9000</v>
      </c>
    </row>
    <row r="30" spans="1:36" x14ac:dyDescent="0.3">
      <c r="AI30">
        <v>0.921875</v>
      </c>
      <c r="AJ30">
        <v>12000</v>
      </c>
    </row>
    <row r="31" spans="1:36" x14ac:dyDescent="0.3">
      <c r="AI31">
        <v>1.3791666666666669</v>
      </c>
      <c r="AJ31">
        <v>18000</v>
      </c>
    </row>
    <row r="32" spans="1:36" x14ac:dyDescent="0.3">
      <c r="AI32">
        <v>1.8333333333333335</v>
      </c>
      <c r="AJ32">
        <v>24000</v>
      </c>
    </row>
    <row r="33" spans="35:36" x14ac:dyDescent="0.3">
      <c r="AI33">
        <v>2.052083333333333</v>
      </c>
      <c r="AJ33">
        <v>27000</v>
      </c>
    </row>
    <row r="34" spans="35:36" x14ac:dyDescent="0.3">
      <c r="AI34">
        <v>2.2708333333333335</v>
      </c>
      <c r="AJ34">
        <v>30000</v>
      </c>
    </row>
    <row r="35" spans="35:36" x14ac:dyDescent="0.3">
      <c r="AI35">
        <v>2.479166666666667</v>
      </c>
      <c r="AJ35">
        <v>33000</v>
      </c>
    </row>
    <row r="36" spans="35:36" x14ac:dyDescent="0.3">
      <c r="AI36">
        <v>2.7083333333333339</v>
      </c>
      <c r="AJ36">
        <v>36000</v>
      </c>
    </row>
    <row r="37" spans="35:36" x14ac:dyDescent="0.3">
      <c r="AI37">
        <v>2.916666666666667</v>
      </c>
      <c r="AJ37">
        <v>39000</v>
      </c>
    </row>
    <row r="38" spans="35:36" x14ac:dyDescent="0.3">
      <c r="AI38">
        <v>0.66145833333333337</v>
      </c>
      <c r="AJ38">
        <v>9000</v>
      </c>
    </row>
    <row r="39" spans="35:36" x14ac:dyDescent="0.3">
      <c r="AI39">
        <v>0.87916666666666665</v>
      </c>
      <c r="AJ39">
        <v>12000</v>
      </c>
    </row>
    <row r="40" spans="35:36" x14ac:dyDescent="0.3">
      <c r="AI40">
        <v>1.3177083333333335</v>
      </c>
      <c r="AJ40">
        <v>18000</v>
      </c>
    </row>
    <row r="41" spans="35:36" x14ac:dyDescent="0.3">
      <c r="AI41">
        <v>1.7416666666666667</v>
      </c>
      <c r="AJ41">
        <v>24000</v>
      </c>
    </row>
    <row r="42" spans="35:36" x14ac:dyDescent="0.3">
      <c r="AI42">
        <v>1.9562499999999998</v>
      </c>
      <c r="AJ42">
        <v>27000</v>
      </c>
    </row>
    <row r="43" spans="35:36" x14ac:dyDescent="0.3">
      <c r="AI43">
        <v>2.166666666666667</v>
      </c>
      <c r="AJ43">
        <v>30000</v>
      </c>
    </row>
    <row r="44" spans="35:36" x14ac:dyDescent="0.3">
      <c r="AI44">
        <v>2.34375</v>
      </c>
      <c r="AJ44">
        <v>33000</v>
      </c>
    </row>
    <row r="45" spans="35:36" x14ac:dyDescent="0.3">
      <c r="AI45">
        <v>2.5416666666666665</v>
      </c>
      <c r="AJ45">
        <v>36000</v>
      </c>
    </row>
    <row r="46" spans="35:36" x14ac:dyDescent="0.3">
      <c r="AI46">
        <v>2.7395833333333335</v>
      </c>
      <c r="AJ46">
        <v>39000</v>
      </c>
    </row>
    <row r="47" spans="35:36" x14ac:dyDescent="0.3">
      <c r="AI47">
        <v>0.67083333333333339</v>
      </c>
      <c r="AJ47">
        <v>9000</v>
      </c>
    </row>
    <row r="48" spans="35:36" x14ac:dyDescent="0.3">
      <c r="AI48">
        <v>0.890625</v>
      </c>
      <c r="AJ48">
        <v>12000</v>
      </c>
    </row>
    <row r="49" spans="35:36" x14ac:dyDescent="0.3">
      <c r="AI49">
        <v>1.3312500000000003</v>
      </c>
      <c r="AJ49">
        <v>18000</v>
      </c>
    </row>
    <row r="50" spans="35:36" x14ac:dyDescent="0.3">
      <c r="AI50">
        <v>1.7677083333333334</v>
      </c>
      <c r="AJ50">
        <v>24000</v>
      </c>
    </row>
    <row r="51" spans="35:36" x14ac:dyDescent="0.3">
      <c r="AI51">
        <v>1.9833333333333334</v>
      </c>
      <c r="AJ51">
        <v>27000</v>
      </c>
    </row>
    <row r="52" spans="35:36" x14ac:dyDescent="0.3">
      <c r="AI52">
        <v>2.1875000000000004</v>
      </c>
      <c r="AJ52">
        <v>30000</v>
      </c>
    </row>
    <row r="53" spans="35:36" x14ac:dyDescent="0.3">
      <c r="AI53">
        <v>2.385416666666667</v>
      </c>
      <c r="AJ53">
        <v>33000</v>
      </c>
    </row>
    <row r="54" spans="35:36" x14ac:dyDescent="0.3">
      <c r="AI54">
        <v>2.59375</v>
      </c>
      <c r="AJ54">
        <v>36000</v>
      </c>
    </row>
    <row r="55" spans="35:36" x14ac:dyDescent="0.3">
      <c r="AI55">
        <v>2.8020833333333335</v>
      </c>
      <c r="AJ55">
        <v>39000</v>
      </c>
    </row>
    <row r="56" spans="35:36" x14ac:dyDescent="0.3">
      <c r="AI56">
        <v>0.6635416666666667</v>
      </c>
      <c r="AJ56">
        <v>9000</v>
      </c>
    </row>
    <row r="57" spans="35:36" x14ac:dyDescent="0.3">
      <c r="AI57">
        <v>0.88437500000000002</v>
      </c>
      <c r="AJ57">
        <v>12000</v>
      </c>
    </row>
    <row r="58" spans="35:36" x14ac:dyDescent="0.3">
      <c r="AI58">
        <v>1.3229166666666667</v>
      </c>
      <c r="AJ58">
        <v>18000</v>
      </c>
    </row>
    <row r="59" spans="35:36" x14ac:dyDescent="0.3">
      <c r="AI59">
        <v>1.7593750000000004</v>
      </c>
      <c r="AJ59">
        <v>24000</v>
      </c>
    </row>
    <row r="60" spans="35:36" x14ac:dyDescent="0.3">
      <c r="AI60">
        <v>1.9729166666666667</v>
      </c>
      <c r="AJ60">
        <v>27000</v>
      </c>
    </row>
    <row r="61" spans="35:36" x14ac:dyDescent="0.3">
      <c r="AI61">
        <v>2.1770833333333335</v>
      </c>
      <c r="AJ61">
        <v>30000</v>
      </c>
    </row>
    <row r="62" spans="35:36" x14ac:dyDescent="0.3">
      <c r="AI62">
        <v>2.3645833333333335</v>
      </c>
      <c r="AJ62">
        <v>33000</v>
      </c>
    </row>
    <row r="63" spans="35:36" x14ac:dyDescent="0.3">
      <c r="AI63">
        <v>2.572916666666667</v>
      </c>
      <c r="AJ63">
        <v>36000</v>
      </c>
    </row>
    <row r="64" spans="35:36" x14ac:dyDescent="0.3">
      <c r="AI64">
        <v>2.78125</v>
      </c>
      <c r="AJ64">
        <v>39000</v>
      </c>
    </row>
    <row r="65" spans="35:36" x14ac:dyDescent="0.3">
      <c r="AI65">
        <v>0.62655601659751037</v>
      </c>
      <c r="AJ65">
        <v>9000</v>
      </c>
    </row>
    <row r="66" spans="35:36" x14ac:dyDescent="0.3">
      <c r="AI66">
        <v>0.84751037344398328</v>
      </c>
      <c r="AJ66">
        <v>12000</v>
      </c>
    </row>
    <row r="67" spans="35:36" x14ac:dyDescent="0.3">
      <c r="AI67">
        <v>1.2904564315352696</v>
      </c>
      <c r="AJ67">
        <v>18000</v>
      </c>
    </row>
    <row r="68" spans="35:36" x14ac:dyDescent="0.3">
      <c r="AI68">
        <v>1.7313278008298756</v>
      </c>
      <c r="AJ68">
        <v>24000</v>
      </c>
    </row>
    <row r="69" spans="35:36" x14ac:dyDescent="0.3">
      <c r="AI69">
        <v>1.9522821576763483</v>
      </c>
      <c r="AJ69">
        <v>27000</v>
      </c>
    </row>
    <row r="70" spans="35:36" x14ac:dyDescent="0.3">
      <c r="AI70">
        <v>2.1680497925311202</v>
      </c>
      <c r="AJ70">
        <v>30000</v>
      </c>
    </row>
    <row r="71" spans="35:36" x14ac:dyDescent="0.3">
      <c r="AI71">
        <v>2.3858921161825721</v>
      </c>
      <c r="AJ71">
        <v>33000</v>
      </c>
    </row>
    <row r="72" spans="35:36" x14ac:dyDescent="0.3">
      <c r="AI72">
        <v>2.6037344398340245</v>
      </c>
      <c r="AJ72">
        <v>36000</v>
      </c>
    </row>
    <row r="73" spans="35:36" x14ac:dyDescent="0.3">
      <c r="AI73">
        <v>2.8215767634854769</v>
      </c>
      <c r="AJ73">
        <v>39000</v>
      </c>
    </row>
    <row r="74" spans="35:36" x14ac:dyDescent="0.3">
      <c r="AI74">
        <v>0.65145228215767625</v>
      </c>
      <c r="AJ74">
        <v>9000</v>
      </c>
    </row>
    <row r="75" spans="35:36" x14ac:dyDescent="0.3">
      <c r="AI75">
        <v>0.87136929460580914</v>
      </c>
      <c r="AJ75">
        <v>12000</v>
      </c>
    </row>
    <row r="76" spans="35:36" x14ac:dyDescent="0.3">
      <c r="AI76">
        <v>1.3112033195020747</v>
      </c>
      <c r="AJ76">
        <v>18000</v>
      </c>
    </row>
    <row r="77" spans="35:36" x14ac:dyDescent="0.3">
      <c r="AI77">
        <v>1.7510373443983402</v>
      </c>
      <c r="AJ77">
        <v>24000</v>
      </c>
    </row>
    <row r="78" spans="35:36" x14ac:dyDescent="0.3">
      <c r="AI78">
        <v>1.9782157676348546</v>
      </c>
      <c r="AJ78">
        <v>27000</v>
      </c>
    </row>
    <row r="79" spans="35:36" x14ac:dyDescent="0.3">
      <c r="AI79">
        <v>2.1887966804979251</v>
      </c>
      <c r="AJ79">
        <v>30000</v>
      </c>
    </row>
    <row r="80" spans="35:36" x14ac:dyDescent="0.3">
      <c r="AI80">
        <v>2.4170124481327799</v>
      </c>
      <c r="AJ80">
        <v>33000</v>
      </c>
    </row>
    <row r="81" spans="35:36" x14ac:dyDescent="0.3">
      <c r="AI81">
        <v>2.6244813278008294</v>
      </c>
      <c r="AJ81">
        <v>36000</v>
      </c>
    </row>
    <row r="82" spans="35:36" x14ac:dyDescent="0.3">
      <c r="AI82">
        <v>2.8734439834024892</v>
      </c>
      <c r="AJ82">
        <v>39000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Data</vt:lpstr>
      <vt:lpstr>Summary V4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2018-01-07T15:39:02Z</dcterms:modified>
</cp:coreProperties>
</file>