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 V4" sheetId="2" r:id="rId1"/>
    <sheet name="Data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M16" i="1" l="1"/>
  <c r="M15" i="1"/>
  <c r="M14" i="1"/>
  <c r="L16" i="1" l="1"/>
  <c r="L15" i="1"/>
  <c r="L14" i="1"/>
  <c r="J16" i="1" l="1"/>
  <c r="I16" i="1"/>
  <c r="H16" i="1"/>
  <c r="J15" i="1"/>
  <c r="I15" i="1"/>
  <c r="H15" i="1"/>
  <c r="J14" i="1"/>
  <c r="I14" i="1"/>
  <c r="H14" i="1"/>
  <c r="F15" i="1" l="1"/>
  <c r="F14" i="1"/>
  <c r="N3" i="1"/>
  <c r="N4" i="1"/>
  <c r="N5" i="1"/>
  <c r="N6" i="1"/>
  <c r="N7" i="1"/>
  <c r="N8" i="1"/>
  <c r="N9" i="1"/>
  <c r="N10" i="1"/>
  <c r="N2" i="1"/>
  <c r="K16" i="1" s="1"/>
  <c r="F16" i="1" l="1"/>
  <c r="G14" i="1"/>
  <c r="G15" i="1"/>
  <c r="G16" i="1"/>
  <c r="K14" i="1"/>
  <c r="K15" i="1"/>
  <c r="D3" i="1" l="1"/>
  <c r="E3" i="1" s="1"/>
  <c r="D2" i="1"/>
  <c r="E2" i="1" s="1"/>
  <c r="C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</calcChain>
</file>

<file path=xl/sharedStrings.xml><?xml version="1.0" encoding="utf-8"?>
<sst xmlns="http://schemas.openxmlformats.org/spreadsheetml/2006/main" count="30" uniqueCount="28">
  <si>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</si>
  <si>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</si>
  <si>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</si>
  <si>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</si>
  <si>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</si>
  <si>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</si>
  <si>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</si>
  <si>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</si>
  <si>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</si>
  <si>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</si>
  <si>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</si>
  <si>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</si>
  <si>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</si>
  <si>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</si>
  <si>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</si>
  <si>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</si>
  <si>
    <t>dropout, vrms</t>
  </si>
  <si>
    <t>SN7</t>
  </si>
  <si>
    <t>at V</t>
  </si>
  <si>
    <t>SN5?</t>
  </si>
  <si>
    <t>SN6?</t>
  </si>
  <si>
    <t>SN1?</t>
  </si>
  <si>
    <t>SN3?</t>
  </si>
  <si>
    <t>SN4?</t>
  </si>
  <si>
    <t>SN0?</t>
  </si>
  <si>
    <t>SN5 rept</t>
  </si>
  <si>
    <t>SN2?</t>
  </si>
  <si>
    <t>SN7?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</si>
</sst>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Board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Data!$H$1</c:f>
              <c:strCache>
                <c:ptCount val="1"/>
                <c:pt idx="0">
                  <c:v>SN2?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87240"/>
        <c:axId val="586187632"/>
      </c:scatterChart>
      <c:valAx>
        <c:axId val="586187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6187632"/>
        <c:crosses val="autoZero"/>
        <c:crossBetween val="midCat"/>
      </c:valAx>
      <c:valAx>
        <c:axId val="5861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8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Data!$B$2:$B$10</c:f>
              <c:numCache>
                <c:formatCode>0.0</c:formatCode>
                <c:ptCount val="9"/>
                <c:pt idx="0">
                  <c:v>4.0999999999999996</c:v>
                </c:pt>
                <c:pt idx="3">
                  <c:v>10.8</c:v>
                </c:pt>
                <c:pt idx="7">
                  <c:v>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89592"/>
        <c:axId val="576880064"/>
      </c:scatterChart>
      <c:valAx>
        <c:axId val="58618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0064"/>
        <c:crosses val="autoZero"/>
        <c:crossBetween val="midCat"/>
      </c:valAx>
      <c:valAx>
        <c:axId val="576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pk-pk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8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SN2?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79672"/>
        <c:axId val="57688163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SN7?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0.70299999999999996</c:v>
                      </c:pt>
                      <c:pt idx="1">
                        <c:v>0.93799999999999994</c:v>
                      </c:pt>
                      <c:pt idx="2">
                        <c:v>1.405</c:v>
                      </c:pt>
                      <c:pt idx="3">
                        <c:v>1.8680000000000001</c:v>
                      </c:pt>
                      <c:pt idx="4">
                        <c:v>2.09</c:v>
                      </c:pt>
                      <c:pt idx="5">
                        <c:v>2.33</c:v>
                      </c:pt>
                      <c:pt idx="6">
                        <c:v>2.5499999999999998</c:v>
                      </c:pt>
                      <c:pt idx="7">
                        <c:v>2.78</c:v>
                      </c:pt>
                      <c:pt idx="8">
                        <c:v>3.01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768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1632"/>
        <c:crosses val="autoZero"/>
        <c:crossBetween val="midCat"/>
      </c:valAx>
      <c:valAx>
        <c:axId val="5768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175260</xdr:rowOff>
    </xdr:from>
    <xdr:to>
      <xdr:col>16</xdr:col>
      <xdr:colOff>335280</xdr:colOff>
      <xdr:row>34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19</xdr:row>
      <xdr:rowOff>129540</xdr:rowOff>
    </xdr:from>
    <xdr:to>
      <xdr:col>7</xdr:col>
      <xdr:colOff>335280</xdr:colOff>
      <xdr:row>34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H1" workbookViewId="0">
      <selection activeCell="M2" sqref="M2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12" width="6" style="1" bestFit="1" customWidth="1"/>
    <col min="14" max="14" width="6" style="1" bestFit="1" customWidth="1"/>
    <col min="24" max="24" width="7.44140625" style="1" bestFit="1" customWidth="1"/>
  </cols>
  <sheetData>
    <row r="1" spans="1:24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24</v>
      </c>
      <c r="G1" s="1" t="s">
        <v>21</v>
      </c>
      <c r="H1" s="1" t="s">
        <v>26</v>
      </c>
      <c r="I1" s="1" t="s">
        <v>22</v>
      </c>
      <c r="J1" s="1" t="s">
        <v>23</v>
      </c>
      <c r="K1" s="1" t="s">
        <v>19</v>
      </c>
      <c r="L1" s="1" t="s">
        <v>20</v>
      </c>
      <c r="M1" s="1" t="s">
        <v>27</v>
      </c>
      <c r="N1" s="1" t="s">
        <v>12</v>
      </c>
      <c r="O1" s="1" t="s">
        <v>10</v>
      </c>
      <c r="P1" s="1" t="s">
        <v>11</v>
      </c>
      <c r="Q1" s="1" t="s">
        <v>6</v>
      </c>
      <c r="R1" s="1" t="s">
        <v>8</v>
      </c>
      <c r="S1" s="1" t="s">
        <v>9</v>
      </c>
      <c r="T1" s="1" t="s">
        <v>5</v>
      </c>
      <c r="U1" s="1" t="s">
        <v>25</v>
      </c>
      <c r="V1" s="1" t="s">
        <v>7</v>
      </c>
      <c r="W1" s="1" t="s">
        <v>17</v>
      </c>
      <c r="X1" s="1" t="s">
        <v>0</v>
      </c>
    </row>
    <row r="2" spans="1:24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H2" s="1">
        <v>0.69199999999999995</v>
      </c>
      <c r="I2" s="1">
        <v>0.70199999999999996</v>
      </c>
      <c r="J2" s="1">
        <v>0.71399999999999997</v>
      </c>
      <c r="K2" s="1">
        <v>0.70699999999999996</v>
      </c>
      <c r="L2" s="1">
        <v>0.69699999999999995</v>
      </c>
      <c r="M2" s="1">
        <v>0.70299999999999996</v>
      </c>
      <c r="N2" s="1">
        <f>A2*60</f>
        <v>9000</v>
      </c>
      <c r="O2" s="1">
        <v>0.63500000000000001</v>
      </c>
      <c r="P2" s="1">
        <v>0.63700000000000001</v>
      </c>
      <c r="Q2" s="1">
        <v>0.66200000000000003</v>
      </c>
      <c r="R2" s="1">
        <v>0.64800000000000002</v>
      </c>
      <c r="S2" s="1">
        <v>0.66300000000000003</v>
      </c>
      <c r="T2" s="1">
        <v>0.64500000000000002</v>
      </c>
      <c r="U2" s="1">
        <v>0.64400000000000002</v>
      </c>
      <c r="V2" s="1">
        <v>0.50600000000000001</v>
      </c>
      <c r="W2" s="1">
        <v>0.56999999999999995</v>
      </c>
      <c r="X2" s="1">
        <v>150</v>
      </c>
    </row>
    <row r="3" spans="1:24" x14ac:dyDescent="0.3">
      <c r="A3" s="1">
        <v>200</v>
      </c>
      <c r="B3" s="3"/>
      <c r="C3" s="4">
        <f t="shared" ref="C3:C10" si="0">A3*0.0281</f>
        <v>5.62</v>
      </c>
      <c r="D3" s="4">
        <f t="shared" ref="D3:D10" si="1">C3/2</f>
        <v>2.81</v>
      </c>
      <c r="E3" s="4">
        <f t="shared" ref="E3:E10" si="2">D3*SQRT(2)/2</f>
        <v>1.9869700551341987</v>
      </c>
      <c r="F3" s="1">
        <v>0.95599999999999996</v>
      </c>
      <c r="G3" s="1">
        <v>0.97299999999999998</v>
      </c>
      <c r="H3" s="1">
        <v>0.92200000000000004</v>
      </c>
      <c r="I3" s="1">
        <v>0.93600000000000005</v>
      </c>
      <c r="J3" s="1">
        <v>0.95199999999999996</v>
      </c>
      <c r="K3" s="1">
        <v>0.94199999999999995</v>
      </c>
      <c r="L3" s="1">
        <v>0.93</v>
      </c>
      <c r="M3" s="1">
        <v>0.93799999999999994</v>
      </c>
      <c r="N3" s="1">
        <f t="shared" ref="N3:N10" si="3">A3*60</f>
        <v>12000</v>
      </c>
      <c r="O3" s="1">
        <v>0.84399999999999997</v>
      </c>
      <c r="P3" s="1">
        <v>0.84899999999999998</v>
      </c>
      <c r="Q3" s="1">
        <v>0.88400000000000001</v>
      </c>
      <c r="R3" s="1">
        <v>0.86399999999999999</v>
      </c>
      <c r="S3" s="1">
        <v>0.88500000000000001</v>
      </c>
      <c r="T3" s="1">
        <v>0.86099999999999999</v>
      </c>
      <c r="U3" s="1">
        <v>0.85499999999999998</v>
      </c>
      <c r="V3" s="1">
        <v>0.71799999999999997</v>
      </c>
      <c r="W3" s="1">
        <v>0.78200000000000003</v>
      </c>
      <c r="X3" s="1">
        <v>200</v>
      </c>
    </row>
    <row r="4" spans="1:24" x14ac:dyDescent="0.3">
      <c r="A4" s="1">
        <v>300</v>
      </c>
      <c r="B4" s="3"/>
      <c r="C4" s="4">
        <f t="shared" si="0"/>
        <v>8.43</v>
      </c>
      <c r="D4" s="4">
        <f t="shared" si="1"/>
        <v>4.2149999999999999</v>
      </c>
      <c r="E4" s="4">
        <f t="shared" si="2"/>
        <v>2.9804550827012979</v>
      </c>
      <c r="F4" s="1">
        <v>1.429</v>
      </c>
      <c r="G4" s="1">
        <v>1.456</v>
      </c>
      <c r="H4" s="1">
        <v>1.3819999999999999</v>
      </c>
      <c r="I4" s="1">
        <v>1.4</v>
      </c>
      <c r="J4" s="1">
        <v>1.43</v>
      </c>
      <c r="K4" s="1">
        <v>1.409</v>
      </c>
      <c r="L4" s="1">
        <v>1.3919999999999999</v>
      </c>
      <c r="M4" s="1">
        <v>1.405</v>
      </c>
      <c r="N4" s="1">
        <f t="shared" si="3"/>
        <v>18000</v>
      </c>
      <c r="O4" s="1">
        <v>1.2649999999999999</v>
      </c>
      <c r="P4" s="1">
        <v>1.27</v>
      </c>
      <c r="Q4" s="1">
        <v>1.32</v>
      </c>
      <c r="R4" s="1">
        <v>1.2929999999999999</v>
      </c>
      <c r="S4" s="1">
        <v>1.3240000000000001</v>
      </c>
      <c r="T4" s="1">
        <v>1.2889999999999999</v>
      </c>
      <c r="U4" s="1">
        <v>1.278</v>
      </c>
      <c r="V4" s="1">
        <v>1.1111</v>
      </c>
      <c r="W4" s="1">
        <v>1.08</v>
      </c>
      <c r="X4" s="1">
        <v>300</v>
      </c>
    </row>
    <row r="5" spans="1:24" x14ac:dyDescent="0.3">
      <c r="A5" s="1">
        <v>400</v>
      </c>
      <c r="B5" s="3">
        <v>10.8</v>
      </c>
      <c r="C5" s="4">
        <f t="shared" si="0"/>
        <v>11.24</v>
      </c>
      <c r="D5" s="4">
        <f t="shared" si="1"/>
        <v>5.62</v>
      </c>
      <c r="E5" s="4">
        <f t="shared" si="2"/>
        <v>3.9739401102683973</v>
      </c>
      <c r="F5" s="1">
        <v>1.8979999999999999</v>
      </c>
      <c r="G5" s="1">
        <v>1.93</v>
      </c>
      <c r="H5" s="1">
        <v>1.839</v>
      </c>
      <c r="I5" s="1">
        <v>1.861</v>
      </c>
      <c r="J5" s="1">
        <v>1.9</v>
      </c>
      <c r="K5" s="1">
        <v>1.8720000000000001</v>
      </c>
      <c r="L5" s="1">
        <v>1.8540000000000001</v>
      </c>
      <c r="M5" s="1">
        <v>1.8680000000000001</v>
      </c>
      <c r="N5" s="1">
        <f t="shared" si="3"/>
        <v>24000</v>
      </c>
      <c r="O5" s="1">
        <v>1.6719999999999999</v>
      </c>
      <c r="P5" s="1">
        <v>1.6890000000000001</v>
      </c>
      <c r="Q5" s="1">
        <v>1.76</v>
      </c>
      <c r="R5" s="1">
        <v>1.72</v>
      </c>
      <c r="S5" s="1">
        <v>1.76</v>
      </c>
      <c r="T5" s="1">
        <v>1.71</v>
      </c>
      <c r="U5" s="1">
        <v>1.6970000000000001</v>
      </c>
      <c r="V5" s="1">
        <v>1.58</v>
      </c>
      <c r="W5" s="1">
        <v>1.476</v>
      </c>
      <c r="X5" s="1">
        <v>400</v>
      </c>
    </row>
    <row r="6" spans="1:24" x14ac:dyDescent="0.3">
      <c r="A6" s="1">
        <v>450</v>
      </c>
      <c r="B6" s="3"/>
      <c r="C6" s="4">
        <f t="shared" si="0"/>
        <v>12.645</v>
      </c>
      <c r="D6" s="4">
        <f t="shared" si="1"/>
        <v>6.3224999999999998</v>
      </c>
      <c r="E6" s="4">
        <f t="shared" si="2"/>
        <v>4.4706826240519471</v>
      </c>
      <c r="F6" s="1">
        <v>2.13</v>
      </c>
      <c r="G6" s="1">
        <v>2.17</v>
      </c>
      <c r="H6" s="1">
        <v>2.06</v>
      </c>
      <c r="I6" s="1">
        <v>2.08</v>
      </c>
      <c r="J6" s="1">
        <v>2.12</v>
      </c>
      <c r="K6" s="1">
        <v>2.1</v>
      </c>
      <c r="L6" s="1">
        <v>2.08</v>
      </c>
      <c r="M6" s="1">
        <v>2.09</v>
      </c>
      <c r="N6" s="1">
        <f t="shared" si="3"/>
        <v>27000</v>
      </c>
      <c r="O6" s="1">
        <v>1.8779999999999999</v>
      </c>
      <c r="P6" s="1">
        <v>1.8939999999999999</v>
      </c>
      <c r="Q6" s="1">
        <v>1.96</v>
      </c>
      <c r="R6" s="1">
        <v>1.92</v>
      </c>
      <c r="S6" s="1">
        <v>1.97</v>
      </c>
      <c r="T6" s="1">
        <v>1.91</v>
      </c>
      <c r="U6" s="1">
        <v>1.9039999999999999</v>
      </c>
      <c r="V6" s="1">
        <v>1.66</v>
      </c>
      <c r="W6" s="1">
        <v>1.81</v>
      </c>
      <c r="X6" s="1">
        <v>450</v>
      </c>
    </row>
    <row r="7" spans="1:24" x14ac:dyDescent="0.3">
      <c r="A7" s="1">
        <v>500</v>
      </c>
      <c r="B7" s="3"/>
      <c r="C7" s="4">
        <f t="shared" si="0"/>
        <v>14.05</v>
      </c>
      <c r="D7" s="4">
        <f t="shared" si="1"/>
        <v>7.0250000000000004</v>
      </c>
      <c r="E7" s="4">
        <f t="shared" si="2"/>
        <v>4.9674251378354972</v>
      </c>
      <c r="F7" s="1">
        <v>2.36</v>
      </c>
      <c r="G7" s="1">
        <v>2.41</v>
      </c>
      <c r="H7" s="1">
        <v>2.29</v>
      </c>
      <c r="I7" s="1">
        <v>2.3199999999999998</v>
      </c>
      <c r="J7" s="1">
        <v>2.36</v>
      </c>
      <c r="K7" s="1">
        <v>2.33</v>
      </c>
      <c r="L7" s="1">
        <v>2.31</v>
      </c>
      <c r="M7" s="1">
        <v>2.33</v>
      </c>
      <c r="N7" s="1">
        <f t="shared" si="3"/>
        <v>30000</v>
      </c>
      <c r="O7" s="1">
        <v>2.08</v>
      </c>
      <c r="P7" s="1">
        <v>2.09</v>
      </c>
      <c r="Q7" s="1">
        <v>2.1800000000000002</v>
      </c>
      <c r="R7" s="1">
        <v>2.13</v>
      </c>
      <c r="S7" s="1">
        <v>2.1800000000000002</v>
      </c>
      <c r="T7" s="1">
        <v>2.12</v>
      </c>
      <c r="U7" s="1">
        <v>2.1</v>
      </c>
      <c r="V7" s="1">
        <v>1.9</v>
      </c>
      <c r="W7" s="1">
        <v>1.97</v>
      </c>
      <c r="X7" s="1">
        <v>500</v>
      </c>
    </row>
    <row r="8" spans="1:24" x14ac:dyDescent="0.3">
      <c r="A8" s="1">
        <v>550</v>
      </c>
      <c r="B8" s="3"/>
      <c r="C8" s="4">
        <f t="shared" si="0"/>
        <v>15.455</v>
      </c>
      <c r="D8" s="4">
        <f t="shared" si="1"/>
        <v>7.7275</v>
      </c>
      <c r="E8" s="4">
        <f t="shared" si="2"/>
        <v>5.4641676516190465</v>
      </c>
      <c r="F8" s="1">
        <v>2.59</v>
      </c>
      <c r="G8" s="1">
        <v>2.64</v>
      </c>
      <c r="H8" s="1">
        <v>2.5099999999999998</v>
      </c>
      <c r="I8" s="1">
        <v>2.54</v>
      </c>
      <c r="J8" s="1">
        <v>2.59</v>
      </c>
      <c r="K8" s="1">
        <v>2.5499999999999998</v>
      </c>
      <c r="L8" s="1">
        <v>2.5299999999999998</v>
      </c>
      <c r="M8" s="1">
        <v>2.5499999999999998</v>
      </c>
      <c r="N8" s="1">
        <f t="shared" si="3"/>
        <v>33000</v>
      </c>
      <c r="O8" s="1">
        <v>2.25</v>
      </c>
      <c r="P8" s="1">
        <v>2.27</v>
      </c>
      <c r="Q8" s="1">
        <v>2.37</v>
      </c>
      <c r="R8" s="1">
        <v>2.33</v>
      </c>
      <c r="S8" s="1">
        <v>2.38</v>
      </c>
      <c r="T8" s="1">
        <v>2.2999999999999998</v>
      </c>
      <c r="U8" s="1">
        <v>2.29</v>
      </c>
      <c r="V8" s="1">
        <v>2.06</v>
      </c>
      <c r="W8" s="1">
        <v>2.2200000000000002</v>
      </c>
      <c r="X8" s="1">
        <v>550</v>
      </c>
    </row>
    <row r="9" spans="1:24" x14ac:dyDescent="0.3">
      <c r="A9" s="1">
        <v>600</v>
      </c>
      <c r="B9" s="3">
        <v>17.2</v>
      </c>
      <c r="C9" s="4">
        <f t="shared" si="0"/>
        <v>16.86</v>
      </c>
      <c r="D9" s="4">
        <f t="shared" si="1"/>
        <v>8.43</v>
      </c>
      <c r="E9" s="4">
        <f t="shared" si="2"/>
        <v>5.9609101654025958</v>
      </c>
      <c r="F9" s="1">
        <v>2.82</v>
      </c>
      <c r="G9" s="1">
        <v>2.88</v>
      </c>
      <c r="H9" s="1">
        <v>2.74</v>
      </c>
      <c r="I9" s="1">
        <v>2.76</v>
      </c>
      <c r="J9" s="1">
        <v>2.82</v>
      </c>
      <c r="K9" s="1">
        <v>2.78</v>
      </c>
      <c r="L9" s="1">
        <v>2.76</v>
      </c>
      <c r="M9" s="1">
        <v>2.78</v>
      </c>
      <c r="N9" s="1">
        <f t="shared" si="3"/>
        <v>36000</v>
      </c>
      <c r="O9" s="1">
        <v>2.44</v>
      </c>
      <c r="P9" s="1">
        <v>2.4700000000000002</v>
      </c>
      <c r="Q9" s="1">
        <v>2.59</v>
      </c>
      <c r="R9" s="1">
        <v>2.5299999999999998</v>
      </c>
      <c r="S9" s="1">
        <v>2.6</v>
      </c>
      <c r="T9" s="1">
        <v>2.5099999999999998</v>
      </c>
      <c r="U9" s="1">
        <v>2.4900000000000002</v>
      </c>
      <c r="V9" s="1">
        <v>2.2200000000000002</v>
      </c>
      <c r="W9" s="1">
        <v>2.36</v>
      </c>
      <c r="X9" s="1">
        <v>600</v>
      </c>
    </row>
    <row r="10" spans="1:24" x14ac:dyDescent="0.3">
      <c r="A10" s="1">
        <v>650</v>
      </c>
      <c r="B10" s="3"/>
      <c r="C10" s="4">
        <f t="shared" si="0"/>
        <v>18.265000000000001</v>
      </c>
      <c r="D10" s="4">
        <f t="shared" si="1"/>
        <v>9.1325000000000003</v>
      </c>
      <c r="E10" s="4">
        <f t="shared" si="2"/>
        <v>6.4576526791861459</v>
      </c>
      <c r="F10" s="1">
        <v>3.05</v>
      </c>
      <c r="G10" s="1">
        <v>3.12</v>
      </c>
      <c r="H10" s="1">
        <v>2.96</v>
      </c>
      <c r="I10" s="1">
        <v>2.99</v>
      </c>
      <c r="J10" s="1">
        <v>3.05</v>
      </c>
      <c r="K10" s="1">
        <v>3.01</v>
      </c>
      <c r="L10" s="1">
        <v>2.99</v>
      </c>
      <c r="M10" s="1">
        <v>3.01</v>
      </c>
      <c r="N10" s="1">
        <f t="shared" si="3"/>
        <v>39000</v>
      </c>
      <c r="O10" s="1">
        <v>2.63</v>
      </c>
      <c r="P10" s="1">
        <v>2.67</v>
      </c>
      <c r="Q10" s="1">
        <v>2.77</v>
      </c>
      <c r="R10" s="1">
        <v>2.69</v>
      </c>
      <c r="S10" s="1">
        <v>2.8</v>
      </c>
      <c r="T10" s="1">
        <v>2.7</v>
      </c>
      <c r="U10" s="1">
        <v>2.69</v>
      </c>
      <c r="V10" s="1">
        <v>2.4300000000000002</v>
      </c>
      <c r="W10" s="1">
        <v>2.46</v>
      </c>
      <c r="X10" s="1">
        <v>650</v>
      </c>
    </row>
    <row r="11" spans="1:24" x14ac:dyDescent="0.3">
      <c r="M11" s="1"/>
      <c r="O11" s="1"/>
    </row>
    <row r="12" spans="1:24" x14ac:dyDescent="0.3">
      <c r="A12" s="1" t="s">
        <v>18</v>
      </c>
      <c r="M12" s="1"/>
      <c r="O12" s="1">
        <v>4.8</v>
      </c>
      <c r="P12" s="1">
        <v>4.8</v>
      </c>
      <c r="Q12">
        <v>4.8</v>
      </c>
      <c r="R12" s="1">
        <v>4.8</v>
      </c>
      <c r="S12" s="1">
        <v>4.8</v>
      </c>
      <c r="T12" s="1">
        <v>4.8</v>
      </c>
      <c r="U12" s="1">
        <v>4.8</v>
      </c>
      <c r="V12" s="1">
        <v>4.5</v>
      </c>
      <c r="W12" s="1">
        <v>4.7</v>
      </c>
      <c r="X12" s="1" t="s">
        <v>18</v>
      </c>
    </row>
    <row r="13" spans="1:24" x14ac:dyDescent="0.3">
      <c r="M13" s="1"/>
      <c r="O13" s="1"/>
    </row>
    <row r="14" spans="1:24" x14ac:dyDescent="0.3">
      <c r="B14" s="1" t="s">
        <v>13</v>
      </c>
      <c r="F14" s="2">
        <f>INDEX(LINEST($N$2:$N$10,F$2:F$10^{1,2},FALSE,FALSE),3)</f>
        <v>0</v>
      </c>
      <c r="G14" s="2">
        <f>INDEX(LINEST($N$2:$N$10,G$2:G$10^{1,2},FALSE,FALSE),3)</f>
        <v>0</v>
      </c>
      <c r="H14" s="2">
        <f>INDEX(LINEST($N$2:$N$10,H$2:H$10^{1,2},FALSE,FALSE),3)</f>
        <v>0</v>
      </c>
      <c r="I14" s="2">
        <f>INDEX(LINEST($N$2:$N$10,I$2:I$10^{1,2},FALSE,FALSE),3)</f>
        <v>0</v>
      </c>
      <c r="J14" s="2">
        <f>INDEX(LINEST($N$2:$N$10,J$2:J$10^{1,2},FALSE,FALSE),3)</f>
        <v>0</v>
      </c>
      <c r="K14" s="2">
        <f>INDEX(LINEST($N$2:$N$10,K$2:K$10^{1,2},FALSE,FALSE),3)</f>
        <v>0</v>
      </c>
      <c r="L14" s="2">
        <f>INDEX(LINEST($N$2:$N$10,L$2:L$10^{1,2},FALSE,FALSE),3)</f>
        <v>0</v>
      </c>
      <c r="M14" s="2">
        <f>INDEX(LINEST($N$2:$N$10,M$2:M$10^{1,2},FALSE,FALSE),3)</f>
        <v>0</v>
      </c>
      <c r="O14" s="1"/>
    </row>
    <row r="15" spans="1:24" x14ac:dyDescent="0.3">
      <c r="B15" s="1" t="s">
        <v>14</v>
      </c>
      <c r="F15" s="2">
        <f>INDEX(LINEST($N$2:$N$10,F$2:F$10^{1,2},FALSE,FALSE),2)</f>
        <v>12431.186295899019</v>
      </c>
      <c r="G15" s="2">
        <f>INDEX(LINEST($N$2:$N$10,G$2:G$10^{1,2},FALSE,FALSE),2)</f>
        <v>12276.075278443672</v>
      </c>
      <c r="H15" s="2">
        <f>INDEX(LINEST($N$2:$N$10,H$2:H$10^{1,2},FALSE,FALSE),2)</f>
        <v>12913.980695566312</v>
      </c>
      <c r="I15" s="2">
        <f>INDEX(LINEST($N$2:$N$10,I$2:I$10^{1,2},FALSE,FALSE),2)</f>
        <v>12700.548566313257</v>
      </c>
      <c r="J15" s="2">
        <f>INDEX(LINEST($N$2:$N$10,J$2:J$10^{1,2},FALSE,FALSE),2)</f>
        <v>12477.470633810395</v>
      </c>
      <c r="K15" s="2">
        <f>INDEX(LINEST($N$2:$N$10,K$2:K$10^{1,2},FALSE,FALSE),2)</f>
        <v>12617.500101766993</v>
      </c>
      <c r="L15" s="2">
        <f>INDEX(LINEST($N$2:$N$10,L$2:L$10^{1,2},FALSE,FALSE),2)</f>
        <v>12823.610983634353</v>
      </c>
      <c r="M15" s="2">
        <f>INDEX(LINEST($N$2:$N$10,M$2:M$10^{1,2},FALSE,FALSE),2)</f>
        <v>12709.700509362918</v>
      </c>
      <c r="O15" s="1"/>
    </row>
    <row r="16" spans="1:24" x14ac:dyDescent="0.3">
      <c r="B16" s="1" t="s">
        <v>15</v>
      </c>
      <c r="F16" s="2">
        <f>INDEX(LINEST($N$2:$N$10,F$2:F$10^{1,2},FALSE,FALSE),1)</f>
        <v>117.63799258533811</v>
      </c>
      <c r="G16" s="2">
        <f>INDEX(LINEST($N$2:$N$10,G$2:G$10^{1,2},FALSE,FALSE),1)</f>
        <v>76.042553979691533</v>
      </c>
      <c r="H16" s="2">
        <f>INDEX(LINEST($N$2:$N$10,H$2:H$10^{1,2},FALSE,FALSE),1)</f>
        <v>86.515992795181035</v>
      </c>
      <c r="I16" s="2">
        <f>INDEX(LINEST($N$2:$N$10,I$2:I$10^{1,2},FALSE,FALSE),1)</f>
        <v>116.2825951519487</v>
      </c>
      <c r="J16" s="2">
        <f>INDEX(LINEST($N$2:$N$10,J$2:J$10^{1,2},FALSE,FALSE),1)</f>
        <v>101.82059256467288</v>
      </c>
      <c r="K16" s="2">
        <f>INDEX(LINEST($N$2:$N$10,K$2:K$10^{1,2},FALSE,FALSE),1)</f>
        <v>116.48400617638146</v>
      </c>
      <c r="L16" s="2">
        <f>INDEX(LINEST($N$2:$N$10,L$2:L$10^{1,2},FALSE,FALSE),1)</f>
        <v>76.837737425544248</v>
      </c>
      <c r="M16" s="2">
        <f>INDEX(LINEST($N$2:$N$10,M$2:M$10^{1,2},FALSE,FALSE),1)</f>
        <v>84.174995967615558</v>
      </c>
      <c r="O16" s="1"/>
    </row>
    <row r="17" spans="1:24" x14ac:dyDescent="0.3">
      <c r="M17" s="1">
        <v>5.12</v>
      </c>
      <c r="O17" s="1"/>
    </row>
    <row r="18" spans="1:24" x14ac:dyDescent="0.3">
      <c r="A18" s="1">
        <v>150</v>
      </c>
      <c r="B18" s="1" t="s">
        <v>16</v>
      </c>
      <c r="H18" s="1">
        <v>0.05</v>
      </c>
      <c r="I18" s="1">
        <v>0.04</v>
      </c>
      <c r="J18" s="1">
        <v>0.05</v>
      </c>
      <c r="L18" s="1">
        <v>0.04</v>
      </c>
      <c r="M18" s="1">
        <v>0.05</v>
      </c>
      <c r="O18" s="1"/>
      <c r="X18" s="1">
        <v>150</v>
      </c>
    </row>
    <row r="19" spans="1:24" x14ac:dyDescent="0.3">
      <c r="M19" s="1"/>
      <c r="O19" s="1"/>
    </row>
    <row r="20" spans="1:24" x14ac:dyDescent="0.3">
      <c r="M20" s="1"/>
      <c r="O20" s="1"/>
    </row>
    <row r="21" spans="1:24" x14ac:dyDescent="0.3">
      <c r="M21" s="1"/>
      <c r="O21" s="1"/>
    </row>
    <row r="22" spans="1:24" x14ac:dyDescent="0.3">
      <c r="M22" s="1"/>
      <c r="O22" s="1"/>
    </row>
    <row r="23" spans="1:24" x14ac:dyDescent="0.3">
      <c r="M23" s="1"/>
      <c r="O23" s="1"/>
    </row>
    <row r="24" spans="1:24" x14ac:dyDescent="0.3">
      <c r="M24" s="1"/>
      <c r="O24" s="1"/>
    </row>
    <row r="25" spans="1:24" x14ac:dyDescent="0.3">
      <c r="F25"/>
      <c r="G25"/>
      <c r="H25"/>
      <c r="I25"/>
      <c r="J25"/>
      <c r="K25"/>
      <c r="L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Summary 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2018-01-06T22:14:19Z</dcterms:modified>
</cp:coreProperties>
</file>