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ummary V4" sheetId="2" r:id="rId1"/>
    <sheet name="Chart1" sheetId="3" r:id="rId2"/>
    <sheet name="Data" sheetId="1" r:id="rId3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Data!#REF!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</workbook>
</file>

<file path=xl/calcChain.xml><?xml version="1.0" encoding="utf-8"?>
<calcChain xmlns="http://schemas.openxmlformats.org/spreadsheetml/2006/main">
  <c r="AG16" i="1" l="1"/>
  <c r="AF16" i="1"/>
  <c r="AE16" i="1"/>
  <c r="AD16" i="1"/>
  <c r="AC16" i="1"/>
  <c r="AB16" i="1"/>
  <c r="AA16" i="1"/>
  <c r="Z16" i="1"/>
  <c r="AG15" i="1"/>
  <c r="AF15" i="1"/>
  <c r="AE15" i="1"/>
  <c r="AD15" i="1"/>
  <c r="AC15" i="1"/>
  <c r="AB15" i="1"/>
  <c r="AA15" i="1"/>
  <c r="Z15" i="1"/>
  <c r="AG14" i="1"/>
  <c r="AF14" i="1"/>
  <c r="AE14" i="1"/>
  <c r="AD14" i="1"/>
  <c r="AC14" i="1"/>
  <c r="AB14" i="1"/>
  <c r="AA14" i="1"/>
  <c r="Z14" i="1"/>
  <c r="Y16" i="1"/>
  <c r="Y15" i="1"/>
  <c r="Y14" i="1"/>
  <c r="AG10" i="1"/>
  <c r="AF10" i="1"/>
  <c r="AE10" i="1"/>
  <c r="AD10" i="1"/>
  <c r="AC10" i="1"/>
  <c r="AB10" i="1"/>
  <c r="AA10" i="1"/>
  <c r="Z10" i="1"/>
  <c r="AG9" i="1"/>
  <c r="AF9" i="1"/>
  <c r="AE9" i="1"/>
  <c r="AD9" i="1"/>
  <c r="AC9" i="1"/>
  <c r="AB9" i="1"/>
  <c r="AA9" i="1"/>
  <c r="Z9" i="1"/>
  <c r="AG8" i="1"/>
  <c r="AF8" i="1"/>
  <c r="AE8" i="1"/>
  <c r="AD8" i="1"/>
  <c r="AC8" i="1"/>
  <c r="AB8" i="1"/>
  <c r="AA8" i="1"/>
  <c r="Z8" i="1"/>
  <c r="AG7" i="1"/>
  <c r="AF7" i="1"/>
  <c r="AE7" i="1"/>
  <c r="AD7" i="1"/>
  <c r="AC7" i="1"/>
  <c r="AB7" i="1"/>
  <c r="AA7" i="1"/>
  <c r="Z7" i="1"/>
  <c r="AG6" i="1"/>
  <c r="AF6" i="1"/>
  <c r="AE6" i="1"/>
  <c r="AD6" i="1"/>
  <c r="AC6" i="1"/>
  <c r="AB6" i="1"/>
  <c r="AA6" i="1"/>
  <c r="Z6" i="1"/>
  <c r="AG5" i="1"/>
  <c r="AF5" i="1"/>
  <c r="AE5" i="1"/>
  <c r="AD5" i="1"/>
  <c r="AC5" i="1"/>
  <c r="AB5" i="1"/>
  <c r="AA5" i="1"/>
  <c r="Z5" i="1"/>
  <c r="AG4" i="1"/>
  <c r="AF4" i="1"/>
  <c r="AE4" i="1"/>
  <c r="AD4" i="1"/>
  <c r="AC4" i="1"/>
  <c r="AB4" i="1"/>
  <c r="AA4" i="1"/>
  <c r="Z4" i="1"/>
  <c r="AG3" i="1"/>
  <c r="AF3" i="1"/>
  <c r="AE3" i="1"/>
  <c r="AD3" i="1"/>
  <c r="AC3" i="1"/>
  <c r="AB3" i="1"/>
  <c r="AA3" i="1"/>
  <c r="Z3" i="1"/>
  <c r="AG2" i="1"/>
  <c r="AF2" i="1"/>
  <c r="AE2" i="1"/>
  <c r="AD2" i="1"/>
  <c r="AC2" i="1"/>
  <c r="AB2" i="1"/>
  <c r="AA2" i="1"/>
  <c r="Z2" i="1"/>
  <c r="Y3" i="1"/>
  <c r="Y4" i="1"/>
  <c r="Y5" i="1"/>
  <c r="Y6" i="1"/>
  <c r="Y7" i="1"/>
  <c r="Y8" i="1"/>
  <c r="Y9" i="1"/>
  <c r="Y10" i="1"/>
  <c r="Y2" i="1"/>
  <c r="F14" i="1" l="1"/>
  <c r="N3" i="1"/>
  <c r="N4" i="1"/>
  <c r="N5" i="1"/>
  <c r="N6" i="1"/>
  <c r="N7" i="1"/>
  <c r="N8" i="1"/>
  <c r="F15" i="1" s="1"/>
  <c r="N9" i="1"/>
  <c r="N10" i="1"/>
  <c r="N2" i="1"/>
  <c r="K16" i="1" l="1"/>
  <c r="M16" i="1"/>
  <c r="M15" i="1"/>
  <c r="M14" i="1"/>
  <c r="L16" i="1"/>
  <c r="L15" i="1"/>
  <c r="L14" i="1"/>
  <c r="J16" i="1"/>
  <c r="H14" i="1"/>
  <c r="I16" i="1"/>
  <c r="I14" i="1"/>
  <c r="H16" i="1"/>
  <c r="J15" i="1"/>
  <c r="I15" i="1"/>
  <c r="H15" i="1"/>
  <c r="J14" i="1"/>
  <c r="F16" i="1"/>
  <c r="G14" i="1"/>
  <c r="G15" i="1"/>
  <c r="G16" i="1"/>
  <c r="K14" i="1"/>
  <c r="K15" i="1"/>
  <c r="C3" i="1" l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D8" i="1" s="1"/>
  <c r="E8" i="1" s="1"/>
  <c r="C9" i="1"/>
  <c r="D9" i="1" s="1"/>
  <c r="E9" i="1" s="1"/>
  <c r="C10" i="1"/>
  <c r="D10" i="1" s="1"/>
  <c r="E10" i="1" s="1"/>
  <c r="C2" i="1"/>
  <c r="D2" i="1" s="1"/>
  <c r="E2" i="1" s="1"/>
</calcChain>
</file>

<file path=xl/sharedStrings.xml><?xml version="1.0" encoding="utf-8"?>
<sst xmlns="http://schemas.openxmlformats.org/spreadsheetml/2006/main" count="40" uniqueCount="39">
  <si>
    <t>Freq, Hz</t>
  </si>
  <si>
    <t>V, pk</t>
  </si>
  <si>
    <t>V, rms</t>
  </si>
  <si>
    <t>Vdata, pk-pk</t>
  </si>
  <si>
    <t>Vfit, pk-pk</t>
  </si>
  <si>
    <t>SN0</t>
  </si>
  <si>
    <t>SN1</t>
  </si>
  <si>
    <t>SN2</t>
  </si>
  <si>
    <t>SN3</t>
  </si>
  <si>
    <t>SN4</t>
  </si>
  <si>
    <t>SN5</t>
  </si>
  <si>
    <t>SN6</t>
  </si>
  <si>
    <t>RPM</t>
  </si>
  <si>
    <t>P_V4_NT(1)</t>
  </si>
  <si>
    <t>P_V4_NT(2)</t>
  </si>
  <si>
    <t>P_V4_NT(3)</t>
  </si>
  <si>
    <t>dropout, vrms</t>
  </si>
  <si>
    <t>SN7</t>
  </si>
  <si>
    <t>at V</t>
  </si>
  <si>
    <t>SN5?</t>
  </si>
  <si>
    <t>SN6?</t>
  </si>
  <si>
    <t>SN1?</t>
  </si>
  <si>
    <t>SN3?</t>
  </si>
  <si>
    <t>SN4?</t>
  </si>
  <si>
    <t>SN0?</t>
  </si>
  <si>
    <t>SN5 rept</t>
  </si>
  <si>
    <t>SN2?</t>
  </si>
  <si>
    <t>SN7?</t>
  </si>
  <si>
    <t>resistor</t>
  </si>
  <si>
    <t>SN0_5</t>
  </si>
  <si>
    <t>SN1_5</t>
  </si>
  <si>
    <t>SN2_5</t>
  </si>
  <si>
    <t>SN3_5</t>
  </si>
  <si>
    <t>SN4_5</t>
  </si>
  <si>
    <t>SN5_5</t>
  </si>
  <si>
    <t>SN5r_5</t>
  </si>
  <si>
    <t>SN6_5</t>
  </si>
  <si>
    <t>SN7_5</t>
  </si>
  <si>
    <t>saturation, vrms.     Not measureable because signal generator does not produce enough voltage to satureate the LM2907/LM2917 device.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</si>
</sst>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Board 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Data!$F$1</c:f>
              <c:strCache>
                <c:ptCount val="1"/>
                <c:pt idx="0">
                  <c:v>SN0?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Data!$G$1</c:f>
              <c:strCache>
                <c:ptCount val="1"/>
                <c:pt idx="0">
                  <c:v>SN1?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Data!$H$1</c:f>
              <c:strCache>
                <c:ptCount val="1"/>
                <c:pt idx="0">
                  <c:v>SN2?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7"/>
          <c:order val="3"/>
          <c:tx>
            <c:strRef>
              <c:f>Data!$I$1</c:f>
              <c:strCache>
                <c:ptCount val="1"/>
                <c:pt idx="0">
                  <c:v>SN3?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8"/>
          <c:order val="4"/>
          <c:tx>
            <c:strRef>
              <c:f>Data!$J$1</c:f>
              <c:strCache>
                <c:ptCount val="1"/>
                <c:pt idx="0">
                  <c:v>SN4?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9"/>
          <c:order val="5"/>
          <c:tx>
            <c:strRef>
              <c:f>Data!$K$1</c:f>
              <c:strCache>
                <c:ptCount val="1"/>
                <c:pt idx="0">
                  <c:v>SN5?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10"/>
          <c:order val="6"/>
          <c:tx>
            <c:strRef>
              <c:f>Data!$L$1</c:f>
              <c:strCache>
                <c:ptCount val="1"/>
                <c:pt idx="0">
                  <c:v>SN6?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9312"/>
        <c:axId val="198181272"/>
      </c:scatterChart>
      <c:valAx>
        <c:axId val="1981793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Frequency, 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8181272"/>
        <c:crosses val="autoZero"/>
        <c:crossBetween val="midCat"/>
      </c:valAx>
      <c:valAx>
        <c:axId val="19818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9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Data!$Y$1</c:f>
              <c:strCache>
                <c:ptCount val="1"/>
                <c:pt idx="0">
                  <c:v>SN0_5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Data!$Y$2:$Y$10</c:f>
              <c:numCache>
                <c:formatCode>0.000</c:formatCode>
                <c:ptCount val="9"/>
                <c:pt idx="0">
                  <c:v>0.67187500000000011</c:v>
                </c:pt>
                <c:pt idx="1">
                  <c:v>0.89687500000000009</c:v>
                </c:pt>
                <c:pt idx="2">
                  <c:v>1.3427083333333334</c:v>
                </c:pt>
                <c:pt idx="3">
                  <c:v>1.78125</c:v>
                </c:pt>
                <c:pt idx="4">
                  <c:v>1.9895833333333333</c:v>
                </c:pt>
                <c:pt idx="5">
                  <c:v>2.2083333333333335</c:v>
                </c:pt>
                <c:pt idx="6">
                  <c:v>2.395833333333333</c:v>
                </c:pt>
                <c:pt idx="7">
                  <c:v>2.6145833333333335</c:v>
                </c:pt>
                <c:pt idx="8">
                  <c:v>2.8125000000000004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Data!$Z$1</c:f>
              <c:strCache>
                <c:ptCount val="1"/>
                <c:pt idx="0">
                  <c:v>SN1_5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Data!$Z$2:$Z$10</c:f>
              <c:numCache>
                <c:formatCode>0.000</c:formatCode>
                <c:ptCount val="9"/>
                <c:pt idx="0">
                  <c:v>0.68958333333333344</c:v>
                </c:pt>
                <c:pt idx="1">
                  <c:v>0.92083333333333339</c:v>
                </c:pt>
                <c:pt idx="2">
                  <c:v>1.375</c:v>
                </c:pt>
                <c:pt idx="3">
                  <c:v>1.8333333333333335</c:v>
                </c:pt>
                <c:pt idx="4">
                  <c:v>2.0416666666666665</c:v>
                </c:pt>
                <c:pt idx="5">
                  <c:v>2.2708333333333335</c:v>
                </c:pt>
                <c:pt idx="6">
                  <c:v>2.46875</c:v>
                </c:pt>
                <c:pt idx="7">
                  <c:v>2.6979166666666665</c:v>
                </c:pt>
                <c:pt idx="8">
                  <c:v>2.885416666666667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Data!$AA$1</c:f>
              <c:strCache>
                <c:ptCount val="1"/>
                <c:pt idx="0">
                  <c:v>SN2_5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Data!$AA$2:$AA$10</c:f>
              <c:numCache>
                <c:formatCode>0.000</c:formatCode>
                <c:ptCount val="9"/>
                <c:pt idx="0">
                  <c:v>0.56222222222222218</c:v>
                </c:pt>
                <c:pt idx="1">
                  <c:v>0.79777777777777781</c:v>
                </c:pt>
                <c:pt idx="2">
                  <c:v>1.2345555555555556</c:v>
                </c:pt>
                <c:pt idx="3">
                  <c:v>1.7555555555555558</c:v>
                </c:pt>
                <c:pt idx="4">
                  <c:v>1.8444444444444443</c:v>
                </c:pt>
                <c:pt idx="5">
                  <c:v>2.1111111111111112</c:v>
                </c:pt>
                <c:pt idx="6">
                  <c:v>2.2888888888888888</c:v>
                </c:pt>
                <c:pt idx="7">
                  <c:v>2.4666666666666668</c:v>
                </c:pt>
                <c:pt idx="8">
                  <c:v>2.7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Data!$AB$1</c:f>
              <c:strCache>
                <c:ptCount val="1"/>
                <c:pt idx="0">
                  <c:v>SN3_5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Data!$AB$2:$AB$10</c:f>
              <c:numCache>
                <c:formatCode>0.000</c:formatCode>
                <c:ptCount val="9"/>
                <c:pt idx="0">
                  <c:v>0.67500000000000004</c:v>
                </c:pt>
                <c:pt idx="1">
                  <c:v>0.89999999999999991</c:v>
                </c:pt>
                <c:pt idx="2">
                  <c:v>1.3468749999999998</c:v>
                </c:pt>
                <c:pt idx="3">
                  <c:v>1.7916666666666667</c:v>
                </c:pt>
                <c:pt idx="4">
                  <c:v>2</c:v>
                </c:pt>
                <c:pt idx="5">
                  <c:v>2.21875</c:v>
                </c:pt>
                <c:pt idx="6">
                  <c:v>2.4270833333333335</c:v>
                </c:pt>
                <c:pt idx="7">
                  <c:v>2.635416666666667</c:v>
                </c:pt>
                <c:pt idx="8">
                  <c:v>2.8020833333333335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Data!$AC$1</c:f>
              <c:strCache>
                <c:ptCount val="1"/>
                <c:pt idx="0">
                  <c:v>SN4_5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Data!$AC$2:$AC$10</c:f>
              <c:numCache>
                <c:formatCode>0.000</c:formatCode>
                <c:ptCount val="9"/>
                <c:pt idx="0">
                  <c:v>0.69062500000000016</c:v>
                </c:pt>
                <c:pt idx="1">
                  <c:v>0.921875</c:v>
                </c:pt>
                <c:pt idx="2">
                  <c:v>1.3791666666666669</c:v>
                </c:pt>
                <c:pt idx="3">
                  <c:v>1.8333333333333335</c:v>
                </c:pt>
                <c:pt idx="4">
                  <c:v>2.052083333333333</c:v>
                </c:pt>
                <c:pt idx="5">
                  <c:v>2.2708333333333335</c:v>
                </c:pt>
                <c:pt idx="6">
                  <c:v>2.479166666666667</c:v>
                </c:pt>
                <c:pt idx="7">
                  <c:v>2.7083333333333339</c:v>
                </c:pt>
                <c:pt idx="8">
                  <c:v>2.916666666666667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Data!$AD$1</c:f>
              <c:strCache>
                <c:ptCount val="1"/>
                <c:pt idx="0">
                  <c:v>SN5_5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Data!$AD$2:$AD$10</c:f>
              <c:numCache>
                <c:formatCode>0.000</c:formatCode>
                <c:ptCount val="9"/>
                <c:pt idx="0">
                  <c:v>0.66145833333333337</c:v>
                </c:pt>
                <c:pt idx="1">
                  <c:v>0.87916666666666665</c:v>
                </c:pt>
                <c:pt idx="2">
                  <c:v>1.3177083333333335</c:v>
                </c:pt>
                <c:pt idx="3">
                  <c:v>1.7416666666666667</c:v>
                </c:pt>
                <c:pt idx="4">
                  <c:v>1.9562499999999998</c:v>
                </c:pt>
                <c:pt idx="5">
                  <c:v>2.166666666666667</c:v>
                </c:pt>
                <c:pt idx="6">
                  <c:v>2.34375</c:v>
                </c:pt>
                <c:pt idx="7">
                  <c:v>2.5416666666666665</c:v>
                </c:pt>
                <c:pt idx="8">
                  <c:v>2.7395833333333335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Data!$AE$1</c:f>
              <c:strCache>
                <c:ptCount val="1"/>
                <c:pt idx="0">
                  <c:v>SN5r_5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Data!$AE$2:$AE$10</c:f>
              <c:numCache>
                <c:formatCode>0.000</c:formatCode>
                <c:ptCount val="9"/>
                <c:pt idx="0">
                  <c:v>0.67083333333333339</c:v>
                </c:pt>
                <c:pt idx="1">
                  <c:v>0.890625</c:v>
                </c:pt>
                <c:pt idx="2">
                  <c:v>1.3312500000000003</c:v>
                </c:pt>
                <c:pt idx="3">
                  <c:v>1.7677083333333334</c:v>
                </c:pt>
                <c:pt idx="4">
                  <c:v>1.9833333333333334</c:v>
                </c:pt>
                <c:pt idx="5">
                  <c:v>2.1875000000000004</c:v>
                </c:pt>
                <c:pt idx="6">
                  <c:v>2.385416666666667</c:v>
                </c:pt>
                <c:pt idx="7">
                  <c:v>2.59375</c:v>
                </c:pt>
                <c:pt idx="8">
                  <c:v>2.8020833333333335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Data!$AF$1</c:f>
              <c:strCache>
                <c:ptCount val="1"/>
                <c:pt idx="0">
                  <c:v>SN6_5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Data!$AF$2:$AF$10</c:f>
              <c:numCache>
                <c:formatCode>0.000</c:formatCode>
                <c:ptCount val="9"/>
                <c:pt idx="0">
                  <c:v>0.6635416666666667</c:v>
                </c:pt>
                <c:pt idx="1">
                  <c:v>0.88437500000000002</c:v>
                </c:pt>
                <c:pt idx="2">
                  <c:v>1.3229166666666667</c:v>
                </c:pt>
                <c:pt idx="3">
                  <c:v>1.7593750000000004</c:v>
                </c:pt>
                <c:pt idx="4">
                  <c:v>1.9729166666666667</c:v>
                </c:pt>
                <c:pt idx="5">
                  <c:v>2.1770833333333335</c:v>
                </c:pt>
                <c:pt idx="6">
                  <c:v>2.3645833333333335</c:v>
                </c:pt>
                <c:pt idx="7">
                  <c:v>2.572916666666667</c:v>
                </c:pt>
                <c:pt idx="8">
                  <c:v>2.78125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Data!$AG$1</c:f>
              <c:strCache>
                <c:ptCount val="1"/>
                <c:pt idx="0">
                  <c:v>SN7_5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Data!$X$2:$X$10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Data!$AG$2:$AG$10</c:f>
              <c:numCache>
                <c:formatCode>0.000</c:formatCode>
                <c:ptCount val="9"/>
                <c:pt idx="0">
                  <c:v>0.60638297872340419</c:v>
                </c:pt>
                <c:pt idx="1">
                  <c:v>0.83191489361702131</c:v>
                </c:pt>
                <c:pt idx="2">
                  <c:v>1.1489361702127661</c:v>
                </c:pt>
                <c:pt idx="3">
                  <c:v>1.5702127659574465</c:v>
                </c:pt>
                <c:pt idx="4">
                  <c:v>1.925531914893617</c:v>
                </c:pt>
                <c:pt idx="5">
                  <c:v>2.0957446808510638</c:v>
                </c:pt>
                <c:pt idx="6">
                  <c:v>2.3617021276595747</c:v>
                </c:pt>
                <c:pt idx="7">
                  <c:v>2.5106382978723403</c:v>
                </c:pt>
                <c:pt idx="8">
                  <c:v>2.6170212765957448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994496"/>
        <c:axId val="510983520"/>
      </c:scatterChart>
      <c:valAx>
        <c:axId val="5109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83520"/>
        <c:crosses val="autoZero"/>
        <c:crossBetween val="midCat"/>
      </c:valAx>
      <c:valAx>
        <c:axId val="5109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9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F2V Calibration at Working Voltage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SN0?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Data!$F$2:$F$10</c:f>
              <c:numCache>
                <c:formatCode>General</c:formatCode>
                <c:ptCount val="9"/>
                <c:pt idx="0">
                  <c:v>0.71799999999999997</c:v>
                </c:pt>
                <c:pt idx="1">
                  <c:v>0.95599999999999996</c:v>
                </c:pt>
                <c:pt idx="2">
                  <c:v>1.429</c:v>
                </c:pt>
                <c:pt idx="3">
                  <c:v>1.8979999999999999</c:v>
                </c:pt>
                <c:pt idx="4">
                  <c:v>2.13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SN1?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Data!$G$2:$G$10</c:f>
              <c:numCache>
                <c:formatCode>General</c:formatCode>
                <c:ptCount val="9"/>
                <c:pt idx="0">
                  <c:v>0.72899999999999998</c:v>
                </c:pt>
                <c:pt idx="1">
                  <c:v>0.97299999999999998</c:v>
                </c:pt>
                <c:pt idx="2">
                  <c:v>1.456</c:v>
                </c:pt>
                <c:pt idx="3">
                  <c:v>1.93</c:v>
                </c:pt>
                <c:pt idx="4">
                  <c:v>2.17</c:v>
                </c:pt>
                <c:pt idx="5">
                  <c:v>2.41</c:v>
                </c:pt>
                <c:pt idx="6">
                  <c:v>2.64</c:v>
                </c:pt>
                <c:pt idx="7">
                  <c:v>2.88</c:v>
                </c:pt>
                <c:pt idx="8">
                  <c:v>3.12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Data!$H$1</c:f>
              <c:strCache>
                <c:ptCount val="1"/>
                <c:pt idx="0">
                  <c:v>SN2?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Data!$H$2:$H$10</c:f>
              <c:numCache>
                <c:formatCode>General</c:formatCode>
                <c:ptCount val="9"/>
                <c:pt idx="0">
                  <c:v>0.69199999999999995</c:v>
                </c:pt>
                <c:pt idx="1">
                  <c:v>0.92200000000000004</c:v>
                </c:pt>
                <c:pt idx="2">
                  <c:v>1.3819999999999999</c:v>
                </c:pt>
                <c:pt idx="3">
                  <c:v>1.839</c:v>
                </c:pt>
                <c:pt idx="4">
                  <c:v>2.06</c:v>
                </c:pt>
                <c:pt idx="5">
                  <c:v>2.29</c:v>
                </c:pt>
                <c:pt idx="6">
                  <c:v>2.5099999999999998</c:v>
                </c:pt>
                <c:pt idx="7">
                  <c:v>2.74</c:v>
                </c:pt>
                <c:pt idx="8">
                  <c:v>2.96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Data!$I$1</c:f>
              <c:strCache>
                <c:ptCount val="1"/>
                <c:pt idx="0">
                  <c:v>SN3?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Data!$I$2:$I$10</c:f>
              <c:numCache>
                <c:formatCode>General</c:formatCode>
                <c:ptCount val="9"/>
                <c:pt idx="0">
                  <c:v>0.70199999999999996</c:v>
                </c:pt>
                <c:pt idx="1">
                  <c:v>0.93600000000000005</c:v>
                </c:pt>
                <c:pt idx="2">
                  <c:v>1.4</c:v>
                </c:pt>
                <c:pt idx="3">
                  <c:v>1.861</c:v>
                </c:pt>
                <c:pt idx="4">
                  <c:v>2.08</c:v>
                </c:pt>
                <c:pt idx="5">
                  <c:v>2.3199999999999998</c:v>
                </c:pt>
                <c:pt idx="6">
                  <c:v>2.54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Data!$J$1</c:f>
              <c:strCache>
                <c:ptCount val="1"/>
                <c:pt idx="0">
                  <c:v>SN4?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Data!$J$2:$J$10</c:f>
              <c:numCache>
                <c:formatCode>General</c:formatCode>
                <c:ptCount val="9"/>
                <c:pt idx="0">
                  <c:v>0.71399999999999997</c:v>
                </c:pt>
                <c:pt idx="1">
                  <c:v>0.95199999999999996</c:v>
                </c:pt>
                <c:pt idx="2">
                  <c:v>1.43</c:v>
                </c:pt>
                <c:pt idx="3">
                  <c:v>1.9</c:v>
                </c:pt>
                <c:pt idx="4">
                  <c:v>2.12</c:v>
                </c:pt>
                <c:pt idx="5">
                  <c:v>2.36</c:v>
                </c:pt>
                <c:pt idx="6">
                  <c:v>2.59</c:v>
                </c:pt>
                <c:pt idx="7">
                  <c:v>2.82</c:v>
                </c:pt>
                <c:pt idx="8">
                  <c:v>3.05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Data!$K$1</c:f>
              <c:strCache>
                <c:ptCount val="1"/>
                <c:pt idx="0">
                  <c:v>SN5?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ot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Data!$K$2:$K$10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0.94199999999999995</c:v>
                </c:pt>
                <c:pt idx="2">
                  <c:v>1.409</c:v>
                </c:pt>
                <c:pt idx="3">
                  <c:v>1.8720000000000001</c:v>
                </c:pt>
                <c:pt idx="4">
                  <c:v>2.1</c:v>
                </c:pt>
                <c:pt idx="5">
                  <c:v>2.33</c:v>
                </c:pt>
                <c:pt idx="6">
                  <c:v>2.5499999999999998</c:v>
                </c:pt>
                <c:pt idx="7">
                  <c:v>2.78</c:v>
                </c:pt>
                <c:pt idx="8">
                  <c:v>3.01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Data!$L$1</c:f>
              <c:strCache>
                <c:ptCount val="1"/>
                <c:pt idx="0">
                  <c:v>SN6?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Data!$A$2:$A$10</c:f>
              <c:numCache>
                <c:formatCode>General</c:formatCode>
                <c:ptCount val="9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</c:numCache>
            </c:numRef>
          </c:xVal>
          <c:yVal>
            <c:numRef>
              <c:f>Data!$L$2:$L$10</c:f>
              <c:numCache>
                <c:formatCode>General</c:formatCode>
                <c:ptCount val="9"/>
                <c:pt idx="0">
                  <c:v>0.69699999999999995</c:v>
                </c:pt>
                <c:pt idx="1">
                  <c:v>0.93</c:v>
                </c:pt>
                <c:pt idx="2">
                  <c:v>1.3919999999999999</c:v>
                </c:pt>
                <c:pt idx="3">
                  <c:v>1.8540000000000001</c:v>
                </c:pt>
                <c:pt idx="4">
                  <c:v>2.08</c:v>
                </c:pt>
                <c:pt idx="5">
                  <c:v>2.31</c:v>
                </c:pt>
                <c:pt idx="6">
                  <c:v>2.5299999999999998</c:v>
                </c:pt>
                <c:pt idx="7">
                  <c:v>2.76</c:v>
                </c:pt>
                <c:pt idx="8">
                  <c:v>2.99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8528"/>
        <c:axId val="198176960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SN7?</c:v>
                      </c:pt>
                    </c:strCache>
                  </c:strRef>
                </c:tx>
                <c:spPr>
                  <a:ln w="28575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150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450</c:v>
                      </c:pt>
                      <c:pt idx="5">
                        <c:v>500</c:v>
                      </c:pt>
                      <c:pt idx="6">
                        <c:v>550</c:v>
                      </c:pt>
                      <c:pt idx="7">
                        <c:v>600</c:v>
                      </c:pt>
                      <c:pt idx="8">
                        <c:v>650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Data!$M$2:$M$10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0.70299999999999996</c:v>
                      </c:pt>
                      <c:pt idx="1">
                        <c:v>0.93799999999999994</c:v>
                      </c:pt>
                      <c:pt idx="2">
                        <c:v>1.405</c:v>
                      </c:pt>
                      <c:pt idx="3">
                        <c:v>1.8680000000000001</c:v>
                      </c:pt>
                      <c:pt idx="4">
                        <c:v>2.09</c:v>
                      </c:pt>
                      <c:pt idx="5">
                        <c:v>2.33</c:v>
                      </c:pt>
                      <c:pt idx="6">
                        <c:v>2.5499999999999998</c:v>
                      </c:pt>
                      <c:pt idx="7">
                        <c:v>2.78</c:v>
                      </c:pt>
                      <c:pt idx="8">
                        <c:v>3.01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981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Freq,</a:t>
                </a:r>
                <a:r>
                  <a:rPr lang="en-US" baseline="0"/>
                  <a:t> Hz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6960"/>
        <c:crosses val="autoZero"/>
        <c:crossBetween val="midCat"/>
      </c:valAx>
      <c:valAx>
        <c:axId val="1981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VDC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0385680956547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7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8700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19</xdr:row>
      <xdr:rowOff>129540</xdr:rowOff>
    </xdr:from>
    <xdr:to>
      <xdr:col>7</xdr:col>
      <xdr:colOff>335280</xdr:colOff>
      <xdr:row>34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opLeftCell="K10" workbookViewId="0">
      <selection activeCell="Y23" sqref="Y23"/>
    </sheetView>
  </sheetViews>
  <sheetFormatPr defaultRowHeight="14.4" x14ac:dyDescent="0.3"/>
  <cols>
    <col min="1" max="1" width="7.44140625" style="1" bestFit="1" customWidth="1"/>
    <col min="2" max="2" width="11.109375" style="1" bestFit="1" customWidth="1"/>
    <col min="3" max="3" width="9.21875" style="1" bestFit="1" customWidth="1"/>
    <col min="4" max="4" width="4.88671875" style="1" bestFit="1" customWidth="1"/>
    <col min="5" max="12" width="6" style="1" bestFit="1" customWidth="1"/>
    <col min="14" max="14" width="6" style="1" bestFit="1" customWidth="1"/>
    <col min="24" max="24" width="7.44140625" style="1" bestFit="1" customWidth="1"/>
    <col min="25" max="25" width="8.88671875" style="1"/>
  </cols>
  <sheetData>
    <row r="1" spans="1:33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 t="s">
        <v>24</v>
      </c>
      <c r="G1" s="1" t="s">
        <v>21</v>
      </c>
      <c r="H1" s="1" t="s">
        <v>26</v>
      </c>
      <c r="I1" s="1" t="s">
        <v>22</v>
      </c>
      <c r="J1" s="1" t="s">
        <v>23</v>
      </c>
      <c r="K1" s="1" t="s">
        <v>19</v>
      </c>
      <c r="L1" s="1" t="s">
        <v>20</v>
      </c>
      <c r="M1" s="1" t="s">
        <v>27</v>
      </c>
      <c r="N1" s="1" t="s">
        <v>12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25</v>
      </c>
      <c r="V1" s="1" t="s">
        <v>11</v>
      </c>
      <c r="W1" s="1" t="s">
        <v>17</v>
      </c>
      <c r="X1" s="1" t="s">
        <v>0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</row>
    <row r="2" spans="1:33" x14ac:dyDescent="0.3">
      <c r="A2" s="1">
        <v>150</v>
      </c>
      <c r="B2" s="3">
        <v>4.0999999999999996</v>
      </c>
      <c r="C2" s="4">
        <f>A2*0.0281</f>
        <v>4.2149999999999999</v>
      </c>
      <c r="D2" s="4">
        <f>C2/2</f>
        <v>2.1074999999999999</v>
      </c>
      <c r="E2" s="4">
        <f>D2*SQRT(2)/2</f>
        <v>1.4902275413506489</v>
      </c>
      <c r="F2" s="1">
        <v>0.71799999999999997</v>
      </c>
      <c r="G2" s="1">
        <v>0.72899999999999998</v>
      </c>
      <c r="H2" s="1">
        <v>0.69199999999999995</v>
      </c>
      <c r="I2" s="1">
        <v>0.70199999999999996</v>
      </c>
      <c r="J2" s="1">
        <v>0.71399999999999997</v>
      </c>
      <c r="K2" s="1">
        <v>0.70699999999999996</v>
      </c>
      <c r="L2" s="1">
        <v>0.69699999999999995</v>
      </c>
      <c r="M2" s="1">
        <v>0.70299999999999996</v>
      </c>
      <c r="N2" s="1">
        <f>A2*60</f>
        <v>9000</v>
      </c>
      <c r="O2" s="1">
        <v>0.64500000000000002</v>
      </c>
      <c r="P2" s="1">
        <v>0.66200000000000003</v>
      </c>
      <c r="Q2" s="1">
        <v>0.50600000000000001</v>
      </c>
      <c r="R2" s="1">
        <v>0.64800000000000002</v>
      </c>
      <c r="S2" s="1">
        <v>0.66300000000000003</v>
      </c>
      <c r="T2" s="1">
        <v>0.63500000000000001</v>
      </c>
      <c r="U2" s="1">
        <v>0.64400000000000002</v>
      </c>
      <c r="V2" s="1">
        <v>0.63700000000000001</v>
      </c>
      <c r="W2" s="1">
        <v>0.56999999999999995</v>
      </c>
      <c r="X2" s="1">
        <v>150</v>
      </c>
      <c r="Y2" s="5">
        <f>O2/O$12*5</f>
        <v>0.67187500000000011</v>
      </c>
      <c r="Z2" s="5">
        <f>P2/P$12*5</f>
        <v>0.68958333333333344</v>
      </c>
      <c r="AA2" s="5">
        <f>Q2/Q$12*5</f>
        <v>0.56222222222222218</v>
      </c>
      <c r="AB2" s="5">
        <f>R2/R$12*5</f>
        <v>0.67500000000000004</v>
      </c>
      <c r="AC2" s="5">
        <f>S2/S$12*5</f>
        <v>0.69062500000000016</v>
      </c>
      <c r="AD2" s="5">
        <f>T2/T$12*5</f>
        <v>0.66145833333333337</v>
      </c>
      <c r="AE2" s="5">
        <f>U2/U$12*5</f>
        <v>0.67083333333333339</v>
      </c>
      <c r="AF2" s="5">
        <f>V2/V$12*5</f>
        <v>0.6635416666666667</v>
      </c>
      <c r="AG2" s="5">
        <f>W2/W$12*5</f>
        <v>0.60638297872340419</v>
      </c>
    </row>
    <row r="3" spans="1:33" x14ac:dyDescent="0.3">
      <c r="A3" s="1">
        <v>200</v>
      </c>
      <c r="B3" s="3"/>
      <c r="C3" s="4">
        <f t="shared" ref="C3:C10" si="0">A3*0.0281</f>
        <v>5.62</v>
      </c>
      <c r="D3" s="4">
        <f t="shared" ref="D3:D10" si="1">C3/2</f>
        <v>2.81</v>
      </c>
      <c r="E3" s="4">
        <f t="shared" ref="E3:E10" si="2">D3*SQRT(2)/2</f>
        <v>1.9869700551341987</v>
      </c>
      <c r="F3" s="1">
        <v>0.95599999999999996</v>
      </c>
      <c r="G3" s="1">
        <v>0.97299999999999998</v>
      </c>
      <c r="H3" s="1">
        <v>0.92200000000000004</v>
      </c>
      <c r="I3" s="1">
        <v>0.93600000000000005</v>
      </c>
      <c r="J3" s="1">
        <v>0.95199999999999996</v>
      </c>
      <c r="K3" s="1">
        <v>0.94199999999999995</v>
      </c>
      <c r="L3" s="1">
        <v>0.93</v>
      </c>
      <c r="M3" s="1">
        <v>0.93799999999999994</v>
      </c>
      <c r="N3" s="1">
        <f t="shared" ref="N3:N10" si="3">A3*60</f>
        <v>12000</v>
      </c>
      <c r="O3" s="1">
        <v>0.86099999999999999</v>
      </c>
      <c r="P3" s="1">
        <v>0.88400000000000001</v>
      </c>
      <c r="Q3" s="1">
        <v>0.71799999999999997</v>
      </c>
      <c r="R3" s="1">
        <v>0.86399999999999999</v>
      </c>
      <c r="S3" s="1">
        <v>0.88500000000000001</v>
      </c>
      <c r="T3" s="1">
        <v>0.84399999999999997</v>
      </c>
      <c r="U3" s="1">
        <v>0.85499999999999998</v>
      </c>
      <c r="V3" s="1">
        <v>0.84899999999999998</v>
      </c>
      <c r="W3" s="1">
        <v>0.78200000000000003</v>
      </c>
      <c r="X3" s="1">
        <v>200</v>
      </c>
      <c r="Y3" s="5">
        <f>O3/O$12*5</f>
        <v>0.89687500000000009</v>
      </c>
      <c r="Z3" s="5">
        <f>P3/P$12*5</f>
        <v>0.92083333333333339</v>
      </c>
      <c r="AA3" s="5">
        <f>Q3/Q$12*5</f>
        <v>0.79777777777777781</v>
      </c>
      <c r="AB3" s="5">
        <f>R3/R$12*5</f>
        <v>0.89999999999999991</v>
      </c>
      <c r="AC3" s="5">
        <f>S3/S$12*5</f>
        <v>0.921875</v>
      </c>
      <c r="AD3" s="5">
        <f>T3/T$12*5</f>
        <v>0.87916666666666665</v>
      </c>
      <c r="AE3" s="5">
        <f>U3/U$12*5</f>
        <v>0.890625</v>
      </c>
      <c r="AF3" s="5">
        <f>V3/V$12*5</f>
        <v>0.88437500000000002</v>
      </c>
      <c r="AG3" s="5">
        <f>W3/W$12*5</f>
        <v>0.83191489361702131</v>
      </c>
    </row>
    <row r="4" spans="1:33" x14ac:dyDescent="0.3">
      <c r="A4" s="1">
        <v>300</v>
      </c>
      <c r="B4" s="3"/>
      <c r="C4" s="4">
        <f t="shared" si="0"/>
        <v>8.43</v>
      </c>
      <c r="D4" s="4">
        <f t="shared" si="1"/>
        <v>4.2149999999999999</v>
      </c>
      <c r="E4" s="4">
        <f t="shared" si="2"/>
        <v>2.9804550827012979</v>
      </c>
      <c r="F4" s="1">
        <v>1.429</v>
      </c>
      <c r="G4" s="1">
        <v>1.456</v>
      </c>
      <c r="H4" s="1">
        <v>1.3819999999999999</v>
      </c>
      <c r="I4" s="1">
        <v>1.4</v>
      </c>
      <c r="J4" s="1">
        <v>1.43</v>
      </c>
      <c r="K4" s="1">
        <v>1.409</v>
      </c>
      <c r="L4" s="1">
        <v>1.3919999999999999</v>
      </c>
      <c r="M4" s="1">
        <v>1.405</v>
      </c>
      <c r="N4" s="1">
        <f t="shared" si="3"/>
        <v>18000</v>
      </c>
      <c r="O4" s="1">
        <v>1.2889999999999999</v>
      </c>
      <c r="P4" s="1">
        <v>1.32</v>
      </c>
      <c r="Q4" s="1">
        <v>1.1111</v>
      </c>
      <c r="R4" s="1">
        <v>1.2929999999999999</v>
      </c>
      <c r="S4" s="1">
        <v>1.3240000000000001</v>
      </c>
      <c r="T4" s="1">
        <v>1.2649999999999999</v>
      </c>
      <c r="U4" s="1">
        <v>1.278</v>
      </c>
      <c r="V4" s="1">
        <v>1.27</v>
      </c>
      <c r="W4" s="1">
        <v>1.08</v>
      </c>
      <c r="X4" s="1">
        <v>300</v>
      </c>
      <c r="Y4" s="5">
        <f>O4/O$12*5</f>
        <v>1.3427083333333334</v>
      </c>
      <c r="Z4" s="5">
        <f>P4/P$12*5</f>
        <v>1.375</v>
      </c>
      <c r="AA4" s="5">
        <f>Q4/Q$12*5</f>
        <v>1.2345555555555556</v>
      </c>
      <c r="AB4" s="5">
        <f>R4/R$12*5</f>
        <v>1.3468749999999998</v>
      </c>
      <c r="AC4" s="5">
        <f>S4/S$12*5</f>
        <v>1.3791666666666669</v>
      </c>
      <c r="AD4" s="5">
        <f>T4/T$12*5</f>
        <v>1.3177083333333335</v>
      </c>
      <c r="AE4" s="5">
        <f>U4/U$12*5</f>
        <v>1.3312500000000003</v>
      </c>
      <c r="AF4" s="5">
        <f>V4/V$12*5</f>
        <v>1.3229166666666667</v>
      </c>
      <c r="AG4" s="5">
        <f>W4/W$12*5</f>
        <v>1.1489361702127661</v>
      </c>
    </row>
    <row r="5" spans="1:33" x14ac:dyDescent="0.3">
      <c r="A5" s="1">
        <v>400</v>
      </c>
      <c r="B5" s="3">
        <v>10.8</v>
      </c>
      <c r="C5" s="4">
        <f t="shared" si="0"/>
        <v>11.24</v>
      </c>
      <c r="D5" s="4">
        <f t="shared" si="1"/>
        <v>5.62</v>
      </c>
      <c r="E5" s="4">
        <f t="shared" si="2"/>
        <v>3.9739401102683973</v>
      </c>
      <c r="F5" s="1">
        <v>1.8979999999999999</v>
      </c>
      <c r="G5" s="1">
        <v>1.93</v>
      </c>
      <c r="H5" s="1">
        <v>1.839</v>
      </c>
      <c r="I5" s="1">
        <v>1.861</v>
      </c>
      <c r="J5" s="1">
        <v>1.9</v>
      </c>
      <c r="K5" s="1">
        <v>1.8720000000000001</v>
      </c>
      <c r="L5" s="1">
        <v>1.8540000000000001</v>
      </c>
      <c r="M5" s="1">
        <v>1.8680000000000001</v>
      </c>
      <c r="N5" s="1">
        <f t="shared" si="3"/>
        <v>24000</v>
      </c>
      <c r="O5" s="1">
        <v>1.71</v>
      </c>
      <c r="P5" s="1">
        <v>1.76</v>
      </c>
      <c r="Q5" s="1">
        <v>1.58</v>
      </c>
      <c r="R5" s="1">
        <v>1.72</v>
      </c>
      <c r="S5" s="1">
        <v>1.76</v>
      </c>
      <c r="T5" s="1">
        <v>1.6719999999999999</v>
      </c>
      <c r="U5" s="1">
        <v>1.6970000000000001</v>
      </c>
      <c r="V5" s="1">
        <v>1.6890000000000001</v>
      </c>
      <c r="W5" s="1">
        <v>1.476</v>
      </c>
      <c r="X5" s="1">
        <v>400</v>
      </c>
      <c r="Y5" s="5">
        <f>O5/O$12*5</f>
        <v>1.78125</v>
      </c>
      <c r="Z5" s="5">
        <f>P5/P$12*5</f>
        <v>1.8333333333333335</v>
      </c>
      <c r="AA5" s="5">
        <f>Q5/Q$12*5</f>
        <v>1.7555555555555558</v>
      </c>
      <c r="AB5" s="5">
        <f>R5/R$12*5</f>
        <v>1.7916666666666667</v>
      </c>
      <c r="AC5" s="5">
        <f>S5/S$12*5</f>
        <v>1.8333333333333335</v>
      </c>
      <c r="AD5" s="5">
        <f>T5/T$12*5</f>
        <v>1.7416666666666667</v>
      </c>
      <c r="AE5" s="5">
        <f>U5/U$12*5</f>
        <v>1.7677083333333334</v>
      </c>
      <c r="AF5" s="5">
        <f>V5/V$12*5</f>
        <v>1.7593750000000004</v>
      </c>
      <c r="AG5" s="5">
        <f>W5/W$12*5</f>
        <v>1.5702127659574465</v>
      </c>
    </row>
    <row r="6" spans="1:33" x14ac:dyDescent="0.3">
      <c r="A6" s="1">
        <v>450</v>
      </c>
      <c r="B6" s="3"/>
      <c r="C6" s="4">
        <f t="shared" si="0"/>
        <v>12.645</v>
      </c>
      <c r="D6" s="4">
        <f t="shared" si="1"/>
        <v>6.3224999999999998</v>
      </c>
      <c r="E6" s="4">
        <f t="shared" si="2"/>
        <v>4.4706826240519471</v>
      </c>
      <c r="F6" s="1">
        <v>2.13</v>
      </c>
      <c r="G6" s="1">
        <v>2.17</v>
      </c>
      <c r="H6" s="1">
        <v>2.06</v>
      </c>
      <c r="I6" s="1">
        <v>2.08</v>
      </c>
      <c r="J6" s="1">
        <v>2.12</v>
      </c>
      <c r="K6" s="1">
        <v>2.1</v>
      </c>
      <c r="L6" s="1">
        <v>2.08</v>
      </c>
      <c r="M6" s="1">
        <v>2.09</v>
      </c>
      <c r="N6" s="1">
        <f t="shared" si="3"/>
        <v>27000</v>
      </c>
      <c r="O6" s="1">
        <v>1.91</v>
      </c>
      <c r="P6" s="1">
        <v>1.96</v>
      </c>
      <c r="Q6" s="1">
        <v>1.66</v>
      </c>
      <c r="R6" s="1">
        <v>1.92</v>
      </c>
      <c r="S6" s="1">
        <v>1.97</v>
      </c>
      <c r="T6" s="1">
        <v>1.8779999999999999</v>
      </c>
      <c r="U6" s="1">
        <v>1.9039999999999999</v>
      </c>
      <c r="V6" s="1">
        <v>1.8939999999999999</v>
      </c>
      <c r="W6" s="1">
        <v>1.81</v>
      </c>
      <c r="X6" s="1">
        <v>450</v>
      </c>
      <c r="Y6" s="5">
        <f>O6/O$12*5</f>
        <v>1.9895833333333333</v>
      </c>
      <c r="Z6" s="5">
        <f>P6/P$12*5</f>
        <v>2.0416666666666665</v>
      </c>
      <c r="AA6" s="5">
        <f>Q6/Q$12*5</f>
        <v>1.8444444444444443</v>
      </c>
      <c r="AB6" s="5">
        <f>R6/R$12*5</f>
        <v>2</v>
      </c>
      <c r="AC6" s="5">
        <f>S6/S$12*5</f>
        <v>2.052083333333333</v>
      </c>
      <c r="AD6" s="5">
        <f>T6/T$12*5</f>
        <v>1.9562499999999998</v>
      </c>
      <c r="AE6" s="5">
        <f>U6/U$12*5</f>
        <v>1.9833333333333334</v>
      </c>
      <c r="AF6" s="5">
        <f>V6/V$12*5</f>
        <v>1.9729166666666667</v>
      </c>
      <c r="AG6" s="5">
        <f>W6/W$12*5</f>
        <v>1.925531914893617</v>
      </c>
    </row>
    <row r="7" spans="1:33" x14ac:dyDescent="0.3">
      <c r="A7" s="1">
        <v>500</v>
      </c>
      <c r="B7" s="3"/>
      <c r="C7" s="4">
        <f t="shared" si="0"/>
        <v>14.05</v>
      </c>
      <c r="D7" s="4">
        <f t="shared" si="1"/>
        <v>7.0250000000000004</v>
      </c>
      <c r="E7" s="4">
        <f t="shared" si="2"/>
        <v>4.9674251378354972</v>
      </c>
      <c r="F7" s="1">
        <v>2.36</v>
      </c>
      <c r="G7" s="1">
        <v>2.41</v>
      </c>
      <c r="H7" s="1">
        <v>2.29</v>
      </c>
      <c r="I7" s="1">
        <v>2.3199999999999998</v>
      </c>
      <c r="J7" s="1">
        <v>2.36</v>
      </c>
      <c r="K7" s="1">
        <v>2.33</v>
      </c>
      <c r="L7" s="1">
        <v>2.31</v>
      </c>
      <c r="M7" s="1">
        <v>2.33</v>
      </c>
      <c r="N7" s="1">
        <f t="shared" si="3"/>
        <v>30000</v>
      </c>
      <c r="O7" s="1">
        <v>2.12</v>
      </c>
      <c r="P7" s="1">
        <v>2.1800000000000002</v>
      </c>
      <c r="Q7" s="1">
        <v>1.9</v>
      </c>
      <c r="R7" s="1">
        <v>2.13</v>
      </c>
      <c r="S7" s="1">
        <v>2.1800000000000002</v>
      </c>
      <c r="T7" s="1">
        <v>2.08</v>
      </c>
      <c r="U7" s="1">
        <v>2.1</v>
      </c>
      <c r="V7" s="1">
        <v>2.09</v>
      </c>
      <c r="W7" s="1">
        <v>1.97</v>
      </c>
      <c r="X7" s="1">
        <v>500</v>
      </c>
      <c r="Y7" s="5">
        <f>O7/O$12*5</f>
        <v>2.2083333333333335</v>
      </c>
      <c r="Z7" s="5">
        <f>P7/P$12*5</f>
        <v>2.2708333333333335</v>
      </c>
      <c r="AA7" s="5">
        <f>Q7/Q$12*5</f>
        <v>2.1111111111111112</v>
      </c>
      <c r="AB7" s="5">
        <f>R7/R$12*5</f>
        <v>2.21875</v>
      </c>
      <c r="AC7" s="5">
        <f>S7/S$12*5</f>
        <v>2.2708333333333335</v>
      </c>
      <c r="AD7" s="5">
        <f>T7/T$12*5</f>
        <v>2.166666666666667</v>
      </c>
      <c r="AE7" s="5">
        <f>U7/U$12*5</f>
        <v>2.1875000000000004</v>
      </c>
      <c r="AF7" s="5">
        <f>V7/V$12*5</f>
        <v>2.1770833333333335</v>
      </c>
      <c r="AG7" s="5">
        <f>W7/W$12*5</f>
        <v>2.0957446808510638</v>
      </c>
    </row>
    <row r="8" spans="1:33" x14ac:dyDescent="0.3">
      <c r="A8" s="1">
        <v>550</v>
      </c>
      <c r="B8" s="3"/>
      <c r="C8" s="4">
        <f t="shared" si="0"/>
        <v>15.455</v>
      </c>
      <c r="D8" s="4">
        <f t="shared" si="1"/>
        <v>7.7275</v>
      </c>
      <c r="E8" s="4">
        <f t="shared" si="2"/>
        <v>5.4641676516190465</v>
      </c>
      <c r="F8" s="1">
        <v>2.59</v>
      </c>
      <c r="G8" s="1">
        <v>2.64</v>
      </c>
      <c r="H8" s="1">
        <v>2.5099999999999998</v>
      </c>
      <c r="I8" s="1">
        <v>2.54</v>
      </c>
      <c r="J8" s="1">
        <v>2.59</v>
      </c>
      <c r="K8" s="1">
        <v>2.5499999999999998</v>
      </c>
      <c r="L8" s="1">
        <v>2.5299999999999998</v>
      </c>
      <c r="M8" s="1">
        <v>2.5499999999999998</v>
      </c>
      <c r="N8" s="1">
        <f t="shared" si="3"/>
        <v>33000</v>
      </c>
      <c r="O8" s="1">
        <v>2.2999999999999998</v>
      </c>
      <c r="P8" s="1">
        <v>2.37</v>
      </c>
      <c r="Q8" s="1">
        <v>2.06</v>
      </c>
      <c r="R8" s="1">
        <v>2.33</v>
      </c>
      <c r="S8" s="1">
        <v>2.38</v>
      </c>
      <c r="T8" s="1">
        <v>2.25</v>
      </c>
      <c r="U8" s="1">
        <v>2.29</v>
      </c>
      <c r="V8" s="1">
        <v>2.27</v>
      </c>
      <c r="W8" s="1">
        <v>2.2200000000000002</v>
      </c>
      <c r="X8" s="1">
        <v>550</v>
      </c>
      <c r="Y8" s="5">
        <f>O8/O$12*5</f>
        <v>2.395833333333333</v>
      </c>
      <c r="Z8" s="5">
        <f>P8/P$12*5</f>
        <v>2.46875</v>
      </c>
      <c r="AA8" s="5">
        <f>Q8/Q$12*5</f>
        <v>2.2888888888888888</v>
      </c>
      <c r="AB8" s="5">
        <f>R8/R$12*5</f>
        <v>2.4270833333333335</v>
      </c>
      <c r="AC8" s="5">
        <f>S8/S$12*5</f>
        <v>2.479166666666667</v>
      </c>
      <c r="AD8" s="5">
        <f>T8/T$12*5</f>
        <v>2.34375</v>
      </c>
      <c r="AE8" s="5">
        <f>U8/U$12*5</f>
        <v>2.385416666666667</v>
      </c>
      <c r="AF8" s="5">
        <f>V8/V$12*5</f>
        <v>2.3645833333333335</v>
      </c>
      <c r="AG8" s="5">
        <f>W8/W$12*5</f>
        <v>2.3617021276595747</v>
      </c>
    </row>
    <row r="9" spans="1:33" x14ac:dyDescent="0.3">
      <c r="A9" s="1">
        <v>600</v>
      </c>
      <c r="B9" s="3">
        <v>17.2</v>
      </c>
      <c r="C9" s="4">
        <f t="shared" si="0"/>
        <v>16.86</v>
      </c>
      <c r="D9" s="4">
        <f t="shared" si="1"/>
        <v>8.43</v>
      </c>
      <c r="E9" s="4">
        <f t="shared" si="2"/>
        <v>5.9609101654025958</v>
      </c>
      <c r="F9" s="1">
        <v>2.82</v>
      </c>
      <c r="G9" s="1">
        <v>2.88</v>
      </c>
      <c r="H9" s="1">
        <v>2.74</v>
      </c>
      <c r="I9" s="1">
        <v>2.76</v>
      </c>
      <c r="J9" s="1">
        <v>2.82</v>
      </c>
      <c r="K9" s="1">
        <v>2.78</v>
      </c>
      <c r="L9" s="1">
        <v>2.76</v>
      </c>
      <c r="M9" s="1">
        <v>2.78</v>
      </c>
      <c r="N9" s="1">
        <f t="shared" si="3"/>
        <v>36000</v>
      </c>
      <c r="O9" s="1">
        <v>2.5099999999999998</v>
      </c>
      <c r="P9" s="1">
        <v>2.59</v>
      </c>
      <c r="Q9" s="1">
        <v>2.2200000000000002</v>
      </c>
      <c r="R9" s="1">
        <v>2.5299999999999998</v>
      </c>
      <c r="S9" s="1">
        <v>2.6</v>
      </c>
      <c r="T9" s="1">
        <v>2.44</v>
      </c>
      <c r="U9" s="1">
        <v>2.4900000000000002</v>
      </c>
      <c r="V9" s="1">
        <v>2.4700000000000002</v>
      </c>
      <c r="W9" s="1">
        <v>2.36</v>
      </c>
      <c r="X9" s="1">
        <v>600</v>
      </c>
      <c r="Y9" s="5">
        <f>O9/O$12*5</f>
        <v>2.6145833333333335</v>
      </c>
      <c r="Z9" s="5">
        <f>P9/P$12*5</f>
        <v>2.6979166666666665</v>
      </c>
      <c r="AA9" s="5">
        <f>Q9/Q$12*5</f>
        <v>2.4666666666666668</v>
      </c>
      <c r="AB9" s="5">
        <f>R9/R$12*5</f>
        <v>2.635416666666667</v>
      </c>
      <c r="AC9" s="5">
        <f>S9/S$12*5</f>
        <v>2.7083333333333339</v>
      </c>
      <c r="AD9" s="5">
        <f>T9/T$12*5</f>
        <v>2.5416666666666665</v>
      </c>
      <c r="AE9" s="5">
        <f>U9/U$12*5</f>
        <v>2.59375</v>
      </c>
      <c r="AF9" s="5">
        <f>V9/V$12*5</f>
        <v>2.572916666666667</v>
      </c>
      <c r="AG9" s="5">
        <f>W9/W$12*5</f>
        <v>2.5106382978723403</v>
      </c>
    </row>
    <row r="10" spans="1:33" x14ac:dyDescent="0.3">
      <c r="A10" s="1">
        <v>650</v>
      </c>
      <c r="B10" s="3"/>
      <c r="C10" s="4">
        <f t="shared" si="0"/>
        <v>18.265000000000001</v>
      </c>
      <c r="D10" s="4">
        <f t="shared" si="1"/>
        <v>9.1325000000000003</v>
      </c>
      <c r="E10" s="4">
        <f t="shared" si="2"/>
        <v>6.4576526791861459</v>
      </c>
      <c r="F10" s="1">
        <v>3.05</v>
      </c>
      <c r="G10" s="1">
        <v>3.12</v>
      </c>
      <c r="H10" s="1">
        <v>2.96</v>
      </c>
      <c r="I10" s="1">
        <v>2.99</v>
      </c>
      <c r="J10" s="1">
        <v>3.05</v>
      </c>
      <c r="K10" s="1">
        <v>3.01</v>
      </c>
      <c r="L10" s="1">
        <v>2.99</v>
      </c>
      <c r="M10" s="1">
        <v>3.01</v>
      </c>
      <c r="N10" s="1">
        <f t="shared" si="3"/>
        <v>39000</v>
      </c>
      <c r="O10" s="1">
        <v>2.7</v>
      </c>
      <c r="P10" s="1">
        <v>2.77</v>
      </c>
      <c r="Q10" s="1">
        <v>2.4300000000000002</v>
      </c>
      <c r="R10" s="1">
        <v>2.69</v>
      </c>
      <c r="S10" s="1">
        <v>2.8</v>
      </c>
      <c r="T10" s="1">
        <v>2.63</v>
      </c>
      <c r="U10" s="1">
        <v>2.69</v>
      </c>
      <c r="V10" s="1">
        <v>2.67</v>
      </c>
      <c r="W10" s="1">
        <v>2.46</v>
      </c>
      <c r="X10" s="1">
        <v>650</v>
      </c>
      <c r="Y10" s="5">
        <f>O10/O$12*5</f>
        <v>2.8125000000000004</v>
      </c>
      <c r="Z10" s="5">
        <f>P10/P$12*5</f>
        <v>2.885416666666667</v>
      </c>
      <c r="AA10" s="5">
        <f>Q10/Q$12*5</f>
        <v>2.7</v>
      </c>
      <c r="AB10" s="5">
        <f>R10/R$12*5</f>
        <v>2.8020833333333335</v>
      </c>
      <c r="AC10" s="5">
        <f>S10/S$12*5</f>
        <v>2.916666666666667</v>
      </c>
      <c r="AD10" s="5">
        <f>T10/T$12*5</f>
        <v>2.7395833333333335</v>
      </c>
      <c r="AE10" s="5">
        <f>U10/U$12*5</f>
        <v>2.8020833333333335</v>
      </c>
      <c r="AF10" s="5">
        <f>V10/V$12*5</f>
        <v>2.78125</v>
      </c>
      <c r="AG10" s="5">
        <f>W10/W$12*5</f>
        <v>2.6170212765957448</v>
      </c>
    </row>
    <row r="11" spans="1:33" x14ac:dyDescent="0.3">
      <c r="M11" s="1"/>
      <c r="T11" s="1"/>
    </row>
    <row r="12" spans="1:33" x14ac:dyDescent="0.3">
      <c r="A12" s="1" t="s">
        <v>18</v>
      </c>
      <c r="M12" s="1"/>
      <c r="O12" s="1">
        <v>4.8</v>
      </c>
      <c r="P12">
        <v>4.8</v>
      </c>
      <c r="Q12" s="1">
        <v>4.5</v>
      </c>
      <c r="R12" s="1">
        <v>4.8</v>
      </c>
      <c r="S12" s="1">
        <v>4.8</v>
      </c>
      <c r="T12" s="1">
        <v>4.8</v>
      </c>
      <c r="U12" s="1">
        <v>4.8</v>
      </c>
      <c r="V12" s="1">
        <v>4.8</v>
      </c>
      <c r="W12" s="1">
        <v>4.7</v>
      </c>
    </row>
    <row r="13" spans="1:33" x14ac:dyDescent="0.3">
      <c r="A13" s="1" t="s">
        <v>28</v>
      </c>
      <c r="M13" s="1"/>
      <c r="O13" s="1">
        <v>98000</v>
      </c>
      <c r="Q13" s="1">
        <v>98000</v>
      </c>
      <c r="T13" s="1">
        <v>98000</v>
      </c>
      <c r="U13" s="1">
        <v>98000</v>
      </c>
      <c r="W13" s="1">
        <v>98000</v>
      </c>
    </row>
    <row r="14" spans="1:33" x14ac:dyDescent="0.3">
      <c r="B14" s="1" t="s">
        <v>13</v>
      </c>
      <c r="F14" s="2">
        <f>INDEX(LINEST($N$2:$N$10,F$2:F$10^{1,2},FALSE,FALSE),3)</f>
        <v>0</v>
      </c>
      <c r="G14" s="2">
        <f>INDEX(LINEST($N$2:$N$10,G$2:G$10^{1,2},FALSE,FALSE),3)</f>
        <v>0</v>
      </c>
      <c r="H14" s="2">
        <f>INDEX(LINEST($N$2:$N$10,H$2:H$10^{1,2},FALSE,FALSE),3)</f>
        <v>0</v>
      </c>
      <c r="I14" s="2">
        <f>INDEX(LINEST($N$2:$N$10,I$2:I$10^{1,2},FALSE,FALSE),3)</f>
        <v>0</v>
      </c>
      <c r="J14" s="2">
        <f>INDEX(LINEST($N$2:$N$10,J$2:J$10^{1,2},FALSE,FALSE),3)</f>
        <v>0</v>
      </c>
      <c r="K14" s="2">
        <f>INDEX(LINEST($N$2:$N$10,K$2:K$10^{1,2},FALSE,FALSE),3)</f>
        <v>0</v>
      </c>
      <c r="L14" s="2">
        <f>INDEX(LINEST($N$2:$N$10,L$2:L$10^{1,2},FALSE,FALSE),3)</f>
        <v>0</v>
      </c>
      <c r="M14" s="2">
        <f>INDEX(LINEST($N$2:$N$10,M$2:M$10^{1,2},FALSE,FALSE),3)</f>
        <v>0</v>
      </c>
      <c r="T14" s="1"/>
      <c r="Y14" s="2">
        <f>INDEX(LINEST($N$2:$N$10,Y$2:Y$10^{1,2},FALSE,FALSE),3)</f>
        <v>0</v>
      </c>
      <c r="Z14" s="2">
        <f>INDEX(LINEST($N$2:$N$10,Z$2:Z$10^{1,2},FALSE,FALSE),3)</f>
        <v>0</v>
      </c>
      <c r="AA14" s="2">
        <f>INDEX(LINEST($N$2:$N$10,AA$2:AA$10^{1,2},FALSE,FALSE),3)</f>
        <v>0</v>
      </c>
      <c r="AB14" s="2">
        <f>INDEX(LINEST($N$2:$N$10,AB$2:AB$10^{1,2},FALSE,FALSE),3)</f>
        <v>0</v>
      </c>
      <c r="AC14" s="2">
        <f>INDEX(LINEST($N$2:$N$10,AC$2:AC$10^{1,2},FALSE,FALSE),3)</f>
        <v>0</v>
      </c>
      <c r="AD14" s="2">
        <f>INDEX(LINEST($N$2:$N$10,AD$2:AD$10^{1,2},FALSE,FALSE),3)</f>
        <v>0</v>
      </c>
      <c r="AE14" s="2">
        <f>INDEX(LINEST($N$2:$N$10,AE$2:AE$10^{1,2},FALSE,FALSE),3)</f>
        <v>0</v>
      </c>
      <c r="AF14" s="2">
        <f>INDEX(LINEST($N$2:$N$10,AF$2:AF$10^{1,2},FALSE,FALSE),3)</f>
        <v>0</v>
      </c>
      <c r="AG14" s="2">
        <f>INDEX(LINEST($N$2:$N$10,AG$2:AG$10^{1,2},FALSE,FALSE),3)</f>
        <v>0</v>
      </c>
    </row>
    <row r="15" spans="1:33" x14ac:dyDescent="0.3">
      <c r="B15" s="1" t="s">
        <v>14</v>
      </c>
      <c r="F15" s="2">
        <f>INDEX(LINEST($N$2:$N$10,F$2:F$10^{1,2},FALSE,FALSE),2)</f>
        <v>12431.186295899019</v>
      </c>
      <c r="G15" s="2">
        <f>INDEX(LINEST($N$2:$N$10,G$2:G$10^{1,2},FALSE,FALSE),2)</f>
        <v>12276.075278443672</v>
      </c>
      <c r="H15" s="2">
        <f>INDEX(LINEST($N$2:$N$10,H$2:H$10^{1,2},FALSE,FALSE),2)</f>
        <v>12913.980695566312</v>
      </c>
      <c r="I15" s="2">
        <f>INDEX(LINEST($N$2:$N$10,I$2:I$10^{1,2},FALSE,FALSE),2)</f>
        <v>12700.548566313257</v>
      </c>
      <c r="J15" s="2">
        <f>INDEX(LINEST($N$2:$N$10,J$2:J$10^{1,2},FALSE,FALSE),2)</f>
        <v>12477.470633810395</v>
      </c>
      <c r="K15" s="2">
        <f>INDEX(LINEST($N$2:$N$10,K$2:K$10^{1,2},FALSE,FALSE),2)</f>
        <v>12617.500101766993</v>
      </c>
      <c r="L15" s="2">
        <f>INDEX(LINEST($N$2:$N$10,L$2:L$10^{1,2},FALSE,FALSE),2)</f>
        <v>12823.610983634353</v>
      </c>
      <c r="M15" s="2">
        <f>INDEX(LINEST($N$2:$N$10,M$2:M$10^{1,2},FALSE,FALSE),2)</f>
        <v>12709.700509362918</v>
      </c>
      <c r="T15" s="1"/>
      <c r="Y15" s="2">
        <f>INDEX(LINEST($N$2:$N$10,Y$2:Y$10^{1,2},FALSE,FALSE),2)</f>
        <v>13001.51518426758</v>
      </c>
      <c r="Z15" s="2">
        <f>INDEX(LINEST($N$2:$N$10,Z$2:Z$10^{1,2},FALSE,FALSE),2)</f>
        <v>12682.035489514199</v>
      </c>
      <c r="AA15" s="2">
        <f>INDEX(LINEST($N$2:$N$10,AA$2:AA$10^{1,2},FALSE,FALSE),2)</f>
        <v>14542.538394794556</v>
      </c>
      <c r="AB15" s="2">
        <f>INDEX(LINEST($N$2:$N$10,AB$2:AB$10^{1,2},FALSE,FALSE),2)</f>
        <v>12866.208103938689</v>
      </c>
      <c r="AC15" s="2">
        <f>INDEX(LINEST($N$2:$N$10,AC$2:AC$10^{1,2},FALSE,FALSE),2)</f>
        <v>12772.560908129319</v>
      </c>
      <c r="AD15" s="2">
        <f>INDEX(LINEST($N$2:$N$10,AD$2:AD$10^{1,2},FALSE,FALSE),2)</f>
        <v>13108.876059633149</v>
      </c>
      <c r="AE15" s="2">
        <f>INDEX(LINEST($N$2:$N$10,AE$2:AE$10^{1,2},FALSE,FALSE),2)</f>
        <v>13114.798359155298</v>
      </c>
      <c r="AF15" s="2">
        <f>INDEX(LINEST($N$2:$N$10,AF$2:AF$10^{1,2},FALSE,FALSE),2)</f>
        <v>13166.023073080518</v>
      </c>
      <c r="AG15" s="2">
        <f>INDEX(LINEST($N$2:$N$10,AG$2:AG$10^{1,2},FALSE,FALSE),2)</f>
        <v>15136.749829040513</v>
      </c>
    </row>
    <row r="16" spans="1:33" x14ac:dyDescent="0.3">
      <c r="B16" s="1" t="s">
        <v>15</v>
      </c>
      <c r="F16" s="2">
        <f>INDEX(LINEST($N$2:$N$10,F$2:F$10^{1,2},FALSE,FALSE),1)</f>
        <v>117.63799258533811</v>
      </c>
      <c r="G16" s="2">
        <f>INDEX(LINEST($N$2:$N$10,G$2:G$10^{1,2},FALSE,FALSE),1)</f>
        <v>76.042553979691533</v>
      </c>
      <c r="H16" s="2">
        <f>INDEX(LINEST($N$2:$N$10,H$2:H$10^{1,2},FALSE,FALSE),1)</f>
        <v>86.515992795181035</v>
      </c>
      <c r="I16" s="2">
        <f>INDEX(LINEST($N$2:$N$10,I$2:I$10^{1,2},FALSE,FALSE),1)</f>
        <v>116.2825951519487</v>
      </c>
      <c r="J16" s="2">
        <f>INDEX(LINEST($N$2:$N$10,J$2:J$10^{1,2},FALSE,FALSE),1)</f>
        <v>101.82059256467288</v>
      </c>
      <c r="K16" s="2">
        <f>INDEX(LINEST($N$2:$N$10,K$2:K$10^{1,2},FALSE,FALSE),1)</f>
        <v>116.48400617638146</v>
      </c>
      <c r="L16" s="2">
        <f>INDEX(LINEST($N$2:$N$10,L$2:L$10^{1,2},FALSE,FALSE),1)</f>
        <v>76.837737425544248</v>
      </c>
      <c r="M16" s="2">
        <f>INDEX(LINEST($N$2:$N$10,M$2:M$10^{1,2},FALSE,FALSE),1)</f>
        <v>84.174995967615558</v>
      </c>
      <c r="T16" s="1"/>
      <c r="Y16" s="2">
        <f>INDEX(LINEST($N$2:$N$10,Y$2:Y$10^{1,2},FALSE,FALSE),1)</f>
        <v>298.10803865471041</v>
      </c>
      <c r="Z16" s="2">
        <f>INDEX(LINEST($N$2:$N$10,Z$2:Z$10^{1,2},FALSE,FALSE),1)</f>
        <v>265.14715738785526</v>
      </c>
      <c r="AA16" s="2">
        <f>INDEX(LINEST($N$2:$N$10,AA$2:AA$10^{1,2},FALSE,FALSE),1)</f>
        <v>-57.642391115915849</v>
      </c>
      <c r="AB16" s="2">
        <f>INDEX(LINEST($N$2:$N$10,AB$2:AB$10^{1,2},FALSE,FALSE),1)</f>
        <v>326.60580357888693</v>
      </c>
      <c r="AC16" s="2">
        <f>INDEX(LINEST($N$2:$N$10,AC$2:AC$10^{1,2},FALSE,FALSE),1)</f>
        <v>199.95323366264739</v>
      </c>
      <c r="AD16" s="2">
        <f>INDEX(LINEST($N$2:$N$10,AD$2:AD$10^{1,2},FALSE,FALSE),1)</f>
        <v>399.04974198141809</v>
      </c>
      <c r="AE16" s="2">
        <f>INDEX(LINEST($N$2:$N$10,AE$2:AE$10^{1,2},FALSE,FALSE),1)</f>
        <v>286.34030014894239</v>
      </c>
      <c r="AF16" s="2">
        <f>INDEX(LINEST($N$2:$N$10,AF$2:AF$10^{1,2},FALSE,FALSE),1)</f>
        <v>307.87371513414195</v>
      </c>
      <c r="AG16" s="2">
        <f>INDEX(LINEST($N$2:$N$10,AG$2:AG$10^{1,2},FALSE,FALSE),1)</f>
        <v>-293.79797147707922</v>
      </c>
    </row>
    <row r="17" spans="1:20" x14ac:dyDescent="0.3">
      <c r="M17" s="1">
        <v>5.12</v>
      </c>
      <c r="T17" s="1"/>
    </row>
    <row r="18" spans="1:20" x14ac:dyDescent="0.3">
      <c r="A18" s="1">
        <v>150</v>
      </c>
      <c r="B18" s="1" t="s">
        <v>16</v>
      </c>
      <c r="H18" s="1">
        <v>0.05</v>
      </c>
      <c r="I18" s="1">
        <v>0.04</v>
      </c>
      <c r="J18" s="1">
        <v>0.05</v>
      </c>
      <c r="L18" s="1">
        <v>0.04</v>
      </c>
      <c r="M18" s="1">
        <v>0.05</v>
      </c>
      <c r="T18" s="1"/>
    </row>
    <row r="19" spans="1:20" x14ac:dyDescent="0.3">
      <c r="A19" s="1">
        <v>650</v>
      </c>
      <c r="B19" s="6" t="s">
        <v>38</v>
      </c>
      <c r="M19" s="1"/>
      <c r="T19" s="1"/>
    </row>
    <row r="20" spans="1:20" x14ac:dyDescent="0.3">
      <c r="M20" s="1"/>
      <c r="T20" s="1"/>
    </row>
    <row r="21" spans="1:20" x14ac:dyDescent="0.3">
      <c r="M21" s="1"/>
      <c r="T21" s="1"/>
    </row>
    <row r="22" spans="1:20" x14ac:dyDescent="0.3">
      <c r="M22" s="1"/>
      <c r="T22" s="1"/>
    </row>
    <row r="23" spans="1:20" x14ac:dyDescent="0.3">
      <c r="M23" s="1"/>
      <c r="T23" s="1"/>
    </row>
    <row r="24" spans="1:20" x14ac:dyDescent="0.3">
      <c r="M24" s="1"/>
      <c r="T24" s="1"/>
    </row>
    <row r="25" spans="1:20" x14ac:dyDescent="0.3">
      <c r="F25"/>
      <c r="G25"/>
      <c r="H25"/>
      <c r="I25"/>
      <c r="J25"/>
      <c r="K25"/>
      <c r="L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Summary V4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2018-01-07T10:14:39Z</dcterms:modified>
</cp:coreProperties>
</file>