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firstSheet="1" activeTab="6"/>
  </bookViews>
  <sheets>
    <sheet name="20220214_042034" sheetId="13" r:id="rId1"/>
    <sheet name="5 C" sheetId="16" r:id="rId2"/>
    <sheet name="20220216_060308" sheetId="18" r:id="rId3"/>
    <sheet name="11.1 C" sheetId="19" r:id="rId4"/>
    <sheet name="20220218_135913" sheetId="20" r:id="rId5"/>
    <sheet name="20 C" sheetId="21" r:id="rId6"/>
    <sheet name="REMARKS" sheetId="23" r:id="rId7"/>
    <sheet name="q_capacity" sheetId="22" r:id="rId8"/>
    <sheet name="heat capability" sheetId="17" r:id="rId9"/>
  </sheets>
  <calcPr calcId="152511"/>
</workbook>
</file>

<file path=xl/calcChain.xml><?xml version="1.0" encoding="utf-8"?>
<calcChain xmlns="http://schemas.openxmlformats.org/spreadsheetml/2006/main">
  <c r="T48" i="21" l="1"/>
  <c r="T46" i="21"/>
  <c r="T44" i="21"/>
  <c r="T42" i="21"/>
  <c r="T40" i="21"/>
  <c r="T38" i="21"/>
  <c r="G2" i="22" l="1"/>
  <c r="G3" i="22"/>
  <c r="G4" i="22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2" i="16"/>
  <c r="AD4" i="21" l="1"/>
  <c r="AD3" i="21"/>
  <c r="AD2" i="21"/>
  <c r="B3" i="22"/>
  <c r="B4" i="22"/>
  <c r="B5" i="22"/>
  <c r="B2" i="22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2" i="21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2" i="19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2" i="21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2" i="19"/>
  <c r="V38" i="21"/>
  <c r="W38" i="21"/>
  <c r="V39" i="21"/>
  <c r="W39" i="21" s="1"/>
  <c r="V40" i="21"/>
  <c r="W40" i="21"/>
  <c r="V41" i="21"/>
  <c r="W41" i="21"/>
  <c r="V42" i="21"/>
  <c r="W42" i="21"/>
  <c r="V43" i="21"/>
  <c r="W43" i="21" s="1"/>
  <c r="V44" i="21"/>
  <c r="W44" i="21"/>
  <c r="V45" i="21"/>
  <c r="W45" i="21"/>
  <c r="V46" i="21"/>
  <c r="W46" i="21"/>
  <c r="V47" i="21"/>
  <c r="W47" i="21" s="1"/>
  <c r="V48" i="21"/>
  <c r="W48" i="21"/>
  <c r="V49" i="21"/>
  <c r="W49" i="21"/>
  <c r="M38" i="21"/>
  <c r="N38" i="21"/>
  <c r="M39" i="21"/>
  <c r="N39" i="21"/>
  <c r="M40" i="21"/>
  <c r="N40" i="21"/>
  <c r="M41" i="21"/>
  <c r="N41" i="21"/>
  <c r="M42" i="21"/>
  <c r="N42" i="21"/>
  <c r="M43" i="21"/>
  <c r="N43" i="21"/>
  <c r="M44" i="21"/>
  <c r="N44" i="21"/>
  <c r="M45" i="21"/>
  <c r="N45" i="21"/>
  <c r="M46" i="21"/>
  <c r="N46" i="21"/>
  <c r="M47" i="21"/>
  <c r="N47" i="21"/>
  <c r="M48" i="21"/>
  <c r="N48" i="21"/>
  <c r="M49" i="21"/>
  <c r="N49" i="21"/>
  <c r="A38" i="21"/>
  <c r="A39" i="21"/>
  <c r="A40" i="21"/>
  <c r="A41" i="21"/>
  <c r="A42" i="21"/>
  <c r="A43" i="21"/>
  <c r="A44" i="21"/>
  <c r="AG44" i="21" s="1"/>
  <c r="A45" i="21"/>
  <c r="AG45" i="21" s="1"/>
  <c r="A46" i="21"/>
  <c r="A47" i="21"/>
  <c r="A48" i="21"/>
  <c r="A49" i="21"/>
  <c r="N2" i="21"/>
  <c r="P2" i="21" s="1"/>
  <c r="Q2" i="21" s="1"/>
  <c r="T2" i="21"/>
  <c r="V2" i="21"/>
  <c r="W2" i="21"/>
  <c r="Y2" i="21"/>
  <c r="AG2" i="21"/>
  <c r="AH2" i="21"/>
  <c r="AK2" i="21"/>
  <c r="M2" i="21" s="1"/>
  <c r="A3" i="21"/>
  <c r="M3" i="21"/>
  <c r="N3" i="21"/>
  <c r="V3" i="21"/>
  <c r="W3" i="21" s="1"/>
  <c r="AG3" i="21"/>
  <c r="AH3" i="21"/>
  <c r="A4" i="21"/>
  <c r="M4" i="21"/>
  <c r="N4" i="21"/>
  <c r="T4" i="21"/>
  <c r="V4" i="21"/>
  <c r="W4" i="21" s="1"/>
  <c r="AG4" i="21"/>
  <c r="AH4" i="21"/>
  <c r="A5" i="21"/>
  <c r="AG5" i="21" s="1"/>
  <c r="M5" i="21"/>
  <c r="N5" i="21"/>
  <c r="V5" i="21"/>
  <c r="W5" i="21" s="1"/>
  <c r="AH5" i="21"/>
  <c r="A6" i="21"/>
  <c r="AG6" i="21" s="1"/>
  <c r="M6" i="21"/>
  <c r="N6" i="21"/>
  <c r="T6" i="21"/>
  <c r="V6" i="21"/>
  <c r="W6" i="21" s="1"/>
  <c r="AH6" i="21"/>
  <c r="A7" i="21"/>
  <c r="AG7" i="21" s="1"/>
  <c r="M7" i="21"/>
  <c r="N7" i="21"/>
  <c r="V7" i="21"/>
  <c r="W7" i="21" s="1"/>
  <c r="AH7" i="21"/>
  <c r="A8" i="21"/>
  <c r="AG8" i="21" s="1"/>
  <c r="M8" i="21"/>
  <c r="N8" i="21"/>
  <c r="T8" i="21"/>
  <c r="V8" i="21"/>
  <c r="W8" i="21" s="1"/>
  <c r="AH8" i="21"/>
  <c r="A9" i="21"/>
  <c r="AG9" i="21" s="1"/>
  <c r="M9" i="21"/>
  <c r="N9" i="21"/>
  <c r="V9" i="21"/>
  <c r="W9" i="21"/>
  <c r="AH9" i="21"/>
  <c r="A10" i="21"/>
  <c r="AG10" i="21" s="1"/>
  <c r="M10" i="21"/>
  <c r="N10" i="21"/>
  <c r="T10" i="21"/>
  <c r="V10" i="21"/>
  <c r="W10" i="21" s="1"/>
  <c r="AH10" i="21"/>
  <c r="A11" i="21"/>
  <c r="AG11" i="21" s="1"/>
  <c r="M11" i="21"/>
  <c r="N11" i="21"/>
  <c r="V11" i="21"/>
  <c r="W11" i="21"/>
  <c r="AH11" i="21"/>
  <c r="A12" i="21"/>
  <c r="AG12" i="21" s="1"/>
  <c r="M12" i="21"/>
  <c r="N12" i="21"/>
  <c r="T12" i="21"/>
  <c r="V12" i="21"/>
  <c r="W12" i="21" s="1"/>
  <c r="AH12" i="21"/>
  <c r="A13" i="21"/>
  <c r="AG13" i="21" s="1"/>
  <c r="M13" i="21"/>
  <c r="N13" i="21"/>
  <c r="V13" i="21"/>
  <c r="W13" i="21" s="1"/>
  <c r="AH13" i="21"/>
  <c r="A14" i="21"/>
  <c r="AG14" i="21" s="1"/>
  <c r="M14" i="21"/>
  <c r="N14" i="21"/>
  <c r="T14" i="21"/>
  <c r="V14" i="21"/>
  <c r="W14" i="21"/>
  <c r="AH14" i="21"/>
  <c r="A15" i="21"/>
  <c r="M15" i="21"/>
  <c r="N15" i="21"/>
  <c r="V15" i="21"/>
  <c r="W15" i="21" s="1"/>
  <c r="AG15" i="21"/>
  <c r="AH15" i="21"/>
  <c r="A16" i="21"/>
  <c r="M16" i="21"/>
  <c r="N16" i="21"/>
  <c r="T16" i="21"/>
  <c r="V16" i="21"/>
  <c r="W16" i="21" s="1"/>
  <c r="AG16" i="21"/>
  <c r="AH16" i="21"/>
  <c r="A17" i="21"/>
  <c r="AG17" i="21" s="1"/>
  <c r="M17" i="21"/>
  <c r="N17" i="21"/>
  <c r="V17" i="21"/>
  <c r="W17" i="21"/>
  <c r="AH17" i="21"/>
  <c r="A18" i="21"/>
  <c r="M18" i="21"/>
  <c r="N18" i="21"/>
  <c r="T18" i="21"/>
  <c r="V18" i="21"/>
  <c r="W18" i="21"/>
  <c r="AG18" i="21"/>
  <c r="AH18" i="21"/>
  <c r="A19" i="21"/>
  <c r="AG19" i="21" s="1"/>
  <c r="M19" i="21"/>
  <c r="N19" i="21"/>
  <c r="V19" i="21"/>
  <c r="W19" i="21"/>
  <c r="AH19" i="21"/>
  <c r="A20" i="21"/>
  <c r="M20" i="21"/>
  <c r="N20" i="21"/>
  <c r="T20" i="21"/>
  <c r="V20" i="21"/>
  <c r="W20" i="21"/>
  <c r="AG20" i="21"/>
  <c r="AH20" i="21"/>
  <c r="A21" i="21"/>
  <c r="M21" i="21"/>
  <c r="N21" i="21"/>
  <c r="V21" i="21"/>
  <c r="W21" i="21" s="1"/>
  <c r="AG21" i="21"/>
  <c r="AH21" i="21"/>
  <c r="A22" i="21"/>
  <c r="AG22" i="21" s="1"/>
  <c r="M22" i="21"/>
  <c r="N22" i="21"/>
  <c r="T22" i="21"/>
  <c r="V22" i="21"/>
  <c r="W22" i="21"/>
  <c r="AH22" i="21"/>
  <c r="A23" i="21"/>
  <c r="M23" i="21"/>
  <c r="N23" i="21"/>
  <c r="V23" i="21"/>
  <c r="W23" i="21" s="1"/>
  <c r="AG23" i="21"/>
  <c r="AH23" i="21"/>
  <c r="A24" i="21"/>
  <c r="M24" i="21"/>
  <c r="N24" i="21"/>
  <c r="T24" i="21"/>
  <c r="V24" i="21"/>
  <c r="W24" i="21" s="1"/>
  <c r="AG24" i="21"/>
  <c r="AH24" i="21"/>
  <c r="A25" i="21"/>
  <c r="AG25" i="21" s="1"/>
  <c r="M25" i="21"/>
  <c r="N25" i="21"/>
  <c r="V25" i="21"/>
  <c r="W25" i="21" s="1"/>
  <c r="AH25" i="21"/>
  <c r="A26" i="21"/>
  <c r="AG26" i="21" s="1"/>
  <c r="M26" i="21"/>
  <c r="N26" i="21"/>
  <c r="T26" i="21"/>
  <c r="V26" i="21"/>
  <c r="W26" i="21" s="1"/>
  <c r="AH26" i="21"/>
  <c r="A27" i="21"/>
  <c r="AG27" i="21" s="1"/>
  <c r="M27" i="21"/>
  <c r="N27" i="21"/>
  <c r="V27" i="21"/>
  <c r="W27" i="21" s="1"/>
  <c r="AH27" i="21"/>
  <c r="A28" i="21"/>
  <c r="AG28" i="21" s="1"/>
  <c r="M28" i="21"/>
  <c r="N28" i="21"/>
  <c r="T28" i="21"/>
  <c r="V28" i="21"/>
  <c r="W28" i="21" s="1"/>
  <c r="AH28" i="21"/>
  <c r="A29" i="21"/>
  <c r="AG29" i="21" s="1"/>
  <c r="M29" i="21"/>
  <c r="N29" i="21"/>
  <c r="V29" i="21"/>
  <c r="W29" i="21" s="1"/>
  <c r="AH29" i="21"/>
  <c r="A30" i="21"/>
  <c r="AG30" i="21" s="1"/>
  <c r="M30" i="21"/>
  <c r="N30" i="21"/>
  <c r="T30" i="21"/>
  <c r="V30" i="21"/>
  <c r="W30" i="21" s="1"/>
  <c r="AH30" i="21"/>
  <c r="A31" i="21"/>
  <c r="AG31" i="21" s="1"/>
  <c r="M31" i="21"/>
  <c r="N31" i="21"/>
  <c r="V31" i="21"/>
  <c r="W31" i="21"/>
  <c r="AH31" i="21"/>
  <c r="A32" i="21"/>
  <c r="AG32" i="21" s="1"/>
  <c r="M32" i="21"/>
  <c r="N32" i="21"/>
  <c r="T32" i="21"/>
  <c r="V32" i="21"/>
  <c r="W32" i="21" s="1"/>
  <c r="AH32" i="21"/>
  <c r="A33" i="21"/>
  <c r="AG33" i="21" s="1"/>
  <c r="M33" i="21"/>
  <c r="N33" i="21"/>
  <c r="V33" i="21"/>
  <c r="W33" i="21"/>
  <c r="AH33" i="21"/>
  <c r="A34" i="21"/>
  <c r="M34" i="21"/>
  <c r="N34" i="21"/>
  <c r="T34" i="21"/>
  <c r="V34" i="21"/>
  <c r="W34" i="21" s="1"/>
  <c r="AG34" i="21"/>
  <c r="AH34" i="21"/>
  <c r="A35" i="21"/>
  <c r="M35" i="21"/>
  <c r="N35" i="21"/>
  <c r="V35" i="21"/>
  <c r="W35" i="21"/>
  <c r="AG35" i="21"/>
  <c r="AH35" i="21"/>
  <c r="A36" i="21"/>
  <c r="M36" i="21"/>
  <c r="N36" i="21"/>
  <c r="T36" i="21"/>
  <c r="V36" i="21"/>
  <c r="W36" i="21" s="1"/>
  <c r="AG36" i="21"/>
  <c r="AH36" i="21"/>
  <c r="A37" i="21"/>
  <c r="AG37" i="21" s="1"/>
  <c r="M37" i="21"/>
  <c r="N37" i="21"/>
  <c r="V37" i="21"/>
  <c r="W37" i="21" s="1"/>
  <c r="AH37" i="21"/>
  <c r="AG38" i="21"/>
  <c r="AH38" i="21"/>
  <c r="AG39" i="21"/>
  <c r="AH39" i="21"/>
  <c r="AG40" i="21"/>
  <c r="AH40" i="21"/>
  <c r="AG41" i="21"/>
  <c r="AH41" i="21"/>
  <c r="AG42" i="21"/>
  <c r="AH42" i="21"/>
  <c r="AG43" i="21"/>
  <c r="AH43" i="21"/>
  <c r="AH44" i="21"/>
  <c r="AH45" i="21"/>
  <c r="AG46" i="21"/>
  <c r="AH46" i="21"/>
  <c r="AG47" i="21"/>
  <c r="AH47" i="21"/>
  <c r="AG48" i="21"/>
  <c r="AH48" i="21"/>
  <c r="AG49" i="21"/>
  <c r="AH49" i="21"/>
  <c r="P4" i="21" l="1"/>
  <c r="Q4" i="21" s="1"/>
  <c r="P3" i="21"/>
  <c r="Q3" i="21" s="1"/>
  <c r="N2" i="19"/>
  <c r="P2" i="19" s="1"/>
  <c r="Q2" i="19" s="1"/>
  <c r="T2" i="19"/>
  <c r="V2" i="19"/>
  <c r="W2" i="19" s="1"/>
  <c r="Y2" i="19"/>
  <c r="AG2" i="19"/>
  <c r="AH2" i="19"/>
  <c r="AK2" i="19"/>
  <c r="M2" i="19" s="1"/>
  <c r="A3" i="19"/>
  <c r="AG3" i="19" s="1"/>
  <c r="M3" i="19"/>
  <c r="N3" i="19"/>
  <c r="P3" i="19" s="1"/>
  <c r="Q3" i="19" s="1"/>
  <c r="V3" i="19"/>
  <c r="W3" i="19" s="1"/>
  <c r="AH3" i="19"/>
  <c r="A4" i="19"/>
  <c r="AG4" i="19" s="1"/>
  <c r="M4" i="19"/>
  <c r="N4" i="19"/>
  <c r="P4" i="19"/>
  <c r="Q4" i="19" s="1"/>
  <c r="T4" i="19"/>
  <c r="V4" i="19"/>
  <c r="W4" i="19" s="1"/>
  <c r="AH4" i="19"/>
  <c r="A5" i="19"/>
  <c r="AG5" i="19" s="1"/>
  <c r="M5" i="19"/>
  <c r="N5" i="19"/>
  <c r="P5" i="19"/>
  <c r="Q5" i="19" s="1"/>
  <c r="V5" i="19"/>
  <c r="W5" i="19"/>
  <c r="AH5" i="19"/>
  <c r="A6" i="19"/>
  <c r="AG6" i="19" s="1"/>
  <c r="M6" i="19"/>
  <c r="N6" i="19"/>
  <c r="P6" i="19"/>
  <c r="Q6" i="19" s="1"/>
  <c r="T6" i="19"/>
  <c r="V6" i="19"/>
  <c r="W6" i="19" s="1"/>
  <c r="AH6" i="19"/>
  <c r="A7" i="19"/>
  <c r="AG7" i="19" s="1"/>
  <c r="M7" i="19"/>
  <c r="N7" i="19"/>
  <c r="P7" i="19" s="1"/>
  <c r="Q7" i="19" s="1"/>
  <c r="V7" i="19"/>
  <c r="W7" i="19" s="1"/>
  <c r="AH7" i="19"/>
  <c r="A8" i="19"/>
  <c r="M8" i="19"/>
  <c r="N8" i="19"/>
  <c r="P8" i="19" s="1"/>
  <c r="Q8" i="19" s="1"/>
  <c r="T8" i="19"/>
  <c r="V8" i="19"/>
  <c r="W8" i="19" s="1"/>
  <c r="AG8" i="19"/>
  <c r="AH8" i="19"/>
  <c r="A9" i="19"/>
  <c r="M9" i="19"/>
  <c r="N9" i="19"/>
  <c r="P9" i="19"/>
  <c r="Q9" i="19" s="1"/>
  <c r="V9" i="19"/>
  <c r="W9" i="19"/>
  <c r="AG9" i="19"/>
  <c r="AH9" i="19"/>
  <c r="A10" i="19"/>
  <c r="M10" i="19"/>
  <c r="N10" i="19"/>
  <c r="P10" i="19" s="1"/>
  <c r="Q10" i="19" s="1"/>
  <c r="T10" i="19"/>
  <c r="V10" i="19"/>
  <c r="W10" i="19"/>
  <c r="AG10" i="19"/>
  <c r="AH10" i="19"/>
  <c r="A11" i="19"/>
  <c r="AG11" i="19" s="1"/>
  <c r="M11" i="19"/>
  <c r="N11" i="19"/>
  <c r="P11" i="19" s="1"/>
  <c r="Q11" i="19" s="1"/>
  <c r="V11" i="19"/>
  <c r="W11" i="19" s="1"/>
  <c r="AH11" i="19"/>
  <c r="A12" i="19"/>
  <c r="AG12" i="19" s="1"/>
  <c r="M12" i="19"/>
  <c r="N12" i="19"/>
  <c r="P12" i="19" s="1"/>
  <c r="Q12" i="19" s="1"/>
  <c r="T12" i="19"/>
  <c r="V12" i="19"/>
  <c r="W12" i="19" s="1"/>
  <c r="AH12" i="19"/>
  <c r="A13" i="19"/>
  <c r="M13" i="19"/>
  <c r="N13" i="19"/>
  <c r="P13" i="19" s="1"/>
  <c r="Q13" i="19" s="1"/>
  <c r="V13" i="19"/>
  <c r="W13" i="19" s="1"/>
  <c r="AG13" i="19"/>
  <c r="AH13" i="19"/>
  <c r="A14" i="19"/>
  <c r="AG14" i="19" s="1"/>
  <c r="M14" i="19"/>
  <c r="N14" i="19"/>
  <c r="P14" i="19" s="1"/>
  <c r="Q14" i="19" s="1"/>
  <c r="T14" i="19"/>
  <c r="V14" i="19"/>
  <c r="W14" i="19" s="1"/>
  <c r="AH14" i="19"/>
  <c r="A15" i="19"/>
  <c r="AG15" i="19" s="1"/>
  <c r="M15" i="19"/>
  <c r="N15" i="19"/>
  <c r="P15" i="19" s="1"/>
  <c r="Q15" i="19" s="1"/>
  <c r="V15" i="19"/>
  <c r="W15" i="19" s="1"/>
  <c r="AH15" i="19"/>
  <c r="A16" i="19"/>
  <c r="M16" i="19"/>
  <c r="N16" i="19"/>
  <c r="P16" i="19" s="1"/>
  <c r="Q16" i="19" s="1"/>
  <c r="T16" i="19"/>
  <c r="V16" i="19"/>
  <c r="W16" i="19" s="1"/>
  <c r="AG16" i="19"/>
  <c r="AH16" i="19"/>
  <c r="A17" i="19"/>
  <c r="M17" i="19"/>
  <c r="N17" i="19"/>
  <c r="P17" i="19" s="1"/>
  <c r="Q17" i="19" s="1"/>
  <c r="V17" i="19"/>
  <c r="W17" i="19" s="1"/>
  <c r="AG17" i="19"/>
  <c r="AH17" i="19"/>
  <c r="A18" i="19"/>
  <c r="AG18" i="19" s="1"/>
  <c r="M18" i="19"/>
  <c r="N18" i="19"/>
  <c r="P18" i="19" s="1"/>
  <c r="Q18" i="19" s="1"/>
  <c r="T18" i="19"/>
  <c r="V18" i="19"/>
  <c r="W18" i="19"/>
  <c r="AH18" i="19"/>
  <c r="A19" i="19"/>
  <c r="AG19" i="19" s="1"/>
  <c r="M19" i="19"/>
  <c r="N19" i="19"/>
  <c r="P19" i="19"/>
  <c r="Q19" i="19" s="1"/>
  <c r="V19" i="19"/>
  <c r="W19" i="19"/>
  <c r="AH19" i="19"/>
  <c r="A20" i="19"/>
  <c r="M20" i="19"/>
  <c r="N20" i="19"/>
  <c r="P20" i="19" s="1"/>
  <c r="Q20" i="19" s="1"/>
  <c r="T20" i="19"/>
  <c r="V20" i="19"/>
  <c r="W20" i="19" s="1"/>
  <c r="AG20" i="19"/>
  <c r="AH20" i="19"/>
  <c r="A21" i="19"/>
  <c r="AG21" i="19" s="1"/>
  <c r="M21" i="19"/>
  <c r="N21" i="19"/>
  <c r="P21" i="19" s="1"/>
  <c r="Q21" i="19" s="1"/>
  <c r="V21" i="19"/>
  <c r="W21" i="19" s="1"/>
  <c r="AH21" i="19"/>
  <c r="A22" i="19"/>
  <c r="AG22" i="19" s="1"/>
  <c r="M22" i="19"/>
  <c r="N22" i="19"/>
  <c r="P22" i="19" s="1"/>
  <c r="Q22" i="19" s="1"/>
  <c r="T22" i="19"/>
  <c r="V22" i="19"/>
  <c r="W22" i="19" s="1"/>
  <c r="AH22" i="19"/>
  <c r="A23" i="19"/>
  <c r="AG23" i="19" s="1"/>
  <c r="M23" i="19"/>
  <c r="N23" i="19"/>
  <c r="P23" i="19" s="1"/>
  <c r="Q23" i="19" s="1"/>
  <c r="V23" i="19"/>
  <c r="W23" i="19" s="1"/>
  <c r="AH23" i="19"/>
  <c r="A24" i="19"/>
  <c r="AG24" i="19" s="1"/>
  <c r="M24" i="19"/>
  <c r="N24" i="19"/>
  <c r="P24" i="19" s="1"/>
  <c r="Q24" i="19" s="1"/>
  <c r="T24" i="19"/>
  <c r="V24" i="19"/>
  <c r="W24" i="19" s="1"/>
  <c r="AH24" i="19"/>
  <c r="A25" i="19"/>
  <c r="AG25" i="19" s="1"/>
  <c r="M25" i="19"/>
  <c r="N25" i="19"/>
  <c r="P25" i="19" s="1"/>
  <c r="Q25" i="19" s="1"/>
  <c r="V25" i="19"/>
  <c r="W25" i="19" s="1"/>
  <c r="AH25" i="19"/>
  <c r="A26" i="19"/>
  <c r="AG26" i="19" s="1"/>
  <c r="M26" i="19"/>
  <c r="N26" i="19"/>
  <c r="P26" i="19" s="1"/>
  <c r="Q26" i="19" s="1"/>
  <c r="T26" i="19"/>
  <c r="V26" i="19"/>
  <c r="W26" i="19" s="1"/>
  <c r="AH26" i="19"/>
  <c r="A27" i="19"/>
  <c r="AG27" i="19" s="1"/>
  <c r="M27" i="19"/>
  <c r="N27" i="19"/>
  <c r="P27" i="19" s="1"/>
  <c r="Q27" i="19" s="1"/>
  <c r="V27" i="19"/>
  <c r="W27" i="19"/>
  <c r="AH27" i="19"/>
  <c r="A28" i="19"/>
  <c r="AG28" i="19" s="1"/>
  <c r="M28" i="19"/>
  <c r="N28" i="19"/>
  <c r="P28" i="19" s="1"/>
  <c r="Q28" i="19" s="1"/>
  <c r="T28" i="19"/>
  <c r="V28" i="19"/>
  <c r="W28" i="19" s="1"/>
  <c r="AH28" i="19"/>
  <c r="A29" i="19"/>
  <c r="AG29" i="19" s="1"/>
  <c r="M29" i="19"/>
  <c r="N29" i="19"/>
  <c r="P29" i="19" s="1"/>
  <c r="Q29" i="19" s="1"/>
  <c r="V29" i="19"/>
  <c r="W29" i="19" s="1"/>
  <c r="AH29" i="19"/>
  <c r="A30" i="19"/>
  <c r="AG30" i="19" s="1"/>
  <c r="M30" i="19"/>
  <c r="N30" i="19"/>
  <c r="P30" i="19" s="1"/>
  <c r="Q30" i="19" s="1"/>
  <c r="T30" i="19"/>
  <c r="V30" i="19"/>
  <c r="W30" i="19" s="1"/>
  <c r="AH30" i="19"/>
  <c r="A31" i="19"/>
  <c r="AG31" i="19" s="1"/>
  <c r="M31" i="19"/>
  <c r="N31" i="19"/>
  <c r="P31" i="19" s="1"/>
  <c r="Q31" i="19" s="1"/>
  <c r="V31" i="19"/>
  <c r="W31" i="19" s="1"/>
  <c r="AH31" i="19"/>
  <c r="A32" i="19"/>
  <c r="AG32" i="19" s="1"/>
  <c r="M32" i="19"/>
  <c r="N32" i="19"/>
  <c r="P32" i="19" s="1"/>
  <c r="Q32" i="19" s="1"/>
  <c r="T32" i="19"/>
  <c r="V32" i="19"/>
  <c r="W32" i="19" s="1"/>
  <c r="AH32" i="19"/>
  <c r="A33" i="19"/>
  <c r="M33" i="19"/>
  <c r="N33" i="19"/>
  <c r="P33" i="19" s="1"/>
  <c r="Q33" i="19" s="1"/>
  <c r="V33" i="19"/>
  <c r="W33" i="19" s="1"/>
  <c r="AG33" i="19"/>
  <c r="AH33" i="19"/>
  <c r="A34" i="19"/>
  <c r="AG34" i="19" s="1"/>
  <c r="M34" i="19"/>
  <c r="N34" i="19"/>
  <c r="P34" i="19" s="1"/>
  <c r="Q34" i="19" s="1"/>
  <c r="T34" i="19"/>
  <c r="V34" i="19"/>
  <c r="W34" i="19"/>
  <c r="AH34" i="19"/>
  <c r="A35" i="19"/>
  <c r="M35" i="19"/>
  <c r="N35" i="19"/>
  <c r="P35" i="19" s="1"/>
  <c r="Q35" i="19" s="1"/>
  <c r="V35" i="19"/>
  <c r="W35" i="19"/>
  <c r="AG35" i="19"/>
  <c r="AH35" i="19"/>
  <c r="A36" i="19"/>
  <c r="AG36" i="19" s="1"/>
  <c r="M36" i="19"/>
  <c r="N36" i="19"/>
  <c r="P36" i="19"/>
  <c r="Q36" i="19" s="1"/>
  <c r="T36" i="19"/>
  <c r="V36" i="19"/>
  <c r="W36" i="19" s="1"/>
  <c r="AH36" i="19"/>
  <c r="A37" i="19"/>
  <c r="M37" i="19"/>
  <c r="N37" i="19"/>
  <c r="P37" i="19" s="1"/>
  <c r="Q37" i="19" s="1"/>
  <c r="V37" i="19"/>
  <c r="W37" i="19" s="1"/>
  <c r="AG37" i="19"/>
  <c r="AH37" i="19"/>
  <c r="AG38" i="19"/>
  <c r="AH38" i="19"/>
  <c r="AG39" i="19"/>
  <c r="AH39" i="19"/>
  <c r="AG40" i="19"/>
  <c r="AH40" i="19"/>
  <c r="AG41" i="19"/>
  <c r="AH41" i="19"/>
  <c r="AG42" i="19"/>
  <c r="AH42" i="19"/>
  <c r="AG43" i="19"/>
  <c r="AH43" i="19"/>
  <c r="AG44" i="19"/>
  <c r="AH44" i="19"/>
  <c r="AG45" i="19"/>
  <c r="AH45" i="19"/>
  <c r="AG46" i="19"/>
  <c r="AH46" i="19"/>
  <c r="AG47" i="19"/>
  <c r="AH47" i="19"/>
  <c r="AG48" i="19"/>
  <c r="AH48" i="19"/>
  <c r="AG49" i="19"/>
  <c r="AH49" i="19"/>
  <c r="AG50" i="19"/>
  <c r="AH50" i="19"/>
  <c r="AG51" i="19"/>
  <c r="AH51" i="19"/>
  <c r="AG52" i="19"/>
  <c r="AH52" i="19"/>
  <c r="AG53" i="19"/>
  <c r="AH53" i="19"/>
  <c r="AG54" i="19"/>
  <c r="AH54" i="19"/>
  <c r="AG55" i="19"/>
  <c r="AH55" i="19"/>
  <c r="AG56" i="19"/>
  <c r="AH56" i="19"/>
  <c r="AG57" i="19"/>
  <c r="AH57" i="19"/>
  <c r="AG58" i="19"/>
  <c r="AH58" i="19"/>
  <c r="AG59" i="19"/>
  <c r="AH59" i="19"/>
  <c r="AG60" i="19"/>
  <c r="AH60" i="19"/>
  <c r="AG61" i="19"/>
  <c r="AH61" i="19"/>
  <c r="AG62" i="19"/>
  <c r="AH62" i="19"/>
  <c r="AG63" i="19"/>
  <c r="AH63" i="19"/>
  <c r="AG64" i="19"/>
  <c r="AH64" i="19"/>
  <c r="AG65" i="19"/>
  <c r="AH65" i="19"/>
  <c r="AG66" i="19"/>
  <c r="AH66" i="19"/>
  <c r="AG67" i="19"/>
  <c r="AH67" i="19"/>
  <c r="AG68" i="19"/>
  <c r="AH68" i="19"/>
  <c r="AG69" i="19"/>
  <c r="AH69" i="19"/>
  <c r="AG70" i="19"/>
  <c r="AH70" i="19"/>
  <c r="AG71" i="19"/>
  <c r="AH71" i="19"/>
  <c r="AG72" i="19"/>
  <c r="AH72" i="19"/>
  <c r="AG73" i="19"/>
  <c r="AH73" i="19"/>
  <c r="AG74" i="19"/>
  <c r="AH74" i="19"/>
  <c r="AG75" i="19"/>
  <c r="AH75" i="19"/>
  <c r="AG76" i="19"/>
  <c r="AH76" i="19"/>
  <c r="AG77" i="19"/>
  <c r="AH77" i="19"/>
  <c r="AG78" i="19"/>
  <c r="AH78" i="19"/>
  <c r="AG79" i="19"/>
  <c r="AH79" i="19"/>
  <c r="AG80" i="19"/>
  <c r="AH80" i="19"/>
  <c r="AG81" i="19"/>
  <c r="AH81" i="19"/>
  <c r="AG82" i="19"/>
  <c r="AH82" i="19"/>
  <c r="AG83" i="19"/>
  <c r="AH83" i="19"/>
  <c r="AG84" i="19"/>
  <c r="AH84" i="19"/>
  <c r="AG85" i="19"/>
  <c r="AH85" i="19"/>
  <c r="AG86" i="19"/>
  <c r="AH86" i="19"/>
  <c r="AG87" i="19"/>
  <c r="AH87" i="19"/>
  <c r="P5" i="21" l="1"/>
  <c r="Q5" i="21" s="1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10" i="17"/>
  <c r="R3" i="17"/>
  <c r="R4" i="17"/>
  <c r="R5" i="17"/>
  <c r="R6" i="17"/>
  <c r="R7" i="17"/>
  <c r="R8" i="17"/>
  <c r="R2" i="17"/>
  <c r="V53" i="17"/>
  <c r="V51" i="17"/>
  <c r="V49" i="17"/>
  <c r="V47" i="17"/>
  <c r="V45" i="17"/>
  <c r="V43" i="17"/>
  <c r="V41" i="17"/>
  <c r="V39" i="17"/>
  <c r="V37" i="17"/>
  <c r="V35" i="17"/>
  <c r="V33" i="17"/>
  <c r="V31" i="17"/>
  <c r="V29" i="17"/>
  <c r="V27" i="17"/>
  <c r="V25" i="17"/>
  <c r="V23" i="17"/>
  <c r="V21" i="17"/>
  <c r="V19" i="17"/>
  <c r="V17" i="17"/>
  <c r="V15" i="17"/>
  <c r="V13" i="17"/>
  <c r="V11" i="17"/>
  <c r="V8" i="17"/>
  <c r="V6" i="17"/>
  <c r="V4" i="17"/>
  <c r="V2" i="17"/>
  <c r="U53" i="17"/>
  <c r="T53" i="17"/>
  <c r="U51" i="17"/>
  <c r="U49" i="17"/>
  <c r="U47" i="17"/>
  <c r="U45" i="17"/>
  <c r="U43" i="17"/>
  <c r="U41" i="17"/>
  <c r="U39" i="17"/>
  <c r="U37" i="17"/>
  <c r="U35" i="17"/>
  <c r="U33" i="17"/>
  <c r="U31" i="17"/>
  <c r="U29" i="17"/>
  <c r="U27" i="17"/>
  <c r="U25" i="17"/>
  <c r="U23" i="17"/>
  <c r="U21" i="17"/>
  <c r="U19" i="17"/>
  <c r="U17" i="17"/>
  <c r="U15" i="17"/>
  <c r="U13" i="17"/>
  <c r="U11" i="17"/>
  <c r="U8" i="17"/>
  <c r="U6" i="17"/>
  <c r="U4" i="17"/>
  <c r="U2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8" i="17"/>
  <c r="A7" i="17"/>
  <c r="A6" i="17"/>
  <c r="A5" i="17"/>
  <c r="A4" i="17"/>
  <c r="A3" i="17"/>
  <c r="N2" i="17"/>
  <c r="P2" i="17" s="1"/>
  <c r="Q2" i="17" s="1"/>
  <c r="T2" i="17"/>
  <c r="M2" i="17"/>
  <c r="N3" i="17"/>
  <c r="P3" i="17" s="1"/>
  <c r="Q3" i="17" s="1"/>
  <c r="M4" i="17"/>
  <c r="N4" i="17"/>
  <c r="P4" i="17" s="1"/>
  <c r="Q4" i="17" s="1"/>
  <c r="T4" i="17"/>
  <c r="M5" i="17"/>
  <c r="N5" i="17"/>
  <c r="P5" i="17"/>
  <c r="Q5" i="17" s="1"/>
  <c r="M6" i="17"/>
  <c r="N6" i="17"/>
  <c r="P6" i="17" s="1"/>
  <c r="Q6" i="17" s="1"/>
  <c r="T6" i="17"/>
  <c r="N7" i="17"/>
  <c r="P7" i="17"/>
  <c r="Q7" i="17" s="1"/>
  <c r="M8" i="17"/>
  <c r="N8" i="17"/>
  <c r="P8" i="17"/>
  <c r="Q8" i="17" s="1"/>
  <c r="T8" i="17"/>
  <c r="M10" i="17"/>
  <c r="N10" i="17"/>
  <c r="P10" i="17" s="1"/>
  <c r="Q10" i="17" s="1"/>
  <c r="M11" i="17"/>
  <c r="N11" i="17"/>
  <c r="P11" i="17" s="1"/>
  <c r="Q11" i="17" s="1"/>
  <c r="T11" i="17"/>
  <c r="M12" i="17"/>
  <c r="N12" i="17"/>
  <c r="P12" i="17" s="1"/>
  <c r="Q12" i="17" s="1"/>
  <c r="M13" i="17"/>
  <c r="N13" i="17"/>
  <c r="P13" i="17"/>
  <c r="Q13" i="17" s="1"/>
  <c r="T13" i="17"/>
  <c r="M14" i="17"/>
  <c r="N14" i="17"/>
  <c r="P14" i="17" s="1"/>
  <c r="Q14" i="17" s="1"/>
  <c r="M15" i="17"/>
  <c r="N15" i="17"/>
  <c r="P15" i="17"/>
  <c r="Q15" i="17" s="1"/>
  <c r="T15" i="17"/>
  <c r="M16" i="17"/>
  <c r="N16" i="17"/>
  <c r="P16" i="17" s="1"/>
  <c r="Q16" i="17" s="1"/>
  <c r="M17" i="17"/>
  <c r="N17" i="17"/>
  <c r="P17" i="17" s="1"/>
  <c r="Q17" i="17" s="1"/>
  <c r="T17" i="17"/>
  <c r="M18" i="17"/>
  <c r="N18" i="17"/>
  <c r="P18" i="17" s="1"/>
  <c r="Q18" i="17" s="1"/>
  <c r="M19" i="17"/>
  <c r="N19" i="17"/>
  <c r="P19" i="17" s="1"/>
  <c r="Q19" i="17" s="1"/>
  <c r="T19" i="17"/>
  <c r="M20" i="17"/>
  <c r="N20" i="17"/>
  <c r="P20" i="17" s="1"/>
  <c r="Q20" i="17" s="1"/>
  <c r="M21" i="17"/>
  <c r="N21" i="17"/>
  <c r="P21" i="17" s="1"/>
  <c r="Q21" i="17" s="1"/>
  <c r="T21" i="17"/>
  <c r="M22" i="17"/>
  <c r="N22" i="17"/>
  <c r="P22" i="17" s="1"/>
  <c r="Q22" i="17" s="1"/>
  <c r="M23" i="17"/>
  <c r="N23" i="17"/>
  <c r="P23" i="17" s="1"/>
  <c r="Q23" i="17" s="1"/>
  <c r="T23" i="17"/>
  <c r="M24" i="17"/>
  <c r="N24" i="17"/>
  <c r="P24" i="17"/>
  <c r="Q24" i="17" s="1"/>
  <c r="M25" i="17"/>
  <c r="N25" i="17"/>
  <c r="P25" i="17"/>
  <c r="Q25" i="17" s="1"/>
  <c r="T25" i="17"/>
  <c r="M26" i="17"/>
  <c r="N26" i="17"/>
  <c r="P26" i="17" s="1"/>
  <c r="Q26" i="17" s="1"/>
  <c r="M27" i="17"/>
  <c r="N27" i="17"/>
  <c r="P27" i="17" s="1"/>
  <c r="Q27" i="17" s="1"/>
  <c r="T27" i="17"/>
  <c r="M28" i="17"/>
  <c r="N28" i="17"/>
  <c r="P28" i="17" s="1"/>
  <c r="Q28" i="17" s="1"/>
  <c r="M29" i="17"/>
  <c r="N29" i="17"/>
  <c r="P29" i="17" s="1"/>
  <c r="Q29" i="17" s="1"/>
  <c r="T29" i="17"/>
  <c r="M30" i="17"/>
  <c r="N30" i="17"/>
  <c r="P30" i="17"/>
  <c r="Q30" i="17" s="1"/>
  <c r="M31" i="17"/>
  <c r="N31" i="17"/>
  <c r="P31" i="17" s="1"/>
  <c r="Q31" i="17" s="1"/>
  <c r="T31" i="17"/>
  <c r="M32" i="17"/>
  <c r="N32" i="17"/>
  <c r="P32" i="17" s="1"/>
  <c r="Q32" i="17" s="1"/>
  <c r="M33" i="17"/>
  <c r="N33" i="17"/>
  <c r="P33" i="17"/>
  <c r="Q33" i="17" s="1"/>
  <c r="T33" i="17"/>
  <c r="M34" i="17"/>
  <c r="N34" i="17"/>
  <c r="P34" i="17" s="1"/>
  <c r="Q34" i="17" s="1"/>
  <c r="M35" i="17"/>
  <c r="N35" i="17"/>
  <c r="P35" i="17" s="1"/>
  <c r="Q35" i="17" s="1"/>
  <c r="T35" i="17"/>
  <c r="M36" i="17"/>
  <c r="N36" i="17"/>
  <c r="P36" i="17"/>
  <c r="Q36" i="17" s="1"/>
  <c r="M37" i="17"/>
  <c r="N37" i="17"/>
  <c r="P37" i="17"/>
  <c r="Q37" i="17" s="1"/>
  <c r="T37" i="17"/>
  <c r="M38" i="17"/>
  <c r="N38" i="17"/>
  <c r="P38" i="17" s="1"/>
  <c r="Q38" i="17" s="1"/>
  <c r="M39" i="17"/>
  <c r="N39" i="17"/>
  <c r="P39" i="17" s="1"/>
  <c r="Q39" i="17" s="1"/>
  <c r="T39" i="17"/>
  <c r="M40" i="17"/>
  <c r="N40" i="17"/>
  <c r="P40" i="17"/>
  <c r="Q40" i="17" s="1"/>
  <c r="M41" i="17"/>
  <c r="N41" i="17"/>
  <c r="P41" i="17"/>
  <c r="Q41" i="17" s="1"/>
  <c r="T41" i="17"/>
  <c r="M42" i="17"/>
  <c r="N42" i="17"/>
  <c r="P42" i="17" s="1"/>
  <c r="Q42" i="17" s="1"/>
  <c r="M43" i="17"/>
  <c r="N43" i="17"/>
  <c r="P43" i="17"/>
  <c r="Q43" i="17" s="1"/>
  <c r="T43" i="17"/>
  <c r="M44" i="17"/>
  <c r="N44" i="17"/>
  <c r="P44" i="17" s="1"/>
  <c r="Q44" i="17" s="1"/>
  <c r="M45" i="17"/>
  <c r="N45" i="17"/>
  <c r="P45" i="17"/>
  <c r="Q45" i="17" s="1"/>
  <c r="T45" i="17"/>
  <c r="M46" i="17"/>
  <c r="N46" i="17"/>
  <c r="P46" i="17" s="1"/>
  <c r="Q46" i="17" s="1"/>
  <c r="M47" i="17"/>
  <c r="N47" i="17"/>
  <c r="P47" i="17" s="1"/>
  <c r="Q47" i="17" s="1"/>
  <c r="T47" i="17"/>
  <c r="M48" i="17"/>
  <c r="N48" i="17"/>
  <c r="P48" i="17"/>
  <c r="Q48" i="17" s="1"/>
  <c r="M49" i="17"/>
  <c r="N49" i="17"/>
  <c r="P49" i="17" s="1"/>
  <c r="Q49" i="17" s="1"/>
  <c r="T49" i="17"/>
  <c r="M50" i="17"/>
  <c r="N50" i="17"/>
  <c r="P50" i="17" s="1"/>
  <c r="Q50" i="17" s="1"/>
  <c r="M51" i="17"/>
  <c r="N51" i="17"/>
  <c r="P51" i="17" s="1"/>
  <c r="Q51" i="17" s="1"/>
  <c r="T51" i="17"/>
  <c r="M52" i="17"/>
  <c r="N52" i="17"/>
  <c r="P52" i="17" s="1"/>
  <c r="Q52" i="17" s="1"/>
  <c r="M53" i="17"/>
  <c r="N53" i="17"/>
  <c r="P53" i="17" s="1"/>
  <c r="Q53" i="17" s="1"/>
  <c r="M54" i="17"/>
  <c r="N54" i="17"/>
  <c r="P54" i="17" s="1"/>
  <c r="Q54" i="17" s="1"/>
  <c r="AG68" i="16"/>
  <c r="AF68" i="16"/>
  <c r="AG67" i="16"/>
  <c r="AF67" i="16"/>
  <c r="AG66" i="16"/>
  <c r="AF66" i="16"/>
  <c r="AG65" i="16"/>
  <c r="AF65" i="16"/>
  <c r="V65" i="16"/>
  <c r="W65" i="16" s="1"/>
  <c r="T65" i="16"/>
  <c r="P65" i="16"/>
  <c r="Q65" i="16" s="1"/>
  <c r="AG64" i="16"/>
  <c r="V64" i="16"/>
  <c r="W64" i="16" s="1"/>
  <c r="T64" i="16"/>
  <c r="P64" i="16"/>
  <c r="Q64" i="16" s="1"/>
  <c r="AF64" i="16"/>
  <c r="AG63" i="16"/>
  <c r="V63" i="16"/>
  <c r="W63" i="16" s="1"/>
  <c r="P63" i="16"/>
  <c r="Q63" i="16" s="1"/>
  <c r="AF63" i="16"/>
  <c r="AG62" i="16"/>
  <c r="AF62" i="16"/>
  <c r="W62" i="16"/>
  <c r="V62" i="16"/>
  <c r="T62" i="16"/>
  <c r="P62" i="16"/>
  <c r="Q62" i="16" s="1"/>
  <c r="AG61" i="16"/>
  <c r="V61" i="16"/>
  <c r="W61" i="16" s="1"/>
  <c r="P61" i="16"/>
  <c r="Q61" i="16" s="1"/>
  <c r="AF61" i="16"/>
  <c r="AG60" i="16"/>
  <c r="V60" i="16"/>
  <c r="W60" i="16" s="1"/>
  <c r="P60" i="16"/>
  <c r="Q60" i="16" s="1"/>
  <c r="AF60" i="16"/>
  <c r="AG59" i="16"/>
  <c r="V59" i="16"/>
  <c r="W59" i="16" s="1"/>
  <c r="P59" i="16"/>
  <c r="Q59" i="16" s="1"/>
  <c r="AF59" i="16"/>
  <c r="AG58" i="16"/>
  <c r="AF58" i="16"/>
  <c r="V58" i="16"/>
  <c r="W58" i="16" s="1"/>
  <c r="T58" i="16"/>
  <c r="P58" i="16"/>
  <c r="Q58" i="16" s="1"/>
  <c r="AG57" i="16"/>
  <c r="V57" i="16"/>
  <c r="W57" i="16" s="1"/>
  <c r="P57" i="16"/>
  <c r="Q57" i="16" s="1"/>
  <c r="AF57" i="16"/>
  <c r="AG56" i="16"/>
  <c r="AF56" i="16"/>
  <c r="V56" i="16"/>
  <c r="W56" i="16" s="1"/>
  <c r="T56" i="16"/>
  <c r="P56" i="16"/>
  <c r="Q56" i="16" s="1"/>
  <c r="AG55" i="16"/>
  <c r="V55" i="16"/>
  <c r="W55" i="16" s="1"/>
  <c r="P55" i="16"/>
  <c r="Q55" i="16" s="1"/>
  <c r="AF55" i="16"/>
  <c r="AG54" i="16"/>
  <c r="V54" i="16"/>
  <c r="W54" i="16" s="1"/>
  <c r="T54" i="16"/>
  <c r="P54" i="16"/>
  <c r="Q54" i="16" s="1"/>
  <c r="AF54" i="16"/>
  <c r="AG53" i="16"/>
  <c r="V53" i="16"/>
  <c r="W53" i="16" s="1"/>
  <c r="P53" i="16"/>
  <c r="Q53" i="16" s="1"/>
  <c r="AF53" i="16"/>
  <c r="AG52" i="16"/>
  <c r="AF52" i="16"/>
  <c r="V52" i="16"/>
  <c r="W52" i="16" s="1"/>
  <c r="T52" i="16"/>
  <c r="P52" i="16"/>
  <c r="Q52" i="16" s="1"/>
  <c r="AG51" i="16"/>
  <c r="V51" i="16"/>
  <c r="W51" i="16" s="1"/>
  <c r="P51" i="16"/>
  <c r="Q51" i="16" s="1"/>
  <c r="AF51" i="16"/>
  <c r="AG50" i="16"/>
  <c r="W50" i="16"/>
  <c r="V50" i="16"/>
  <c r="T50" i="16"/>
  <c r="P50" i="16"/>
  <c r="Q50" i="16" s="1"/>
  <c r="AF50" i="16"/>
  <c r="AG49" i="16"/>
  <c r="V49" i="16"/>
  <c r="W49" i="16" s="1"/>
  <c r="P49" i="16"/>
  <c r="Q49" i="16" s="1"/>
  <c r="AF49" i="16"/>
  <c r="AG48" i="16"/>
  <c r="V48" i="16"/>
  <c r="W48" i="16" s="1"/>
  <c r="T48" i="16"/>
  <c r="P48" i="16"/>
  <c r="Q48" i="16" s="1"/>
  <c r="AF48" i="16"/>
  <c r="AG47" i="16"/>
  <c r="W47" i="16"/>
  <c r="V47" i="16"/>
  <c r="P47" i="16"/>
  <c r="Q47" i="16" s="1"/>
  <c r="AF47" i="16"/>
  <c r="AG46" i="16"/>
  <c r="W46" i="16"/>
  <c r="V46" i="16"/>
  <c r="T46" i="16"/>
  <c r="P46" i="16"/>
  <c r="Q46" i="16" s="1"/>
  <c r="AF46" i="16"/>
  <c r="AG45" i="16"/>
  <c r="V45" i="16"/>
  <c r="W45" i="16" s="1"/>
  <c r="P45" i="16"/>
  <c r="Q45" i="16" s="1"/>
  <c r="AF45" i="16"/>
  <c r="AG44" i="16"/>
  <c r="AF44" i="16"/>
  <c r="V44" i="16"/>
  <c r="W44" i="16" s="1"/>
  <c r="T44" i="16"/>
  <c r="P44" i="16"/>
  <c r="Q44" i="16" s="1"/>
  <c r="AG43" i="16"/>
  <c r="V43" i="16"/>
  <c r="W43" i="16" s="1"/>
  <c r="P43" i="16"/>
  <c r="Q43" i="16" s="1"/>
  <c r="AF43" i="16"/>
  <c r="AG42" i="16"/>
  <c r="AF42" i="16"/>
  <c r="V42" i="16"/>
  <c r="W42" i="16" s="1"/>
  <c r="T42" i="16"/>
  <c r="P42" i="16"/>
  <c r="Q42" i="16" s="1"/>
  <c r="AG41" i="16"/>
  <c r="V41" i="16"/>
  <c r="W41" i="16" s="1"/>
  <c r="P41" i="16"/>
  <c r="Q41" i="16" s="1"/>
  <c r="AF41" i="16"/>
  <c r="AG40" i="16"/>
  <c r="AF40" i="16"/>
  <c r="V40" i="16"/>
  <c r="W40" i="16" s="1"/>
  <c r="T40" i="16"/>
  <c r="P40" i="16"/>
  <c r="Q40" i="16" s="1"/>
  <c r="AG39" i="16"/>
  <c r="V39" i="16"/>
  <c r="W39" i="16" s="1"/>
  <c r="P39" i="16"/>
  <c r="Q39" i="16" s="1"/>
  <c r="AF39" i="16"/>
  <c r="AG38" i="16"/>
  <c r="V38" i="16"/>
  <c r="W38" i="16" s="1"/>
  <c r="T38" i="16"/>
  <c r="P38" i="16"/>
  <c r="Q38" i="16" s="1"/>
  <c r="AF38" i="16"/>
  <c r="AG37" i="16"/>
  <c r="V37" i="16"/>
  <c r="W37" i="16" s="1"/>
  <c r="P37" i="16"/>
  <c r="Q37" i="16" s="1"/>
  <c r="AF37" i="16"/>
  <c r="AG36" i="16"/>
  <c r="AF36" i="16"/>
  <c r="W36" i="16"/>
  <c r="V36" i="16"/>
  <c r="T36" i="16"/>
  <c r="P36" i="16"/>
  <c r="Q36" i="16" s="1"/>
  <c r="AG35" i="16"/>
  <c r="W35" i="16"/>
  <c r="V35" i="16"/>
  <c r="P35" i="16"/>
  <c r="Q35" i="16" s="1"/>
  <c r="AF35" i="16"/>
  <c r="AG34" i="16"/>
  <c r="V34" i="16"/>
  <c r="W34" i="16" s="1"/>
  <c r="T34" i="16"/>
  <c r="P34" i="16"/>
  <c r="Q34" i="16" s="1"/>
  <c r="AF34" i="16"/>
  <c r="AG33" i="16"/>
  <c r="V33" i="16"/>
  <c r="W33" i="16" s="1"/>
  <c r="P33" i="16"/>
  <c r="Q33" i="16" s="1"/>
  <c r="AF33" i="16"/>
  <c r="AG32" i="16"/>
  <c r="V32" i="16"/>
  <c r="W32" i="16" s="1"/>
  <c r="P32" i="16"/>
  <c r="Q32" i="16" s="1"/>
  <c r="AF32" i="16"/>
  <c r="AG31" i="16"/>
  <c r="AF31" i="16"/>
  <c r="V31" i="16"/>
  <c r="W31" i="16" s="1"/>
  <c r="T31" i="16"/>
  <c r="P31" i="16"/>
  <c r="Q31" i="16" s="1"/>
  <c r="AG30" i="16"/>
  <c r="V30" i="16"/>
  <c r="W30" i="16" s="1"/>
  <c r="P30" i="16"/>
  <c r="Q30" i="16" s="1"/>
  <c r="AF30" i="16"/>
  <c r="AG29" i="16"/>
  <c r="AF29" i="16"/>
  <c r="V29" i="16"/>
  <c r="W29" i="16" s="1"/>
  <c r="T29" i="16"/>
  <c r="P29" i="16"/>
  <c r="Q29" i="16" s="1"/>
  <c r="AG28" i="16"/>
  <c r="V28" i="16"/>
  <c r="W28" i="16" s="1"/>
  <c r="P28" i="16"/>
  <c r="Q28" i="16" s="1"/>
  <c r="AF28" i="16"/>
  <c r="AG27" i="16"/>
  <c r="AF27" i="16"/>
  <c r="V27" i="16"/>
  <c r="W27" i="16" s="1"/>
  <c r="T27" i="16"/>
  <c r="P27" i="16"/>
  <c r="Q27" i="16" s="1"/>
  <c r="AG26" i="16"/>
  <c r="V26" i="16"/>
  <c r="W26" i="16" s="1"/>
  <c r="P26" i="16"/>
  <c r="Q26" i="16" s="1"/>
  <c r="AF26" i="16"/>
  <c r="AG25" i="16"/>
  <c r="V25" i="16"/>
  <c r="W25" i="16" s="1"/>
  <c r="T25" i="16"/>
  <c r="P25" i="16"/>
  <c r="Q25" i="16" s="1"/>
  <c r="AF25" i="16"/>
  <c r="AG24" i="16"/>
  <c r="V24" i="16"/>
  <c r="W24" i="16" s="1"/>
  <c r="P24" i="16"/>
  <c r="Q24" i="16" s="1"/>
  <c r="AF24" i="16"/>
  <c r="AG23" i="16"/>
  <c r="AF23" i="16"/>
  <c r="W23" i="16"/>
  <c r="V23" i="16"/>
  <c r="T23" i="16"/>
  <c r="P23" i="16"/>
  <c r="Q23" i="16" s="1"/>
  <c r="AG22" i="16"/>
  <c r="W22" i="16"/>
  <c r="V22" i="16"/>
  <c r="P22" i="16"/>
  <c r="Q22" i="16" s="1"/>
  <c r="AF22" i="16"/>
  <c r="AG21" i="16"/>
  <c r="V21" i="16"/>
  <c r="W21" i="16" s="1"/>
  <c r="T21" i="16"/>
  <c r="P21" i="16"/>
  <c r="Q21" i="16" s="1"/>
  <c r="AF21" i="16"/>
  <c r="AG20" i="16"/>
  <c r="V20" i="16"/>
  <c r="W20" i="16" s="1"/>
  <c r="P20" i="16"/>
  <c r="Q20" i="16" s="1"/>
  <c r="AF20" i="16"/>
  <c r="AG19" i="16"/>
  <c r="V19" i="16"/>
  <c r="W19" i="16" s="1"/>
  <c r="T19" i="16"/>
  <c r="P19" i="16"/>
  <c r="Q19" i="16" s="1"/>
  <c r="AF19" i="16"/>
  <c r="AG18" i="16"/>
  <c r="V18" i="16"/>
  <c r="W18" i="16" s="1"/>
  <c r="P18" i="16"/>
  <c r="Q18" i="16" s="1"/>
  <c r="AF18" i="16"/>
  <c r="AG17" i="16"/>
  <c r="W17" i="16"/>
  <c r="V17" i="16"/>
  <c r="T17" i="16"/>
  <c r="P17" i="16"/>
  <c r="Q17" i="16" s="1"/>
  <c r="AF17" i="16"/>
  <c r="AG16" i="16"/>
  <c r="V16" i="16"/>
  <c r="W16" i="16" s="1"/>
  <c r="P16" i="16"/>
  <c r="Q16" i="16" s="1"/>
  <c r="AF16" i="16"/>
  <c r="AG15" i="16"/>
  <c r="AF15" i="16"/>
  <c r="V15" i="16"/>
  <c r="W15" i="16" s="1"/>
  <c r="T15" i="16"/>
  <c r="P15" i="16"/>
  <c r="Q15" i="16" s="1"/>
  <c r="AG14" i="16"/>
  <c r="V14" i="16"/>
  <c r="W14" i="16" s="1"/>
  <c r="P14" i="16"/>
  <c r="Q14" i="16" s="1"/>
  <c r="AF14" i="16"/>
  <c r="AG13" i="16"/>
  <c r="AF13" i="16"/>
  <c r="V13" i="16"/>
  <c r="W13" i="16" s="1"/>
  <c r="T13" i="16"/>
  <c r="P13" i="16"/>
  <c r="Q13" i="16" s="1"/>
  <c r="AG12" i="16"/>
  <c r="V12" i="16"/>
  <c r="W12" i="16" s="1"/>
  <c r="P12" i="16"/>
  <c r="Q12" i="16" s="1"/>
  <c r="AF12" i="16"/>
  <c r="AG11" i="16"/>
  <c r="AF11" i="16"/>
  <c r="V11" i="16"/>
  <c r="W11" i="16" s="1"/>
  <c r="T11" i="16"/>
  <c r="P11" i="16"/>
  <c r="Q11" i="16" s="1"/>
  <c r="AG10" i="16"/>
  <c r="V10" i="16"/>
  <c r="W10" i="16" s="1"/>
  <c r="P10" i="16"/>
  <c r="Q10" i="16" s="1"/>
  <c r="AF10" i="16"/>
  <c r="AG9" i="16"/>
  <c r="V9" i="16"/>
  <c r="W9" i="16" s="1"/>
  <c r="T9" i="16"/>
  <c r="P9" i="16"/>
  <c r="Q9" i="16" s="1"/>
  <c r="AF9" i="16"/>
  <c r="AG8" i="16"/>
  <c r="V8" i="16"/>
  <c r="W8" i="16" s="1"/>
  <c r="P8" i="16"/>
  <c r="Q8" i="16" s="1"/>
  <c r="AF8" i="16"/>
  <c r="AG7" i="16"/>
  <c r="AF7" i="16"/>
  <c r="V7" i="16"/>
  <c r="W7" i="16" s="1"/>
  <c r="T7" i="16"/>
  <c r="P7" i="16"/>
  <c r="Q7" i="16" s="1"/>
  <c r="M7" i="16"/>
  <c r="U7" i="16" s="1"/>
  <c r="AG6" i="16"/>
  <c r="W6" i="16"/>
  <c r="V6" i="16"/>
  <c r="P6" i="16"/>
  <c r="Q6" i="16" s="1"/>
  <c r="AF6" i="16"/>
  <c r="AG5" i="16"/>
  <c r="V5" i="16"/>
  <c r="W5" i="16" s="1"/>
  <c r="T5" i="16"/>
  <c r="P5" i="16"/>
  <c r="Q5" i="16" s="1"/>
  <c r="AF5" i="16"/>
  <c r="AG4" i="16"/>
  <c r="V4" i="16"/>
  <c r="W4" i="16" s="1"/>
  <c r="P4" i="16"/>
  <c r="Q4" i="16" s="1"/>
  <c r="AF4" i="16"/>
  <c r="AG3" i="16"/>
  <c r="V3" i="16"/>
  <c r="W3" i="16" s="1"/>
  <c r="T3" i="16"/>
  <c r="P3" i="16"/>
  <c r="Q3" i="16" s="1"/>
  <c r="AF3" i="16"/>
  <c r="AG2" i="16"/>
  <c r="V2" i="16"/>
  <c r="W2" i="16" s="1"/>
  <c r="P2" i="16"/>
  <c r="Q2" i="16" s="1"/>
  <c r="AF2" i="16"/>
  <c r="AJ2" i="16"/>
  <c r="M58" i="16" s="1"/>
  <c r="U58" i="16" s="1"/>
  <c r="Y2" i="16"/>
  <c r="M10" i="16" l="1"/>
  <c r="U10" i="16" s="1"/>
  <c r="M23" i="16"/>
  <c r="U23" i="16" s="1"/>
  <c r="M26" i="16"/>
  <c r="U26" i="16" s="1"/>
  <c r="M36" i="16"/>
  <c r="U36" i="16" s="1"/>
  <c r="M39" i="16"/>
  <c r="U39" i="16" s="1"/>
  <c r="M52" i="16"/>
  <c r="U52" i="16" s="1"/>
  <c r="M55" i="16"/>
  <c r="U55" i="16" s="1"/>
  <c r="M62" i="16"/>
  <c r="U62" i="16" s="1"/>
  <c r="M65" i="16"/>
  <c r="U65" i="16" s="1"/>
  <c r="P6" i="21"/>
  <c r="Q6" i="21" s="1"/>
  <c r="M3" i="17"/>
  <c r="M7" i="17"/>
  <c r="M4" i="16"/>
  <c r="U4" i="16" s="1"/>
  <c r="M17" i="16"/>
  <c r="U17" i="16" s="1"/>
  <c r="M20" i="16"/>
  <c r="U20" i="16" s="1"/>
  <c r="M33" i="16"/>
  <c r="U33" i="16" s="1"/>
  <c r="M46" i="16"/>
  <c r="U46" i="16" s="1"/>
  <c r="M49" i="16"/>
  <c r="U49" i="16" s="1"/>
  <c r="M11" i="16"/>
  <c r="U11" i="16" s="1"/>
  <c r="M14" i="16"/>
  <c r="U14" i="16" s="1"/>
  <c r="M27" i="16"/>
  <c r="U27" i="16" s="1"/>
  <c r="M30" i="16"/>
  <c r="U30" i="16" s="1"/>
  <c r="M40" i="16"/>
  <c r="U40" i="16" s="1"/>
  <c r="M43" i="16"/>
  <c r="U43" i="16" s="1"/>
  <c r="M56" i="16"/>
  <c r="U56" i="16" s="1"/>
  <c r="M59" i="16"/>
  <c r="U59" i="16" s="1"/>
  <c r="M5" i="16"/>
  <c r="U5" i="16" s="1"/>
  <c r="M8" i="16"/>
  <c r="U8" i="16" s="1"/>
  <c r="M21" i="16"/>
  <c r="U21" i="16" s="1"/>
  <c r="M24" i="16"/>
  <c r="U24" i="16" s="1"/>
  <c r="M34" i="16"/>
  <c r="U34" i="16" s="1"/>
  <c r="M37" i="16"/>
  <c r="U37" i="16" s="1"/>
  <c r="M50" i="16"/>
  <c r="U50" i="16" s="1"/>
  <c r="M53" i="16"/>
  <c r="U53" i="16" s="1"/>
  <c r="M63" i="16"/>
  <c r="U63" i="16" s="1"/>
  <c r="M2" i="16"/>
  <c r="U2" i="16" s="1"/>
  <c r="M15" i="16"/>
  <c r="U15" i="16" s="1"/>
  <c r="M18" i="16"/>
  <c r="U18" i="16" s="1"/>
  <c r="M31" i="16"/>
  <c r="U31" i="16" s="1"/>
  <c r="M44" i="16"/>
  <c r="U44" i="16" s="1"/>
  <c r="M47" i="16"/>
  <c r="U47" i="16" s="1"/>
  <c r="M60" i="16"/>
  <c r="U60" i="16" s="1"/>
  <c r="M9" i="16"/>
  <c r="U9" i="16" s="1"/>
  <c r="M12" i="16"/>
  <c r="U12" i="16" s="1"/>
  <c r="M25" i="16"/>
  <c r="U25" i="16" s="1"/>
  <c r="M28" i="16"/>
  <c r="U28" i="16" s="1"/>
  <c r="M38" i="16"/>
  <c r="U38" i="16" s="1"/>
  <c r="M41" i="16"/>
  <c r="U41" i="16" s="1"/>
  <c r="M54" i="16"/>
  <c r="U54" i="16" s="1"/>
  <c r="M57" i="16"/>
  <c r="U57" i="16" s="1"/>
  <c r="M64" i="16"/>
  <c r="U64" i="16" s="1"/>
  <c r="M3" i="16"/>
  <c r="U3" i="16" s="1"/>
  <c r="M6" i="16"/>
  <c r="U6" i="16" s="1"/>
  <c r="M19" i="16"/>
  <c r="U19" i="16" s="1"/>
  <c r="M22" i="16"/>
  <c r="U22" i="16" s="1"/>
  <c r="M35" i="16"/>
  <c r="U35" i="16" s="1"/>
  <c r="M48" i="16"/>
  <c r="U48" i="16" s="1"/>
  <c r="M51" i="16"/>
  <c r="U51" i="16" s="1"/>
  <c r="M61" i="16"/>
  <c r="U61" i="16" s="1"/>
  <c r="M13" i="16"/>
  <c r="U13" i="16" s="1"/>
  <c r="M16" i="16"/>
  <c r="U16" i="16" s="1"/>
  <c r="M29" i="16"/>
  <c r="U29" i="16" s="1"/>
  <c r="M32" i="16"/>
  <c r="U32" i="16" s="1"/>
  <c r="M42" i="16"/>
  <c r="U42" i="16" s="1"/>
  <c r="M45" i="16"/>
  <c r="U45" i="16" s="1"/>
  <c r="P7" i="21" l="1"/>
  <c r="Q7" i="21" s="1"/>
  <c r="P8" i="21" l="1"/>
  <c r="Q8" i="21" s="1"/>
  <c r="P9" i="21" l="1"/>
  <c r="Q9" i="21" s="1"/>
  <c r="P10" i="21" l="1"/>
  <c r="Q10" i="21" s="1"/>
  <c r="P11" i="21" l="1"/>
  <c r="Q11" i="21" s="1"/>
  <c r="P12" i="21" l="1"/>
  <c r="Q12" i="21" s="1"/>
  <c r="P13" i="21" l="1"/>
  <c r="Q13" i="21" s="1"/>
  <c r="P14" i="21" l="1"/>
  <c r="Q14" i="21" s="1"/>
  <c r="P15" i="21" l="1"/>
  <c r="Q15" i="21" s="1"/>
  <c r="P16" i="21" l="1"/>
  <c r="Q16" i="21" s="1"/>
  <c r="P17" i="21" l="1"/>
  <c r="Q17" i="21" s="1"/>
  <c r="P18" i="21" l="1"/>
  <c r="Q18" i="21" s="1"/>
  <c r="P19" i="21" l="1"/>
  <c r="Q19" i="21" s="1"/>
  <c r="P20" i="21" l="1"/>
  <c r="Q20" i="21" s="1"/>
  <c r="P21" i="21" l="1"/>
  <c r="Q21" i="21" s="1"/>
  <c r="P22" i="21" l="1"/>
  <c r="Q22" i="21" s="1"/>
  <c r="P23" i="21" l="1"/>
  <c r="Q23" i="21" s="1"/>
  <c r="P24" i="21" l="1"/>
  <c r="Q24" i="21" s="1"/>
  <c r="P25" i="21" l="1"/>
  <c r="Q25" i="21" s="1"/>
  <c r="P26" i="21" l="1"/>
  <c r="Q26" i="21" s="1"/>
  <c r="P27" i="21" l="1"/>
  <c r="Q27" i="21" s="1"/>
  <c r="P28" i="21" l="1"/>
  <c r="Q28" i="21" s="1"/>
  <c r="P29" i="21" l="1"/>
  <c r="Q29" i="21" s="1"/>
  <c r="P30" i="21" l="1"/>
  <c r="Q30" i="21" s="1"/>
  <c r="P31" i="21" l="1"/>
  <c r="Q31" i="21" s="1"/>
  <c r="P32" i="21" l="1"/>
  <c r="Q32" i="21" s="1"/>
  <c r="P33" i="21" l="1"/>
  <c r="Q33" i="21" s="1"/>
  <c r="P34" i="21" l="1"/>
  <c r="Q34" i="21" s="1"/>
  <c r="P35" i="21" l="1"/>
  <c r="Q35" i="21" s="1"/>
  <c r="P36" i="21" l="1"/>
  <c r="Q36" i="21" s="1"/>
  <c r="P37" i="21" l="1"/>
  <c r="Q37" i="21" s="1"/>
  <c r="P38" i="21" l="1"/>
  <c r="Q38" i="21" s="1"/>
  <c r="P39" i="21" l="1"/>
  <c r="Q39" i="21" s="1"/>
  <c r="P40" i="21" l="1"/>
  <c r="Q40" i="21" s="1"/>
  <c r="P41" i="21" l="1"/>
  <c r="Q41" i="21" s="1"/>
  <c r="P42" i="21" l="1"/>
  <c r="Q42" i="21" s="1"/>
  <c r="P43" i="21" l="1"/>
  <c r="Q43" i="21" s="1"/>
  <c r="P44" i="21" l="1"/>
  <c r="Q44" i="21" s="1"/>
  <c r="P45" i="21" l="1"/>
  <c r="Q45" i="21" s="1"/>
  <c r="P46" i="21" l="1"/>
  <c r="Q46" i="21" s="1"/>
  <c r="P47" i="21" l="1"/>
  <c r="Q47" i="21" s="1"/>
  <c r="P48" i="21" l="1"/>
  <c r="Q48" i="21" s="1"/>
  <c r="P49" i="21"/>
  <c r="Q49" i="21" s="1"/>
</calcChain>
</file>

<file path=xl/sharedStrings.xml><?xml version="1.0" encoding="utf-8"?>
<sst xmlns="http://schemas.openxmlformats.org/spreadsheetml/2006/main" count="2272" uniqueCount="748">
  <si>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</si>
  <si>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</si>
  <si>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</si>
  <si>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</si>
  <si>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</si>
  <si>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</si>
  <si>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</si>
  <si>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</si>
  <si>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</si>
  <si>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</si>
  <si>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</si>
  <si>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</si>
  <si>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</si>
  <si>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</si>
  <si>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</si>
  <si>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</si>
  <si>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</si>
  <si>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</si>
  <si>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</si>
  <si>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</si>
  <si>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</si>
  <si>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</si>
  <si>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</si>
  <si>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</si>
  <si>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</si>
  <si>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</si>
  <si>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</si>
  <si>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</si>
  <si>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</si>
  <si>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</si>
  <si>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</si>
  <si>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</si>
  <si>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</si>
  <si>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</si>
  <si>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</si>
  <si>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</si>
  <si>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</si>
  <si>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</si>
  <si>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</si>
  <si>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</si>
  <si>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</si>
  <si>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</si>
  <si>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</si>
  <si>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</si>
  <si>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</si>
  <si>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</si>
  <si>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</si>
  <si>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</si>
  <si>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</si>
  <si>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</si>
  <si>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</si>
  <si>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</si>
  <si>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</si>
  <si>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</si>
  <si>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</si>
  <si>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</si>
  <si>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</si>
  <si>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</si>
  <si>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</si>
  <si>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</si>
  <si>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</si>
  <si>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</si>
  <si>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</si>
  <si>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</si>
  <si>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</si>
  <si>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</si>
  <si>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</si>
  <si>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</si>
  <si>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</si>
  <si>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</si>
  <si>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</si>
  <si>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</si>
  <si>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</si>
  <si>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</si>
  <si>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</si>
  <si>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</si>
  <si>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</si>
  <si>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</si>
  <si>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</si>
  <si>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</si>
  <si>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</si>
  <si>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</si>
  <si>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</si>
  <si>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</si>
  <si>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</si>
  <si>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</si>
  <si>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</si>
  <si>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</si>
  <si>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</si>
  <si>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</si>
  <si>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</si>
  <si>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</si>
  <si>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</si>
  <si>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</si>
  <si>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</si>
  <si>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</si>
  <si>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</si>
  <si>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</si>
  <si>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</si>
  <si>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</si>
  <si>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V/fraction</t>
  </si>
  <si>
    <t xml:space="preserve"> A</t>
  </si>
  <si>
    <t xml:space="preserve"> voltage at terminals</t>
  </si>
  <si>
    <t xml:space="preserve">  q =      360000.0;  // Present charge</t>
  </si>
  <si>
    <t xml:space="preserve"> C</t>
  </si>
  <si>
    <t xml:space="preserve"> hr</t>
  </si>
  <si>
    <t xml:space="preserve"> A-h</t>
  </si>
  <si>
    <t xml:space="preserve">  sr =        1.000;  // Resistance scalar</t>
  </si>
  <si>
    <t xml:space="preserve">  dv_ =        0.000; // Adjustment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</si>
  <si>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</si>
  <si>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</si>
  <si>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</si>
  <si>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</si>
  <si>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</si>
  <si>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</si>
  <si>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</si>
  <si>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</si>
  <si>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</si>
  <si>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</si>
  <si>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</si>
  <si>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</si>
  <si>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</si>
  <si>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</si>
  <si>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>Monitor::StateSpace:</t>
  </si>
  <si>
    <t xml:space="preserve">   A  =  [ -5.000000</t>
  </si>
  <si>
    <t xml:space="preserve"> -0.012048];</t>
  </si>
  <si>
    <t xml:space="preserve">   B  =  [  0.008000</t>
  </si>
  <si>
    <t xml:space="preserve">  0.000000];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</si>
  <si>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</si>
  <si>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</si>
  <si>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</si>
  <si>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</si>
  <si>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</si>
  <si>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</si>
  <si>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</si>
  <si>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</si>
  <si>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</si>
  <si>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</si>
  <si>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</si>
  <si>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>Outputs:</t>
  </si>
  <si>
    <t>Model:   rp.modeling = 0</t>
  </si>
  <si>
    <t>self_talk:  new string = 'Pm'</t>
  </si>
  <si>
    <t>Model:BatteryModel::Battery:</t>
  </si>
  <si>
    <t xml:space="preserve">  voc_soc =  -0.000;  // Static model open circuit voltage from table</t>
  </si>
  <si>
    <t xml:space="preserve">  voc_dyn =  -0.000;  // Charging voltage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</si>
  <si>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</si>
  <si>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</si>
  <si>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</si>
  <si>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</si>
  <si>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</si>
  <si>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</si>
  <si>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</si>
  <si>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</si>
  <si>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</si>
  <si>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</si>
  <si>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</si>
  <si>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</si>
  <si>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</si>
  <si>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</si>
  <si>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</si>
  <si>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</si>
  <si>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</si>
  <si>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</si>
  <si>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</si>
  <si>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</si>
  <si>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</si>
  <si>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>Model::Coulombs:</t>
  </si>
  <si>
    <t xml:space="preserve">  q_cap_rated_scaled_ =  367200.0; // Applied rated capacity at t_rated_</t>
  </si>
  <si>
    <t>Model::StateSpace: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</si>
  <si>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</si>
  <si>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</si>
  <si>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</si>
  <si>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</si>
  <si>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</si>
  <si>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</si>
  <si>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</si>
  <si>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</si>
  <si>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</si>
  <si>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</si>
  <si>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</si>
  <si>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</si>
  <si>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</si>
  <si>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</si>
  <si>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</si>
  <si>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</si>
  <si>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</si>
  <si>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</si>
  <si>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</si>
  <si>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</si>
  <si>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</si>
  <si>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</si>
  <si>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</si>
  <si>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</si>
  <si>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</si>
  <si>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</si>
  <si>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</si>
  <si>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modeling = 0</t>
  </si>
  <si>
    <t>OAT, F</t>
  </si>
  <si>
    <t>T0, C</t>
  </si>
  <si>
    <t>t</t>
  </si>
  <si>
    <t>BATT_DVOC_DT</t>
  </si>
  <si>
    <t>Rbatt</t>
  </si>
  <si>
    <t>Vb-voc</t>
  </si>
  <si>
    <t>x_soc</t>
  </si>
  <si>
    <t>self_talk:  new string = 'Q'</t>
  </si>
  <si>
    <t>soc</t>
  </si>
  <si>
    <t>W</t>
  </si>
  <si>
    <t>soc_ekf=   0.278</t>
  </si>
  <si>
    <t>soc =   0.264</t>
  </si>
  <si>
    <t>ib  =   0.000</t>
  </si>
  <si>
    <t>vsat =  13.326</t>
  </si>
  <si>
    <t>voc  =   4.172</t>
  </si>
  <si>
    <t>vb  =  12.444</t>
  </si>
  <si>
    <t>tb  =   5.732</t>
  </si>
  <si>
    <t xml:space="preserve"> dc_dc_on = 0</t>
  </si>
  <si>
    <t xml:space="preserve"> delta_q_inf = -369364.382</t>
  </si>
  <si>
    <t xml:space="preserve"> t_last_model =   5.732</t>
  </si>
  <si>
    <t xml:space="preserve"> delta_q_model = -316253.980</t>
  </si>
  <si>
    <t xml:space="preserve"> t_last =   5.732</t>
  </si>
  <si>
    <t xml:space="preserve"> delta_q = -316198.544</t>
  </si>
  <si>
    <t xml:space="preserve">  4.171973];</t>
  </si>
  <si>
    <t xml:space="preserve">   u  =  [  0.000000</t>
  </si>
  <si>
    <t xml:space="preserve"> -0.000000];</t>
  </si>
  <si>
    <t xml:space="preserve">   x  =  [  0.000000</t>
  </si>
  <si>
    <t xml:space="preserve">  soc_min_ =      0.050;       // Lowest soc for power delivery.   Arises with temp &lt; 20 C</t>
  </si>
  <si>
    <t xml:space="preserve">  t_last_ =       5.7;         // Last battery temperature for rate limit memory</t>
  </si>
  <si>
    <t xml:space="preserve">  SOC_ =         33.1;         // Fraction of rated capacity available (0 - ~1.2).   For comparison to other batteries</t>
  </si>
  <si>
    <t xml:space="preserve">  soc_ =          0.278;       // Fraction of saturation charge (q_capacity_) available (0-1)  soc_);</t>
  </si>
  <si>
    <t xml:space="preserve">  delta_q_inf_       -0.0;     // Charge since last full reset</t>
  </si>
  <si>
    <t xml:space="preserve">  delta_q_      -316254.0;     // Charge since saturated</t>
  </si>
  <si>
    <t xml:space="preserve">  q_min_ =        21897.5;     // Charge at low voltage shutdown</t>
  </si>
  <si>
    <t xml:space="preserve"> except q_min_</t>
  </si>
  <si>
    <t xml:space="preserve">  q_ =           323059.5;     // Present charge available to use</t>
  </si>
  <si>
    <t xml:space="preserve">  q_capacity_ =  437950.5;     // Saturation charge at temperature</t>
  </si>
  <si>
    <t xml:space="preserve">  s_cap_ =              0.000; // Rated capacity scalar</t>
  </si>
  <si>
    <t xml:space="preserve">  sat_ib_max_ =       722.122; // Current cutback to be applied to modeled ib output</t>
  </si>
  <si>
    <t xml:space="preserve">  q =      121696.6;  // Present charge</t>
  </si>
  <si>
    <t xml:space="preserve">  vdyn =      4.172;  // Model current induced back emf</t>
  </si>
  <si>
    <t xml:space="preserve">  vsat =     13.326;  // Saturation threshold at temperature</t>
  </si>
  <si>
    <t xml:space="preserve">  voc =       4.172;  // Static model open circuit voltage</t>
  </si>
  <si>
    <t xml:space="preserve">  vb =        4.172;  // Total model voltage</t>
  </si>
  <si>
    <t xml:space="preserve">  ib =        0.000;  // Current into battery</t>
  </si>
  <si>
    <t xml:space="preserve">  dv_dsoc =   0.000000;  // Derivative scaled</t>
  </si>
  <si>
    <t xml:space="preserve"> T = current prevented</t>
  </si>
  <si>
    <t xml:space="preserve">  bms_off_       =      1;     // BMS off</t>
  </si>
  <si>
    <t xml:space="preserve"> dvoc_dt =     5.7</t>
  </si>
  <si>
    <t xml:space="preserve">  S  =   0.010000  // 1x1 system uncertainty</t>
  </si>
  <si>
    <t xml:space="preserve">  K  =   0.000000  // 1x1 Kalman gain</t>
  </si>
  <si>
    <t xml:space="preserve">  P  =   0.487371  // 1x1 Kalman uncertainty covariance</t>
  </si>
  <si>
    <t xml:space="preserve">  y  =  -4.172     // 1x1 Residual z-hx</t>
  </si>
  <si>
    <t xml:space="preserve">  hx =   4.172     // Output of observation function h(x)</t>
  </si>
  <si>
    <t xml:space="preserve">  x  =   0.278     // 1x1 Kalman state variable = Vsoc (0-1 fraction)</t>
  </si>
  <si>
    <t xml:space="preserve">  H  =   0.000     // 1x1 Jacobian sensitivity dV/dSOC</t>
  </si>
  <si>
    <t xml:space="preserve">  z  =   0.000     // 1x1 input</t>
  </si>
  <si>
    <t xml:space="preserve">  0.000006];</t>
  </si>
  <si>
    <t xml:space="preserve">   x_dot  =  [  0.000354</t>
  </si>
  <si>
    <t xml:space="preserve"> 12.444340];</t>
  </si>
  <si>
    <t xml:space="preserve">   u  =  [ -4.500045</t>
  </si>
  <si>
    <t xml:space="preserve"> -0.035120];</t>
  </si>
  <si>
    <t xml:space="preserve">   x  =  [ -0.007235</t>
  </si>
  <si>
    <t xml:space="preserve">  SOC_ =         31.4;         // Fraction of rated capacity available (0 - ~1.2).   For comparison to other batteries</t>
  </si>
  <si>
    <t xml:space="preserve">  soc_ =          0.264;       // Fraction of saturation charge (q_capacity_) available (0-1)  soc_);</t>
  </si>
  <si>
    <t xml:space="preserve">  delta_q_inf_  -369364.4;     // Charge since last full reset</t>
  </si>
  <si>
    <t xml:space="preserve">  delta_q_      -316198.5;     // Charge since saturated</t>
  </si>
  <si>
    <t xml:space="preserve">  q_min_ =        21468.2;     // Charge at low voltage shutdown</t>
  </si>
  <si>
    <t xml:space="preserve">  q_ =           113164.7;     // Present charge available to use</t>
  </si>
  <si>
    <t xml:space="preserve">  q_capacity_ =  429363.3;     // Saturation charge at temperature</t>
  </si>
  <si>
    <t xml:space="preserve">  dt_ =       15.000; // Update time</t>
  </si>
  <si>
    <t xml:space="preserve">  amp_hrs_remaining_ekf_ =   27.171;  // Discharge amp*time left if drain to q_ekf=0</t>
  </si>
  <si>
    <t xml:space="preserve">  amp_hrs_remaining =        25.471;  // Discharge amp*time left if drain to q=0</t>
  </si>
  <si>
    <t xml:space="preserve">  SOC_ekf_ =    33.1; // Filtered state of charge from ekf (0-100)</t>
  </si>
  <si>
    <t xml:space="preserve">  soc_ekf =   0.278;  // Filtered state of charge from ekf (0-1)</t>
  </si>
  <si>
    <t xml:space="preserve">  tcharge_ekf = 17.3; // Charging time to full from ekf</t>
  </si>
  <si>
    <t xml:space="preserve">  tcharge =     -5.7; // Charging time to full</t>
  </si>
  <si>
    <t xml:space="preserve">  q_ekf =  119282.5;  // Filtered charge calculated by ekf</t>
  </si>
  <si>
    <t xml:space="preserve">  voc_dyn =   0.000;  // Charging voltage</t>
  </si>
  <si>
    <t xml:space="preserve">  voc_soc =   4.172;  // Static model open circuit voltage from table</t>
  </si>
  <si>
    <t xml:space="preserve">  vb =       12.444;  // Total model voltage</t>
  </si>
  <si>
    <t xml:space="preserve"> delta_q_inf</t>
  </si>
  <si>
    <t xml:space="preserve">  2022-02-14T04:23:27</t>
  </si>
  <si>
    <t xml:space="preserve">  2022-02-14T04:07:20</t>
  </si>
  <si>
    <t xml:space="preserve">  2022-02-14T03:37:20</t>
  </si>
  <si>
    <t xml:space="preserve">  2022-02-14T03:07:20</t>
  </si>
  <si>
    <t xml:space="preserve">  2022-02-14T02:37:20</t>
  </si>
  <si>
    <t xml:space="preserve">  2022-02-14T02:07:19</t>
  </si>
  <si>
    <t xml:space="preserve">  2022-02-14T01:37:19</t>
  </si>
  <si>
    <t xml:space="preserve">  2022-02-14T01:07:19</t>
  </si>
  <si>
    <t xml:space="preserve">  2022-02-14T00:37:19</t>
  </si>
  <si>
    <t xml:space="preserve">  2022-02-14T00:07:19</t>
  </si>
  <si>
    <t xml:space="preserve">  2022-02-13T23:37:19</t>
  </si>
  <si>
    <t xml:space="preserve">  2022-02-13T23:07:19</t>
  </si>
  <si>
    <t xml:space="preserve">  2022-02-13T22:37:19</t>
  </si>
  <si>
    <t xml:space="preserve">  2022-02-13T22:07:19</t>
  </si>
  <si>
    <t xml:space="preserve">  2022-02-13T21:37:19</t>
  </si>
  <si>
    <t xml:space="preserve">  2022-02-13T21:07:19</t>
  </si>
  <si>
    <t xml:space="preserve">  2022-02-13T20:37:19</t>
  </si>
  <si>
    <t xml:space="preserve">  2022-02-13T20:07:18</t>
  </si>
  <si>
    <t xml:space="preserve">  2022-02-13T19:37:18</t>
  </si>
  <si>
    <t xml:space="preserve">  2022-02-13T19:07:18</t>
  </si>
  <si>
    <t xml:space="preserve">  2022-02-13T18:37:18</t>
  </si>
  <si>
    <t xml:space="preserve">  2022-02-13T18:07:18</t>
  </si>
  <si>
    <t xml:space="preserve">  2022-02-13T17:37:18</t>
  </si>
  <si>
    <t xml:space="preserve">  2022-02-13T17:07:18</t>
  </si>
  <si>
    <t xml:space="preserve">  2022-02-13T16:37:18</t>
  </si>
  <si>
    <t xml:space="preserve">  2022-02-13T16:07:18</t>
  </si>
  <si>
    <t xml:space="preserve">  2022-02-13T15:37:18</t>
  </si>
  <si>
    <t xml:space="preserve">  2022-02-13T15:29:56</t>
  </si>
  <si>
    <t xml:space="preserve">  2022-02-13T15:07:18</t>
  </si>
  <si>
    <t xml:space="preserve">  2022-02-13T14:37:18</t>
  </si>
  <si>
    <t xml:space="preserve">  2022-02-13T14:07:17</t>
  </si>
  <si>
    <t xml:space="preserve">  2022-02-13T13:37:17</t>
  </si>
  <si>
    <t xml:space="preserve">  2022-02-13T13:07:17</t>
  </si>
  <si>
    <t xml:space="preserve">  2022-02-13T12:37:17</t>
  </si>
  <si>
    <t xml:space="preserve">  2022-02-13T12:07:17</t>
  </si>
  <si>
    <t xml:space="preserve">  2022-02-13T11:37:17</t>
  </si>
  <si>
    <t xml:space="preserve">  2022-02-13T11:07:17</t>
  </si>
  <si>
    <t xml:space="preserve">  2022-02-13T10:37:17</t>
  </si>
  <si>
    <t xml:space="preserve">  2022-02-13T10:07:17</t>
  </si>
  <si>
    <t xml:space="preserve">  2022-02-13T09:37:17</t>
  </si>
  <si>
    <t xml:space="preserve">  2022-02-13T09:07:17</t>
  </si>
  <si>
    <t xml:space="preserve">  2022-02-13T08:37:17</t>
  </si>
  <si>
    <t xml:space="preserve">  2022-02-13T08:07:16</t>
  </si>
  <si>
    <t xml:space="preserve">  2022-02-13T07:37:16</t>
  </si>
  <si>
    <t xml:space="preserve">  2022-02-13T07:07:16</t>
  </si>
  <si>
    <t xml:space="preserve">  2022-02-13T06:37:16</t>
  </si>
  <si>
    <t xml:space="preserve">  2022-02-13T06:07:16</t>
  </si>
  <si>
    <t xml:space="preserve">  2022-02-13T05:37:16</t>
  </si>
  <si>
    <t xml:space="preserve">  2022-02-13T05:07:16</t>
  </si>
  <si>
    <t xml:space="preserve">  2022-02-13T04:37:16</t>
  </si>
  <si>
    <t xml:space="preserve">  2022-02-13T04:07:16</t>
  </si>
  <si>
    <t xml:space="preserve">  2022-02-13T03:37:16</t>
  </si>
  <si>
    <t xml:space="preserve">  2022-02-13T03:07:16</t>
  </si>
  <si>
    <t xml:space="preserve">  2022-02-13T02:37:15</t>
  </si>
  <si>
    <t xml:space="preserve">  2022-02-13T02:07:15</t>
  </si>
  <si>
    <t xml:space="preserve">  2022-02-13T01:37:15</t>
  </si>
  <si>
    <t xml:space="preserve">  2022-02-13T01:07:15</t>
  </si>
  <si>
    <t xml:space="preserve">  2022-02-13T00:37:15</t>
  </si>
  <si>
    <t xml:space="preserve">  2022-02-13T00:07:15</t>
  </si>
  <si>
    <t xml:space="preserve">  2022-02-12T23:37:15</t>
  </si>
  <si>
    <t xml:space="preserve">  2022-02-12T23:07:15</t>
  </si>
  <si>
    <t xml:space="preserve">  2022-02-12T22:37:15</t>
  </si>
  <si>
    <t xml:space="preserve">  2022-02-12T22:07:15</t>
  </si>
  <si>
    <t xml:space="preserve">  2022-02-12T21:37:15</t>
  </si>
  <si>
    <t xml:space="preserve">  2022-02-12T21:07:15</t>
  </si>
  <si>
    <t xml:space="preserve">  2022-02-12T20:37:14</t>
  </si>
  <si>
    <t xml:space="preserve">  2022-02-12T20:07:14</t>
  </si>
  <si>
    <t xml:space="preserve">  2022-02-12T19:37:14</t>
  </si>
  <si>
    <t xml:space="preserve">  2022-02-12T19:07:14</t>
  </si>
  <si>
    <t xml:space="preserve">  2022-02-12T18:37:14</t>
  </si>
  <si>
    <t xml:space="preserve">  2022-02-12T18:07:14</t>
  </si>
  <si>
    <t xml:space="preserve">  2022-02-12T17:37:14</t>
  </si>
  <si>
    <t xml:space="preserve">  2022-02-12T17:07:14</t>
  </si>
  <si>
    <t xml:space="preserve">  2022-02-12T16:37:14</t>
  </si>
  <si>
    <t xml:space="preserve">  2022-02-12T16:07:14</t>
  </si>
  <si>
    <t xml:space="preserve">  2022-02-12T15:37:13</t>
  </si>
  <si>
    <t xml:space="preserve">  2022-02-12T15:07:13</t>
  </si>
  <si>
    <t xml:space="preserve">  2022-02-12T14:37:13</t>
  </si>
  <si>
    <t xml:space="preserve">  2022-02-12T14:07:13</t>
  </si>
  <si>
    <t xml:space="preserve">  2022-02-12T13:37:13</t>
  </si>
  <si>
    <t xml:space="preserve">  2022-02-12T13:07:13</t>
  </si>
  <si>
    <t xml:space="preserve">  2022-02-12T13:02:13</t>
  </si>
  <si>
    <t xml:space="preserve">  2022-02-12T12:37:13</t>
  </si>
  <si>
    <t xml:space="preserve">  2022-02-12T12:07:13</t>
  </si>
  <si>
    <t xml:space="preserve">  2022-02-12T11:37:13</t>
  </si>
  <si>
    <t xml:space="preserve">  2022-02-12T11:07:13</t>
  </si>
  <si>
    <t xml:space="preserve">  2022-02-12T10:37:13</t>
  </si>
  <si>
    <t xml:space="preserve">  2022-02-12T10:07:12</t>
  </si>
  <si>
    <t xml:space="preserve">  2022-02-12T09:37:12</t>
  </si>
  <si>
    <t xml:space="preserve">  2022-02-12T09:07:12</t>
  </si>
  <si>
    <t xml:space="preserve">  2022-02-12T08:37:09</t>
  </si>
  <si>
    <t xml:space="preserve">  2022-02-12T08:07:09</t>
  </si>
  <si>
    <t xml:space="preserve">  2022-02-12T07:37:09</t>
  </si>
  <si>
    <t xml:space="preserve">  2022-02-12T07:07:09</t>
  </si>
  <si>
    <t xml:space="preserve">  2022-02-12T06:37:09</t>
  </si>
  <si>
    <t xml:space="preserve">  2022-02-12T06:07:08</t>
  </si>
  <si>
    <t xml:space="preserve">  2022-02-12T05:37:08</t>
  </si>
  <si>
    <t xml:space="preserve">  2022-02-12T05:07:08</t>
  </si>
  <si>
    <t xml:space="preserve">  2022-02-12T04:37:08</t>
  </si>
  <si>
    <t xml:space="preserve">  2022-02-12T04:07:08</t>
  </si>
  <si>
    <t xml:space="preserve">  2022-02-12T03:37:08</t>
  </si>
  <si>
    <t xml:space="preserve">  2022-02-12T03:07:08</t>
  </si>
  <si>
    <t xml:space="preserve">  2022-02-12T02:37:08</t>
  </si>
  <si>
    <t xml:space="preserve">  2022-02-12T02:07:08</t>
  </si>
  <si>
    <t xml:space="preserve">  2022-02-12T01:37:08</t>
  </si>
  <si>
    <t xml:space="preserve">  2022-02-12T01:07:08</t>
  </si>
  <si>
    <t xml:space="preserve">  2022-02-12T00:37:07</t>
  </si>
  <si>
    <t xml:space="preserve">  2022-02-12T00:07:07</t>
  </si>
  <si>
    <t xml:space="preserve">  2022-02-11T23:37:07</t>
  </si>
  <si>
    <t xml:space="preserve">  2022-02-11T23:07:07</t>
  </si>
  <si>
    <t xml:space="preserve">  2022-02-11T22:37:07</t>
  </si>
  <si>
    <t xml:space="preserve">  2022-02-11T22:07:07</t>
  </si>
  <si>
    <t xml:space="preserve">  2022-02-11T21:37:07</t>
  </si>
  <si>
    <t xml:space="preserve">  2022-02-11T21:07:07</t>
  </si>
  <si>
    <t xml:space="preserve">  2022-02-11T20:37:07</t>
  </si>
  <si>
    <t xml:space="preserve">   dc-dc charger on [0]</t>
  </si>
  <si>
    <t xml:space="preserve">  Xd= 0</t>
  </si>
  <si>
    <t>q</t>
  </si>
  <si>
    <t>delta_q</t>
  </si>
  <si>
    <t>q_capacity</t>
  </si>
  <si>
    <t>voc_5</t>
  </si>
  <si>
    <t>voc</t>
  </si>
  <si>
    <t>r=</t>
  </si>
  <si>
    <t>t_voc_5</t>
  </si>
  <si>
    <t>t_voc_20</t>
  </si>
  <si>
    <t>t_voc_40</t>
  </si>
  <si>
    <t>dvoc_dt=</t>
  </si>
  <si>
    <t xml:space="preserve">  2022-02-14T04:23:32</t>
  </si>
  <si>
    <t xml:space="preserve">  2022-02-14T04:37:20</t>
  </si>
  <si>
    <t xml:space="preserve">  2022-02-14T05:07:20</t>
  </si>
  <si>
    <t xml:space="preserve">  2022-02-14T05:37:20</t>
  </si>
  <si>
    <t xml:space="preserve">  2022-02-14T06:07:20</t>
  </si>
  <si>
    <t xml:space="preserve">  2022-02-14T06:37:20</t>
  </si>
  <si>
    <t xml:space="preserve">  2022-02-14T10:24:30</t>
  </si>
  <si>
    <t xml:space="preserve">  2022-02-14T10:54:31</t>
  </si>
  <si>
    <t xml:space="preserve">  2022-02-14T11:24:31</t>
  </si>
  <si>
    <t xml:space="preserve">  2022-02-14T11:54:31</t>
  </si>
  <si>
    <t xml:space="preserve">  2022-02-14T12:24:31</t>
  </si>
  <si>
    <t xml:space="preserve">  2022-02-14T12:54:31</t>
  </si>
  <si>
    <t xml:space="preserve">  2022-02-14T13:24:31</t>
  </si>
  <si>
    <t xml:space="preserve">  2022-02-14T13:54:30</t>
  </si>
  <si>
    <t xml:space="preserve">  2022-02-14T14:24:34</t>
  </si>
  <si>
    <t xml:space="preserve">  2022-02-14T14:54:34</t>
  </si>
  <si>
    <t xml:space="preserve">  2022-02-14T15:24:34</t>
  </si>
  <si>
    <t xml:space="preserve">  2022-02-14T15:54:34</t>
  </si>
  <si>
    <t xml:space="preserve">  2022-02-14T16:24:34</t>
  </si>
  <si>
    <t xml:space="preserve">  2022-02-14T16:54:34</t>
  </si>
  <si>
    <t xml:space="preserve">  2022-02-14T17:24:34</t>
  </si>
  <si>
    <t xml:space="preserve">  2022-02-14T17:54:34</t>
  </si>
  <si>
    <t xml:space="preserve">  2022-02-14T18:24:34</t>
  </si>
  <si>
    <t xml:space="preserve">  2022-02-14T18:54:34</t>
  </si>
  <si>
    <t xml:space="preserve">  2022-02-14T19:24:34</t>
  </si>
  <si>
    <t xml:space="preserve">  2022-02-14T19:54:34</t>
  </si>
  <si>
    <t xml:space="preserve">  2022-02-14T20:24:34</t>
  </si>
  <si>
    <t xml:space="preserve">  2022-02-14T20:54:34</t>
  </si>
  <si>
    <t xml:space="preserve">  2022-02-14T21:24:35</t>
  </si>
  <si>
    <t xml:space="preserve">  2022-02-14T21:54:35</t>
  </si>
  <si>
    <t xml:space="preserve">  2022-02-14T22:24:35</t>
  </si>
  <si>
    <t xml:space="preserve">  2022-02-14T22:54:35</t>
  </si>
  <si>
    <t xml:space="preserve">  2022-02-14T23:24:35</t>
  </si>
  <si>
    <t xml:space="preserve">  2022-02-14T23:54:35</t>
  </si>
  <si>
    <t xml:space="preserve">  2022-02-15T00:24:35</t>
  </si>
  <si>
    <t xml:space="preserve">  2022-02-15T00:54:35</t>
  </si>
  <si>
    <t xml:space="preserve">  2022-02-15T01:24:35</t>
  </si>
  <si>
    <t xml:space="preserve">  2022-02-15T01:54:35</t>
  </si>
  <si>
    <t xml:space="preserve">  2022-02-15T02:24:35</t>
  </si>
  <si>
    <t xml:space="preserve">  2022-02-15T02:54:35</t>
  </si>
  <si>
    <t xml:space="preserve">  2022-02-15T03:24:35</t>
  </si>
  <si>
    <t xml:space="preserve">  2022-02-15T03:54:35</t>
  </si>
  <si>
    <t xml:space="preserve">  2022-02-15T04:24:35</t>
  </si>
  <si>
    <t xml:space="preserve">  2022-02-15T04:54:35</t>
  </si>
  <si>
    <t xml:space="preserve">  2022-02-15T05:24:35</t>
  </si>
  <si>
    <t xml:space="preserve">  2022-02-15T05:54:35</t>
  </si>
  <si>
    <t xml:space="preserve">  2022-02-15T06:24:36</t>
  </si>
  <si>
    <t xml:space="preserve">  2022-02-15T06:54:36</t>
  </si>
  <si>
    <t xml:space="preserve">  2022-02-15T07:24:36</t>
  </si>
  <si>
    <t xml:space="preserve">  2022-02-15T07:54:36</t>
  </si>
  <si>
    <t xml:space="preserve">  2022-02-15T08:20:48</t>
  </si>
  <si>
    <t>Heat Capability, delta T, C</t>
  </si>
  <si>
    <t>Heat Capability, delta T, F</t>
  </si>
  <si>
    <t>Tbatt, F</t>
  </si>
  <si>
    <t xml:space="preserve">  </t>
  </si>
  <si>
    <t>2022-02-16T06:06:17</t>
  </si>
  <si>
    <t>soc0_20220211</t>
  </si>
  <si>
    <t>2022-02-16T06:06:16</t>
  </si>
  <si>
    <t>soc_ekf=   0.635</t>
  </si>
  <si>
    <t>soc =   1.000</t>
  </si>
  <si>
    <t>vsat =  13.255</t>
  </si>
  <si>
    <t>voc  =  13.376</t>
  </si>
  <si>
    <t>vb  =   1.197</t>
  </si>
  <si>
    <t>tb  =   3.125</t>
  </si>
  <si>
    <t xml:space="preserve"> delta_q_inf = -636509.073</t>
  </si>
  <si>
    <t xml:space="preserve"> t_last_model =   3.125</t>
  </si>
  <si>
    <t xml:space="preserve"> delta_q_model =  -1.570</t>
  </si>
  <si>
    <t xml:space="preserve"> t_last =   3.125</t>
  </si>
  <si>
    <t xml:space="preserve"> delta_q =  -1.570</t>
  </si>
  <si>
    <t>retained::debug = 2</t>
  </si>
  <si>
    <t xml:space="preserve"> 13.376198];</t>
  </si>
  <si>
    <t xml:space="preserve">  t_last_ =       3.1;         // Last battery temperature for rate limit memory</t>
  </si>
  <si>
    <t xml:space="preserve">  SOC_ =        121.9;         // Fraction of rated capacity available (0 - ~1.2).   For comparison to other batteries</t>
  </si>
  <si>
    <t xml:space="preserve">  soc_ =          1.000;       // Fraction of saturation charge (q_capacity_) available (0-1)  soc_);</t>
  </si>
  <si>
    <t xml:space="preserve">  delta_q_           -1.6;     // Charge since saturated</t>
  </si>
  <si>
    <t xml:space="preserve">  q_min_ =        22376.2;     // Charge at low voltage shutdown</t>
  </si>
  <si>
    <t xml:space="preserve">  q_ =           367199.5;     // Present charge available to use</t>
  </si>
  <si>
    <t xml:space="preserve">  q_capacity_ =  447525.0;     // Saturation charge at temperature</t>
  </si>
  <si>
    <t xml:space="preserve">  sat_ib_max_ =         0.003; // Current cutback to be applied to modeled ib output</t>
  </si>
  <si>
    <t xml:space="preserve">  q =      447523.4;  // Present charge</t>
  </si>
  <si>
    <t xml:space="preserve">  vdyn =     13.376;  // Model current induced back emf</t>
  </si>
  <si>
    <t xml:space="preserve">  vsat =     13.255;  // Saturation threshold at temperature</t>
  </si>
  <si>
    <t xml:space="preserve">  voc =      13.376;  // Static model open circuit voltage</t>
  </si>
  <si>
    <t xml:space="preserve">  vb =       13.376;  // Total model voltage</t>
  </si>
  <si>
    <t xml:space="preserve">  dv_dsoc =  15.000000;  // Derivative scaled</t>
  </si>
  <si>
    <t xml:space="preserve"> dvoc_dt =     3.1</t>
  </si>
  <si>
    <t xml:space="preserve">  P  =   0.000063  // 1x1 Kalman uncertainty covariance</t>
  </si>
  <si>
    <t xml:space="preserve">  y  =  -4.094     // 1x1 Residual z-hx</t>
  </si>
  <si>
    <t xml:space="preserve">  hx =   4.094     // Output of observation function h(x)</t>
  </si>
  <si>
    <t xml:space="preserve">  x  =   0.635     // 1x1 Kalman state variable = Vsoc (0-1 fraction)</t>
  </si>
  <si>
    <t xml:space="preserve"> -0.000010];</t>
  </si>
  <si>
    <t xml:space="preserve">   x_dot  =  [  0.000307</t>
  </si>
  <si>
    <t xml:space="preserve">  1.197068];</t>
  </si>
  <si>
    <t xml:space="preserve">   u  =  [ -0.121658</t>
  </si>
  <si>
    <t xml:space="preserve"> -0.000121];</t>
  </si>
  <si>
    <t xml:space="preserve">   x  =  [ -0.000225</t>
  </si>
  <si>
    <t xml:space="preserve">  delta_q_inf_  -636509.1;     // Charge since last full reset</t>
  </si>
  <si>
    <t xml:space="preserve">  q_min_ =        21937.5;     // Charge at low voltage shutdown</t>
  </si>
  <si>
    <t xml:space="preserve">  q_ =           438748.4;     // Present charge available to use</t>
  </si>
  <si>
    <t xml:space="preserve">  q_capacity_ =  438750.0;     // Saturation charge at temperature</t>
  </si>
  <si>
    <t xml:space="preserve">  dt_ =        0.000; // Update time</t>
  </si>
  <si>
    <t xml:space="preserve">  amp_hrs_remaining_ekf_ =   71.286;  // Discharge amp*time left if drain to q_ekf=0</t>
  </si>
  <si>
    <t xml:space="preserve">  amp_hrs_remaining =       115.781;  // Discharge amp*time left if drain to q=0</t>
  </si>
  <si>
    <t xml:space="preserve">  SOC_ekf_ =    77.4; // Filtered state of charge from ekf (0-100)</t>
  </si>
  <si>
    <t xml:space="preserve">  soc_ekf =   0.635;  // Filtered state of charge from ekf (0-1)</t>
  </si>
  <si>
    <t xml:space="preserve">  tcharge_ekf =  8.8; // Charging time to full from ekf</t>
  </si>
  <si>
    <t xml:space="preserve">  tcharge =    -24.0; // Charging time to full</t>
  </si>
  <si>
    <t xml:space="preserve">  q_ekf =  278566.4;  // Filtered charge calculated by ekf</t>
  </si>
  <si>
    <t xml:space="preserve">  voc_soc =  13.376;  // Static model open circuit voltage from table</t>
  </si>
  <si>
    <t xml:space="preserve">  vb =        1.197;  // Total model voltage</t>
  </si>
  <si>
    <t xml:space="preserve">  2022-02-16T03:54:39</t>
  </si>
  <si>
    <t xml:space="preserve">  2022-02-16T03:24:39</t>
  </si>
  <si>
    <t xml:space="preserve">  2022-02-16T02:54:39</t>
  </si>
  <si>
    <t xml:space="preserve">  2022-02-16T02:24:39</t>
  </si>
  <si>
    <t xml:space="preserve">  2022-02-16T01:54:39</t>
  </si>
  <si>
    <t xml:space="preserve">  2022-02-16T01:24:38</t>
  </si>
  <si>
    <t xml:space="preserve">  2022-02-16T00:54:38</t>
  </si>
  <si>
    <t xml:space="preserve">  2022-02-16T00:24:38</t>
  </si>
  <si>
    <t xml:space="preserve">  2022-02-15T23:54:38</t>
  </si>
  <si>
    <t xml:space="preserve">  2022-02-15T23:24:38</t>
  </si>
  <si>
    <t xml:space="preserve">  2022-02-15T22:54:38</t>
  </si>
  <si>
    <t xml:space="preserve">  2022-02-15T22:24:38</t>
  </si>
  <si>
    <t xml:space="preserve">  2022-02-15T21:54:38</t>
  </si>
  <si>
    <t xml:space="preserve">  2022-02-15T21:24:38</t>
  </si>
  <si>
    <t xml:space="preserve">  2022-02-15T20:54:38</t>
  </si>
  <si>
    <t xml:space="preserve">  2022-02-15T20:24:38</t>
  </si>
  <si>
    <t xml:space="preserve">  2022-02-15T19:54:38</t>
  </si>
  <si>
    <t xml:space="preserve">  2022-02-15T19:24:38</t>
  </si>
  <si>
    <t xml:space="preserve">  2022-02-15T18:54:38</t>
  </si>
  <si>
    <t xml:space="preserve">  2022-02-15T18:24:37</t>
  </si>
  <si>
    <t xml:space="preserve">  2022-02-15T17:54:37</t>
  </si>
  <si>
    <t xml:space="preserve">  2022-02-15T17:24:37</t>
  </si>
  <si>
    <t xml:space="preserve">  2022-02-15T16:54:37</t>
  </si>
  <si>
    <t xml:space="preserve">  2022-02-15T16:24:37</t>
  </si>
  <si>
    <t xml:space="preserve">  2022-02-15T15:54:37</t>
  </si>
  <si>
    <t xml:space="preserve">  2022-02-15T15:24:37</t>
  </si>
  <si>
    <t xml:space="preserve">  2022-02-15T14:54:37</t>
  </si>
  <si>
    <t xml:space="preserve">  2022-02-15T14:24:37</t>
  </si>
  <si>
    <t xml:space="preserve">  2022-02-15T13:54:37</t>
  </si>
  <si>
    <t xml:space="preserve">  2022-02-15T13:24:37</t>
  </si>
  <si>
    <t xml:space="preserve">  2022-02-15T12:54:37</t>
  </si>
  <si>
    <t xml:space="preserve">  2022-02-15T12:24:36</t>
  </si>
  <si>
    <t xml:space="preserve">  2022-02-15T11:54:36</t>
  </si>
  <si>
    <t xml:space="preserve">  2022-02-15T11:24:36</t>
  </si>
  <si>
    <t xml:space="preserve">  2022-02-15T11:20:43</t>
  </si>
  <si>
    <t xml:space="preserve">  2022-02-15T10:54:36</t>
  </si>
  <si>
    <t xml:space="preserve">  2022-02-15T10:24:36</t>
  </si>
  <si>
    <t xml:space="preserve">  2022-02-15T09:54:36</t>
  </si>
  <si>
    <t xml:space="preserve">  2022-02-15T09:24:36</t>
  </si>
  <si>
    <t xml:space="preserve">  2022-02-15T08:54:36</t>
  </si>
  <si>
    <t xml:space="preserve">  2022-02-15T08:24:36</t>
  </si>
  <si>
    <t xml:space="preserve">  2022-02-15T08:20:52</t>
  </si>
  <si>
    <t>v=  2    : verbosity</t>
  </si>
  <si>
    <t>self_talk:  new string = 'h'</t>
  </si>
  <si>
    <t>Hs</t>
  </si>
  <si>
    <t>2022-02-16T06:06:13</t>
  </si>
  <si>
    <t>2022-02-16T06:06:12</t>
  </si>
  <si>
    <t xml:space="preserve"> delta_q_inf = -636508.370</t>
  </si>
  <si>
    <t xml:space="preserve"> delta_q_model =  -0.868</t>
  </si>
  <si>
    <t xml:space="preserve"> delta_q =  -0.868</t>
  </si>
  <si>
    <t xml:space="preserve"> 13.376222];</t>
  </si>
  <si>
    <t xml:space="preserve">  delta_q_           -0.9;     // Charge since saturated</t>
  </si>
  <si>
    <t xml:space="preserve">  sat_ib_max_ =         0.002; // Current cutback to be applied to modeled ib output</t>
  </si>
  <si>
    <t xml:space="preserve">  q =      447524.1;  // Present charge</t>
  </si>
  <si>
    <t xml:space="preserve">  P  =   0.000043  // 1x1 Kalman uncertainty covariance</t>
  </si>
  <si>
    <t xml:space="preserve"> -0.000016];</t>
  </si>
  <si>
    <t xml:space="preserve">   x_dot  =  [ -0.000247</t>
  </si>
  <si>
    <t xml:space="preserve">   u  =  [ -0.183326</t>
  </si>
  <si>
    <t xml:space="preserve"> -0.000086];</t>
  </si>
  <si>
    <t xml:space="preserve">   x  =  [ -0.000269</t>
  </si>
  <si>
    <t xml:space="preserve">  delta_q_inf_  -636508.4;     // Charge since last full reset</t>
  </si>
  <si>
    <t xml:space="preserve">  q_ =           438749.1;     // Present charge available to use</t>
  </si>
  <si>
    <t>t_voc_11.1</t>
  </si>
  <si>
    <t>voc_11.1</t>
  </si>
  <si>
    <t>soc_ekf=   0.000</t>
  </si>
  <si>
    <t>soc =   0.139</t>
  </si>
  <si>
    <t>ib  =   0.002</t>
  </si>
  <si>
    <t>vsat =  13.651</t>
  </si>
  <si>
    <t>voc  =   0.353</t>
  </si>
  <si>
    <t>vb  =   0.353</t>
  </si>
  <si>
    <t>tb  =  17.688</t>
  </si>
  <si>
    <t xml:space="preserve"> delta_q_inf = -346932.372</t>
  </si>
  <si>
    <t xml:space="preserve"> t_last_model =  17.688</t>
  </si>
  <si>
    <t xml:space="preserve"> delta_q_model = -332176.909</t>
  </si>
  <si>
    <t xml:space="preserve"> t_last =  17.688</t>
  </si>
  <si>
    <t xml:space="preserve"> delta_q = -332465.896</t>
  </si>
  <si>
    <t xml:space="preserve">   x_dot  =  [ -0.000000</t>
  </si>
  <si>
    <t xml:space="preserve"> 11.566603];</t>
  </si>
  <si>
    <t xml:space="preserve">   u  =  [  0.001676</t>
  </si>
  <si>
    <t xml:space="preserve">   x  =  [  0.000003</t>
  </si>
  <si>
    <t xml:space="preserve">  soc_min_ =      0.000;       // Lowest soc for power delivery.   Arises with temp &lt; 20 C</t>
  </si>
  <si>
    <t xml:space="preserve">  t_last_ =      17.7;         // Last battery temperature for rate limit memory</t>
  </si>
  <si>
    <t xml:space="preserve">  SOC_ =         16.9;         // Fraction of rated capacity available (0 - ~1.2).   For comparison to other batteries</t>
  </si>
  <si>
    <t xml:space="preserve">  soc_ =          0.157;       // Fraction of saturation charge (q_capacity_) available (0-1)  soc_);</t>
  </si>
  <si>
    <t xml:space="preserve">  delta_q_      -332176.9;     // Charge since saturated</t>
  </si>
  <si>
    <t xml:space="preserve">  q_min_ =            0.0;     // Charge at low voltage shutdown</t>
  </si>
  <si>
    <t xml:space="preserve">  q_ =            60961.0;     // Present charge available to use</t>
  </si>
  <si>
    <t xml:space="preserve">  q_capacity_ =  394051.5;     // Saturation charge at temperature</t>
  </si>
  <si>
    <t xml:space="preserve">  s_cap_ =             -0.000; // Rated capacity scalar</t>
  </si>
  <si>
    <t xml:space="preserve">  sat_ib_max_ =       842.978; // Current cutback to be applied to modeled ib output</t>
  </si>
  <si>
    <t xml:space="preserve">  q =       61874.6;  // Present charge</t>
  </si>
  <si>
    <t xml:space="preserve">  vdyn =      0.000;  // Model current induced back emf</t>
  </si>
  <si>
    <t xml:space="preserve">  vsat =     13.651;  // Saturation threshold at temperature</t>
  </si>
  <si>
    <t xml:space="preserve">  voc =      11.567;  // Static model open circuit voltage</t>
  </si>
  <si>
    <t xml:space="preserve">  vb =       11.567;  // Total model voltage</t>
  </si>
  <si>
    <t xml:space="preserve">  ib =        0.002;  // Current into battery</t>
  </si>
  <si>
    <t xml:space="preserve">  dv_dsoc =  21.959972;  // Derivative scaled</t>
  </si>
  <si>
    <t xml:space="preserve">  bms_off_       =      0;     // BMS off</t>
  </si>
  <si>
    <t xml:space="preserve"> dvoc_dt =    17.7</t>
  </si>
  <si>
    <t xml:space="preserve">  S  =   0.012620  // 1x1 system uncertainty</t>
  </si>
  <si>
    <t xml:space="preserve">  K  =   0.008902  // 1x1 Kalman gain</t>
  </si>
  <si>
    <t xml:space="preserve">  P  =   0.000004  // 1x1 Kalman uncertainty covariance</t>
  </si>
  <si>
    <t xml:space="preserve">  y  =  -7.629     // 1x1 Residual z-hx</t>
  </si>
  <si>
    <t xml:space="preserve">  hx =   7.982     // Output of observation function h(x)</t>
  </si>
  <si>
    <t xml:space="preserve">  x  =   0.000     // 1x1 Kalman state variable = Vsoc (0-1 fraction)</t>
  </si>
  <si>
    <t xml:space="preserve">  H  =  23.323     // 1x1 Jacobian sensitivity dV/dSOC</t>
  </si>
  <si>
    <t xml:space="preserve">  z  =   0.353     // 1x1 input</t>
  </si>
  <si>
    <t xml:space="preserve">  0.353092];</t>
  </si>
  <si>
    <t xml:space="preserve">  SOC_ =         15.0;         // Fraction of rated capacity available (0 - ~1.2).   For comparison to other batteries</t>
  </si>
  <si>
    <t xml:space="preserve">  soc_ =          0.139;       // Fraction of saturation charge (q_capacity_) available (0-1)  soc_);</t>
  </si>
  <si>
    <t xml:space="preserve">  delta_q_inf_  -346932.4;     // Charge since last full reset</t>
  </si>
  <si>
    <t xml:space="preserve">  delta_q_      -332465.9;     // Charge since saturated</t>
  </si>
  <si>
    <t xml:space="preserve">  q_ =            53859.1;     // Present charge available to use</t>
  </si>
  <si>
    <t xml:space="preserve">  q_capacity_ =  386325.0;     // Saturation charge at temperature</t>
  </si>
  <si>
    <t xml:space="preserve">  amp_hrs_remaining_ekf_ =    0.000;  // Discharge amp*time left if drain to q_ekf=0</t>
  </si>
  <si>
    <t xml:space="preserve">  amp_hrs_remaining =        14.961;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</si>
  <si>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</si>
  <si>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</si>
  <si>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tcharge_ekf = 24.0; // Charging time to full from ekf</t>
  </si>
  <si>
    <t xml:space="preserve">  q_ekf =       0.0;  // Filtered charge calculated by ekf</t>
  </si>
  <si>
    <t xml:space="preserve">  voc_dyn =   0.353;  // Charging voltage</t>
  </si>
  <si>
    <t xml:space="preserve">  voc_soc =  11.180;  // Static model open circuit voltage from table</t>
  </si>
  <si>
    <t xml:space="preserve">  voc =       0.353;  // Static model open circuit voltage</t>
  </si>
  <si>
    <t xml:space="preserve">  vb =        0.353;  // Total model voltage</t>
  </si>
  <si>
    <t xml:space="preserve">  dv_dsoc =  23.323034;  // Derivative scaled</t>
  </si>
  <si>
    <t xml:space="preserve">  2022-02-18T13:50:01</t>
  </si>
  <si>
    <t xml:space="preserve">  2022-02-18T13:20:01</t>
  </si>
  <si>
    <t xml:space="preserve">  2022-02-18T12:50:00</t>
  </si>
  <si>
    <t xml:space="preserve">  2022-02-18T12:20:00</t>
  </si>
  <si>
    <t xml:space="preserve">  2022-02-18T11:50:00</t>
  </si>
  <si>
    <t xml:space="preserve">  2022-02-18T11:20:00</t>
  </si>
  <si>
    <t xml:space="preserve">  2022-02-18T10:50:00</t>
  </si>
  <si>
    <t xml:space="preserve">  2022-02-18T10:20:00</t>
  </si>
  <si>
    <t xml:space="preserve">  2022-02-18T09:50:00</t>
  </si>
  <si>
    <t xml:space="preserve">  2022-02-18T09:20:00</t>
  </si>
  <si>
    <t xml:space="preserve">  2022-02-18T08:50:00</t>
  </si>
  <si>
    <t xml:space="preserve">  2022-02-18T08:20:00</t>
  </si>
  <si>
    <t xml:space="preserve">  2022-02-18T07:50:00</t>
  </si>
  <si>
    <t xml:space="preserve">  2022-02-18T07:19:59</t>
  </si>
  <si>
    <t xml:space="preserve">  2022-02-18T06:49:59</t>
  </si>
  <si>
    <t xml:space="preserve">  2022-02-18T06:19:59</t>
  </si>
  <si>
    <t xml:space="preserve">  2022-02-18T05:49:59</t>
  </si>
  <si>
    <t xml:space="preserve">  2022-02-18T05:19:59</t>
  </si>
  <si>
    <t xml:space="preserve">  2022-02-18T04:49:59</t>
  </si>
  <si>
    <t xml:space="preserve">  2022-02-18T04:19:59</t>
  </si>
  <si>
    <t xml:space="preserve">  2022-02-18T03:49:59</t>
  </si>
  <si>
    <t xml:space="preserve">  2022-02-18T03:19:59</t>
  </si>
  <si>
    <t xml:space="preserve">  2022-02-18T02:49:59</t>
  </si>
  <si>
    <t xml:space="preserve">  2022-02-18T02:19:59</t>
  </si>
  <si>
    <t xml:space="preserve">  2022-02-18T01:49:58</t>
  </si>
  <si>
    <t xml:space="preserve">  2022-02-18T01:19:58</t>
  </si>
  <si>
    <t xml:space="preserve">  2022-02-18T00:49:58</t>
  </si>
  <si>
    <t xml:space="preserve">  2022-02-18T00:19:58</t>
  </si>
  <si>
    <t xml:space="preserve">  2022-02-17T23:49:58</t>
  </si>
  <si>
    <t xml:space="preserve">  2022-02-17T23:19:58</t>
  </si>
  <si>
    <t xml:space="preserve">  2022-02-17T22:49:58</t>
  </si>
  <si>
    <t xml:space="preserve">  2022-02-17T22:19:58</t>
  </si>
  <si>
    <t xml:space="preserve">  2022-02-17T21:49:58</t>
  </si>
  <si>
    <t xml:space="preserve">  2022-02-17T21:19:58</t>
  </si>
  <si>
    <t xml:space="preserve">  2022-02-17T20:49:57</t>
  </si>
  <si>
    <t xml:space="preserve">  2022-02-17T20:19:57</t>
  </si>
  <si>
    <t xml:space="preserve">  2022-02-17T19:49:57</t>
  </si>
  <si>
    <t xml:space="preserve">  2022-02-17T19:19:57</t>
  </si>
  <si>
    <t xml:space="preserve">  2022-02-17T18:49:57</t>
  </si>
  <si>
    <t xml:space="preserve">  2022-02-17T18:19:57</t>
  </si>
  <si>
    <t xml:space="preserve">  2022-02-17T17:49:57</t>
  </si>
  <si>
    <t xml:space="preserve">  2022-02-17T17:19:57</t>
  </si>
  <si>
    <t xml:space="preserve">  2022-02-17T16:49:57</t>
  </si>
  <si>
    <t xml:space="preserve">  2022-02-17T16:19:57</t>
  </si>
  <si>
    <t xml:space="preserve">  2022-02-17T15:49:57</t>
  </si>
  <si>
    <t xml:space="preserve">  2022-02-17T15:21:45</t>
  </si>
  <si>
    <t xml:space="preserve">  2022-02-17T15:21:33</t>
  </si>
  <si>
    <t xml:space="preserve">  2022-02-17T15:19:56</t>
  </si>
  <si>
    <t xml:space="preserve">  2022-02-17T15:18:32</t>
  </si>
  <si>
    <t xml:space="preserve">  2022-02-17T15:18:21</t>
  </si>
  <si>
    <t xml:space="preserve">  2022-02-17T15:17:45</t>
  </si>
  <si>
    <t xml:space="preserve">  2022-02-17T14:49:55</t>
  </si>
  <si>
    <t xml:space="preserve">  2022-02-17T14:19:55</t>
  </si>
  <si>
    <t xml:space="preserve">  2022-02-17T13:49:55</t>
  </si>
  <si>
    <t xml:space="preserve">  2022-02-17T13:19:56</t>
  </si>
  <si>
    <t xml:space="preserve">  2022-02-17T12:49:56</t>
  </si>
  <si>
    <t xml:space="preserve">  2022-02-17T12:19:56</t>
  </si>
  <si>
    <t xml:space="preserve">  2022-02-17T11:49:56</t>
  </si>
  <si>
    <t xml:space="preserve">  2022-02-17T11:19:56</t>
  </si>
  <si>
    <t xml:space="preserve">  2022-02-17T10:49:56</t>
  </si>
  <si>
    <t xml:space="preserve">  2022-02-17T10:19:56</t>
  </si>
  <si>
    <t xml:space="preserve">  2022-02-17T09:49:55</t>
  </si>
  <si>
    <t xml:space="preserve">  2022-02-17T09:19:55</t>
  </si>
  <si>
    <t xml:space="preserve">  2022-02-17T08:49:55</t>
  </si>
  <si>
    <t xml:space="preserve">  2022-02-17T08:19:55</t>
  </si>
  <si>
    <t xml:space="preserve">  2022-02-17T07:49:54</t>
  </si>
  <si>
    <t xml:space="preserve">  2022-02-17T07:19:54</t>
  </si>
  <si>
    <t xml:space="preserve">  2022-02-17T06:49:54</t>
  </si>
  <si>
    <t xml:space="preserve">  2022-02-17T06:19:54</t>
  </si>
  <si>
    <t xml:space="preserve">  2022-02-17T05:49:54</t>
  </si>
  <si>
    <t xml:space="preserve">  2022-02-17T05:19:53</t>
  </si>
  <si>
    <t xml:space="preserve">  2022-02-17T04:49:53</t>
  </si>
  <si>
    <t xml:space="preserve">  2022-02-17T04:19:53</t>
  </si>
  <si>
    <t xml:space="preserve">  2022-02-17T03:49:53</t>
  </si>
  <si>
    <t xml:space="preserve">  2022-02-17T03:19:53</t>
  </si>
  <si>
    <t xml:space="preserve">  2022-02-17T02:49:53</t>
  </si>
  <si>
    <t xml:space="preserve">  2022-02-17T02:19:53</t>
  </si>
  <si>
    <t xml:space="preserve">  2022-02-17T01:49:53</t>
  </si>
  <si>
    <t xml:space="preserve">  2022-02-17T01:19:53</t>
  </si>
  <si>
    <t xml:space="preserve">  2022-02-17T00:49:53</t>
  </si>
  <si>
    <t xml:space="preserve">  2022-02-17T00:19:53</t>
  </si>
  <si>
    <t xml:space="preserve">  2022-02-16T23:49:52</t>
  </si>
  <si>
    <t xml:space="preserve">  2022-02-16T23:19:52</t>
  </si>
  <si>
    <t xml:space="preserve">  2022-02-16T22:49:52</t>
  </si>
  <si>
    <t xml:space="preserve">  2022-02-16T22:19:52</t>
  </si>
  <si>
    <t xml:space="preserve">  2022-02-16T21:49:52</t>
  </si>
  <si>
    <t xml:space="preserve">  2022-02-16T21:19:52</t>
  </si>
  <si>
    <t xml:space="preserve">  2022-02-16T20:49:52</t>
  </si>
  <si>
    <t xml:space="preserve">  2022-02-16T20:19:52</t>
  </si>
  <si>
    <t xml:space="preserve">  2022-02-16T19:49:52</t>
  </si>
  <si>
    <t xml:space="preserve">  2022-02-16T19:19:52</t>
  </si>
  <si>
    <t xml:space="preserve">  2022-02-16T18:49:52</t>
  </si>
  <si>
    <t xml:space="preserve">  2022-02-16T18:19:51</t>
  </si>
  <si>
    <t xml:space="preserve">  2022-02-16T17:49:51</t>
  </si>
  <si>
    <t xml:space="preserve">  2022-02-16T17:19:51</t>
  </si>
  <si>
    <t xml:space="preserve">  2022-02-16T16:49:51</t>
  </si>
  <si>
    <t xml:space="preserve">  2022-02-16T16:19:51</t>
  </si>
  <si>
    <t xml:space="preserve">  2022-02-16T15:49:51</t>
  </si>
  <si>
    <t xml:space="preserve">  2022-02-16T15:19:51</t>
  </si>
  <si>
    <t xml:space="preserve">  2022-02-16T14:49:52</t>
  </si>
  <si>
    <t>voc_20</t>
  </si>
  <si>
    <t>t, deg C</t>
  </si>
  <si>
    <t>temp_c, C</t>
  </si>
  <si>
    <t>delta_q_inf</t>
  </si>
  <si>
    <t>q 360000</t>
  </si>
  <si>
    <t>The logic and this spreadsheet are self-consistent so this is mainly a cosmetic issue.   As long as I'm displaying A-hrs remaining then the device is displaying valid data.   Soc and SOC are problematic, though</t>
  </si>
  <si>
    <t>There is something wrong with my coulomb counting, especially how dealing with capacity.   True for this spreadsheet as well as the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</si>
</sst>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quotePrefix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 C'!$D$2:$D$68</c:f>
              <c:numCache>
                <c:formatCode>General</c:formatCode>
                <c:ptCount val="67"/>
                <c:pt idx="0">
                  <c:v>1644730635</c:v>
                </c:pt>
                <c:pt idx="1">
                  <c:v>1644732435</c:v>
                </c:pt>
                <c:pt idx="2">
                  <c:v>1644734235</c:v>
                </c:pt>
                <c:pt idx="3">
                  <c:v>1644736035</c:v>
                </c:pt>
                <c:pt idx="4">
                  <c:v>1644737835</c:v>
                </c:pt>
                <c:pt idx="5">
                  <c:v>1644739636</c:v>
                </c:pt>
                <c:pt idx="6">
                  <c:v>1644741436</c:v>
                </c:pt>
                <c:pt idx="7">
                  <c:v>1644743236</c:v>
                </c:pt>
                <c:pt idx="8">
                  <c:v>1644745036</c:v>
                </c:pt>
                <c:pt idx="9">
                  <c:v>1644746836</c:v>
                </c:pt>
                <c:pt idx="10">
                  <c:v>1644748636</c:v>
                </c:pt>
                <c:pt idx="11">
                  <c:v>1644750436</c:v>
                </c:pt>
                <c:pt idx="12">
                  <c:v>1644752236</c:v>
                </c:pt>
                <c:pt idx="13">
                  <c:v>1644754036</c:v>
                </c:pt>
                <c:pt idx="14">
                  <c:v>1644755836</c:v>
                </c:pt>
                <c:pt idx="15">
                  <c:v>1644757636</c:v>
                </c:pt>
                <c:pt idx="16">
                  <c:v>1644759437</c:v>
                </c:pt>
                <c:pt idx="17">
                  <c:v>1644761237</c:v>
                </c:pt>
                <c:pt idx="18">
                  <c:v>1644763037</c:v>
                </c:pt>
                <c:pt idx="19">
                  <c:v>1644764837</c:v>
                </c:pt>
                <c:pt idx="20">
                  <c:v>1644766637</c:v>
                </c:pt>
                <c:pt idx="21">
                  <c:v>1644768437</c:v>
                </c:pt>
                <c:pt idx="22">
                  <c:v>1644770237</c:v>
                </c:pt>
                <c:pt idx="23">
                  <c:v>1644772037</c:v>
                </c:pt>
                <c:pt idx="24">
                  <c:v>1644773837</c:v>
                </c:pt>
                <c:pt idx="25">
                  <c:v>1644775637</c:v>
                </c:pt>
                <c:pt idx="26">
                  <c:v>1644777437</c:v>
                </c:pt>
                <c:pt idx="27">
                  <c:v>1644779237</c:v>
                </c:pt>
                <c:pt idx="28">
                  <c:v>1644781038</c:v>
                </c:pt>
                <c:pt idx="29">
                  <c:v>1644782838</c:v>
                </c:pt>
                <c:pt idx="30">
                  <c:v>1644784196</c:v>
                </c:pt>
                <c:pt idx="31">
                  <c:v>1644784638</c:v>
                </c:pt>
                <c:pt idx="32">
                  <c:v>1644786438</c:v>
                </c:pt>
                <c:pt idx="33">
                  <c:v>1644788238</c:v>
                </c:pt>
                <c:pt idx="34">
                  <c:v>1644790038</c:v>
                </c:pt>
                <c:pt idx="35">
                  <c:v>1644791838</c:v>
                </c:pt>
                <c:pt idx="36">
                  <c:v>1644793638</c:v>
                </c:pt>
                <c:pt idx="37">
                  <c:v>1644795438</c:v>
                </c:pt>
                <c:pt idx="38">
                  <c:v>1644797238</c:v>
                </c:pt>
                <c:pt idx="39">
                  <c:v>1644799038</c:v>
                </c:pt>
                <c:pt idx="40">
                  <c:v>1644800838</c:v>
                </c:pt>
                <c:pt idx="41">
                  <c:v>1644802639</c:v>
                </c:pt>
                <c:pt idx="42">
                  <c:v>1644804439</c:v>
                </c:pt>
                <c:pt idx="43">
                  <c:v>1644806239</c:v>
                </c:pt>
                <c:pt idx="44">
                  <c:v>1644808039</c:v>
                </c:pt>
                <c:pt idx="45">
                  <c:v>1644809839</c:v>
                </c:pt>
                <c:pt idx="46">
                  <c:v>1644811639</c:v>
                </c:pt>
                <c:pt idx="47">
                  <c:v>1644813439</c:v>
                </c:pt>
                <c:pt idx="48">
                  <c:v>1644815239</c:v>
                </c:pt>
                <c:pt idx="49">
                  <c:v>1644817039</c:v>
                </c:pt>
                <c:pt idx="50">
                  <c:v>1644818839</c:v>
                </c:pt>
                <c:pt idx="51">
                  <c:v>1644820639</c:v>
                </c:pt>
                <c:pt idx="52">
                  <c:v>1644822439</c:v>
                </c:pt>
                <c:pt idx="53">
                  <c:v>1644824240</c:v>
                </c:pt>
                <c:pt idx="54">
                  <c:v>1644826040</c:v>
                </c:pt>
                <c:pt idx="55">
                  <c:v>1644827840</c:v>
                </c:pt>
                <c:pt idx="56">
                  <c:v>1644829640</c:v>
                </c:pt>
                <c:pt idx="57">
                  <c:v>1644830607</c:v>
                </c:pt>
                <c:pt idx="58">
                  <c:v>1644830612</c:v>
                </c:pt>
                <c:pt idx="59">
                  <c:v>1644831440</c:v>
                </c:pt>
                <c:pt idx="60">
                  <c:v>1644833240</c:v>
                </c:pt>
                <c:pt idx="61">
                  <c:v>1644835040</c:v>
                </c:pt>
                <c:pt idx="62">
                  <c:v>1644836840</c:v>
                </c:pt>
                <c:pt idx="63">
                  <c:v>1644838640</c:v>
                </c:pt>
              </c:numCache>
            </c:numRef>
          </c:xVal>
          <c:yVal>
            <c:numRef>
              <c:f>'5 C'!$H$2:$H$68</c:f>
              <c:numCache>
                <c:formatCode>General</c:formatCode>
                <c:ptCount val="67"/>
                <c:pt idx="0">
                  <c:v>0.99990000000000001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0.98019999999999996</c:v>
                </c:pt>
                <c:pt idx="8">
                  <c:v>0.96940000000000004</c:v>
                </c:pt>
                <c:pt idx="9">
                  <c:v>0.96860000000000002</c:v>
                </c:pt>
                <c:pt idx="10">
                  <c:v>0.96879999999999999</c:v>
                </c:pt>
                <c:pt idx="11">
                  <c:v>0.96879999999999999</c:v>
                </c:pt>
                <c:pt idx="12">
                  <c:v>0.96830000000000005</c:v>
                </c:pt>
                <c:pt idx="13">
                  <c:v>0.96740000000000004</c:v>
                </c:pt>
                <c:pt idx="14">
                  <c:v>0.93130000000000002</c:v>
                </c:pt>
                <c:pt idx="15">
                  <c:v>0.92649999999999999</c:v>
                </c:pt>
                <c:pt idx="16">
                  <c:v>0.92849999999999999</c:v>
                </c:pt>
                <c:pt idx="17">
                  <c:v>0.93089999999999995</c:v>
                </c:pt>
                <c:pt idx="18">
                  <c:v>0.93200000000000005</c:v>
                </c:pt>
                <c:pt idx="19">
                  <c:v>0.9194</c:v>
                </c:pt>
                <c:pt idx="20">
                  <c:v>0.89200000000000002</c:v>
                </c:pt>
                <c:pt idx="21">
                  <c:v>0.89319999999999999</c:v>
                </c:pt>
                <c:pt idx="22">
                  <c:v>0.89119999999999999</c:v>
                </c:pt>
                <c:pt idx="23">
                  <c:v>0.88790000000000002</c:v>
                </c:pt>
                <c:pt idx="24">
                  <c:v>0.88229999999999997</c:v>
                </c:pt>
                <c:pt idx="25">
                  <c:v>0.85580000000000001</c:v>
                </c:pt>
                <c:pt idx="26">
                  <c:v>0.83030000000000004</c:v>
                </c:pt>
                <c:pt idx="27">
                  <c:v>0.82740000000000002</c:v>
                </c:pt>
                <c:pt idx="28">
                  <c:v>0.82620000000000005</c:v>
                </c:pt>
                <c:pt idx="29">
                  <c:v>0.82369999999999999</c:v>
                </c:pt>
                <c:pt idx="30">
                  <c:v>0.81640000000000001</c:v>
                </c:pt>
                <c:pt idx="31">
                  <c:v>0.80330000000000001</c:v>
                </c:pt>
                <c:pt idx="32">
                  <c:v>0.75890000000000002</c:v>
                </c:pt>
                <c:pt idx="33">
                  <c:v>0.74429999999999996</c:v>
                </c:pt>
                <c:pt idx="34">
                  <c:v>0.73419999999999996</c:v>
                </c:pt>
                <c:pt idx="35">
                  <c:v>0.72319999999999995</c:v>
                </c:pt>
                <c:pt idx="36">
                  <c:v>0.71040000000000003</c:v>
                </c:pt>
                <c:pt idx="37">
                  <c:v>0.6663</c:v>
                </c:pt>
                <c:pt idx="38">
                  <c:v>0.63629999999999998</c:v>
                </c:pt>
                <c:pt idx="39">
                  <c:v>0.62680000000000002</c:v>
                </c:pt>
                <c:pt idx="40">
                  <c:v>0.61860000000000004</c:v>
                </c:pt>
                <c:pt idx="41">
                  <c:v>0.60870000000000002</c:v>
                </c:pt>
                <c:pt idx="42">
                  <c:v>0.56100000000000005</c:v>
                </c:pt>
                <c:pt idx="43">
                  <c:v>0.53500000000000003</c:v>
                </c:pt>
                <c:pt idx="44">
                  <c:v>0.52739999999999998</c:v>
                </c:pt>
                <c:pt idx="45">
                  <c:v>0.52059999999999995</c:v>
                </c:pt>
                <c:pt idx="46">
                  <c:v>0.5071</c:v>
                </c:pt>
                <c:pt idx="47">
                  <c:v>0.44929999999999998</c:v>
                </c:pt>
                <c:pt idx="48">
                  <c:v>0.437</c:v>
                </c:pt>
                <c:pt idx="49">
                  <c:v>0.43259999999999998</c:v>
                </c:pt>
                <c:pt idx="50">
                  <c:v>0.42709999999999998</c:v>
                </c:pt>
                <c:pt idx="51">
                  <c:v>0.37209999999999999</c:v>
                </c:pt>
                <c:pt idx="52">
                  <c:v>0.3513</c:v>
                </c:pt>
                <c:pt idx="53">
                  <c:v>0.3473</c:v>
                </c:pt>
                <c:pt idx="54">
                  <c:v>0.34370000000000001</c:v>
                </c:pt>
                <c:pt idx="55">
                  <c:v>0.29060000000000002</c:v>
                </c:pt>
                <c:pt idx="56">
                  <c:v>0.2656</c:v>
                </c:pt>
                <c:pt idx="57">
                  <c:v>0.2636</c:v>
                </c:pt>
                <c:pt idx="58">
                  <c:v>0.2636</c:v>
                </c:pt>
                <c:pt idx="59">
                  <c:v>0.26319999999999999</c:v>
                </c:pt>
                <c:pt idx="60">
                  <c:v>0.25919999999999999</c:v>
                </c:pt>
                <c:pt idx="61">
                  <c:v>0.19869999999999999</c:v>
                </c:pt>
                <c:pt idx="62">
                  <c:v>0.18959999999999999</c:v>
                </c:pt>
                <c:pt idx="63">
                  <c:v>0.2059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 C'!$D$2:$D$68</c:f>
              <c:numCache>
                <c:formatCode>General</c:formatCode>
                <c:ptCount val="67"/>
                <c:pt idx="0">
                  <c:v>1644730635</c:v>
                </c:pt>
                <c:pt idx="1">
                  <c:v>1644732435</c:v>
                </c:pt>
                <c:pt idx="2">
                  <c:v>1644734235</c:v>
                </c:pt>
                <c:pt idx="3">
                  <c:v>1644736035</c:v>
                </c:pt>
                <c:pt idx="4">
                  <c:v>1644737835</c:v>
                </c:pt>
                <c:pt idx="5">
                  <c:v>1644739636</c:v>
                </c:pt>
                <c:pt idx="6">
                  <c:v>1644741436</c:v>
                </c:pt>
                <c:pt idx="7">
                  <c:v>1644743236</c:v>
                </c:pt>
                <c:pt idx="8">
                  <c:v>1644745036</c:v>
                </c:pt>
                <c:pt idx="9">
                  <c:v>1644746836</c:v>
                </c:pt>
                <c:pt idx="10">
                  <c:v>1644748636</c:v>
                </c:pt>
                <c:pt idx="11">
                  <c:v>1644750436</c:v>
                </c:pt>
                <c:pt idx="12">
                  <c:v>1644752236</c:v>
                </c:pt>
                <c:pt idx="13">
                  <c:v>1644754036</c:v>
                </c:pt>
                <c:pt idx="14">
                  <c:v>1644755836</c:v>
                </c:pt>
                <c:pt idx="15">
                  <c:v>1644757636</c:v>
                </c:pt>
                <c:pt idx="16">
                  <c:v>1644759437</c:v>
                </c:pt>
                <c:pt idx="17">
                  <c:v>1644761237</c:v>
                </c:pt>
                <c:pt idx="18">
                  <c:v>1644763037</c:v>
                </c:pt>
                <c:pt idx="19">
                  <c:v>1644764837</c:v>
                </c:pt>
                <c:pt idx="20">
                  <c:v>1644766637</c:v>
                </c:pt>
                <c:pt idx="21">
                  <c:v>1644768437</c:v>
                </c:pt>
                <c:pt idx="22">
                  <c:v>1644770237</c:v>
                </c:pt>
                <c:pt idx="23">
                  <c:v>1644772037</c:v>
                </c:pt>
                <c:pt idx="24">
                  <c:v>1644773837</c:v>
                </c:pt>
                <c:pt idx="25">
                  <c:v>1644775637</c:v>
                </c:pt>
                <c:pt idx="26">
                  <c:v>1644777437</c:v>
                </c:pt>
                <c:pt idx="27">
                  <c:v>1644779237</c:v>
                </c:pt>
                <c:pt idx="28">
                  <c:v>1644781038</c:v>
                </c:pt>
                <c:pt idx="29">
                  <c:v>1644782838</c:v>
                </c:pt>
                <c:pt idx="30">
                  <c:v>1644784196</c:v>
                </c:pt>
                <c:pt idx="31">
                  <c:v>1644784638</c:v>
                </c:pt>
                <c:pt idx="32">
                  <c:v>1644786438</c:v>
                </c:pt>
                <c:pt idx="33">
                  <c:v>1644788238</c:v>
                </c:pt>
                <c:pt idx="34">
                  <c:v>1644790038</c:v>
                </c:pt>
                <c:pt idx="35">
                  <c:v>1644791838</c:v>
                </c:pt>
                <c:pt idx="36">
                  <c:v>1644793638</c:v>
                </c:pt>
                <c:pt idx="37">
                  <c:v>1644795438</c:v>
                </c:pt>
                <c:pt idx="38">
                  <c:v>1644797238</c:v>
                </c:pt>
                <c:pt idx="39">
                  <c:v>1644799038</c:v>
                </c:pt>
                <c:pt idx="40">
                  <c:v>1644800838</c:v>
                </c:pt>
                <c:pt idx="41">
                  <c:v>1644802639</c:v>
                </c:pt>
                <c:pt idx="42">
                  <c:v>1644804439</c:v>
                </c:pt>
                <c:pt idx="43">
                  <c:v>1644806239</c:v>
                </c:pt>
                <c:pt idx="44">
                  <c:v>1644808039</c:v>
                </c:pt>
                <c:pt idx="45">
                  <c:v>1644809839</c:v>
                </c:pt>
                <c:pt idx="46">
                  <c:v>1644811639</c:v>
                </c:pt>
                <c:pt idx="47">
                  <c:v>1644813439</c:v>
                </c:pt>
                <c:pt idx="48">
                  <c:v>1644815239</c:v>
                </c:pt>
                <c:pt idx="49">
                  <c:v>1644817039</c:v>
                </c:pt>
                <c:pt idx="50">
                  <c:v>1644818839</c:v>
                </c:pt>
                <c:pt idx="51">
                  <c:v>1644820639</c:v>
                </c:pt>
                <c:pt idx="52">
                  <c:v>1644822439</c:v>
                </c:pt>
                <c:pt idx="53">
                  <c:v>1644824240</c:v>
                </c:pt>
                <c:pt idx="54">
                  <c:v>1644826040</c:v>
                </c:pt>
                <c:pt idx="55">
                  <c:v>1644827840</c:v>
                </c:pt>
                <c:pt idx="56">
                  <c:v>1644829640</c:v>
                </c:pt>
                <c:pt idx="57">
                  <c:v>1644830607</c:v>
                </c:pt>
                <c:pt idx="58">
                  <c:v>1644830612</c:v>
                </c:pt>
                <c:pt idx="59">
                  <c:v>1644831440</c:v>
                </c:pt>
                <c:pt idx="60">
                  <c:v>1644833240</c:v>
                </c:pt>
                <c:pt idx="61">
                  <c:v>1644835040</c:v>
                </c:pt>
                <c:pt idx="62">
                  <c:v>1644836840</c:v>
                </c:pt>
                <c:pt idx="63">
                  <c:v>1644838640</c:v>
                </c:pt>
              </c:numCache>
            </c:numRef>
          </c:xVal>
          <c:yVal>
            <c:numRef>
              <c:f>'5 C'!$I$2:$I$68</c:f>
              <c:numCache>
                <c:formatCode>General</c:formatCode>
                <c:ptCount val="67"/>
                <c:pt idx="0">
                  <c:v>0.63019999999999998</c:v>
                </c:pt>
                <c:pt idx="1">
                  <c:v>0.621</c:v>
                </c:pt>
                <c:pt idx="2">
                  <c:v>0.6119</c:v>
                </c:pt>
                <c:pt idx="3">
                  <c:v>0.60289999999999999</c:v>
                </c:pt>
                <c:pt idx="4">
                  <c:v>0.59409999999999996</c:v>
                </c:pt>
                <c:pt idx="5">
                  <c:v>0.58540000000000003</c:v>
                </c:pt>
                <c:pt idx="6">
                  <c:v>0.57689999999999997</c:v>
                </c:pt>
                <c:pt idx="7">
                  <c:v>0.56840000000000002</c:v>
                </c:pt>
                <c:pt idx="8">
                  <c:v>0.56010000000000004</c:v>
                </c:pt>
                <c:pt idx="9">
                  <c:v>0.55189999999999995</c:v>
                </c:pt>
                <c:pt idx="10">
                  <c:v>0.54379999999999995</c:v>
                </c:pt>
                <c:pt idx="11">
                  <c:v>0.53580000000000005</c:v>
                </c:pt>
                <c:pt idx="12">
                  <c:v>0.52800000000000002</c:v>
                </c:pt>
                <c:pt idx="13">
                  <c:v>0.5202</c:v>
                </c:pt>
                <c:pt idx="14">
                  <c:v>0.51259999999999994</c:v>
                </c:pt>
                <c:pt idx="15">
                  <c:v>0.50509999999999999</c:v>
                </c:pt>
                <c:pt idx="16">
                  <c:v>0.49780000000000002</c:v>
                </c:pt>
                <c:pt idx="17">
                  <c:v>0.4904</c:v>
                </c:pt>
                <c:pt idx="18">
                  <c:v>0.48330000000000001</c:v>
                </c:pt>
                <c:pt idx="19">
                  <c:v>0.47620000000000001</c:v>
                </c:pt>
                <c:pt idx="20">
                  <c:v>0.46920000000000001</c:v>
                </c:pt>
                <c:pt idx="21">
                  <c:v>0.46239999999999998</c:v>
                </c:pt>
                <c:pt idx="22">
                  <c:v>0.4556</c:v>
                </c:pt>
                <c:pt idx="23">
                  <c:v>0.44890000000000002</c:v>
                </c:pt>
                <c:pt idx="24">
                  <c:v>0.44230000000000003</c:v>
                </c:pt>
                <c:pt idx="25">
                  <c:v>0.43590000000000001</c:v>
                </c:pt>
                <c:pt idx="26">
                  <c:v>0.42949999999999999</c:v>
                </c:pt>
                <c:pt idx="27">
                  <c:v>0.42320000000000002</c:v>
                </c:pt>
                <c:pt idx="28">
                  <c:v>0.41699999999999998</c:v>
                </c:pt>
                <c:pt idx="29">
                  <c:v>0.41089999999999999</c:v>
                </c:pt>
                <c:pt idx="30">
                  <c:v>0.40629999999999999</c:v>
                </c:pt>
                <c:pt idx="31">
                  <c:v>0.40489999999999998</c:v>
                </c:pt>
                <c:pt idx="32">
                  <c:v>0.39889999999999998</c:v>
                </c:pt>
                <c:pt idx="33">
                  <c:v>0.3931</c:v>
                </c:pt>
                <c:pt idx="34">
                  <c:v>0.38740000000000002</c:v>
                </c:pt>
                <c:pt idx="35">
                  <c:v>0.38169999999999998</c:v>
                </c:pt>
                <c:pt idx="36">
                  <c:v>0.37609999999999999</c:v>
                </c:pt>
                <c:pt idx="37">
                  <c:v>0.37059999999999998</c:v>
                </c:pt>
                <c:pt idx="38">
                  <c:v>0.36509999999999998</c:v>
                </c:pt>
                <c:pt idx="39">
                  <c:v>0.35980000000000001</c:v>
                </c:pt>
                <c:pt idx="40">
                  <c:v>0.35460000000000003</c:v>
                </c:pt>
                <c:pt idx="41">
                  <c:v>0.34939999999999999</c:v>
                </c:pt>
                <c:pt idx="42">
                  <c:v>0.34429999999999999</c:v>
                </c:pt>
                <c:pt idx="43">
                  <c:v>0.3392</c:v>
                </c:pt>
                <c:pt idx="44">
                  <c:v>0.3342</c:v>
                </c:pt>
                <c:pt idx="45">
                  <c:v>0.32929999999999998</c:v>
                </c:pt>
                <c:pt idx="46">
                  <c:v>0.32450000000000001</c:v>
                </c:pt>
                <c:pt idx="47">
                  <c:v>0.31969999999999998</c:v>
                </c:pt>
                <c:pt idx="48">
                  <c:v>0.31509999999999999</c:v>
                </c:pt>
                <c:pt idx="49">
                  <c:v>0.31040000000000001</c:v>
                </c:pt>
                <c:pt idx="50">
                  <c:v>0.30590000000000001</c:v>
                </c:pt>
                <c:pt idx="51">
                  <c:v>0.3014</c:v>
                </c:pt>
                <c:pt idx="52">
                  <c:v>0.29699999999999999</c:v>
                </c:pt>
                <c:pt idx="53">
                  <c:v>0.29270000000000002</c:v>
                </c:pt>
                <c:pt idx="54">
                  <c:v>0.28839999999999999</c:v>
                </c:pt>
                <c:pt idx="55">
                  <c:v>0.28420000000000001</c:v>
                </c:pt>
                <c:pt idx="56">
                  <c:v>0.28000000000000003</c:v>
                </c:pt>
                <c:pt idx="57">
                  <c:v>0.27779999999999999</c:v>
                </c:pt>
                <c:pt idx="58">
                  <c:v>0.27779999999999999</c:v>
                </c:pt>
                <c:pt idx="59">
                  <c:v>0.27589999999999998</c:v>
                </c:pt>
                <c:pt idx="60">
                  <c:v>0.27189999999999998</c:v>
                </c:pt>
                <c:pt idx="61">
                  <c:v>0.26790000000000003</c:v>
                </c:pt>
                <c:pt idx="62">
                  <c:v>0.26390000000000002</c:v>
                </c:pt>
                <c:pt idx="63">
                  <c:v>0.2601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8688"/>
        <c:axId val="431937512"/>
      </c:scatterChart>
      <c:scatterChart>
        <c:scatterStyle val="lineMarker"/>
        <c:varyColors val="0"/>
        <c:ser>
          <c:idx val="2"/>
          <c:order val="0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C'!$D$2:$D$68</c:f>
              <c:numCache>
                <c:formatCode>General</c:formatCode>
                <c:ptCount val="67"/>
                <c:pt idx="0">
                  <c:v>1644730635</c:v>
                </c:pt>
                <c:pt idx="1">
                  <c:v>1644732435</c:v>
                </c:pt>
                <c:pt idx="2">
                  <c:v>1644734235</c:v>
                </c:pt>
                <c:pt idx="3">
                  <c:v>1644736035</c:v>
                </c:pt>
                <c:pt idx="4">
                  <c:v>1644737835</c:v>
                </c:pt>
                <c:pt idx="5">
                  <c:v>1644739636</c:v>
                </c:pt>
                <c:pt idx="6">
                  <c:v>1644741436</c:v>
                </c:pt>
                <c:pt idx="7">
                  <c:v>1644743236</c:v>
                </c:pt>
                <c:pt idx="8">
                  <c:v>1644745036</c:v>
                </c:pt>
                <c:pt idx="9">
                  <c:v>1644746836</c:v>
                </c:pt>
                <c:pt idx="10">
                  <c:v>1644748636</c:v>
                </c:pt>
                <c:pt idx="11">
                  <c:v>1644750436</c:v>
                </c:pt>
                <c:pt idx="12">
                  <c:v>1644752236</c:v>
                </c:pt>
                <c:pt idx="13">
                  <c:v>1644754036</c:v>
                </c:pt>
                <c:pt idx="14">
                  <c:v>1644755836</c:v>
                </c:pt>
                <c:pt idx="15">
                  <c:v>1644757636</c:v>
                </c:pt>
                <c:pt idx="16">
                  <c:v>1644759437</c:v>
                </c:pt>
                <c:pt idx="17">
                  <c:v>1644761237</c:v>
                </c:pt>
                <c:pt idx="18">
                  <c:v>1644763037</c:v>
                </c:pt>
                <c:pt idx="19">
                  <c:v>1644764837</c:v>
                </c:pt>
                <c:pt idx="20">
                  <c:v>1644766637</c:v>
                </c:pt>
                <c:pt idx="21">
                  <c:v>1644768437</c:v>
                </c:pt>
                <c:pt idx="22">
                  <c:v>1644770237</c:v>
                </c:pt>
                <c:pt idx="23">
                  <c:v>1644772037</c:v>
                </c:pt>
                <c:pt idx="24">
                  <c:v>1644773837</c:v>
                </c:pt>
                <c:pt idx="25">
                  <c:v>1644775637</c:v>
                </c:pt>
                <c:pt idx="26">
                  <c:v>1644777437</c:v>
                </c:pt>
                <c:pt idx="27">
                  <c:v>1644779237</c:v>
                </c:pt>
                <c:pt idx="28">
                  <c:v>1644781038</c:v>
                </c:pt>
                <c:pt idx="29">
                  <c:v>1644782838</c:v>
                </c:pt>
                <c:pt idx="30">
                  <c:v>1644784196</c:v>
                </c:pt>
                <c:pt idx="31">
                  <c:v>1644784638</c:v>
                </c:pt>
                <c:pt idx="32">
                  <c:v>1644786438</c:v>
                </c:pt>
                <c:pt idx="33">
                  <c:v>1644788238</c:v>
                </c:pt>
                <c:pt idx="34">
                  <c:v>1644790038</c:v>
                </c:pt>
                <c:pt idx="35">
                  <c:v>1644791838</c:v>
                </c:pt>
                <c:pt idx="36">
                  <c:v>1644793638</c:v>
                </c:pt>
                <c:pt idx="37">
                  <c:v>1644795438</c:v>
                </c:pt>
                <c:pt idx="38">
                  <c:v>1644797238</c:v>
                </c:pt>
                <c:pt idx="39">
                  <c:v>1644799038</c:v>
                </c:pt>
                <c:pt idx="40">
                  <c:v>1644800838</c:v>
                </c:pt>
                <c:pt idx="41">
                  <c:v>1644802639</c:v>
                </c:pt>
                <c:pt idx="42">
                  <c:v>1644804439</c:v>
                </c:pt>
                <c:pt idx="43">
                  <c:v>1644806239</c:v>
                </c:pt>
                <c:pt idx="44">
                  <c:v>1644808039</c:v>
                </c:pt>
                <c:pt idx="45">
                  <c:v>1644809839</c:v>
                </c:pt>
                <c:pt idx="46">
                  <c:v>1644811639</c:v>
                </c:pt>
                <c:pt idx="47">
                  <c:v>1644813439</c:v>
                </c:pt>
                <c:pt idx="48">
                  <c:v>1644815239</c:v>
                </c:pt>
                <c:pt idx="49">
                  <c:v>1644817039</c:v>
                </c:pt>
                <c:pt idx="50">
                  <c:v>1644818839</c:v>
                </c:pt>
                <c:pt idx="51">
                  <c:v>1644820639</c:v>
                </c:pt>
                <c:pt idx="52">
                  <c:v>1644822439</c:v>
                </c:pt>
                <c:pt idx="53">
                  <c:v>1644824240</c:v>
                </c:pt>
                <c:pt idx="54">
                  <c:v>1644826040</c:v>
                </c:pt>
                <c:pt idx="55">
                  <c:v>1644827840</c:v>
                </c:pt>
                <c:pt idx="56">
                  <c:v>1644829640</c:v>
                </c:pt>
                <c:pt idx="57">
                  <c:v>1644830607</c:v>
                </c:pt>
                <c:pt idx="58">
                  <c:v>1644830612</c:v>
                </c:pt>
                <c:pt idx="59">
                  <c:v>1644831440</c:v>
                </c:pt>
                <c:pt idx="60">
                  <c:v>1644833240</c:v>
                </c:pt>
                <c:pt idx="61">
                  <c:v>1644835040</c:v>
                </c:pt>
                <c:pt idx="62">
                  <c:v>1644836840</c:v>
                </c:pt>
                <c:pt idx="63">
                  <c:v>1644838640</c:v>
                </c:pt>
              </c:numCache>
            </c:numRef>
          </c:xVal>
          <c:yVal>
            <c:numRef>
              <c:f>'5 C'!$G$2:$G$68</c:f>
              <c:numCache>
                <c:formatCode>General</c:formatCode>
                <c:ptCount val="67"/>
                <c:pt idx="0">
                  <c:v>-5.8000000000000003E-2</c:v>
                </c:pt>
                <c:pt idx="1">
                  <c:v>-5.8000000000000003E-2</c:v>
                </c:pt>
                <c:pt idx="2">
                  <c:v>-0.12</c:v>
                </c:pt>
                <c:pt idx="3">
                  <c:v>-0.12</c:v>
                </c:pt>
                <c:pt idx="4">
                  <c:v>-5.8000000000000003E-2</c:v>
                </c:pt>
                <c:pt idx="5">
                  <c:v>-0.12</c:v>
                </c:pt>
                <c:pt idx="6">
                  <c:v>-0.12</c:v>
                </c:pt>
                <c:pt idx="7">
                  <c:v>-1.232</c:v>
                </c:pt>
                <c:pt idx="8">
                  <c:v>-1.232</c:v>
                </c:pt>
                <c:pt idx="9">
                  <c:v>-1.17</c:v>
                </c:pt>
                <c:pt idx="10">
                  <c:v>-1.232</c:v>
                </c:pt>
                <c:pt idx="11">
                  <c:v>-1.17</c:v>
                </c:pt>
                <c:pt idx="12">
                  <c:v>-1.17</c:v>
                </c:pt>
                <c:pt idx="13">
                  <c:v>-1.232</c:v>
                </c:pt>
                <c:pt idx="14">
                  <c:v>-1.17</c:v>
                </c:pt>
                <c:pt idx="15">
                  <c:v>-1.2929999999999999</c:v>
                </c:pt>
                <c:pt idx="16">
                  <c:v>-1.17</c:v>
                </c:pt>
                <c:pt idx="17">
                  <c:v>-1.17</c:v>
                </c:pt>
                <c:pt idx="18">
                  <c:v>-1.17</c:v>
                </c:pt>
                <c:pt idx="19">
                  <c:v>-3.9449999999999998</c:v>
                </c:pt>
                <c:pt idx="20">
                  <c:v>-1.17</c:v>
                </c:pt>
                <c:pt idx="21">
                  <c:v>-2.2799999999999998</c:v>
                </c:pt>
                <c:pt idx="22">
                  <c:v>-2.2799999999999998</c:v>
                </c:pt>
                <c:pt idx="23">
                  <c:v>-2.403</c:v>
                </c:pt>
                <c:pt idx="24">
                  <c:v>-2.3420000000000001</c:v>
                </c:pt>
                <c:pt idx="25">
                  <c:v>-5.117</c:v>
                </c:pt>
                <c:pt idx="26">
                  <c:v>-2.3420000000000001</c:v>
                </c:pt>
                <c:pt idx="27">
                  <c:v>-2.403</c:v>
                </c:pt>
                <c:pt idx="28">
                  <c:v>-2.403</c:v>
                </c:pt>
                <c:pt idx="29">
                  <c:v>-2.3420000000000001</c:v>
                </c:pt>
                <c:pt idx="30">
                  <c:v>-6.782</c:v>
                </c:pt>
                <c:pt idx="31">
                  <c:v>-7.6449999999999996</c:v>
                </c:pt>
                <c:pt idx="32">
                  <c:v>-4.3150000000000004</c:v>
                </c:pt>
                <c:pt idx="33">
                  <c:v>-4.6230000000000002</c:v>
                </c:pt>
                <c:pt idx="34">
                  <c:v>-4.6849999999999996</c:v>
                </c:pt>
                <c:pt idx="35">
                  <c:v>-4.6230000000000002</c:v>
                </c:pt>
                <c:pt idx="36">
                  <c:v>-4.5</c:v>
                </c:pt>
                <c:pt idx="37">
                  <c:v>-4.4379999999999997</c:v>
                </c:pt>
                <c:pt idx="38">
                  <c:v>-4.3769999999999998</c:v>
                </c:pt>
                <c:pt idx="39">
                  <c:v>-4.5620000000000003</c:v>
                </c:pt>
                <c:pt idx="40">
                  <c:v>-4.4379999999999997</c:v>
                </c:pt>
                <c:pt idx="41">
                  <c:v>-4.7469999999999999</c:v>
                </c:pt>
                <c:pt idx="42">
                  <c:v>-4.3769999999999998</c:v>
                </c:pt>
                <c:pt idx="43">
                  <c:v>-4.6230000000000002</c:v>
                </c:pt>
                <c:pt idx="44">
                  <c:v>-4.3769999999999998</c:v>
                </c:pt>
                <c:pt idx="45">
                  <c:v>-4.5</c:v>
                </c:pt>
                <c:pt idx="46">
                  <c:v>-7.3979999999999997</c:v>
                </c:pt>
                <c:pt idx="47">
                  <c:v>-4.6230000000000002</c:v>
                </c:pt>
                <c:pt idx="48">
                  <c:v>-4.5620000000000003</c:v>
                </c:pt>
                <c:pt idx="49">
                  <c:v>-4.2530000000000001</c:v>
                </c:pt>
                <c:pt idx="50">
                  <c:v>-4.5620000000000003</c:v>
                </c:pt>
                <c:pt idx="51">
                  <c:v>-4.5</c:v>
                </c:pt>
                <c:pt idx="52">
                  <c:v>-4.6230000000000002</c:v>
                </c:pt>
                <c:pt idx="53">
                  <c:v>-4.6230000000000002</c:v>
                </c:pt>
                <c:pt idx="54">
                  <c:v>-4.7469999999999999</c:v>
                </c:pt>
                <c:pt idx="55">
                  <c:v>-4.5620000000000003</c:v>
                </c:pt>
                <c:pt idx="56">
                  <c:v>-4.7469999999999999</c:v>
                </c:pt>
                <c:pt idx="57">
                  <c:v>-4.6230000000000002</c:v>
                </c:pt>
                <c:pt idx="58">
                  <c:v>-4.5</c:v>
                </c:pt>
                <c:pt idx="59">
                  <c:v>-4.7469999999999999</c:v>
                </c:pt>
                <c:pt idx="60">
                  <c:v>-7.6449999999999996</c:v>
                </c:pt>
                <c:pt idx="61">
                  <c:v>-5.4870000000000001</c:v>
                </c:pt>
                <c:pt idx="62">
                  <c:v>-0.8</c:v>
                </c:pt>
                <c:pt idx="63">
                  <c:v>-0.8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8296"/>
        <c:axId val="431937904"/>
      </c:scatterChart>
      <c:valAx>
        <c:axId val="4319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7512"/>
        <c:crosses val="autoZero"/>
        <c:crossBetween val="midCat"/>
      </c:valAx>
      <c:valAx>
        <c:axId val="4319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8688"/>
        <c:crosses val="autoZero"/>
        <c:crossBetween val="midCat"/>
      </c:valAx>
      <c:valAx>
        <c:axId val="43193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8296"/>
        <c:crosses val="max"/>
        <c:crossBetween val="midCat"/>
      </c:valAx>
      <c:valAx>
        <c:axId val="431938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9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11.1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'11.1 C'!$AH$1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'11.1 C'!$AG$2:$AG$87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xVal>
          <c:yVal>
            <c:numRef>
              <c:f>'11.1 C'!$AH$2:$AH$87</c:f>
              <c:numCache>
                <c:formatCode>General</c:formatCode>
                <c:ptCount val="86"/>
                <c:pt idx="0">
                  <c:v>1.8083750000000001</c:v>
                </c:pt>
                <c:pt idx="1">
                  <c:v>-59.974184999999999</c:v>
                </c:pt>
                <c:pt idx="2">
                  <c:v>-64.160451999999992</c:v>
                </c:pt>
                <c:pt idx="3">
                  <c:v>-59.192999999999998</c:v>
                </c:pt>
                <c:pt idx="4">
                  <c:v>-97.845359999999999</c:v>
                </c:pt>
                <c:pt idx="5">
                  <c:v>-58.417393999999994</c:v>
                </c:pt>
                <c:pt idx="6">
                  <c:v>-59.210999999999999</c:v>
                </c:pt>
                <c:pt idx="7">
                  <c:v>-94.475874000000005</c:v>
                </c:pt>
                <c:pt idx="8">
                  <c:v>-56.724990000000005</c:v>
                </c:pt>
                <c:pt idx="9">
                  <c:v>-61.626489999999997</c:v>
                </c:pt>
                <c:pt idx="10">
                  <c:v>-60.773958000000007</c:v>
                </c:pt>
                <c:pt idx="11">
                  <c:v>-96.647471999999993</c:v>
                </c:pt>
                <c:pt idx="12">
                  <c:v>-59.04</c:v>
                </c:pt>
                <c:pt idx="13">
                  <c:v>-62.195194000000001</c:v>
                </c:pt>
                <c:pt idx="14">
                  <c:v>-91.42022399999999</c:v>
                </c:pt>
                <c:pt idx="15">
                  <c:v>-60.297789000000002</c:v>
                </c:pt>
                <c:pt idx="16">
                  <c:v>-58.630499999999998</c:v>
                </c:pt>
                <c:pt idx="17">
                  <c:v>-95.855885999999998</c:v>
                </c:pt>
                <c:pt idx="18">
                  <c:v>-58.535999999999994</c:v>
                </c:pt>
                <c:pt idx="19">
                  <c:v>-95.855885999999998</c:v>
                </c:pt>
                <c:pt idx="20">
                  <c:v>-91.73751</c:v>
                </c:pt>
                <c:pt idx="21">
                  <c:v>-60.820669999999993</c:v>
                </c:pt>
                <c:pt idx="22">
                  <c:v>-95.530373999999995</c:v>
                </c:pt>
                <c:pt idx="23">
                  <c:v>-91.460999999999999</c:v>
                </c:pt>
                <c:pt idx="24">
                  <c:v>-56.669018999999992</c:v>
                </c:pt>
                <c:pt idx="25">
                  <c:v>-95.182667999999993</c:v>
                </c:pt>
                <c:pt idx="26">
                  <c:v>-95.7864</c:v>
                </c:pt>
                <c:pt idx="27">
                  <c:v>-59.539617</c:v>
                </c:pt>
                <c:pt idx="28">
                  <c:v>-93.825555999999992</c:v>
                </c:pt>
                <c:pt idx="29">
                  <c:v>-90.305329999999998</c:v>
                </c:pt>
                <c:pt idx="30">
                  <c:v>-56.602251999999993</c:v>
                </c:pt>
                <c:pt idx="31">
                  <c:v>-91.092977000000005</c:v>
                </c:pt>
                <c:pt idx="32">
                  <c:v>-89.050399999999996</c:v>
                </c:pt>
                <c:pt idx="33">
                  <c:v>-56.600999999999999</c:v>
                </c:pt>
                <c:pt idx="34">
                  <c:v>-87.405519999999996</c:v>
                </c:pt>
                <c:pt idx="35">
                  <c:v>-88.607378999999995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46072"/>
        <c:axId val="435646464"/>
      </c:scatterChart>
      <c:valAx>
        <c:axId val="43564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6464"/>
        <c:crosses val="autoZero"/>
        <c:crossBetween val="midCat"/>
      </c:valAx>
      <c:valAx>
        <c:axId val="435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11.1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2228562311702E-2"/>
          <c:y val="8.1216059035048332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'11.1 C'!$U$1</c:f>
              <c:strCache>
                <c:ptCount val="1"/>
                <c:pt idx="0">
                  <c:v>voc_11.1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'11.1 C'!$Q$2:$Q$87</c:f>
              <c:numCache>
                <c:formatCode>General</c:formatCode>
                <c:ptCount val="86"/>
                <c:pt idx="0">
                  <c:v>1</c:v>
                </c:pt>
                <c:pt idx="1">
                  <c:v>0.99940818597164027</c:v>
                </c:pt>
                <c:pt idx="2">
                  <c:v>0.99680355160932299</c:v>
                </c:pt>
                <c:pt idx="3">
                  <c:v>0.97691589279106239</c:v>
                </c:pt>
                <c:pt idx="4">
                  <c:v>0.95103811409515004</c:v>
                </c:pt>
                <c:pt idx="5">
                  <c:v>0.92387186282705747</c:v>
                </c:pt>
                <c:pt idx="6">
                  <c:v>0.90418588999973437</c:v>
                </c:pt>
                <c:pt idx="7">
                  <c:v>0.88459598389358807</c:v>
                </c:pt>
                <c:pt idx="8">
                  <c:v>0.85231506905938692</c:v>
                </c:pt>
                <c:pt idx="9">
                  <c:v>0.83184965380811082</c:v>
                </c:pt>
                <c:pt idx="10">
                  <c:v>0.81413226621735468</c:v>
                </c:pt>
                <c:pt idx="11">
                  <c:v>0.78280001408103639</c:v>
                </c:pt>
                <c:pt idx="12">
                  <c:v>0.75875184167385545</c:v>
                </c:pt>
                <c:pt idx="13">
                  <c:v>0.74156753445815049</c:v>
                </c:pt>
                <c:pt idx="14">
                  <c:v>0.71297959660576327</c:v>
                </c:pt>
                <c:pt idx="15">
                  <c:v>0.68455978196468781</c:v>
                </c:pt>
                <c:pt idx="16">
                  <c:v>0.66848080524344566</c:v>
                </c:pt>
                <c:pt idx="17">
                  <c:v>0.63912082013221538</c:v>
                </c:pt>
                <c:pt idx="18">
                  <c:v>0.60971455942095842</c:v>
                </c:pt>
                <c:pt idx="19">
                  <c:v>0.59527224807286394</c:v>
                </c:pt>
                <c:pt idx="20">
                  <c:v>0.56297255670680479</c:v>
                </c:pt>
                <c:pt idx="21">
                  <c:v>0.53403178423530251</c:v>
                </c:pt>
                <c:pt idx="22">
                  <c:v>0.51925029738590534</c:v>
                </c:pt>
                <c:pt idx="23">
                  <c:v>0.48446265842367348</c:v>
                </c:pt>
                <c:pt idx="24">
                  <c:v>0.45757367173205793</c:v>
                </c:pt>
                <c:pt idx="25">
                  <c:v>0.44230435537046675</c:v>
                </c:pt>
                <c:pt idx="26">
                  <c:v>0.40457296845452606</c:v>
                </c:pt>
                <c:pt idx="27">
                  <c:v>0.37993099904573158</c:v>
                </c:pt>
                <c:pt idx="28">
                  <c:v>0.36417136864366384</c:v>
                </c:pt>
                <c:pt idx="29">
                  <c:v>0.32457687347003245</c:v>
                </c:pt>
                <c:pt idx="30">
                  <c:v>0.30092621115971485</c:v>
                </c:pt>
                <c:pt idx="31">
                  <c:v>0.28580503580503591</c:v>
                </c:pt>
                <c:pt idx="32">
                  <c:v>0.24616557028108929</c:v>
                </c:pt>
                <c:pt idx="33">
                  <c:v>0.2189440856994353</c:v>
                </c:pt>
                <c:pt idx="34">
                  <c:v>0.20715854232133224</c:v>
                </c:pt>
                <c:pt idx="35">
                  <c:v>0.16967194550427706</c:v>
                </c:pt>
              </c:numCache>
            </c:numRef>
          </c:xVal>
          <c:yVal>
            <c:numRef>
              <c:f>'11.1 C'!$U$2:$U$87</c:f>
              <c:numCache>
                <c:formatCode>General</c:formatCode>
                <c:ptCount val="86"/>
                <c:pt idx="0">
                  <c:v>14.468702</c:v>
                </c:pt>
                <c:pt idx="1">
                  <c:v>13.944736399999998</c:v>
                </c:pt>
                <c:pt idx="2">
                  <c:v>13.56672472</c:v>
                </c:pt>
                <c:pt idx="3">
                  <c:v>13.205312000000001</c:v>
                </c:pt>
                <c:pt idx="4">
                  <c:v>13.206717599999999</c:v>
                </c:pt>
                <c:pt idx="5">
                  <c:v>13.20935888</c:v>
                </c:pt>
                <c:pt idx="6">
                  <c:v>13.207027999999999</c:v>
                </c:pt>
                <c:pt idx="7">
                  <c:v>13.18451688</c:v>
                </c:pt>
                <c:pt idx="8">
                  <c:v>13.192736399999999</c:v>
                </c:pt>
                <c:pt idx="9">
                  <c:v>13.203727599999999</c:v>
                </c:pt>
                <c:pt idx="10">
                  <c:v>13.200574480000002</c:v>
                </c:pt>
                <c:pt idx="11">
                  <c:v>13.149912480000001</c:v>
                </c:pt>
                <c:pt idx="12">
                  <c:v>13.167092</c:v>
                </c:pt>
                <c:pt idx="13">
                  <c:v>13.15717272</c:v>
                </c:pt>
                <c:pt idx="14">
                  <c:v>13.091509279999999</c:v>
                </c:pt>
                <c:pt idx="15">
                  <c:v>13.091846479999999</c:v>
                </c:pt>
                <c:pt idx="16">
                  <c:v>13.082000000000001</c:v>
                </c:pt>
                <c:pt idx="17">
                  <c:v>13.045432480000001</c:v>
                </c:pt>
                <c:pt idx="18">
                  <c:v>13.056272</c:v>
                </c:pt>
                <c:pt idx="19">
                  <c:v>13.045728480000001</c:v>
                </c:pt>
                <c:pt idx="20">
                  <c:v>13.023866400000001</c:v>
                </c:pt>
                <c:pt idx="21">
                  <c:v>13.033543599999998</c:v>
                </c:pt>
                <c:pt idx="22">
                  <c:v>13.00396048</c:v>
                </c:pt>
                <c:pt idx="23">
                  <c:v>12.984570400000001</c:v>
                </c:pt>
                <c:pt idx="24">
                  <c:v>12.996145519999999</c:v>
                </c:pt>
                <c:pt idx="25">
                  <c:v>12.95844048</c:v>
                </c:pt>
                <c:pt idx="26">
                  <c:v>12.9283176</c:v>
                </c:pt>
                <c:pt idx="27">
                  <c:v>12.93186648</c:v>
                </c:pt>
                <c:pt idx="28">
                  <c:v>12.880191119999999</c:v>
                </c:pt>
                <c:pt idx="29">
                  <c:v>12.820670400000001</c:v>
                </c:pt>
                <c:pt idx="30">
                  <c:v>12.805058879999999</c:v>
                </c:pt>
                <c:pt idx="31">
                  <c:v>12.719984879999998</c:v>
                </c:pt>
                <c:pt idx="32">
                  <c:v>12.644430400000001</c:v>
                </c:pt>
                <c:pt idx="33">
                  <c:v>12.629372</c:v>
                </c:pt>
                <c:pt idx="34">
                  <c:v>12.4178464</c:v>
                </c:pt>
                <c:pt idx="35">
                  <c:v>11.591226319999999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'11.1 C'!$AB$1</c:f>
              <c:strCache>
                <c:ptCount val="1"/>
                <c:pt idx="0">
                  <c:v>t_voc_11.1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C'!$AB$2:$AB$16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12.4</c:v>
                </c:pt>
                <c:pt idx="4">
                  <c:v>12.6</c:v>
                </c:pt>
                <c:pt idx="5">
                  <c:v>12.7</c:v>
                </c:pt>
                <c:pt idx="6">
                  <c:v>12.8</c:v>
                </c:pt>
                <c:pt idx="7">
                  <c:v>12.92</c:v>
                </c:pt>
                <c:pt idx="8">
                  <c:v>13.01</c:v>
                </c:pt>
                <c:pt idx="9">
                  <c:v>13.06</c:v>
                </c:pt>
                <c:pt idx="10">
                  <c:v>13.11</c:v>
                </c:pt>
                <c:pt idx="11">
                  <c:v>13.17</c:v>
                </c:pt>
                <c:pt idx="12">
                  <c:v>13.2</c:v>
                </c:pt>
                <c:pt idx="13">
                  <c:v>13.23</c:v>
                </c:pt>
                <c:pt idx="14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47248"/>
        <c:axId val="435648032"/>
      </c:scatterChart>
      <c:valAx>
        <c:axId val="4356472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8032"/>
        <c:crosses val="autoZero"/>
        <c:crossBetween val="midCat"/>
      </c:valAx>
      <c:valAx>
        <c:axId val="435648032"/>
        <c:scaling>
          <c:orientation val="minMax"/>
          <c:max val="14.5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724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'11.1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'11.1 C'!$AC$1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C'!$AC$2:$AC$16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3"/>
          <c:order val="2"/>
          <c:tx>
            <c:strRef>
              <c:f>'11.1 C'!$AD$1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C'!$AD$2:$AD$16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1"/>
          <c:order val="3"/>
          <c:tx>
            <c:strRef>
              <c:f>'11.1 C'!$AB$1</c:f>
              <c:strCache>
                <c:ptCount val="1"/>
                <c:pt idx="0">
                  <c:v>t_voc_11.1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'11.1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'11.1 C'!$AB$2:$AB$16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12.4</c:v>
                </c:pt>
                <c:pt idx="4">
                  <c:v>12.6</c:v>
                </c:pt>
                <c:pt idx="5">
                  <c:v>12.7</c:v>
                </c:pt>
                <c:pt idx="6">
                  <c:v>12.8</c:v>
                </c:pt>
                <c:pt idx="7">
                  <c:v>12.92</c:v>
                </c:pt>
                <c:pt idx="8">
                  <c:v>13.01</c:v>
                </c:pt>
                <c:pt idx="9">
                  <c:v>13.06</c:v>
                </c:pt>
                <c:pt idx="10">
                  <c:v>13.11</c:v>
                </c:pt>
                <c:pt idx="11">
                  <c:v>13.17</c:v>
                </c:pt>
                <c:pt idx="12">
                  <c:v>13.2</c:v>
                </c:pt>
                <c:pt idx="13">
                  <c:v>13.23</c:v>
                </c:pt>
                <c:pt idx="14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50384"/>
        <c:axId val="435651560"/>
      </c:scatterChart>
      <c:valAx>
        <c:axId val="4356503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1560"/>
        <c:crosses val="autoZero"/>
        <c:crossBetween val="midCat"/>
      </c:valAx>
      <c:valAx>
        <c:axId val="435651560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'20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1645129196</c:v>
                </c:pt>
                <c:pt idx="1">
                  <c:v>1645129293</c:v>
                </c:pt>
                <c:pt idx="2">
                  <c:v>1645129305</c:v>
                </c:pt>
                <c:pt idx="3">
                  <c:v>1645130997</c:v>
                </c:pt>
                <c:pt idx="4">
                  <c:v>1645132797</c:v>
                </c:pt>
                <c:pt idx="5">
                  <c:v>1645134597</c:v>
                </c:pt>
                <c:pt idx="6">
                  <c:v>1645136397</c:v>
                </c:pt>
                <c:pt idx="7">
                  <c:v>1645138197</c:v>
                </c:pt>
                <c:pt idx="8">
                  <c:v>1645139997</c:v>
                </c:pt>
                <c:pt idx="9">
                  <c:v>1645141797</c:v>
                </c:pt>
                <c:pt idx="10">
                  <c:v>1645143597</c:v>
                </c:pt>
                <c:pt idx="11">
                  <c:v>1645145397</c:v>
                </c:pt>
                <c:pt idx="12">
                  <c:v>1645147197</c:v>
                </c:pt>
                <c:pt idx="13">
                  <c:v>1645148997</c:v>
                </c:pt>
                <c:pt idx="14">
                  <c:v>1645150798</c:v>
                </c:pt>
                <c:pt idx="15">
                  <c:v>1645152598</c:v>
                </c:pt>
                <c:pt idx="16">
                  <c:v>1645154398</c:v>
                </c:pt>
                <c:pt idx="17">
                  <c:v>1645156198</c:v>
                </c:pt>
                <c:pt idx="18">
                  <c:v>1645157998</c:v>
                </c:pt>
                <c:pt idx="19">
                  <c:v>1645159798</c:v>
                </c:pt>
                <c:pt idx="20">
                  <c:v>1645161598</c:v>
                </c:pt>
                <c:pt idx="21">
                  <c:v>1645163398</c:v>
                </c:pt>
                <c:pt idx="22">
                  <c:v>1645165198</c:v>
                </c:pt>
                <c:pt idx="23">
                  <c:v>1645166998</c:v>
                </c:pt>
                <c:pt idx="24">
                  <c:v>1645168799</c:v>
                </c:pt>
                <c:pt idx="25">
                  <c:v>1645170599</c:v>
                </c:pt>
                <c:pt idx="26">
                  <c:v>1645172399</c:v>
                </c:pt>
                <c:pt idx="27">
                  <c:v>1645174199</c:v>
                </c:pt>
                <c:pt idx="28">
                  <c:v>1645175999</c:v>
                </c:pt>
                <c:pt idx="29">
                  <c:v>1645177799</c:v>
                </c:pt>
                <c:pt idx="30">
                  <c:v>1645179599</c:v>
                </c:pt>
                <c:pt idx="31">
                  <c:v>1645181399</c:v>
                </c:pt>
                <c:pt idx="32">
                  <c:v>1645183199</c:v>
                </c:pt>
                <c:pt idx="33">
                  <c:v>1645184999</c:v>
                </c:pt>
                <c:pt idx="34">
                  <c:v>1645186799</c:v>
                </c:pt>
                <c:pt idx="35">
                  <c:v>1645188600</c:v>
                </c:pt>
                <c:pt idx="36">
                  <c:v>1645190400</c:v>
                </c:pt>
                <c:pt idx="37">
                  <c:v>1645192200</c:v>
                </c:pt>
                <c:pt idx="38">
                  <c:v>1645194000</c:v>
                </c:pt>
                <c:pt idx="39">
                  <c:v>1645195800</c:v>
                </c:pt>
                <c:pt idx="40">
                  <c:v>1645197600</c:v>
                </c:pt>
                <c:pt idx="41">
                  <c:v>1645199400</c:v>
                </c:pt>
                <c:pt idx="42">
                  <c:v>1645201200</c:v>
                </c:pt>
                <c:pt idx="43">
                  <c:v>1645203000</c:v>
                </c:pt>
                <c:pt idx="44">
                  <c:v>1645204800</c:v>
                </c:pt>
                <c:pt idx="45">
                  <c:v>1645206600</c:v>
                </c:pt>
                <c:pt idx="46">
                  <c:v>1645208401</c:v>
                </c:pt>
                <c:pt idx="47">
                  <c:v>1645210201</c:v>
                </c:pt>
              </c:numCache>
            </c:numRef>
          </c:xVal>
          <c:yVal>
            <c:numRef>
              <c:f>'20 C'!$H$2:$H$87</c:f>
              <c:numCache>
                <c:formatCode>General</c:formatCode>
                <c:ptCount val="86"/>
                <c:pt idx="0">
                  <c:v>1</c:v>
                </c:pt>
                <c:pt idx="1">
                  <c:v>0.99970000000000003</c:v>
                </c:pt>
                <c:pt idx="2">
                  <c:v>0.99960000000000004</c:v>
                </c:pt>
                <c:pt idx="3">
                  <c:v>0.98480000000000001</c:v>
                </c:pt>
                <c:pt idx="4">
                  <c:v>0.97160000000000002</c:v>
                </c:pt>
                <c:pt idx="5">
                  <c:v>0.95850000000000002</c:v>
                </c:pt>
                <c:pt idx="6">
                  <c:v>0.9446</c:v>
                </c:pt>
                <c:pt idx="7">
                  <c:v>0.93110000000000004</c:v>
                </c:pt>
                <c:pt idx="8">
                  <c:v>0.91810000000000003</c:v>
                </c:pt>
                <c:pt idx="9">
                  <c:v>0.90459999999999996</c:v>
                </c:pt>
                <c:pt idx="10">
                  <c:v>0.85880000000000001</c:v>
                </c:pt>
                <c:pt idx="11">
                  <c:v>0.82520000000000004</c:v>
                </c:pt>
                <c:pt idx="12">
                  <c:v>0.80810000000000004</c:v>
                </c:pt>
                <c:pt idx="13">
                  <c:v>0.79679999999999995</c:v>
                </c:pt>
                <c:pt idx="14">
                  <c:v>0.78400000000000003</c:v>
                </c:pt>
                <c:pt idx="15">
                  <c:v>0.7702</c:v>
                </c:pt>
                <c:pt idx="16">
                  <c:v>0.75660000000000005</c:v>
                </c:pt>
                <c:pt idx="17">
                  <c:v>0.74309999999999998</c:v>
                </c:pt>
                <c:pt idx="18">
                  <c:v>0.72889999999999999</c:v>
                </c:pt>
                <c:pt idx="19">
                  <c:v>0.68159999999999998</c:v>
                </c:pt>
                <c:pt idx="20">
                  <c:v>0.64400000000000002</c:v>
                </c:pt>
                <c:pt idx="21">
                  <c:v>0.62639999999999996</c:v>
                </c:pt>
                <c:pt idx="22">
                  <c:v>0.61680000000000001</c:v>
                </c:pt>
                <c:pt idx="23">
                  <c:v>0.60719999999999996</c:v>
                </c:pt>
                <c:pt idx="24">
                  <c:v>0.59609999999999996</c:v>
                </c:pt>
                <c:pt idx="25">
                  <c:v>0.58399999999999996</c:v>
                </c:pt>
                <c:pt idx="26">
                  <c:v>0.57189999999999996</c:v>
                </c:pt>
                <c:pt idx="27">
                  <c:v>0.52070000000000005</c:v>
                </c:pt>
                <c:pt idx="28">
                  <c:v>0.4854</c:v>
                </c:pt>
                <c:pt idx="29">
                  <c:v>0.47049999999999997</c:v>
                </c:pt>
                <c:pt idx="30">
                  <c:v>0.4617</c:v>
                </c:pt>
                <c:pt idx="31">
                  <c:v>0.45290000000000002</c:v>
                </c:pt>
                <c:pt idx="32">
                  <c:v>0.44130000000000003</c:v>
                </c:pt>
                <c:pt idx="33">
                  <c:v>0.42799999999999999</c:v>
                </c:pt>
                <c:pt idx="34">
                  <c:v>0.41189999999999999</c:v>
                </c:pt>
                <c:pt idx="35">
                  <c:v>0.39479999999999998</c:v>
                </c:pt>
                <c:pt idx="36">
                  <c:v>0.37690000000000001</c:v>
                </c:pt>
                <c:pt idx="37">
                  <c:v>0.3599</c:v>
                </c:pt>
                <c:pt idx="38">
                  <c:v>0.31409999999999999</c:v>
                </c:pt>
                <c:pt idx="39">
                  <c:v>0.26719999999999999</c:v>
                </c:pt>
                <c:pt idx="40">
                  <c:v>0.25290000000000001</c:v>
                </c:pt>
                <c:pt idx="41">
                  <c:v>0.25140000000000001</c:v>
                </c:pt>
                <c:pt idx="42">
                  <c:v>0.2477</c:v>
                </c:pt>
                <c:pt idx="43">
                  <c:v>0.2404</c:v>
                </c:pt>
                <c:pt idx="44">
                  <c:v>0.1759</c:v>
                </c:pt>
                <c:pt idx="45">
                  <c:v>0.14510000000000001</c:v>
                </c:pt>
                <c:pt idx="46">
                  <c:v>0.1424</c:v>
                </c:pt>
                <c:pt idx="47">
                  <c:v>0.14360000000000001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'20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1645129196</c:v>
                </c:pt>
                <c:pt idx="1">
                  <c:v>1645129293</c:v>
                </c:pt>
                <c:pt idx="2">
                  <c:v>1645129305</c:v>
                </c:pt>
                <c:pt idx="3">
                  <c:v>1645130997</c:v>
                </c:pt>
                <c:pt idx="4">
                  <c:v>1645132797</c:v>
                </c:pt>
                <c:pt idx="5">
                  <c:v>1645134597</c:v>
                </c:pt>
                <c:pt idx="6">
                  <c:v>1645136397</c:v>
                </c:pt>
                <c:pt idx="7">
                  <c:v>1645138197</c:v>
                </c:pt>
                <c:pt idx="8">
                  <c:v>1645139997</c:v>
                </c:pt>
                <c:pt idx="9">
                  <c:v>1645141797</c:v>
                </c:pt>
                <c:pt idx="10">
                  <c:v>1645143597</c:v>
                </c:pt>
                <c:pt idx="11">
                  <c:v>1645145397</c:v>
                </c:pt>
                <c:pt idx="12">
                  <c:v>1645147197</c:v>
                </c:pt>
                <c:pt idx="13">
                  <c:v>1645148997</c:v>
                </c:pt>
                <c:pt idx="14">
                  <c:v>1645150798</c:v>
                </c:pt>
                <c:pt idx="15">
                  <c:v>1645152598</c:v>
                </c:pt>
                <c:pt idx="16">
                  <c:v>1645154398</c:v>
                </c:pt>
                <c:pt idx="17">
                  <c:v>1645156198</c:v>
                </c:pt>
                <c:pt idx="18">
                  <c:v>1645157998</c:v>
                </c:pt>
                <c:pt idx="19">
                  <c:v>1645159798</c:v>
                </c:pt>
                <c:pt idx="20">
                  <c:v>1645161598</c:v>
                </c:pt>
                <c:pt idx="21">
                  <c:v>1645163398</c:v>
                </c:pt>
                <c:pt idx="22">
                  <c:v>1645165198</c:v>
                </c:pt>
                <c:pt idx="23">
                  <c:v>1645166998</c:v>
                </c:pt>
                <c:pt idx="24">
                  <c:v>1645168799</c:v>
                </c:pt>
                <c:pt idx="25">
                  <c:v>1645170599</c:v>
                </c:pt>
                <c:pt idx="26">
                  <c:v>1645172399</c:v>
                </c:pt>
                <c:pt idx="27">
                  <c:v>1645174199</c:v>
                </c:pt>
                <c:pt idx="28">
                  <c:v>1645175999</c:v>
                </c:pt>
                <c:pt idx="29">
                  <c:v>1645177799</c:v>
                </c:pt>
                <c:pt idx="30">
                  <c:v>1645179599</c:v>
                </c:pt>
                <c:pt idx="31">
                  <c:v>1645181399</c:v>
                </c:pt>
                <c:pt idx="32">
                  <c:v>1645183199</c:v>
                </c:pt>
                <c:pt idx="33">
                  <c:v>1645184999</c:v>
                </c:pt>
                <c:pt idx="34">
                  <c:v>1645186799</c:v>
                </c:pt>
                <c:pt idx="35">
                  <c:v>1645188600</c:v>
                </c:pt>
                <c:pt idx="36">
                  <c:v>1645190400</c:v>
                </c:pt>
                <c:pt idx="37">
                  <c:v>1645192200</c:v>
                </c:pt>
                <c:pt idx="38">
                  <c:v>1645194000</c:v>
                </c:pt>
                <c:pt idx="39">
                  <c:v>1645195800</c:v>
                </c:pt>
                <c:pt idx="40">
                  <c:v>1645197600</c:v>
                </c:pt>
                <c:pt idx="41">
                  <c:v>1645199400</c:v>
                </c:pt>
                <c:pt idx="42">
                  <c:v>1645201200</c:v>
                </c:pt>
                <c:pt idx="43">
                  <c:v>1645203000</c:v>
                </c:pt>
                <c:pt idx="44">
                  <c:v>1645204800</c:v>
                </c:pt>
                <c:pt idx="45">
                  <c:v>1645206600</c:v>
                </c:pt>
                <c:pt idx="46">
                  <c:v>1645208401</c:v>
                </c:pt>
                <c:pt idx="47">
                  <c:v>1645210201</c:v>
                </c:pt>
              </c:numCache>
            </c:numRef>
          </c:xVal>
          <c:yVal>
            <c:numRef>
              <c:f>'20 C'!$I$2:$I$87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0.99970000000000003</c:v>
                </c:pt>
                <c:pt idx="3">
                  <c:v>0.45450000000000002</c:v>
                </c:pt>
                <c:pt idx="4">
                  <c:v>0.50480000000000003</c:v>
                </c:pt>
                <c:pt idx="5">
                  <c:v>0.52270000000000005</c:v>
                </c:pt>
                <c:pt idx="6">
                  <c:v>0.5383</c:v>
                </c:pt>
                <c:pt idx="7">
                  <c:v>0.55069999999999997</c:v>
                </c:pt>
                <c:pt idx="8">
                  <c:v>0.56530000000000002</c:v>
                </c:pt>
                <c:pt idx="9">
                  <c:v>0.57789999999999997</c:v>
                </c:pt>
                <c:pt idx="10">
                  <c:v>0.50370000000000004</c:v>
                </c:pt>
                <c:pt idx="11">
                  <c:v>0.47649999999999998</c:v>
                </c:pt>
                <c:pt idx="12">
                  <c:v>0.47639999999999999</c:v>
                </c:pt>
                <c:pt idx="13">
                  <c:v>0.502</c:v>
                </c:pt>
                <c:pt idx="14">
                  <c:v>0.50719999999999998</c:v>
                </c:pt>
                <c:pt idx="15">
                  <c:v>0.50680000000000003</c:v>
                </c:pt>
                <c:pt idx="16">
                  <c:v>0.50180000000000002</c:v>
                </c:pt>
                <c:pt idx="17">
                  <c:v>0.47949999999999998</c:v>
                </c:pt>
                <c:pt idx="18">
                  <c:v>0.43290000000000001</c:v>
                </c:pt>
                <c:pt idx="19">
                  <c:v>0.35460000000000003</c:v>
                </c:pt>
                <c:pt idx="20">
                  <c:v>0.34079999999999999</c:v>
                </c:pt>
                <c:pt idx="21">
                  <c:v>0.3367</c:v>
                </c:pt>
                <c:pt idx="22">
                  <c:v>0.34039999999999998</c:v>
                </c:pt>
                <c:pt idx="23">
                  <c:v>0.34510000000000002</c:v>
                </c:pt>
                <c:pt idx="24">
                  <c:v>0.34970000000000001</c:v>
                </c:pt>
                <c:pt idx="25">
                  <c:v>0.35360000000000003</c:v>
                </c:pt>
                <c:pt idx="26">
                  <c:v>0.35799999999999998</c:v>
                </c:pt>
                <c:pt idx="27">
                  <c:v>0.32400000000000001</c:v>
                </c:pt>
                <c:pt idx="28">
                  <c:v>0.32179999999999997</c:v>
                </c:pt>
                <c:pt idx="29">
                  <c:v>0.32319999999999999</c:v>
                </c:pt>
                <c:pt idx="30">
                  <c:v>0.32779999999999998</c:v>
                </c:pt>
                <c:pt idx="31">
                  <c:v>0.3322</c:v>
                </c:pt>
                <c:pt idx="32">
                  <c:v>0.33310000000000001</c:v>
                </c:pt>
                <c:pt idx="33">
                  <c:v>0.32929999999999998</c:v>
                </c:pt>
                <c:pt idx="34">
                  <c:v>0.32229999999999998</c:v>
                </c:pt>
                <c:pt idx="35">
                  <c:v>0.31109999999999999</c:v>
                </c:pt>
                <c:pt idx="36">
                  <c:v>0.29730000000000001</c:v>
                </c:pt>
                <c:pt idx="37">
                  <c:v>0.28599999999999998</c:v>
                </c:pt>
                <c:pt idx="38">
                  <c:v>0.24340000000000001</c:v>
                </c:pt>
                <c:pt idx="39">
                  <c:v>0.2087</c:v>
                </c:pt>
                <c:pt idx="40">
                  <c:v>0.19739999999999999</c:v>
                </c:pt>
                <c:pt idx="41">
                  <c:v>0.1993</c:v>
                </c:pt>
                <c:pt idx="42">
                  <c:v>0.21560000000000001</c:v>
                </c:pt>
                <c:pt idx="43">
                  <c:v>0.21540000000000001</c:v>
                </c:pt>
                <c:pt idx="44">
                  <c:v>0.1739</c:v>
                </c:pt>
                <c:pt idx="45">
                  <c:v>0.16059999999999999</c:v>
                </c:pt>
                <c:pt idx="46">
                  <c:v>0.13700000000000001</c:v>
                </c:pt>
                <c:pt idx="47">
                  <c:v>0.1371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52344"/>
        <c:axId val="435656264"/>
      </c:scatterChart>
      <c:scatterChart>
        <c:scatterStyle val="lineMarker"/>
        <c:varyColors val="0"/>
        <c:ser>
          <c:idx val="2"/>
          <c:order val="0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 C'!$D$2:$D$87</c:f>
              <c:numCache>
                <c:formatCode>General</c:formatCode>
                <c:ptCount val="86"/>
                <c:pt idx="0">
                  <c:v>1645129196</c:v>
                </c:pt>
                <c:pt idx="1">
                  <c:v>1645129293</c:v>
                </c:pt>
                <c:pt idx="2">
                  <c:v>1645129305</c:v>
                </c:pt>
                <c:pt idx="3">
                  <c:v>1645130997</c:v>
                </c:pt>
                <c:pt idx="4">
                  <c:v>1645132797</c:v>
                </c:pt>
                <c:pt idx="5">
                  <c:v>1645134597</c:v>
                </c:pt>
                <c:pt idx="6">
                  <c:v>1645136397</c:v>
                </c:pt>
                <c:pt idx="7">
                  <c:v>1645138197</c:v>
                </c:pt>
                <c:pt idx="8">
                  <c:v>1645139997</c:v>
                </c:pt>
                <c:pt idx="9">
                  <c:v>1645141797</c:v>
                </c:pt>
                <c:pt idx="10">
                  <c:v>1645143597</c:v>
                </c:pt>
                <c:pt idx="11">
                  <c:v>1645145397</c:v>
                </c:pt>
                <c:pt idx="12">
                  <c:v>1645147197</c:v>
                </c:pt>
                <c:pt idx="13">
                  <c:v>1645148997</c:v>
                </c:pt>
                <c:pt idx="14">
                  <c:v>1645150798</c:v>
                </c:pt>
                <c:pt idx="15">
                  <c:v>1645152598</c:v>
                </c:pt>
                <c:pt idx="16">
                  <c:v>1645154398</c:v>
                </c:pt>
                <c:pt idx="17">
                  <c:v>1645156198</c:v>
                </c:pt>
                <c:pt idx="18">
                  <c:v>1645157998</c:v>
                </c:pt>
                <c:pt idx="19">
                  <c:v>1645159798</c:v>
                </c:pt>
                <c:pt idx="20">
                  <c:v>1645161598</c:v>
                </c:pt>
                <c:pt idx="21">
                  <c:v>1645163398</c:v>
                </c:pt>
                <c:pt idx="22">
                  <c:v>1645165198</c:v>
                </c:pt>
                <c:pt idx="23">
                  <c:v>1645166998</c:v>
                </c:pt>
                <c:pt idx="24">
                  <c:v>1645168799</c:v>
                </c:pt>
                <c:pt idx="25">
                  <c:v>1645170599</c:v>
                </c:pt>
                <c:pt idx="26">
                  <c:v>1645172399</c:v>
                </c:pt>
                <c:pt idx="27">
                  <c:v>1645174199</c:v>
                </c:pt>
                <c:pt idx="28">
                  <c:v>1645175999</c:v>
                </c:pt>
                <c:pt idx="29">
                  <c:v>1645177799</c:v>
                </c:pt>
                <c:pt idx="30">
                  <c:v>1645179599</c:v>
                </c:pt>
                <c:pt idx="31">
                  <c:v>1645181399</c:v>
                </c:pt>
                <c:pt idx="32">
                  <c:v>1645183199</c:v>
                </c:pt>
                <c:pt idx="33">
                  <c:v>1645184999</c:v>
                </c:pt>
                <c:pt idx="34">
                  <c:v>1645186799</c:v>
                </c:pt>
                <c:pt idx="35">
                  <c:v>1645188600</c:v>
                </c:pt>
                <c:pt idx="36">
                  <c:v>1645190400</c:v>
                </c:pt>
                <c:pt idx="37">
                  <c:v>1645192200</c:v>
                </c:pt>
                <c:pt idx="38">
                  <c:v>1645194000</c:v>
                </c:pt>
                <c:pt idx="39">
                  <c:v>1645195800</c:v>
                </c:pt>
                <c:pt idx="40">
                  <c:v>1645197600</c:v>
                </c:pt>
                <c:pt idx="41">
                  <c:v>1645199400</c:v>
                </c:pt>
                <c:pt idx="42">
                  <c:v>1645201200</c:v>
                </c:pt>
                <c:pt idx="43">
                  <c:v>1645203000</c:v>
                </c:pt>
                <c:pt idx="44">
                  <c:v>1645204800</c:v>
                </c:pt>
                <c:pt idx="45">
                  <c:v>1645206600</c:v>
                </c:pt>
                <c:pt idx="46">
                  <c:v>1645208401</c:v>
                </c:pt>
                <c:pt idx="47">
                  <c:v>1645210201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-0.12</c:v>
                </c:pt>
                <c:pt idx="1">
                  <c:v>-4.0679999999999996</c:v>
                </c:pt>
                <c:pt idx="2">
                  <c:v>-4.2530000000000001</c:v>
                </c:pt>
                <c:pt idx="3">
                  <c:v>-3.76</c:v>
                </c:pt>
                <c:pt idx="4">
                  <c:v>-3.883</c:v>
                </c:pt>
                <c:pt idx="5">
                  <c:v>-3.76</c:v>
                </c:pt>
                <c:pt idx="6">
                  <c:v>-3.9449999999999998</c:v>
                </c:pt>
                <c:pt idx="7">
                  <c:v>-3.8220000000000001</c:v>
                </c:pt>
                <c:pt idx="8">
                  <c:v>-3.698</c:v>
                </c:pt>
                <c:pt idx="9">
                  <c:v>-3.76</c:v>
                </c:pt>
                <c:pt idx="10">
                  <c:v>-6.782</c:v>
                </c:pt>
                <c:pt idx="11">
                  <c:v>-4.13</c:v>
                </c:pt>
                <c:pt idx="12">
                  <c:v>-3.9449999999999998</c:v>
                </c:pt>
                <c:pt idx="13">
                  <c:v>-3.76</c:v>
                </c:pt>
                <c:pt idx="14">
                  <c:v>-3.698</c:v>
                </c:pt>
                <c:pt idx="15">
                  <c:v>-3.76</c:v>
                </c:pt>
                <c:pt idx="16">
                  <c:v>-4.0069999999999997</c:v>
                </c:pt>
                <c:pt idx="17">
                  <c:v>-3.883</c:v>
                </c:pt>
                <c:pt idx="18">
                  <c:v>-4.0679999999999996</c:v>
                </c:pt>
                <c:pt idx="19">
                  <c:v>-6.782</c:v>
                </c:pt>
                <c:pt idx="20">
                  <c:v>-3.883</c:v>
                </c:pt>
                <c:pt idx="21">
                  <c:v>-3.698</c:v>
                </c:pt>
                <c:pt idx="22">
                  <c:v>-4.0069999999999997</c:v>
                </c:pt>
                <c:pt idx="23">
                  <c:v>-3.883</c:v>
                </c:pt>
                <c:pt idx="24">
                  <c:v>-4.0069999999999997</c:v>
                </c:pt>
                <c:pt idx="25">
                  <c:v>-4.0069999999999997</c:v>
                </c:pt>
                <c:pt idx="26">
                  <c:v>-4.0679999999999996</c:v>
                </c:pt>
                <c:pt idx="27">
                  <c:v>-6.843</c:v>
                </c:pt>
                <c:pt idx="28">
                  <c:v>-3.883</c:v>
                </c:pt>
                <c:pt idx="29">
                  <c:v>-4.0679999999999996</c:v>
                </c:pt>
                <c:pt idx="30">
                  <c:v>-3.9449999999999998</c:v>
                </c:pt>
                <c:pt idx="31">
                  <c:v>-3.8220000000000001</c:v>
                </c:pt>
                <c:pt idx="32">
                  <c:v>-3.76</c:v>
                </c:pt>
                <c:pt idx="33">
                  <c:v>-4.0069999999999997</c:v>
                </c:pt>
                <c:pt idx="34">
                  <c:v>-4.0679999999999996</c:v>
                </c:pt>
                <c:pt idx="35">
                  <c:v>-3.8220000000000001</c:v>
                </c:pt>
                <c:pt idx="36">
                  <c:v>-3.637</c:v>
                </c:pt>
                <c:pt idx="37">
                  <c:v>-4.0679999999999996</c:v>
                </c:pt>
                <c:pt idx="38">
                  <c:v>-6.72</c:v>
                </c:pt>
                <c:pt idx="39">
                  <c:v>-3.698</c:v>
                </c:pt>
                <c:pt idx="40">
                  <c:v>-3.637</c:v>
                </c:pt>
                <c:pt idx="41">
                  <c:v>-4.0069999999999997</c:v>
                </c:pt>
                <c:pt idx="42">
                  <c:v>-3.8220000000000001</c:v>
                </c:pt>
                <c:pt idx="43">
                  <c:v>-6.4119999999999999</c:v>
                </c:pt>
                <c:pt idx="44">
                  <c:v>-3.9449999999999998</c:v>
                </c:pt>
                <c:pt idx="45">
                  <c:v>-3.76</c:v>
                </c:pt>
                <c:pt idx="46">
                  <c:v>-5.1779999999999999</c:v>
                </c:pt>
                <c:pt idx="47">
                  <c:v>-5.61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58616"/>
        <c:axId val="435658224"/>
      </c:scatterChart>
      <c:valAx>
        <c:axId val="43565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6264"/>
        <c:crosses val="autoZero"/>
        <c:crossBetween val="midCat"/>
      </c:valAx>
      <c:valAx>
        <c:axId val="4356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2344"/>
        <c:crosses val="autoZero"/>
        <c:crossBetween val="midCat"/>
      </c:valAx>
      <c:valAx>
        <c:axId val="43565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8616"/>
        <c:crosses val="max"/>
        <c:crossBetween val="midCat"/>
      </c:valAx>
      <c:valAx>
        <c:axId val="435658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6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'20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C'!$F$2:$F$87</c:f>
              <c:numCache>
                <c:formatCode>General</c:formatCode>
                <c:ptCount val="86"/>
                <c:pt idx="0">
                  <c:v>14.209</c:v>
                </c:pt>
                <c:pt idx="1">
                  <c:v>13.973000000000001</c:v>
                </c:pt>
                <c:pt idx="2">
                  <c:v>13.920999999999999</c:v>
                </c:pt>
                <c:pt idx="3">
                  <c:v>13.18</c:v>
                </c:pt>
                <c:pt idx="4">
                  <c:v>13.183999999999999</c:v>
                </c:pt>
                <c:pt idx="5">
                  <c:v>13.183999999999999</c:v>
                </c:pt>
                <c:pt idx="6">
                  <c:v>13.189</c:v>
                </c:pt>
                <c:pt idx="7">
                  <c:v>13.183999999999999</c:v>
                </c:pt>
                <c:pt idx="8">
                  <c:v>13.176</c:v>
                </c:pt>
                <c:pt idx="9">
                  <c:v>13.18</c:v>
                </c:pt>
                <c:pt idx="10">
                  <c:v>13.132999999999999</c:v>
                </c:pt>
                <c:pt idx="11">
                  <c:v>13.183999999999999</c:v>
                </c:pt>
                <c:pt idx="12">
                  <c:v>13.18</c:v>
                </c:pt>
                <c:pt idx="13">
                  <c:v>13.172000000000001</c:v>
                </c:pt>
                <c:pt idx="14">
                  <c:v>13.167999999999999</c:v>
                </c:pt>
                <c:pt idx="15">
                  <c:v>13.157999999999999</c:v>
                </c:pt>
                <c:pt idx="16">
                  <c:v>13.15</c:v>
                </c:pt>
                <c:pt idx="17">
                  <c:v>13.124000000000001</c:v>
                </c:pt>
                <c:pt idx="18">
                  <c:v>13.098000000000001</c:v>
                </c:pt>
                <c:pt idx="19">
                  <c:v>13.007999999999999</c:v>
                </c:pt>
                <c:pt idx="20">
                  <c:v>13.051</c:v>
                </c:pt>
                <c:pt idx="21">
                  <c:v>13.051</c:v>
                </c:pt>
                <c:pt idx="22">
                  <c:v>13.029</c:v>
                </c:pt>
                <c:pt idx="23">
                  <c:v>13.021000000000001</c:v>
                </c:pt>
                <c:pt idx="24">
                  <c:v>13.025</c:v>
                </c:pt>
                <c:pt idx="25">
                  <c:v>13.012</c:v>
                </c:pt>
                <c:pt idx="26">
                  <c:v>13.003</c:v>
                </c:pt>
                <c:pt idx="27">
                  <c:v>12.957000000000001</c:v>
                </c:pt>
                <c:pt idx="28">
                  <c:v>13.016999999999999</c:v>
                </c:pt>
                <c:pt idx="29">
                  <c:v>12.999000000000001</c:v>
                </c:pt>
                <c:pt idx="30">
                  <c:v>12.999000000000001</c:v>
                </c:pt>
                <c:pt idx="31">
                  <c:v>12.991</c:v>
                </c:pt>
                <c:pt idx="32">
                  <c:v>12.977</c:v>
                </c:pt>
                <c:pt idx="33">
                  <c:v>12.965</c:v>
                </c:pt>
                <c:pt idx="34">
                  <c:v>12.939</c:v>
                </c:pt>
                <c:pt idx="35">
                  <c:v>12.922000000000001</c:v>
                </c:pt>
                <c:pt idx="36">
                  <c:v>12.887</c:v>
                </c:pt>
                <c:pt idx="37">
                  <c:v>12.879</c:v>
                </c:pt>
                <c:pt idx="38">
                  <c:v>12.788</c:v>
                </c:pt>
                <c:pt idx="39">
                  <c:v>12.81</c:v>
                </c:pt>
                <c:pt idx="40">
                  <c:v>12.784000000000001</c:v>
                </c:pt>
                <c:pt idx="41">
                  <c:v>12.75</c:v>
                </c:pt>
                <c:pt idx="42">
                  <c:v>12.702999999999999</c:v>
                </c:pt>
                <c:pt idx="43">
                  <c:v>12.586</c:v>
                </c:pt>
                <c:pt idx="44">
                  <c:v>12.603</c:v>
                </c:pt>
                <c:pt idx="45">
                  <c:v>12.547000000000001</c:v>
                </c:pt>
                <c:pt idx="46">
                  <c:v>12.167999999999999</c:v>
                </c:pt>
                <c:pt idx="47">
                  <c:v>11.327999999999999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'20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C'!$M$2:$M$87</c:f>
              <c:numCache>
                <c:formatCode>General</c:formatCode>
                <c:ptCount val="86"/>
                <c:pt idx="0">
                  <c:v>14.210411199999999</c:v>
                </c:pt>
                <c:pt idx="1">
                  <c:v>14.02083968</c:v>
                </c:pt>
                <c:pt idx="2">
                  <c:v>13.97101528</c:v>
                </c:pt>
                <c:pt idx="3">
                  <c:v>13.224217599999999</c:v>
                </c:pt>
                <c:pt idx="4">
                  <c:v>13.229664079999999</c:v>
                </c:pt>
                <c:pt idx="5">
                  <c:v>13.228217599999999</c:v>
                </c:pt>
                <c:pt idx="6">
                  <c:v>13.235393200000001</c:v>
                </c:pt>
                <c:pt idx="7">
                  <c:v>13.22894672</c:v>
                </c:pt>
                <c:pt idx="8">
                  <c:v>13.219488480000001</c:v>
                </c:pt>
                <c:pt idx="9">
                  <c:v>13.224217599999999</c:v>
                </c:pt>
                <c:pt idx="10">
                  <c:v>13.212756319999999</c:v>
                </c:pt>
                <c:pt idx="11">
                  <c:v>13.232568799999999</c:v>
                </c:pt>
                <c:pt idx="12">
                  <c:v>13.2263932</c:v>
                </c:pt>
                <c:pt idx="13">
                  <c:v>13.2162176</c:v>
                </c:pt>
                <c:pt idx="14">
                  <c:v>13.21148848</c:v>
                </c:pt>
                <c:pt idx="15">
                  <c:v>13.202217599999999</c:v>
                </c:pt>
                <c:pt idx="16">
                  <c:v>13.19712232</c:v>
                </c:pt>
                <c:pt idx="17">
                  <c:v>13.16966408</c:v>
                </c:pt>
                <c:pt idx="18">
                  <c:v>13.14583968</c:v>
                </c:pt>
                <c:pt idx="19">
                  <c:v>13.087756319999999</c:v>
                </c:pt>
                <c:pt idx="20">
                  <c:v>13.09666408</c:v>
                </c:pt>
                <c:pt idx="21">
                  <c:v>13.094488480000001</c:v>
                </c:pt>
                <c:pt idx="22">
                  <c:v>13.07612232</c:v>
                </c:pt>
                <c:pt idx="23">
                  <c:v>13.066664080000001</c:v>
                </c:pt>
                <c:pt idx="24">
                  <c:v>13.07212232</c:v>
                </c:pt>
                <c:pt idx="25">
                  <c:v>13.05912232</c:v>
                </c:pt>
                <c:pt idx="26">
                  <c:v>13.050839679999999</c:v>
                </c:pt>
                <c:pt idx="27">
                  <c:v>13.037473680000002</c:v>
                </c:pt>
                <c:pt idx="28">
                  <c:v>13.062664079999999</c:v>
                </c:pt>
                <c:pt idx="29">
                  <c:v>13.04683968</c:v>
                </c:pt>
                <c:pt idx="30">
                  <c:v>13.045393200000001</c:v>
                </c:pt>
                <c:pt idx="31">
                  <c:v>13.03594672</c:v>
                </c:pt>
                <c:pt idx="32">
                  <c:v>13.0212176</c:v>
                </c:pt>
                <c:pt idx="33">
                  <c:v>13.01212232</c:v>
                </c:pt>
                <c:pt idx="34">
                  <c:v>12.986839679999999</c:v>
                </c:pt>
                <c:pt idx="35">
                  <c:v>12.966946720000001</c:v>
                </c:pt>
                <c:pt idx="36">
                  <c:v>12.92977112</c:v>
                </c:pt>
                <c:pt idx="37">
                  <c:v>12.926839679999999</c:v>
                </c:pt>
                <c:pt idx="38">
                  <c:v>12.867027200000001</c:v>
                </c:pt>
                <c:pt idx="39">
                  <c:v>12.853488480000001</c:v>
                </c:pt>
                <c:pt idx="40">
                  <c:v>12.82677112</c:v>
                </c:pt>
                <c:pt idx="41">
                  <c:v>12.79712232</c:v>
                </c:pt>
                <c:pt idx="42">
                  <c:v>12.74794672</c:v>
                </c:pt>
                <c:pt idx="43">
                  <c:v>12.66140512</c:v>
                </c:pt>
                <c:pt idx="44">
                  <c:v>12.6493932</c:v>
                </c:pt>
                <c:pt idx="45">
                  <c:v>12.5912176</c:v>
                </c:pt>
                <c:pt idx="46">
                  <c:v>12.228893279999999</c:v>
                </c:pt>
                <c:pt idx="47">
                  <c:v>11.393973599999999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'20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C'!$K$2:$K$87</c:f>
              <c:numCache>
                <c:formatCode>General</c:formatCode>
                <c:ptCount val="86"/>
                <c:pt idx="0">
                  <c:v>14.211</c:v>
                </c:pt>
                <c:pt idx="1">
                  <c:v>13.999000000000001</c:v>
                </c:pt>
                <c:pt idx="2">
                  <c:v>13.951000000000001</c:v>
                </c:pt>
                <c:pt idx="3">
                  <c:v>13.227</c:v>
                </c:pt>
                <c:pt idx="4">
                  <c:v>13.231999999999999</c:v>
                </c:pt>
                <c:pt idx="5">
                  <c:v>13.231</c:v>
                </c:pt>
                <c:pt idx="6">
                  <c:v>13.237</c:v>
                </c:pt>
                <c:pt idx="7">
                  <c:v>13.231999999999999</c:v>
                </c:pt>
                <c:pt idx="8">
                  <c:v>13.223000000000001</c:v>
                </c:pt>
                <c:pt idx="9">
                  <c:v>13.227</c:v>
                </c:pt>
                <c:pt idx="10">
                  <c:v>13.215</c:v>
                </c:pt>
                <c:pt idx="11">
                  <c:v>13.233000000000001</c:v>
                </c:pt>
                <c:pt idx="12">
                  <c:v>13.228</c:v>
                </c:pt>
                <c:pt idx="13">
                  <c:v>13.218</c:v>
                </c:pt>
                <c:pt idx="14">
                  <c:v>13.214</c:v>
                </c:pt>
                <c:pt idx="15">
                  <c:v>13.206</c:v>
                </c:pt>
                <c:pt idx="16">
                  <c:v>13.198</c:v>
                </c:pt>
                <c:pt idx="17">
                  <c:v>13.172000000000001</c:v>
                </c:pt>
                <c:pt idx="18">
                  <c:v>13.147</c:v>
                </c:pt>
                <c:pt idx="19">
                  <c:v>13.09</c:v>
                </c:pt>
                <c:pt idx="20">
                  <c:v>13.098000000000001</c:v>
                </c:pt>
                <c:pt idx="21">
                  <c:v>13.098000000000001</c:v>
                </c:pt>
                <c:pt idx="22">
                  <c:v>13.077999999999999</c:v>
                </c:pt>
                <c:pt idx="23">
                  <c:v>13.068</c:v>
                </c:pt>
                <c:pt idx="24">
                  <c:v>13.073</c:v>
                </c:pt>
                <c:pt idx="25">
                  <c:v>13.06</c:v>
                </c:pt>
                <c:pt idx="26">
                  <c:v>13.053000000000001</c:v>
                </c:pt>
                <c:pt idx="27">
                  <c:v>13.038</c:v>
                </c:pt>
                <c:pt idx="28">
                  <c:v>13.064</c:v>
                </c:pt>
                <c:pt idx="29">
                  <c:v>13.047000000000001</c:v>
                </c:pt>
                <c:pt idx="30">
                  <c:v>13.047000000000001</c:v>
                </c:pt>
                <c:pt idx="31">
                  <c:v>13.037000000000001</c:v>
                </c:pt>
                <c:pt idx="32">
                  <c:v>13.025</c:v>
                </c:pt>
                <c:pt idx="33">
                  <c:v>13.012</c:v>
                </c:pt>
                <c:pt idx="34">
                  <c:v>12.988</c:v>
                </c:pt>
                <c:pt idx="35">
                  <c:v>12.968999999999999</c:v>
                </c:pt>
                <c:pt idx="36">
                  <c:v>12.933999999999999</c:v>
                </c:pt>
                <c:pt idx="37">
                  <c:v>12.927</c:v>
                </c:pt>
                <c:pt idx="38">
                  <c:v>12.87</c:v>
                </c:pt>
                <c:pt idx="39">
                  <c:v>12.856999999999999</c:v>
                </c:pt>
                <c:pt idx="40">
                  <c:v>12.831</c:v>
                </c:pt>
                <c:pt idx="41">
                  <c:v>12.797000000000001</c:v>
                </c:pt>
                <c:pt idx="42">
                  <c:v>12.749000000000001</c:v>
                </c:pt>
                <c:pt idx="43">
                  <c:v>12.667</c:v>
                </c:pt>
                <c:pt idx="44">
                  <c:v>12.66</c:v>
                </c:pt>
                <c:pt idx="45">
                  <c:v>12.593999999999999</c:v>
                </c:pt>
                <c:pt idx="46">
                  <c:v>12.231999999999999</c:v>
                </c:pt>
                <c:pt idx="47">
                  <c:v>11.398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55480"/>
        <c:axId val="435656656"/>
      </c:scatterChart>
      <c:scatterChart>
        <c:scatterStyle val="lineMarker"/>
        <c:varyColors val="0"/>
        <c:ser>
          <c:idx val="0"/>
          <c:order val="0"/>
          <c:tx>
            <c:strRef>
              <c:f>'20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C'!$A$2:$A$86</c:f>
              <c:numCache>
                <c:formatCode>General</c:formatCode>
                <c:ptCount val="85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C'!$E$2:$E$87</c:f>
              <c:numCache>
                <c:formatCode>General</c:formatCode>
                <c:ptCount val="86"/>
                <c:pt idx="0">
                  <c:v>21.497</c:v>
                </c:pt>
                <c:pt idx="1">
                  <c:v>21.492999999999999</c:v>
                </c:pt>
                <c:pt idx="2">
                  <c:v>21.492999999999999</c:v>
                </c:pt>
                <c:pt idx="3">
                  <c:v>21.242999999999999</c:v>
                </c:pt>
                <c:pt idx="4">
                  <c:v>20.742999999999999</c:v>
                </c:pt>
                <c:pt idx="5">
                  <c:v>20.242999999999999</c:v>
                </c:pt>
                <c:pt idx="6">
                  <c:v>19.821999999999999</c:v>
                </c:pt>
                <c:pt idx="7">
                  <c:v>19.367999999999999</c:v>
                </c:pt>
                <c:pt idx="8">
                  <c:v>18.876999999999999</c:v>
                </c:pt>
                <c:pt idx="9">
                  <c:v>18.431999999999999</c:v>
                </c:pt>
                <c:pt idx="10">
                  <c:v>19.899999999999999</c:v>
                </c:pt>
                <c:pt idx="11">
                  <c:v>21.062000000000001</c:v>
                </c:pt>
                <c:pt idx="12">
                  <c:v>20.931999999999999</c:v>
                </c:pt>
                <c:pt idx="13">
                  <c:v>20.327999999999999</c:v>
                </c:pt>
                <c:pt idx="14">
                  <c:v>19.87</c:v>
                </c:pt>
                <c:pt idx="15">
                  <c:v>19.495000000000001</c:v>
                </c:pt>
                <c:pt idx="16">
                  <c:v>19.12</c:v>
                </c:pt>
                <c:pt idx="17">
                  <c:v>18.742999999999999</c:v>
                </c:pt>
                <c:pt idx="18">
                  <c:v>18.431999999999999</c:v>
                </c:pt>
                <c:pt idx="19">
                  <c:v>19.891999999999999</c:v>
                </c:pt>
                <c:pt idx="20">
                  <c:v>21.187000000000001</c:v>
                </c:pt>
                <c:pt idx="21">
                  <c:v>21.117999999999999</c:v>
                </c:pt>
                <c:pt idx="22">
                  <c:v>20.466999999999999</c:v>
                </c:pt>
                <c:pt idx="23">
                  <c:v>19.827999999999999</c:v>
                </c:pt>
                <c:pt idx="24">
                  <c:v>19.306999999999999</c:v>
                </c:pt>
                <c:pt idx="25">
                  <c:v>18.864999999999998</c:v>
                </c:pt>
                <c:pt idx="26">
                  <c:v>18.43</c:v>
                </c:pt>
                <c:pt idx="27">
                  <c:v>19.972000000000001</c:v>
                </c:pt>
                <c:pt idx="28">
                  <c:v>20.998000000000001</c:v>
                </c:pt>
                <c:pt idx="29">
                  <c:v>20.76</c:v>
                </c:pt>
                <c:pt idx="30">
                  <c:v>20.117999999999999</c:v>
                </c:pt>
                <c:pt idx="31">
                  <c:v>19.495000000000001</c:v>
                </c:pt>
                <c:pt idx="32">
                  <c:v>19.056999999999999</c:v>
                </c:pt>
                <c:pt idx="33">
                  <c:v>18.745000000000001</c:v>
                </c:pt>
                <c:pt idx="34">
                  <c:v>18.617999999999999</c:v>
                </c:pt>
                <c:pt idx="35">
                  <c:v>18.556999999999999</c:v>
                </c:pt>
                <c:pt idx="36">
                  <c:v>18.556999999999999</c:v>
                </c:pt>
                <c:pt idx="37">
                  <c:v>18.492999999999999</c:v>
                </c:pt>
                <c:pt idx="38">
                  <c:v>19.547000000000001</c:v>
                </c:pt>
                <c:pt idx="39">
                  <c:v>20.998000000000001</c:v>
                </c:pt>
                <c:pt idx="40">
                  <c:v>20.751999999999999</c:v>
                </c:pt>
                <c:pt idx="41">
                  <c:v>19.77</c:v>
                </c:pt>
                <c:pt idx="42">
                  <c:v>18.931999999999999</c:v>
                </c:pt>
                <c:pt idx="43">
                  <c:v>18.125</c:v>
                </c:pt>
                <c:pt idx="44">
                  <c:v>20.074999999999999</c:v>
                </c:pt>
                <c:pt idx="45">
                  <c:v>20.75</c:v>
                </c:pt>
                <c:pt idx="46">
                  <c:v>19.652999999999999</c:v>
                </c:pt>
                <c:pt idx="47">
                  <c:v>18.161999999999999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-0.12</c:v>
                </c:pt>
                <c:pt idx="1">
                  <c:v>-4.0679999999999996</c:v>
                </c:pt>
                <c:pt idx="2">
                  <c:v>-4.2530000000000001</c:v>
                </c:pt>
                <c:pt idx="3">
                  <c:v>-3.76</c:v>
                </c:pt>
                <c:pt idx="4">
                  <c:v>-3.883</c:v>
                </c:pt>
                <c:pt idx="5">
                  <c:v>-3.76</c:v>
                </c:pt>
                <c:pt idx="6">
                  <c:v>-3.9449999999999998</c:v>
                </c:pt>
                <c:pt idx="7">
                  <c:v>-3.8220000000000001</c:v>
                </c:pt>
                <c:pt idx="8">
                  <c:v>-3.698</c:v>
                </c:pt>
                <c:pt idx="9">
                  <c:v>-3.76</c:v>
                </c:pt>
                <c:pt idx="10">
                  <c:v>-6.782</c:v>
                </c:pt>
                <c:pt idx="11">
                  <c:v>-4.13</c:v>
                </c:pt>
                <c:pt idx="12">
                  <c:v>-3.9449999999999998</c:v>
                </c:pt>
                <c:pt idx="13">
                  <c:v>-3.76</c:v>
                </c:pt>
                <c:pt idx="14">
                  <c:v>-3.698</c:v>
                </c:pt>
                <c:pt idx="15">
                  <c:v>-3.76</c:v>
                </c:pt>
                <c:pt idx="16">
                  <c:v>-4.0069999999999997</c:v>
                </c:pt>
                <c:pt idx="17">
                  <c:v>-3.883</c:v>
                </c:pt>
                <c:pt idx="18">
                  <c:v>-4.0679999999999996</c:v>
                </c:pt>
                <c:pt idx="19">
                  <c:v>-6.782</c:v>
                </c:pt>
                <c:pt idx="20">
                  <c:v>-3.883</c:v>
                </c:pt>
                <c:pt idx="21">
                  <c:v>-3.698</c:v>
                </c:pt>
                <c:pt idx="22">
                  <c:v>-4.0069999999999997</c:v>
                </c:pt>
                <c:pt idx="23">
                  <c:v>-3.883</c:v>
                </c:pt>
                <c:pt idx="24">
                  <c:v>-4.0069999999999997</c:v>
                </c:pt>
                <c:pt idx="25">
                  <c:v>-4.0069999999999997</c:v>
                </c:pt>
                <c:pt idx="26">
                  <c:v>-4.0679999999999996</c:v>
                </c:pt>
                <c:pt idx="27">
                  <c:v>-6.843</c:v>
                </c:pt>
                <c:pt idx="28">
                  <c:v>-3.883</c:v>
                </c:pt>
                <c:pt idx="29">
                  <c:v>-4.0679999999999996</c:v>
                </c:pt>
                <c:pt idx="30">
                  <c:v>-3.9449999999999998</c:v>
                </c:pt>
                <c:pt idx="31">
                  <c:v>-3.8220000000000001</c:v>
                </c:pt>
                <c:pt idx="32">
                  <c:v>-3.76</c:v>
                </c:pt>
                <c:pt idx="33">
                  <c:v>-4.0069999999999997</c:v>
                </c:pt>
                <c:pt idx="34">
                  <c:v>-4.0679999999999996</c:v>
                </c:pt>
                <c:pt idx="35">
                  <c:v>-3.8220000000000001</c:v>
                </c:pt>
                <c:pt idx="36">
                  <c:v>-3.637</c:v>
                </c:pt>
                <c:pt idx="37">
                  <c:v>-4.0679999999999996</c:v>
                </c:pt>
                <c:pt idx="38">
                  <c:v>-6.72</c:v>
                </c:pt>
                <c:pt idx="39">
                  <c:v>-3.698</c:v>
                </c:pt>
                <c:pt idx="40">
                  <c:v>-3.637</c:v>
                </c:pt>
                <c:pt idx="41">
                  <c:v>-4.0069999999999997</c:v>
                </c:pt>
                <c:pt idx="42">
                  <c:v>-3.8220000000000001</c:v>
                </c:pt>
                <c:pt idx="43">
                  <c:v>-6.4119999999999999</c:v>
                </c:pt>
                <c:pt idx="44">
                  <c:v>-3.9449999999999998</c:v>
                </c:pt>
                <c:pt idx="45">
                  <c:v>-3.76</c:v>
                </c:pt>
                <c:pt idx="46">
                  <c:v>-5.1779999999999999</c:v>
                </c:pt>
                <c:pt idx="47">
                  <c:v>-5.61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'20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C'!$T$2:$T$87</c:f>
              <c:numCache>
                <c:formatCode>0.0</c:formatCode>
                <c:ptCount val="86"/>
                <c:pt idx="0">
                  <c:v>15.555555555555555</c:v>
                </c:pt>
                <c:pt idx="2">
                  <c:v>15.555555555555555</c:v>
                </c:pt>
                <c:pt idx="4">
                  <c:v>14.444444444444445</c:v>
                </c:pt>
                <c:pt idx="6">
                  <c:v>11.666666666666666</c:v>
                </c:pt>
                <c:pt idx="8">
                  <c:v>11.666666666666666</c:v>
                </c:pt>
                <c:pt idx="10">
                  <c:v>13.888888888888889</c:v>
                </c:pt>
                <c:pt idx="12">
                  <c:v>13.888888888888889</c:v>
                </c:pt>
                <c:pt idx="14">
                  <c:v>14.444444444444445</c:v>
                </c:pt>
                <c:pt idx="16">
                  <c:v>13.333333333333334</c:v>
                </c:pt>
                <c:pt idx="18">
                  <c:v>13.333333333333334</c:v>
                </c:pt>
                <c:pt idx="20">
                  <c:v>14.444444444444445</c:v>
                </c:pt>
                <c:pt idx="22">
                  <c:v>14.444444444444445</c:v>
                </c:pt>
                <c:pt idx="24">
                  <c:v>13.888888888888889</c:v>
                </c:pt>
                <c:pt idx="26">
                  <c:v>13.333333333333334</c:v>
                </c:pt>
                <c:pt idx="28">
                  <c:v>13.888888888888889</c:v>
                </c:pt>
                <c:pt idx="30">
                  <c:v>14.444444444444445</c:v>
                </c:pt>
                <c:pt idx="32">
                  <c:v>15.555555555555555</c:v>
                </c:pt>
                <c:pt idx="34">
                  <c:v>16.666666666666668</c:v>
                </c:pt>
                <c:pt idx="36">
                  <c:v>13.333333333333334</c:v>
                </c:pt>
                <c:pt idx="38">
                  <c:v>10</c:v>
                </c:pt>
                <c:pt idx="40">
                  <c:v>6.666666666666667</c:v>
                </c:pt>
                <c:pt idx="42">
                  <c:v>5.5555555555555554</c:v>
                </c:pt>
                <c:pt idx="44">
                  <c:v>4.4444444444444446</c:v>
                </c:pt>
                <c:pt idx="46">
                  <c:v>3.8888888888888888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57440"/>
        <c:axId val="435657048"/>
      </c:scatterChart>
      <c:valAx>
        <c:axId val="43565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6656"/>
        <c:crosses val="autoZero"/>
        <c:crossBetween val="midCat"/>
      </c:valAx>
      <c:valAx>
        <c:axId val="435656656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5480"/>
        <c:crosses val="autoZero"/>
        <c:crossBetween val="midCat"/>
      </c:valAx>
      <c:valAx>
        <c:axId val="435657048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7440"/>
        <c:crosses val="max"/>
        <c:crossBetween val="midCat"/>
      </c:valAx>
      <c:valAx>
        <c:axId val="4356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65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>
        <c:manualLayout>
          <c:xMode val="edge"/>
          <c:yMode val="edge"/>
          <c:x val="0.43003457382249338"/>
          <c:y val="1.5224738721905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C'!$E$2:$E$87</c:f>
              <c:numCache>
                <c:formatCode>General</c:formatCode>
                <c:ptCount val="86"/>
                <c:pt idx="0">
                  <c:v>21.497</c:v>
                </c:pt>
                <c:pt idx="1">
                  <c:v>21.492999999999999</c:v>
                </c:pt>
                <c:pt idx="2">
                  <c:v>21.492999999999999</c:v>
                </c:pt>
                <c:pt idx="3">
                  <c:v>21.242999999999999</c:v>
                </c:pt>
                <c:pt idx="4">
                  <c:v>20.742999999999999</c:v>
                </c:pt>
                <c:pt idx="5">
                  <c:v>20.242999999999999</c:v>
                </c:pt>
                <c:pt idx="6">
                  <c:v>19.821999999999999</c:v>
                </c:pt>
                <c:pt idx="7">
                  <c:v>19.367999999999999</c:v>
                </c:pt>
                <c:pt idx="8">
                  <c:v>18.876999999999999</c:v>
                </c:pt>
                <c:pt idx="9">
                  <c:v>18.431999999999999</c:v>
                </c:pt>
                <c:pt idx="10">
                  <c:v>19.899999999999999</c:v>
                </c:pt>
                <c:pt idx="11">
                  <c:v>21.062000000000001</c:v>
                </c:pt>
                <c:pt idx="12">
                  <c:v>20.931999999999999</c:v>
                </c:pt>
                <c:pt idx="13">
                  <c:v>20.327999999999999</c:v>
                </c:pt>
                <c:pt idx="14">
                  <c:v>19.87</c:v>
                </c:pt>
                <c:pt idx="15">
                  <c:v>19.495000000000001</c:v>
                </c:pt>
                <c:pt idx="16">
                  <c:v>19.12</c:v>
                </c:pt>
                <c:pt idx="17">
                  <c:v>18.742999999999999</c:v>
                </c:pt>
                <c:pt idx="18">
                  <c:v>18.431999999999999</c:v>
                </c:pt>
                <c:pt idx="19">
                  <c:v>19.891999999999999</c:v>
                </c:pt>
                <c:pt idx="20">
                  <c:v>21.187000000000001</c:v>
                </c:pt>
                <c:pt idx="21">
                  <c:v>21.117999999999999</c:v>
                </c:pt>
                <c:pt idx="22">
                  <c:v>20.466999999999999</c:v>
                </c:pt>
                <c:pt idx="23">
                  <c:v>19.827999999999999</c:v>
                </c:pt>
                <c:pt idx="24">
                  <c:v>19.306999999999999</c:v>
                </c:pt>
                <c:pt idx="25">
                  <c:v>18.864999999999998</c:v>
                </c:pt>
                <c:pt idx="26">
                  <c:v>18.43</c:v>
                </c:pt>
                <c:pt idx="27">
                  <c:v>19.972000000000001</c:v>
                </c:pt>
                <c:pt idx="28">
                  <c:v>20.998000000000001</c:v>
                </c:pt>
                <c:pt idx="29">
                  <c:v>20.76</c:v>
                </c:pt>
                <c:pt idx="30">
                  <c:v>20.117999999999999</c:v>
                </c:pt>
                <c:pt idx="31">
                  <c:v>19.495000000000001</c:v>
                </c:pt>
                <c:pt idx="32">
                  <c:v>19.056999999999999</c:v>
                </c:pt>
                <c:pt idx="33">
                  <c:v>18.745000000000001</c:v>
                </c:pt>
                <c:pt idx="34">
                  <c:v>18.617999999999999</c:v>
                </c:pt>
                <c:pt idx="35">
                  <c:v>18.556999999999999</c:v>
                </c:pt>
                <c:pt idx="36">
                  <c:v>18.556999999999999</c:v>
                </c:pt>
                <c:pt idx="37">
                  <c:v>18.492999999999999</c:v>
                </c:pt>
                <c:pt idx="38">
                  <c:v>19.547000000000001</c:v>
                </c:pt>
                <c:pt idx="39">
                  <c:v>20.998000000000001</c:v>
                </c:pt>
                <c:pt idx="40">
                  <c:v>20.751999999999999</c:v>
                </c:pt>
                <c:pt idx="41">
                  <c:v>19.77</c:v>
                </c:pt>
                <c:pt idx="42">
                  <c:v>18.931999999999999</c:v>
                </c:pt>
                <c:pt idx="43">
                  <c:v>18.125</c:v>
                </c:pt>
                <c:pt idx="44">
                  <c:v>20.074999999999999</c:v>
                </c:pt>
                <c:pt idx="45">
                  <c:v>20.75</c:v>
                </c:pt>
                <c:pt idx="46">
                  <c:v>19.652999999999999</c:v>
                </c:pt>
                <c:pt idx="47">
                  <c:v>18.161999999999999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C'!$F$2:$F$87</c:f>
              <c:numCache>
                <c:formatCode>General</c:formatCode>
                <c:ptCount val="86"/>
                <c:pt idx="0">
                  <c:v>14.209</c:v>
                </c:pt>
                <c:pt idx="1">
                  <c:v>13.973000000000001</c:v>
                </c:pt>
                <c:pt idx="2">
                  <c:v>13.920999999999999</c:v>
                </c:pt>
                <c:pt idx="3">
                  <c:v>13.18</c:v>
                </c:pt>
                <c:pt idx="4">
                  <c:v>13.183999999999999</c:v>
                </c:pt>
                <c:pt idx="5">
                  <c:v>13.183999999999999</c:v>
                </c:pt>
                <c:pt idx="6">
                  <c:v>13.189</c:v>
                </c:pt>
                <c:pt idx="7">
                  <c:v>13.183999999999999</c:v>
                </c:pt>
                <c:pt idx="8">
                  <c:v>13.176</c:v>
                </c:pt>
                <c:pt idx="9">
                  <c:v>13.18</c:v>
                </c:pt>
                <c:pt idx="10">
                  <c:v>13.132999999999999</c:v>
                </c:pt>
                <c:pt idx="11">
                  <c:v>13.183999999999999</c:v>
                </c:pt>
                <c:pt idx="12">
                  <c:v>13.18</c:v>
                </c:pt>
                <c:pt idx="13">
                  <c:v>13.172000000000001</c:v>
                </c:pt>
                <c:pt idx="14">
                  <c:v>13.167999999999999</c:v>
                </c:pt>
                <c:pt idx="15">
                  <c:v>13.157999999999999</c:v>
                </c:pt>
                <c:pt idx="16">
                  <c:v>13.15</c:v>
                </c:pt>
                <c:pt idx="17">
                  <c:v>13.124000000000001</c:v>
                </c:pt>
                <c:pt idx="18">
                  <c:v>13.098000000000001</c:v>
                </c:pt>
                <c:pt idx="19">
                  <c:v>13.007999999999999</c:v>
                </c:pt>
                <c:pt idx="20">
                  <c:v>13.051</c:v>
                </c:pt>
                <c:pt idx="21">
                  <c:v>13.051</c:v>
                </c:pt>
                <c:pt idx="22">
                  <c:v>13.029</c:v>
                </c:pt>
                <c:pt idx="23">
                  <c:v>13.021000000000001</c:v>
                </c:pt>
                <c:pt idx="24">
                  <c:v>13.025</c:v>
                </c:pt>
                <c:pt idx="25">
                  <c:v>13.012</c:v>
                </c:pt>
                <c:pt idx="26">
                  <c:v>13.003</c:v>
                </c:pt>
                <c:pt idx="27">
                  <c:v>12.957000000000001</c:v>
                </c:pt>
                <c:pt idx="28">
                  <c:v>13.016999999999999</c:v>
                </c:pt>
                <c:pt idx="29">
                  <c:v>12.999000000000001</c:v>
                </c:pt>
                <c:pt idx="30">
                  <c:v>12.999000000000001</c:v>
                </c:pt>
                <c:pt idx="31">
                  <c:v>12.991</c:v>
                </c:pt>
                <c:pt idx="32">
                  <c:v>12.977</c:v>
                </c:pt>
                <c:pt idx="33">
                  <c:v>12.965</c:v>
                </c:pt>
                <c:pt idx="34">
                  <c:v>12.939</c:v>
                </c:pt>
                <c:pt idx="35">
                  <c:v>12.922000000000001</c:v>
                </c:pt>
                <c:pt idx="36">
                  <c:v>12.887</c:v>
                </c:pt>
                <c:pt idx="37">
                  <c:v>12.879</c:v>
                </c:pt>
                <c:pt idx="38">
                  <c:v>12.788</c:v>
                </c:pt>
                <c:pt idx="39">
                  <c:v>12.81</c:v>
                </c:pt>
                <c:pt idx="40">
                  <c:v>12.784000000000001</c:v>
                </c:pt>
                <c:pt idx="41">
                  <c:v>12.75</c:v>
                </c:pt>
                <c:pt idx="42">
                  <c:v>12.702999999999999</c:v>
                </c:pt>
                <c:pt idx="43">
                  <c:v>12.586</c:v>
                </c:pt>
                <c:pt idx="44">
                  <c:v>12.603</c:v>
                </c:pt>
                <c:pt idx="45">
                  <c:v>12.547000000000001</c:v>
                </c:pt>
                <c:pt idx="46">
                  <c:v>12.167999999999999</c:v>
                </c:pt>
                <c:pt idx="47">
                  <c:v>11.327999999999999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 C'!$A$2:$A$87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C'!$G$2:$G$87</c:f>
              <c:numCache>
                <c:formatCode>General</c:formatCode>
                <c:ptCount val="86"/>
                <c:pt idx="0">
                  <c:v>-0.12</c:v>
                </c:pt>
                <c:pt idx="1">
                  <c:v>-4.0679999999999996</c:v>
                </c:pt>
                <c:pt idx="2">
                  <c:v>-4.2530000000000001</c:v>
                </c:pt>
                <c:pt idx="3">
                  <c:v>-3.76</c:v>
                </c:pt>
                <c:pt idx="4">
                  <c:v>-3.883</c:v>
                </c:pt>
                <c:pt idx="5">
                  <c:v>-3.76</c:v>
                </c:pt>
                <c:pt idx="6">
                  <c:v>-3.9449999999999998</c:v>
                </c:pt>
                <c:pt idx="7">
                  <c:v>-3.8220000000000001</c:v>
                </c:pt>
                <c:pt idx="8">
                  <c:v>-3.698</c:v>
                </c:pt>
                <c:pt idx="9">
                  <c:v>-3.76</c:v>
                </c:pt>
                <c:pt idx="10">
                  <c:v>-6.782</c:v>
                </c:pt>
                <c:pt idx="11">
                  <c:v>-4.13</c:v>
                </c:pt>
                <c:pt idx="12">
                  <c:v>-3.9449999999999998</c:v>
                </c:pt>
                <c:pt idx="13">
                  <c:v>-3.76</c:v>
                </c:pt>
                <c:pt idx="14">
                  <c:v>-3.698</c:v>
                </c:pt>
                <c:pt idx="15">
                  <c:v>-3.76</c:v>
                </c:pt>
                <c:pt idx="16">
                  <c:v>-4.0069999999999997</c:v>
                </c:pt>
                <c:pt idx="17">
                  <c:v>-3.883</c:v>
                </c:pt>
                <c:pt idx="18">
                  <c:v>-4.0679999999999996</c:v>
                </c:pt>
                <c:pt idx="19">
                  <c:v>-6.782</c:v>
                </c:pt>
                <c:pt idx="20">
                  <c:v>-3.883</c:v>
                </c:pt>
                <c:pt idx="21">
                  <c:v>-3.698</c:v>
                </c:pt>
                <c:pt idx="22">
                  <c:v>-4.0069999999999997</c:v>
                </c:pt>
                <c:pt idx="23">
                  <c:v>-3.883</c:v>
                </c:pt>
                <c:pt idx="24">
                  <c:v>-4.0069999999999997</c:v>
                </c:pt>
                <c:pt idx="25">
                  <c:v>-4.0069999999999997</c:v>
                </c:pt>
                <c:pt idx="26">
                  <c:v>-4.0679999999999996</c:v>
                </c:pt>
                <c:pt idx="27">
                  <c:v>-6.843</c:v>
                </c:pt>
                <c:pt idx="28">
                  <c:v>-3.883</c:v>
                </c:pt>
                <c:pt idx="29">
                  <c:v>-4.0679999999999996</c:v>
                </c:pt>
                <c:pt idx="30">
                  <c:v>-3.9449999999999998</c:v>
                </c:pt>
                <c:pt idx="31">
                  <c:v>-3.8220000000000001</c:v>
                </c:pt>
                <c:pt idx="32">
                  <c:v>-3.76</c:v>
                </c:pt>
                <c:pt idx="33">
                  <c:v>-4.0069999999999997</c:v>
                </c:pt>
                <c:pt idx="34">
                  <c:v>-4.0679999999999996</c:v>
                </c:pt>
                <c:pt idx="35">
                  <c:v>-3.8220000000000001</c:v>
                </c:pt>
                <c:pt idx="36">
                  <c:v>-3.637</c:v>
                </c:pt>
                <c:pt idx="37">
                  <c:v>-4.0679999999999996</c:v>
                </c:pt>
                <c:pt idx="38">
                  <c:v>-6.72</c:v>
                </c:pt>
                <c:pt idx="39">
                  <c:v>-3.698</c:v>
                </c:pt>
                <c:pt idx="40">
                  <c:v>-3.637</c:v>
                </c:pt>
                <c:pt idx="41">
                  <c:v>-4.0069999999999997</c:v>
                </c:pt>
                <c:pt idx="42">
                  <c:v>-3.8220000000000001</c:v>
                </c:pt>
                <c:pt idx="43">
                  <c:v>-6.4119999999999999</c:v>
                </c:pt>
                <c:pt idx="44">
                  <c:v>-3.9449999999999998</c:v>
                </c:pt>
                <c:pt idx="45">
                  <c:v>-3.76</c:v>
                </c:pt>
                <c:pt idx="46">
                  <c:v>-5.1779999999999999</c:v>
                </c:pt>
                <c:pt idx="47">
                  <c:v>-5.61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32280"/>
        <c:axId val="437232672"/>
      </c:scatterChart>
      <c:valAx>
        <c:axId val="43723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2672"/>
        <c:crosses val="autoZero"/>
        <c:crossBetween val="midCat"/>
      </c:valAx>
      <c:valAx>
        <c:axId val="4372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20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C'!$AH$1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C'!$AG$2:$AG$87</c:f>
              <c:numCache>
                <c:formatCode>General</c:formatCode>
                <c:ptCount val="86"/>
                <c:pt idx="0">
                  <c:v>0</c:v>
                </c:pt>
                <c:pt idx="1">
                  <c:v>2.6944444444444444E-2</c:v>
                </c:pt>
                <c:pt idx="2">
                  <c:v>3.0277777777777778E-2</c:v>
                </c:pt>
                <c:pt idx="3">
                  <c:v>0.50027777777777782</c:v>
                </c:pt>
                <c:pt idx="4">
                  <c:v>1.0002777777777778</c:v>
                </c:pt>
                <c:pt idx="5">
                  <c:v>1.5002777777777778</c:v>
                </c:pt>
                <c:pt idx="6">
                  <c:v>2.0002777777777778</c:v>
                </c:pt>
                <c:pt idx="7">
                  <c:v>2.5002777777777778</c:v>
                </c:pt>
                <c:pt idx="8">
                  <c:v>3.0002777777777778</c:v>
                </c:pt>
                <c:pt idx="9">
                  <c:v>3.5002777777777778</c:v>
                </c:pt>
                <c:pt idx="10">
                  <c:v>4.0002777777777778</c:v>
                </c:pt>
                <c:pt idx="11">
                  <c:v>4.5002777777777778</c:v>
                </c:pt>
                <c:pt idx="12">
                  <c:v>5.0002777777777778</c:v>
                </c:pt>
                <c:pt idx="13">
                  <c:v>5.5002777777777778</c:v>
                </c:pt>
                <c:pt idx="14">
                  <c:v>6.0005555555555556</c:v>
                </c:pt>
                <c:pt idx="15">
                  <c:v>6.5005555555555556</c:v>
                </c:pt>
                <c:pt idx="16">
                  <c:v>7.0005555555555556</c:v>
                </c:pt>
                <c:pt idx="17">
                  <c:v>7.5005555555555556</c:v>
                </c:pt>
                <c:pt idx="18">
                  <c:v>8.0005555555555556</c:v>
                </c:pt>
                <c:pt idx="19">
                  <c:v>8.5005555555555556</c:v>
                </c:pt>
                <c:pt idx="20">
                  <c:v>9.0005555555555556</c:v>
                </c:pt>
                <c:pt idx="21">
                  <c:v>9.5005555555555556</c:v>
                </c:pt>
                <c:pt idx="22">
                  <c:v>10.000555555555556</c:v>
                </c:pt>
                <c:pt idx="23">
                  <c:v>10.500555555555556</c:v>
                </c:pt>
                <c:pt idx="24">
                  <c:v>11.000833333333333</c:v>
                </c:pt>
                <c:pt idx="25">
                  <c:v>11.500833333333333</c:v>
                </c:pt>
                <c:pt idx="26">
                  <c:v>12.000833333333333</c:v>
                </c:pt>
                <c:pt idx="27">
                  <c:v>12.500833333333333</c:v>
                </c:pt>
                <c:pt idx="28">
                  <c:v>13.000833333333333</c:v>
                </c:pt>
                <c:pt idx="29">
                  <c:v>13.500833333333333</c:v>
                </c:pt>
                <c:pt idx="30">
                  <c:v>14.000833333333333</c:v>
                </c:pt>
                <c:pt idx="31">
                  <c:v>14.500833333333333</c:v>
                </c:pt>
                <c:pt idx="32">
                  <c:v>15.000833333333333</c:v>
                </c:pt>
                <c:pt idx="33">
                  <c:v>15.500833333333333</c:v>
                </c:pt>
                <c:pt idx="34">
                  <c:v>16.000833333333333</c:v>
                </c:pt>
                <c:pt idx="35">
                  <c:v>16.501111111111111</c:v>
                </c:pt>
                <c:pt idx="36">
                  <c:v>17.001111111111111</c:v>
                </c:pt>
                <c:pt idx="37">
                  <c:v>17.501111111111111</c:v>
                </c:pt>
                <c:pt idx="38">
                  <c:v>18.001111111111111</c:v>
                </c:pt>
                <c:pt idx="39">
                  <c:v>18.501111111111111</c:v>
                </c:pt>
                <c:pt idx="40">
                  <c:v>19.001111111111111</c:v>
                </c:pt>
                <c:pt idx="41">
                  <c:v>19.501111111111111</c:v>
                </c:pt>
                <c:pt idx="42">
                  <c:v>20.001111111111111</c:v>
                </c:pt>
                <c:pt idx="43">
                  <c:v>20.501111111111111</c:v>
                </c:pt>
                <c:pt idx="44">
                  <c:v>21.001111111111111</c:v>
                </c:pt>
                <c:pt idx="45">
                  <c:v>21.501111111111111</c:v>
                </c:pt>
                <c:pt idx="46">
                  <c:v>22.00138888888889</c:v>
                </c:pt>
                <c:pt idx="47">
                  <c:v>22.50138888888889</c:v>
                </c:pt>
              </c:numCache>
            </c:numRef>
          </c:xVal>
          <c:yVal>
            <c:numRef>
              <c:f>'20 C'!$AH$2:$AH$87</c:f>
              <c:numCache>
                <c:formatCode>General</c:formatCode>
                <c:ptCount val="86"/>
                <c:pt idx="0">
                  <c:v>-1.7050799999999999</c:v>
                </c:pt>
                <c:pt idx="1">
                  <c:v>-56.842163999999997</c:v>
                </c:pt>
                <c:pt idx="2">
                  <c:v>-59.206012999999999</c:v>
                </c:pt>
                <c:pt idx="3">
                  <c:v>-49.556799999999996</c:v>
                </c:pt>
                <c:pt idx="4">
                  <c:v>-51.193472</c:v>
                </c:pt>
                <c:pt idx="5">
                  <c:v>-49.571839999999995</c:v>
                </c:pt>
                <c:pt idx="6">
                  <c:v>-52.030605000000001</c:v>
                </c:pt>
                <c:pt idx="7">
                  <c:v>-50.389247999999995</c:v>
                </c:pt>
                <c:pt idx="8">
                  <c:v>-48.724848000000001</c:v>
                </c:pt>
                <c:pt idx="9">
                  <c:v>-49.556799999999996</c:v>
                </c:pt>
                <c:pt idx="10">
                  <c:v>-89.068005999999997</c:v>
                </c:pt>
                <c:pt idx="11">
                  <c:v>-54.449919999999999</c:v>
                </c:pt>
                <c:pt idx="12">
                  <c:v>-51.995099999999994</c:v>
                </c:pt>
                <c:pt idx="13">
                  <c:v>-49.526719999999997</c:v>
                </c:pt>
                <c:pt idx="14">
                  <c:v>-48.695263999999995</c:v>
                </c:pt>
                <c:pt idx="15">
                  <c:v>-49.474079999999994</c:v>
                </c:pt>
                <c:pt idx="16">
                  <c:v>-52.692049999999995</c:v>
                </c:pt>
                <c:pt idx="17">
                  <c:v>-50.960492000000002</c:v>
                </c:pt>
                <c:pt idx="18">
                  <c:v>-53.282663999999997</c:v>
                </c:pt>
                <c:pt idx="19">
                  <c:v>-88.220255999999992</c:v>
                </c:pt>
                <c:pt idx="20">
                  <c:v>-50.677033000000002</c:v>
                </c:pt>
                <c:pt idx="21">
                  <c:v>-48.262597999999997</c:v>
                </c:pt>
                <c:pt idx="22">
                  <c:v>-52.207202999999993</c:v>
                </c:pt>
                <c:pt idx="23">
                  <c:v>-50.560543000000003</c:v>
                </c:pt>
                <c:pt idx="24">
                  <c:v>-52.191174999999994</c:v>
                </c:pt>
                <c:pt idx="25">
                  <c:v>-52.139083999999997</c:v>
                </c:pt>
                <c:pt idx="26">
                  <c:v>-52.896203999999997</c:v>
                </c:pt>
                <c:pt idx="27">
                  <c:v>-88.66475100000001</c:v>
                </c:pt>
                <c:pt idx="28">
                  <c:v>-50.545010999999995</c:v>
                </c:pt>
                <c:pt idx="29">
                  <c:v>-52.879931999999997</c:v>
                </c:pt>
                <c:pt idx="30">
                  <c:v>-51.281055000000002</c:v>
                </c:pt>
                <c:pt idx="31">
                  <c:v>-49.651601999999997</c:v>
                </c:pt>
                <c:pt idx="32">
                  <c:v>-48.793520000000001</c:v>
                </c:pt>
                <c:pt idx="33">
                  <c:v>-51.950754999999994</c:v>
                </c:pt>
                <c:pt idx="34">
                  <c:v>-52.635851999999993</c:v>
                </c:pt>
                <c:pt idx="35">
                  <c:v>-49.387884</c:v>
                </c:pt>
                <c:pt idx="36">
                  <c:v>-46.870018999999999</c:v>
                </c:pt>
                <c:pt idx="37">
                  <c:v>-52.391771999999996</c:v>
                </c:pt>
                <c:pt idx="38">
                  <c:v>-85.935360000000003</c:v>
                </c:pt>
                <c:pt idx="39">
                  <c:v>-47.371380000000002</c:v>
                </c:pt>
                <c:pt idx="40">
                  <c:v>-46.495408000000005</c:v>
                </c:pt>
                <c:pt idx="41">
                  <c:v>-51.089249999999993</c:v>
                </c:pt>
                <c:pt idx="42">
                  <c:v>-48.550865999999999</c:v>
                </c:pt>
                <c:pt idx="43">
                  <c:v>-80.701431999999997</c:v>
                </c:pt>
                <c:pt idx="44">
                  <c:v>-49.718834999999999</c:v>
                </c:pt>
                <c:pt idx="45">
                  <c:v>-47.176720000000003</c:v>
                </c:pt>
                <c:pt idx="46">
                  <c:v>-63.005903999999994</c:v>
                </c:pt>
                <c:pt idx="47">
                  <c:v>-63.550080000000001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35024"/>
        <c:axId val="437231888"/>
      </c:scatterChart>
      <c:valAx>
        <c:axId val="4372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1888"/>
        <c:crosses val="autoZero"/>
        <c:crossBetween val="midCat"/>
      </c:valAx>
      <c:valAx>
        <c:axId val="4372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79771590473564E-2"/>
          <c:y val="2.7761026581342704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C'!$U$1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C'!$Q$2:$Q$87</c:f>
              <c:numCache>
                <c:formatCode>General</c:formatCode>
                <c:ptCount val="86"/>
                <c:pt idx="0">
                  <c:v>1</c:v>
                </c:pt>
                <c:pt idx="1">
                  <c:v>0.99974236847105347</c:v>
                </c:pt>
                <c:pt idx="2">
                  <c:v>0.99961355270658026</c:v>
                </c:pt>
                <c:pt idx="3">
                  <c:v>0.98226625673448542</c:v>
                </c:pt>
                <c:pt idx="4">
                  <c:v>0.96412710897110021</c:v>
                </c:pt>
                <c:pt idx="5">
                  <c:v>0.94609747638184882</c:v>
                </c:pt>
                <c:pt idx="6">
                  <c:v>0.92805846596563291</c:v>
                </c:pt>
                <c:pt idx="7">
                  <c:v>0.91012824396647485</c:v>
                </c:pt>
                <c:pt idx="8">
                  <c:v>0.89226337991450178</c:v>
                </c:pt>
                <c:pt idx="9">
                  <c:v>0.87450892075169528</c:v>
                </c:pt>
                <c:pt idx="10">
                  <c:v>0.84294322867110694</c:v>
                </c:pt>
                <c:pt idx="11">
                  <c:v>0.82091888112785183</c:v>
                </c:pt>
                <c:pt idx="12">
                  <c:v>0.80256498955810951</c:v>
                </c:pt>
                <c:pt idx="13">
                  <c:v>0.78523387343320084</c:v>
                </c:pt>
                <c:pt idx="14">
                  <c:v>0.76784298804654549</c:v>
                </c:pt>
                <c:pt idx="15">
                  <c:v>0.75046996192913451</c:v>
                </c:pt>
                <c:pt idx="16">
                  <c:v>0.73315703311925451</c:v>
                </c:pt>
                <c:pt idx="17">
                  <c:v>0.71597165363223125</c:v>
                </c:pt>
                <c:pt idx="18">
                  <c:v>0.69872131721842701</c:v>
                </c:pt>
                <c:pt idx="19">
                  <c:v>0.66567720820489396</c:v>
                </c:pt>
                <c:pt idx="20">
                  <c:v>0.64095697712874755</c:v>
                </c:pt>
                <c:pt idx="21">
                  <c:v>0.62264877457114809</c:v>
                </c:pt>
                <c:pt idx="22">
                  <c:v>0.60656762298349165</c:v>
                </c:pt>
                <c:pt idx="23">
                  <c:v>0.59063882655713185</c:v>
                </c:pt>
                <c:pt idx="24">
                  <c:v>0.57442782398077452</c:v>
                </c:pt>
                <c:pt idx="25">
                  <c:v>0.55804714121951604</c:v>
                </c:pt>
                <c:pt idx="26">
                  <c:v>0.5417722310844203</c:v>
                </c:pt>
                <c:pt idx="27">
                  <c:v>0.5055921595511037</c:v>
                </c:pt>
                <c:pt idx="28">
                  <c:v>0.48052281045877315</c:v>
                </c:pt>
                <c:pt idx="29">
                  <c:v>0.46316193399846506</c:v>
                </c:pt>
                <c:pt idx="30">
                  <c:v>0.44807815767561004</c:v>
                </c:pt>
                <c:pt idx="31">
                  <c:v>0.43307584158728657</c:v>
                </c:pt>
                <c:pt idx="32">
                  <c:v>0.41729672245138116</c:v>
                </c:pt>
                <c:pt idx="33">
                  <c:v>0.40087525292927384</c:v>
                </c:pt>
                <c:pt idx="34">
                  <c:v>0.38354232858942305</c:v>
                </c:pt>
                <c:pt idx="35">
                  <c:v>0.36592041436887973</c:v>
                </c:pt>
                <c:pt idx="36">
                  <c:v>0.34788259130865029</c:v>
                </c:pt>
                <c:pt idx="37">
                  <c:v>0.33031005786787099</c:v>
                </c:pt>
                <c:pt idx="38">
                  <c:v>0.29485173489611483</c:v>
                </c:pt>
                <c:pt idx="39">
                  <c:v>0.26225777709403014</c:v>
                </c:pt>
                <c:pt idx="40">
                  <c:v>0.24558105031591343</c:v>
                </c:pt>
                <c:pt idx="41">
                  <c:v>0.23437549494757515</c:v>
                </c:pt>
                <c:pt idx="42">
                  <c:v>0.22251134492338259</c:v>
                </c:pt>
                <c:pt idx="43">
                  <c:v>0.20723586744639388</c:v>
                </c:pt>
                <c:pt idx="44">
                  <c:v>0.1618139941227861</c:v>
                </c:pt>
                <c:pt idx="45">
                  <c:v>0.13771382893685052</c:v>
                </c:pt>
                <c:pt idx="46">
                  <c:v>0.12422755275423114</c:v>
                </c:pt>
                <c:pt idx="47">
                  <c:v>0.11080327224395825</c:v>
                </c:pt>
              </c:numCache>
            </c:numRef>
          </c:xVal>
          <c:yVal>
            <c:numRef>
              <c:f>'20 C'!$U$2:$U$87</c:f>
              <c:numCache>
                <c:formatCode>General</c:formatCode>
                <c:ptCount val="86"/>
                <c:pt idx="0">
                  <c:v>14.204423199999999</c:v>
                </c:pt>
                <c:pt idx="1">
                  <c:v>14.01486768</c:v>
                </c:pt>
                <c:pt idx="2">
                  <c:v>13.96504328</c:v>
                </c:pt>
                <c:pt idx="3">
                  <c:v>13.219245599999999</c:v>
                </c:pt>
                <c:pt idx="4">
                  <c:v>13.226692079999999</c:v>
                </c:pt>
                <c:pt idx="5">
                  <c:v>13.227245599999998</c:v>
                </c:pt>
                <c:pt idx="6">
                  <c:v>13.236105200000001</c:v>
                </c:pt>
                <c:pt idx="7">
                  <c:v>13.23147472</c:v>
                </c:pt>
                <c:pt idx="8">
                  <c:v>13.223980480000002</c:v>
                </c:pt>
                <c:pt idx="9">
                  <c:v>13.230489599999999</c:v>
                </c:pt>
                <c:pt idx="10">
                  <c:v>13.21315632</c:v>
                </c:pt>
                <c:pt idx="11">
                  <c:v>13.228320799999999</c:v>
                </c:pt>
                <c:pt idx="12">
                  <c:v>13.2226652</c:v>
                </c:pt>
                <c:pt idx="13">
                  <c:v>13.2149056</c:v>
                </c:pt>
                <c:pt idx="14">
                  <c:v>13.21200848</c:v>
                </c:pt>
                <c:pt idx="15">
                  <c:v>13.204237599999999</c:v>
                </c:pt>
                <c:pt idx="16">
                  <c:v>13.20064232</c:v>
                </c:pt>
                <c:pt idx="17">
                  <c:v>13.17469208</c:v>
                </c:pt>
                <c:pt idx="18">
                  <c:v>13.152111679999999</c:v>
                </c:pt>
                <c:pt idx="19">
                  <c:v>13.088188319999999</c:v>
                </c:pt>
                <c:pt idx="20">
                  <c:v>13.091916080000001</c:v>
                </c:pt>
                <c:pt idx="21">
                  <c:v>13.090016480000001</c:v>
                </c:pt>
                <c:pt idx="22">
                  <c:v>13.07425432</c:v>
                </c:pt>
                <c:pt idx="23">
                  <c:v>13.067352080000001</c:v>
                </c:pt>
                <c:pt idx="24">
                  <c:v>13.07489432</c:v>
                </c:pt>
                <c:pt idx="25">
                  <c:v>13.063662320000001</c:v>
                </c:pt>
                <c:pt idx="26">
                  <c:v>13.05711968</c:v>
                </c:pt>
                <c:pt idx="27">
                  <c:v>13.037585680000001</c:v>
                </c:pt>
                <c:pt idx="28">
                  <c:v>13.058672079999999</c:v>
                </c:pt>
                <c:pt idx="29">
                  <c:v>13.043799679999999</c:v>
                </c:pt>
                <c:pt idx="30">
                  <c:v>13.044921200000001</c:v>
                </c:pt>
                <c:pt idx="31">
                  <c:v>13.03796672</c:v>
                </c:pt>
                <c:pt idx="32">
                  <c:v>13.0249896</c:v>
                </c:pt>
                <c:pt idx="33">
                  <c:v>13.01714232</c:v>
                </c:pt>
                <c:pt idx="34">
                  <c:v>12.992367679999999</c:v>
                </c:pt>
                <c:pt idx="35">
                  <c:v>12.972718720000001</c:v>
                </c:pt>
                <c:pt idx="36">
                  <c:v>12.93554312</c:v>
                </c:pt>
                <c:pt idx="37">
                  <c:v>12.932867679999999</c:v>
                </c:pt>
                <c:pt idx="38">
                  <c:v>12.8688392</c:v>
                </c:pt>
                <c:pt idx="39">
                  <c:v>12.849496480000001</c:v>
                </c:pt>
                <c:pt idx="40">
                  <c:v>12.823763120000001</c:v>
                </c:pt>
                <c:pt idx="41">
                  <c:v>12.79804232</c:v>
                </c:pt>
                <c:pt idx="42">
                  <c:v>12.75221872</c:v>
                </c:pt>
                <c:pt idx="43">
                  <c:v>12.66890512</c:v>
                </c:pt>
                <c:pt idx="44">
                  <c:v>12.649093200000001</c:v>
                </c:pt>
                <c:pt idx="45">
                  <c:v>12.5882176</c:v>
                </c:pt>
                <c:pt idx="46">
                  <c:v>12.23028128</c:v>
                </c:pt>
                <c:pt idx="47">
                  <c:v>11.401325599999998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C'!$AC$1</c:f>
              <c:strCache>
                <c:ptCount val="1"/>
                <c:pt idx="0">
                  <c:v>t_voc_20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C'!$AC$2:$AC$16</c:f>
              <c:numCache>
                <c:formatCode>General</c:formatCode>
                <c:ptCount val="15"/>
                <c:pt idx="0">
                  <c:v>4.5</c:v>
                </c:pt>
                <c:pt idx="1">
                  <c:v>11</c:v>
                </c:pt>
                <c:pt idx="2">
                  <c:v>12.5</c:v>
                </c:pt>
                <c:pt idx="3">
                  <c:v>12.73</c:v>
                </c:pt>
                <c:pt idx="4">
                  <c:v>12.79</c:v>
                </c:pt>
                <c:pt idx="5">
                  <c:v>12.81</c:v>
                </c:pt>
                <c:pt idx="6">
                  <c:v>12.89</c:v>
                </c:pt>
                <c:pt idx="7">
                  <c:v>13</c:v>
                </c:pt>
                <c:pt idx="8">
                  <c:v>13.04</c:v>
                </c:pt>
                <c:pt idx="9">
                  <c:v>13.09</c:v>
                </c:pt>
                <c:pt idx="10">
                  <c:v>13.14</c:v>
                </c:pt>
                <c:pt idx="11">
                  <c:v>13.21</c:v>
                </c:pt>
                <c:pt idx="12">
                  <c:v>13.25</c:v>
                </c:pt>
                <c:pt idx="13">
                  <c:v>13.27</c:v>
                </c:pt>
                <c:pt idx="14">
                  <c:v>13.72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34632"/>
        <c:axId val="437233848"/>
      </c:scatterChart>
      <c:valAx>
        <c:axId val="4372346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3848"/>
        <c:crosses val="autoZero"/>
        <c:crossBetween val="midCat"/>
      </c:valAx>
      <c:valAx>
        <c:axId val="437233848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46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'20 C'!$AC$1</c:f>
              <c:strCache>
                <c:ptCount val="1"/>
                <c:pt idx="0">
                  <c:v>t_voc_20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C'!$AC$2:$AC$16</c:f>
              <c:numCache>
                <c:formatCode>General</c:formatCode>
                <c:ptCount val="15"/>
                <c:pt idx="0">
                  <c:v>4.5</c:v>
                </c:pt>
                <c:pt idx="1">
                  <c:v>11</c:v>
                </c:pt>
                <c:pt idx="2">
                  <c:v>12.5</c:v>
                </c:pt>
                <c:pt idx="3">
                  <c:v>12.73</c:v>
                </c:pt>
                <c:pt idx="4">
                  <c:v>12.79</c:v>
                </c:pt>
                <c:pt idx="5">
                  <c:v>12.81</c:v>
                </c:pt>
                <c:pt idx="6">
                  <c:v>12.89</c:v>
                </c:pt>
                <c:pt idx="7">
                  <c:v>13</c:v>
                </c:pt>
                <c:pt idx="8">
                  <c:v>13.04</c:v>
                </c:pt>
                <c:pt idx="9">
                  <c:v>13.09</c:v>
                </c:pt>
                <c:pt idx="10">
                  <c:v>13.14</c:v>
                </c:pt>
                <c:pt idx="11">
                  <c:v>13.21</c:v>
                </c:pt>
                <c:pt idx="12">
                  <c:v>13.25</c:v>
                </c:pt>
                <c:pt idx="13">
                  <c:v>13.27</c:v>
                </c:pt>
                <c:pt idx="14">
                  <c:v>13.72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'20 C'!$AB$1</c:f>
              <c:strCache>
                <c:ptCount val="1"/>
                <c:pt idx="0">
                  <c:v>t_voc_11.1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C'!$AB$2:$AB$16</c:f>
              <c:numCache>
                <c:formatCode>General</c:formatCode>
                <c:ptCount val="15"/>
                <c:pt idx="0">
                  <c:v>4</c:v>
                </c:pt>
                <c:pt idx="1">
                  <c:v>8.5</c:v>
                </c:pt>
                <c:pt idx="2">
                  <c:v>10</c:v>
                </c:pt>
                <c:pt idx="3">
                  <c:v>12.4</c:v>
                </c:pt>
                <c:pt idx="4">
                  <c:v>12.6</c:v>
                </c:pt>
                <c:pt idx="5">
                  <c:v>12.7</c:v>
                </c:pt>
                <c:pt idx="6">
                  <c:v>12.8</c:v>
                </c:pt>
                <c:pt idx="7">
                  <c:v>12.92</c:v>
                </c:pt>
                <c:pt idx="8">
                  <c:v>13.01</c:v>
                </c:pt>
                <c:pt idx="9">
                  <c:v>13.06</c:v>
                </c:pt>
                <c:pt idx="10">
                  <c:v>13.11</c:v>
                </c:pt>
                <c:pt idx="11">
                  <c:v>13.17</c:v>
                </c:pt>
                <c:pt idx="12">
                  <c:v>13.2</c:v>
                </c:pt>
                <c:pt idx="13">
                  <c:v>13.23</c:v>
                </c:pt>
                <c:pt idx="14">
                  <c:v>13.65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 C'!$AD$1</c:f>
              <c:strCache>
                <c:ptCount val="1"/>
                <c:pt idx="0">
                  <c:v>t_voc_40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C'!$AD$2:$AD$16</c:f>
              <c:numCache>
                <c:formatCode>General</c:formatCode>
                <c:ptCount val="15"/>
                <c:pt idx="0">
                  <c:v>4.58</c:v>
                </c:pt>
                <c:pt idx="1">
                  <c:v>11.08</c:v>
                </c:pt>
                <c:pt idx="2">
                  <c:v>12.58</c:v>
                </c:pt>
                <c:pt idx="3">
                  <c:v>12.81</c:v>
                </c:pt>
                <c:pt idx="4">
                  <c:v>12.87</c:v>
                </c:pt>
                <c:pt idx="5">
                  <c:v>12.89</c:v>
                </c:pt>
                <c:pt idx="6">
                  <c:v>12.97</c:v>
                </c:pt>
                <c:pt idx="7">
                  <c:v>13.08</c:v>
                </c:pt>
                <c:pt idx="8">
                  <c:v>13.12</c:v>
                </c:pt>
                <c:pt idx="9">
                  <c:v>13.17</c:v>
                </c:pt>
                <c:pt idx="10">
                  <c:v>13.22</c:v>
                </c:pt>
                <c:pt idx="11">
                  <c:v>13.290000000000001</c:v>
                </c:pt>
                <c:pt idx="12">
                  <c:v>13.33</c:v>
                </c:pt>
                <c:pt idx="13">
                  <c:v>13.35</c:v>
                </c:pt>
                <c:pt idx="14">
                  <c:v>13.8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4832"/>
        <c:axId val="437229928"/>
      </c:scatterChart>
      <c:valAx>
        <c:axId val="4372248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9928"/>
        <c:crosses val="autoZero"/>
        <c:crossBetween val="midCat"/>
      </c:valAx>
      <c:valAx>
        <c:axId val="437229928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DQDT = -.0006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q_capacity!$G$1</c:f>
              <c:strCache>
                <c:ptCount val="1"/>
                <c:pt idx="0">
                  <c:v>q 360000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q_capacity!$E$2:$E$4</c:f>
              <c:numCache>
                <c:formatCode>General</c:formatCode>
                <c:ptCount val="3"/>
                <c:pt idx="0">
                  <c:v>5</c:v>
                </c:pt>
                <c:pt idx="1">
                  <c:v>11.1</c:v>
                </c:pt>
                <c:pt idx="2">
                  <c:v>20</c:v>
                </c:pt>
              </c:numCache>
            </c:numRef>
          </c:xVal>
          <c:yVal>
            <c:numRef>
              <c:f>q_capacity!$G$2:$G$4</c:f>
              <c:numCache>
                <c:formatCode>General</c:formatCode>
                <c:ptCount val="3"/>
                <c:pt idx="0">
                  <c:v>0.95913333333333328</c:v>
                </c:pt>
                <c:pt idx="1">
                  <c:v>0.95320000000000005</c:v>
                </c:pt>
                <c:pt idx="2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2480"/>
        <c:axId val="437227576"/>
      </c:scatterChart>
      <c:valAx>
        <c:axId val="4372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7576"/>
        <c:crosses val="autoZero"/>
        <c:crossBetween val="midCat"/>
      </c:valAx>
      <c:valAx>
        <c:axId val="43722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C'!$F$2:$F$68</c:f>
              <c:numCache>
                <c:formatCode>General</c:formatCode>
                <c:ptCount val="67"/>
                <c:pt idx="0">
                  <c:v>13.339</c:v>
                </c:pt>
                <c:pt idx="1">
                  <c:v>13.318</c:v>
                </c:pt>
                <c:pt idx="2">
                  <c:v>13.305</c:v>
                </c:pt>
                <c:pt idx="3">
                  <c:v>13.287000000000001</c:v>
                </c:pt>
                <c:pt idx="4">
                  <c:v>13.287000000000001</c:v>
                </c:pt>
                <c:pt idx="5">
                  <c:v>13.275</c:v>
                </c:pt>
                <c:pt idx="6">
                  <c:v>13.262</c:v>
                </c:pt>
                <c:pt idx="7">
                  <c:v>13.193</c:v>
                </c:pt>
                <c:pt idx="8">
                  <c:v>13.206</c:v>
                </c:pt>
                <c:pt idx="9">
                  <c:v>13.202</c:v>
                </c:pt>
                <c:pt idx="10">
                  <c:v>13.21</c:v>
                </c:pt>
                <c:pt idx="11">
                  <c:v>13.21</c:v>
                </c:pt>
                <c:pt idx="12">
                  <c:v>13.206</c:v>
                </c:pt>
                <c:pt idx="13">
                  <c:v>13.206</c:v>
                </c:pt>
                <c:pt idx="14">
                  <c:v>13.196999999999999</c:v>
                </c:pt>
                <c:pt idx="15">
                  <c:v>13.202</c:v>
                </c:pt>
                <c:pt idx="16">
                  <c:v>13.206</c:v>
                </c:pt>
                <c:pt idx="17">
                  <c:v>13.215</c:v>
                </c:pt>
                <c:pt idx="18">
                  <c:v>13.202</c:v>
                </c:pt>
                <c:pt idx="19">
                  <c:v>13.106999999999999</c:v>
                </c:pt>
                <c:pt idx="20">
                  <c:v>13.21</c:v>
                </c:pt>
                <c:pt idx="21">
                  <c:v>13.18</c:v>
                </c:pt>
                <c:pt idx="22">
                  <c:v>13.167999999999999</c:v>
                </c:pt>
                <c:pt idx="23">
                  <c:v>13.154</c:v>
                </c:pt>
                <c:pt idx="24">
                  <c:v>13.154</c:v>
                </c:pt>
                <c:pt idx="25">
                  <c:v>13.06</c:v>
                </c:pt>
                <c:pt idx="26">
                  <c:v>13.15</c:v>
                </c:pt>
                <c:pt idx="27">
                  <c:v>13.15</c:v>
                </c:pt>
                <c:pt idx="28">
                  <c:v>13.146000000000001</c:v>
                </c:pt>
                <c:pt idx="29">
                  <c:v>13.137</c:v>
                </c:pt>
                <c:pt idx="30">
                  <c:v>12.999000000000001</c:v>
                </c:pt>
                <c:pt idx="31">
                  <c:v>12.961</c:v>
                </c:pt>
                <c:pt idx="32">
                  <c:v>13.038</c:v>
                </c:pt>
                <c:pt idx="33">
                  <c:v>13.025</c:v>
                </c:pt>
                <c:pt idx="34">
                  <c:v>12.999000000000001</c:v>
                </c:pt>
                <c:pt idx="35">
                  <c:v>12.977</c:v>
                </c:pt>
                <c:pt idx="36">
                  <c:v>12.957000000000001</c:v>
                </c:pt>
                <c:pt idx="37">
                  <c:v>12.943</c:v>
                </c:pt>
                <c:pt idx="38">
                  <c:v>12.965</c:v>
                </c:pt>
                <c:pt idx="39">
                  <c:v>12.939</c:v>
                </c:pt>
                <c:pt idx="40">
                  <c:v>12.935</c:v>
                </c:pt>
                <c:pt idx="41">
                  <c:v>12.922000000000001</c:v>
                </c:pt>
                <c:pt idx="42">
                  <c:v>12.909000000000001</c:v>
                </c:pt>
                <c:pt idx="43">
                  <c:v>12.917999999999999</c:v>
                </c:pt>
                <c:pt idx="44">
                  <c:v>12.909000000000001</c:v>
                </c:pt>
                <c:pt idx="45">
                  <c:v>12.887</c:v>
                </c:pt>
                <c:pt idx="46">
                  <c:v>12.78</c:v>
                </c:pt>
                <c:pt idx="47">
                  <c:v>12.856999999999999</c:v>
                </c:pt>
                <c:pt idx="48">
                  <c:v>12.84</c:v>
                </c:pt>
                <c:pt idx="49">
                  <c:v>12.814</c:v>
                </c:pt>
                <c:pt idx="50">
                  <c:v>12.78</c:v>
                </c:pt>
                <c:pt idx="51">
                  <c:v>12.741</c:v>
                </c:pt>
                <c:pt idx="52">
                  <c:v>12.711</c:v>
                </c:pt>
                <c:pt idx="53">
                  <c:v>12.667999999999999</c:v>
                </c:pt>
                <c:pt idx="54">
                  <c:v>12.621</c:v>
                </c:pt>
                <c:pt idx="55">
                  <c:v>12.53</c:v>
                </c:pt>
                <c:pt idx="56">
                  <c:v>12.492000000000001</c:v>
                </c:pt>
                <c:pt idx="57">
                  <c:v>12.448</c:v>
                </c:pt>
                <c:pt idx="58">
                  <c:v>12.444000000000001</c:v>
                </c:pt>
                <c:pt idx="59">
                  <c:v>12.379</c:v>
                </c:pt>
                <c:pt idx="60">
                  <c:v>11.893000000000001</c:v>
                </c:pt>
                <c:pt idx="61">
                  <c:v>10.571</c:v>
                </c:pt>
                <c:pt idx="62">
                  <c:v>10.484999999999999</c:v>
                </c:pt>
                <c:pt idx="63">
                  <c:v>9.9209999999999994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'5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C'!$M$2:$M$68</c:f>
              <c:numCache>
                <c:formatCode>General</c:formatCode>
                <c:ptCount val="67"/>
                <c:pt idx="0">
                  <c:v>13.339682080000001</c:v>
                </c:pt>
                <c:pt idx="1">
                  <c:v>13.31868208</c:v>
                </c:pt>
                <c:pt idx="2">
                  <c:v>13.306411199999999</c:v>
                </c:pt>
                <c:pt idx="3">
                  <c:v>13.288411200000001</c:v>
                </c:pt>
                <c:pt idx="4">
                  <c:v>13.287682080000002</c:v>
                </c:pt>
                <c:pt idx="5">
                  <c:v>13.2764112</c:v>
                </c:pt>
                <c:pt idx="6">
                  <c:v>13.2634112</c:v>
                </c:pt>
                <c:pt idx="7">
                  <c:v>13.20748832</c:v>
                </c:pt>
                <c:pt idx="8">
                  <c:v>13.220488319999999</c:v>
                </c:pt>
                <c:pt idx="9">
                  <c:v>13.215759200000001</c:v>
                </c:pt>
                <c:pt idx="10">
                  <c:v>13.224488320000001</c:v>
                </c:pt>
                <c:pt idx="11">
                  <c:v>13.223759200000002</c:v>
                </c:pt>
                <c:pt idx="12">
                  <c:v>13.2197592</c:v>
                </c:pt>
                <c:pt idx="13">
                  <c:v>13.220488319999999</c:v>
                </c:pt>
                <c:pt idx="14">
                  <c:v>13.2107592</c:v>
                </c:pt>
                <c:pt idx="15">
                  <c:v>13.217205679999999</c:v>
                </c:pt>
                <c:pt idx="16">
                  <c:v>13.2197592</c:v>
                </c:pt>
                <c:pt idx="17">
                  <c:v>13.228759200000001</c:v>
                </c:pt>
                <c:pt idx="18">
                  <c:v>13.215759200000001</c:v>
                </c:pt>
                <c:pt idx="19">
                  <c:v>13.1533932</c:v>
                </c:pt>
                <c:pt idx="20">
                  <c:v>13.223759200000002</c:v>
                </c:pt>
                <c:pt idx="21">
                  <c:v>13.2068128</c:v>
                </c:pt>
                <c:pt idx="22">
                  <c:v>13.194812799999999</c:v>
                </c:pt>
                <c:pt idx="23">
                  <c:v>13.18225928</c:v>
                </c:pt>
                <c:pt idx="24">
                  <c:v>13.181541920000001</c:v>
                </c:pt>
                <c:pt idx="25">
                  <c:v>13.120175920000001</c:v>
                </c:pt>
                <c:pt idx="26">
                  <c:v>13.177541920000001</c:v>
                </c:pt>
                <c:pt idx="27">
                  <c:v>13.178259280000001</c:v>
                </c:pt>
                <c:pt idx="28">
                  <c:v>13.174259280000001</c:v>
                </c:pt>
                <c:pt idx="29">
                  <c:v>13.164541920000001</c:v>
                </c:pt>
                <c:pt idx="30">
                  <c:v>13.07875632</c:v>
                </c:pt>
                <c:pt idx="31">
                  <c:v>13.050905200000001</c:v>
                </c:pt>
                <c:pt idx="32">
                  <c:v>13.0887444</c:v>
                </c:pt>
                <c:pt idx="33">
                  <c:v>13.079366480000001</c:v>
                </c:pt>
                <c:pt idx="34">
                  <c:v>13.0540956</c:v>
                </c:pt>
                <c:pt idx="35">
                  <c:v>13.031366480000001</c:v>
                </c:pt>
                <c:pt idx="36">
                  <c:v>13.009920000000001</c:v>
                </c:pt>
                <c:pt idx="37">
                  <c:v>12.995190879999999</c:v>
                </c:pt>
                <c:pt idx="38">
                  <c:v>13.01647352</c:v>
                </c:pt>
                <c:pt idx="39">
                  <c:v>12.992649119999999</c:v>
                </c:pt>
                <c:pt idx="40">
                  <c:v>12.98719088</c:v>
                </c:pt>
                <c:pt idx="41">
                  <c:v>12.977824720000001</c:v>
                </c:pt>
                <c:pt idx="42">
                  <c:v>12.960473520000001</c:v>
                </c:pt>
                <c:pt idx="43">
                  <c:v>12.97236648</c:v>
                </c:pt>
                <c:pt idx="44">
                  <c:v>12.960473520000001</c:v>
                </c:pt>
                <c:pt idx="45">
                  <c:v>12.939920000000001</c:v>
                </c:pt>
                <c:pt idx="46">
                  <c:v>12.86700048</c:v>
                </c:pt>
                <c:pt idx="47">
                  <c:v>12.91136648</c:v>
                </c:pt>
                <c:pt idx="48">
                  <c:v>12.893649119999999</c:v>
                </c:pt>
                <c:pt idx="49">
                  <c:v>12.86401528</c:v>
                </c:pt>
                <c:pt idx="50">
                  <c:v>12.833649119999999</c:v>
                </c:pt>
                <c:pt idx="51">
                  <c:v>12.79392</c:v>
                </c:pt>
                <c:pt idx="52">
                  <c:v>12.765366480000001</c:v>
                </c:pt>
                <c:pt idx="53">
                  <c:v>12.72236648</c:v>
                </c:pt>
                <c:pt idx="54">
                  <c:v>12.676824720000001</c:v>
                </c:pt>
                <c:pt idx="55">
                  <c:v>12.583649119999999</c:v>
                </c:pt>
                <c:pt idx="56">
                  <c:v>12.547824720000001</c:v>
                </c:pt>
                <c:pt idx="57">
                  <c:v>12.502366480000001</c:v>
                </c:pt>
                <c:pt idx="58">
                  <c:v>12.496920000000001</c:v>
                </c:pt>
                <c:pt idx="59">
                  <c:v>12.43482472</c:v>
                </c:pt>
                <c:pt idx="60">
                  <c:v>11.982905200000001</c:v>
                </c:pt>
                <c:pt idx="61">
                  <c:v>10.635527119999999</c:v>
                </c:pt>
                <c:pt idx="62">
                  <c:v>10.494408</c:v>
                </c:pt>
                <c:pt idx="63">
                  <c:v>9.9304079999999999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C'!$K$2:$K$68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8096"/>
        <c:axId val="431947312"/>
      </c:scatterChart>
      <c:scatterChart>
        <c:scatterStyle val="lineMarker"/>
        <c:varyColors val="0"/>
        <c:ser>
          <c:idx val="0"/>
          <c:order val="0"/>
          <c:tx>
            <c:strRef>
              <c:f>'5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 C'!$A$2:$A$67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C'!$E$2:$E$68</c:f>
              <c:numCache>
                <c:formatCode>General</c:formatCode>
                <c:ptCount val="67"/>
                <c:pt idx="0">
                  <c:v>7.4770000000000003</c:v>
                </c:pt>
                <c:pt idx="1">
                  <c:v>7.0030000000000001</c:v>
                </c:pt>
                <c:pt idx="2">
                  <c:v>6.577</c:v>
                </c:pt>
                <c:pt idx="3">
                  <c:v>6.18</c:v>
                </c:pt>
                <c:pt idx="4">
                  <c:v>5.8179999999999996</c:v>
                </c:pt>
                <c:pt idx="5">
                  <c:v>5.5</c:v>
                </c:pt>
                <c:pt idx="6">
                  <c:v>5.202</c:v>
                </c:pt>
                <c:pt idx="7">
                  <c:v>6.23</c:v>
                </c:pt>
                <c:pt idx="8">
                  <c:v>6.7080000000000002</c:v>
                </c:pt>
                <c:pt idx="9">
                  <c:v>6.2949999999999999</c:v>
                </c:pt>
                <c:pt idx="10">
                  <c:v>5.7779999999999996</c:v>
                </c:pt>
                <c:pt idx="11">
                  <c:v>5.2850000000000001</c:v>
                </c:pt>
                <c:pt idx="12">
                  <c:v>4.8479999999999999</c:v>
                </c:pt>
                <c:pt idx="13">
                  <c:v>4.4420000000000002</c:v>
                </c:pt>
                <c:pt idx="14">
                  <c:v>6.6269999999999998</c:v>
                </c:pt>
                <c:pt idx="15">
                  <c:v>6.5979999999999999</c:v>
                </c:pt>
                <c:pt idx="16">
                  <c:v>5.92</c:v>
                </c:pt>
                <c:pt idx="17">
                  <c:v>5.2149999999999999</c:v>
                </c:pt>
                <c:pt idx="18">
                  <c:v>4.6479999999999997</c:v>
                </c:pt>
                <c:pt idx="19">
                  <c:v>4.8819999999999997</c:v>
                </c:pt>
                <c:pt idx="20">
                  <c:v>6.7130000000000001</c:v>
                </c:pt>
                <c:pt idx="21">
                  <c:v>6.1870000000000003</c:v>
                </c:pt>
                <c:pt idx="22">
                  <c:v>5.4580000000000002</c:v>
                </c:pt>
                <c:pt idx="23">
                  <c:v>4.867</c:v>
                </c:pt>
                <c:pt idx="24">
                  <c:v>4.4779999999999998</c:v>
                </c:pt>
                <c:pt idx="25">
                  <c:v>5.4119999999999999</c:v>
                </c:pt>
                <c:pt idx="26">
                  <c:v>6.6630000000000003</c:v>
                </c:pt>
                <c:pt idx="27">
                  <c:v>6.04</c:v>
                </c:pt>
                <c:pt idx="28">
                  <c:v>5.2850000000000001</c:v>
                </c:pt>
                <c:pt idx="29">
                  <c:v>4.6399999999999997</c:v>
                </c:pt>
                <c:pt idx="30">
                  <c:v>4.2770000000000001</c:v>
                </c:pt>
                <c:pt idx="31">
                  <c:v>4.827</c:v>
                </c:pt>
                <c:pt idx="32">
                  <c:v>6.6920000000000002</c:v>
                </c:pt>
                <c:pt idx="33">
                  <c:v>6.3029999999999999</c:v>
                </c:pt>
                <c:pt idx="34">
                  <c:v>5.57</c:v>
                </c:pt>
                <c:pt idx="35">
                  <c:v>4.9349999999999996</c:v>
                </c:pt>
                <c:pt idx="36">
                  <c:v>4.415</c:v>
                </c:pt>
                <c:pt idx="37">
                  <c:v>5.8019999999999996</c:v>
                </c:pt>
                <c:pt idx="38">
                  <c:v>6.5650000000000004</c:v>
                </c:pt>
                <c:pt idx="39">
                  <c:v>5.8730000000000002</c:v>
                </c:pt>
                <c:pt idx="40">
                  <c:v>5.077</c:v>
                </c:pt>
                <c:pt idx="41">
                  <c:v>4.4119999999999999</c:v>
                </c:pt>
                <c:pt idx="42">
                  <c:v>6.0019999999999998</c:v>
                </c:pt>
                <c:pt idx="43">
                  <c:v>6.4550000000000001</c:v>
                </c:pt>
                <c:pt idx="44">
                  <c:v>5.6680000000000001</c:v>
                </c:pt>
                <c:pt idx="45">
                  <c:v>4.8170000000000002</c:v>
                </c:pt>
                <c:pt idx="46">
                  <c:v>4.2229999999999999</c:v>
                </c:pt>
                <c:pt idx="47">
                  <c:v>6.5720000000000001</c:v>
                </c:pt>
                <c:pt idx="48">
                  <c:v>6.1420000000000003</c:v>
                </c:pt>
                <c:pt idx="49">
                  <c:v>5.1820000000000004</c:v>
                </c:pt>
                <c:pt idx="50">
                  <c:v>4.3029999999999999</c:v>
                </c:pt>
                <c:pt idx="51">
                  <c:v>6.14</c:v>
                </c:pt>
                <c:pt idx="52">
                  <c:v>6.2320000000000002</c:v>
                </c:pt>
                <c:pt idx="53">
                  <c:v>5.2830000000000004</c:v>
                </c:pt>
                <c:pt idx="54">
                  <c:v>4.3019999999999996</c:v>
                </c:pt>
                <c:pt idx="55">
                  <c:v>5.91</c:v>
                </c:pt>
                <c:pt idx="56">
                  <c:v>6.2380000000000004</c:v>
                </c:pt>
                <c:pt idx="57">
                  <c:v>5.7320000000000002</c:v>
                </c:pt>
                <c:pt idx="58">
                  <c:v>5.7320000000000002</c:v>
                </c:pt>
                <c:pt idx="59">
                  <c:v>5.2080000000000002</c:v>
                </c:pt>
                <c:pt idx="60">
                  <c:v>4.1269999999999998</c:v>
                </c:pt>
                <c:pt idx="61">
                  <c:v>5.9729999999999999</c:v>
                </c:pt>
                <c:pt idx="62">
                  <c:v>6.0750000000000002</c:v>
                </c:pt>
                <c:pt idx="63">
                  <c:v>4.9029999999999996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C'!$G$2:$G$68</c:f>
              <c:numCache>
                <c:formatCode>General</c:formatCode>
                <c:ptCount val="67"/>
                <c:pt idx="0">
                  <c:v>-5.8000000000000003E-2</c:v>
                </c:pt>
                <c:pt idx="1">
                  <c:v>-5.8000000000000003E-2</c:v>
                </c:pt>
                <c:pt idx="2">
                  <c:v>-0.12</c:v>
                </c:pt>
                <c:pt idx="3">
                  <c:v>-0.12</c:v>
                </c:pt>
                <c:pt idx="4">
                  <c:v>-5.8000000000000003E-2</c:v>
                </c:pt>
                <c:pt idx="5">
                  <c:v>-0.12</c:v>
                </c:pt>
                <c:pt idx="6">
                  <c:v>-0.12</c:v>
                </c:pt>
                <c:pt idx="7">
                  <c:v>-1.232</c:v>
                </c:pt>
                <c:pt idx="8">
                  <c:v>-1.232</c:v>
                </c:pt>
                <c:pt idx="9">
                  <c:v>-1.17</c:v>
                </c:pt>
                <c:pt idx="10">
                  <c:v>-1.232</c:v>
                </c:pt>
                <c:pt idx="11">
                  <c:v>-1.17</c:v>
                </c:pt>
                <c:pt idx="12">
                  <c:v>-1.17</c:v>
                </c:pt>
                <c:pt idx="13">
                  <c:v>-1.232</c:v>
                </c:pt>
                <c:pt idx="14">
                  <c:v>-1.17</c:v>
                </c:pt>
                <c:pt idx="15">
                  <c:v>-1.2929999999999999</c:v>
                </c:pt>
                <c:pt idx="16">
                  <c:v>-1.17</c:v>
                </c:pt>
                <c:pt idx="17">
                  <c:v>-1.17</c:v>
                </c:pt>
                <c:pt idx="18">
                  <c:v>-1.17</c:v>
                </c:pt>
                <c:pt idx="19">
                  <c:v>-3.9449999999999998</c:v>
                </c:pt>
                <c:pt idx="20">
                  <c:v>-1.17</c:v>
                </c:pt>
                <c:pt idx="21">
                  <c:v>-2.2799999999999998</c:v>
                </c:pt>
                <c:pt idx="22">
                  <c:v>-2.2799999999999998</c:v>
                </c:pt>
                <c:pt idx="23">
                  <c:v>-2.403</c:v>
                </c:pt>
                <c:pt idx="24">
                  <c:v>-2.3420000000000001</c:v>
                </c:pt>
                <c:pt idx="25">
                  <c:v>-5.117</c:v>
                </c:pt>
                <c:pt idx="26">
                  <c:v>-2.3420000000000001</c:v>
                </c:pt>
                <c:pt idx="27">
                  <c:v>-2.403</c:v>
                </c:pt>
                <c:pt idx="28">
                  <c:v>-2.403</c:v>
                </c:pt>
                <c:pt idx="29">
                  <c:v>-2.3420000000000001</c:v>
                </c:pt>
                <c:pt idx="30">
                  <c:v>-6.782</c:v>
                </c:pt>
                <c:pt idx="31">
                  <c:v>-7.6449999999999996</c:v>
                </c:pt>
                <c:pt idx="32">
                  <c:v>-4.3150000000000004</c:v>
                </c:pt>
                <c:pt idx="33">
                  <c:v>-4.6230000000000002</c:v>
                </c:pt>
                <c:pt idx="34">
                  <c:v>-4.6849999999999996</c:v>
                </c:pt>
                <c:pt idx="35">
                  <c:v>-4.6230000000000002</c:v>
                </c:pt>
                <c:pt idx="36">
                  <c:v>-4.5</c:v>
                </c:pt>
                <c:pt idx="37">
                  <c:v>-4.4379999999999997</c:v>
                </c:pt>
                <c:pt idx="38">
                  <c:v>-4.3769999999999998</c:v>
                </c:pt>
                <c:pt idx="39">
                  <c:v>-4.5620000000000003</c:v>
                </c:pt>
                <c:pt idx="40">
                  <c:v>-4.4379999999999997</c:v>
                </c:pt>
                <c:pt idx="41">
                  <c:v>-4.7469999999999999</c:v>
                </c:pt>
                <c:pt idx="42">
                  <c:v>-4.3769999999999998</c:v>
                </c:pt>
                <c:pt idx="43">
                  <c:v>-4.6230000000000002</c:v>
                </c:pt>
                <c:pt idx="44">
                  <c:v>-4.3769999999999998</c:v>
                </c:pt>
                <c:pt idx="45">
                  <c:v>-4.5</c:v>
                </c:pt>
                <c:pt idx="46">
                  <c:v>-7.3979999999999997</c:v>
                </c:pt>
                <c:pt idx="47">
                  <c:v>-4.6230000000000002</c:v>
                </c:pt>
                <c:pt idx="48">
                  <c:v>-4.5620000000000003</c:v>
                </c:pt>
                <c:pt idx="49">
                  <c:v>-4.2530000000000001</c:v>
                </c:pt>
                <c:pt idx="50">
                  <c:v>-4.5620000000000003</c:v>
                </c:pt>
                <c:pt idx="51">
                  <c:v>-4.5</c:v>
                </c:pt>
                <c:pt idx="52">
                  <c:v>-4.6230000000000002</c:v>
                </c:pt>
                <c:pt idx="53">
                  <c:v>-4.6230000000000002</c:v>
                </c:pt>
                <c:pt idx="54">
                  <c:v>-4.7469999999999999</c:v>
                </c:pt>
                <c:pt idx="55">
                  <c:v>-4.5620000000000003</c:v>
                </c:pt>
                <c:pt idx="56">
                  <c:v>-4.7469999999999999</c:v>
                </c:pt>
                <c:pt idx="57">
                  <c:v>-4.6230000000000002</c:v>
                </c:pt>
                <c:pt idx="58">
                  <c:v>-4.5</c:v>
                </c:pt>
                <c:pt idx="59">
                  <c:v>-4.7469999999999999</c:v>
                </c:pt>
                <c:pt idx="60">
                  <c:v>-7.6449999999999996</c:v>
                </c:pt>
                <c:pt idx="61">
                  <c:v>-5.4870000000000001</c:v>
                </c:pt>
                <c:pt idx="62">
                  <c:v>-0.8</c:v>
                </c:pt>
                <c:pt idx="63">
                  <c:v>-0.8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'5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C'!$T$2:$T$68</c:f>
              <c:numCache>
                <c:formatCode>0.0</c:formatCode>
                <c:ptCount val="67"/>
                <c:pt idx="1">
                  <c:v>2.2222222222222223</c:v>
                </c:pt>
                <c:pt idx="3">
                  <c:v>1.1111111111111112</c:v>
                </c:pt>
                <c:pt idx="5">
                  <c:v>1.1111111111111112</c:v>
                </c:pt>
                <c:pt idx="7">
                  <c:v>0.55555555555555558</c:v>
                </c:pt>
                <c:pt idx="9">
                  <c:v>0</c:v>
                </c:pt>
                <c:pt idx="11">
                  <c:v>-0.55555555555555558</c:v>
                </c:pt>
                <c:pt idx="13">
                  <c:v>-2.7777777777777777</c:v>
                </c:pt>
                <c:pt idx="15">
                  <c:v>-2.7777777777777777</c:v>
                </c:pt>
                <c:pt idx="17">
                  <c:v>-2.2222222222222223</c:v>
                </c:pt>
                <c:pt idx="19">
                  <c:v>-2.7777777777777777</c:v>
                </c:pt>
                <c:pt idx="21">
                  <c:v>-2.7777777777777777</c:v>
                </c:pt>
                <c:pt idx="23">
                  <c:v>-2.7777777777777777</c:v>
                </c:pt>
                <c:pt idx="25">
                  <c:v>-3.3333333333333335</c:v>
                </c:pt>
                <c:pt idx="27">
                  <c:v>-3.3333333333333335</c:v>
                </c:pt>
                <c:pt idx="29">
                  <c:v>-3.3333333333333335</c:v>
                </c:pt>
                <c:pt idx="32">
                  <c:v>-3.3333333333333335</c:v>
                </c:pt>
                <c:pt idx="34">
                  <c:v>-3.8888888888888888</c:v>
                </c:pt>
                <c:pt idx="36">
                  <c:v>-3.8888888888888888</c:v>
                </c:pt>
                <c:pt idx="38">
                  <c:v>-3.8888888888888888</c:v>
                </c:pt>
                <c:pt idx="40">
                  <c:v>-3.8888888888888888</c:v>
                </c:pt>
                <c:pt idx="42">
                  <c:v>-3.8888888888888888</c:v>
                </c:pt>
                <c:pt idx="44">
                  <c:v>-4.4444444444444446</c:v>
                </c:pt>
                <c:pt idx="46">
                  <c:v>-3.8888888888888888</c:v>
                </c:pt>
                <c:pt idx="48">
                  <c:v>-5</c:v>
                </c:pt>
                <c:pt idx="50">
                  <c:v>-6.1111111111111107</c:v>
                </c:pt>
                <c:pt idx="52">
                  <c:v>-6.666666666666667</c:v>
                </c:pt>
                <c:pt idx="54">
                  <c:v>-6.666666666666667</c:v>
                </c:pt>
                <c:pt idx="56">
                  <c:v>-7.2222222222222223</c:v>
                </c:pt>
                <c:pt idx="60">
                  <c:v>-7.7777777777777777</c:v>
                </c:pt>
                <c:pt idx="62">
                  <c:v>-8.3333333333333339</c:v>
                </c:pt>
                <c:pt idx="63">
                  <c:v>-8.3333333333333339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8880"/>
        <c:axId val="431948488"/>
      </c:scatterChart>
      <c:valAx>
        <c:axId val="4319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7312"/>
        <c:crosses val="autoZero"/>
        <c:crossBetween val="midCat"/>
      </c:valAx>
      <c:valAx>
        <c:axId val="431947312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8096"/>
        <c:crosses val="autoZero"/>
        <c:crossBetween val="midCat"/>
      </c:valAx>
      <c:valAx>
        <c:axId val="431948488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8880"/>
        <c:crosses val="max"/>
        <c:crossBetween val="midCat"/>
      </c:valAx>
      <c:valAx>
        <c:axId val="43194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9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'heat capability'!$F$1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capability'!$F$2:$F$88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'heat capability'!$M$1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capability'!$M$2:$M$88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'heat capability'!$K$1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capability'!$K$2:$K$88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13.069000000000001</c:v>
                </c:pt>
                <c:pt idx="11">
                  <c:v>13.162000000000001</c:v>
                </c:pt>
                <c:pt idx="12">
                  <c:v>13.25</c:v>
                </c:pt>
                <c:pt idx="13">
                  <c:v>13.335000000000001</c:v>
                </c:pt>
                <c:pt idx="14">
                  <c:v>13.24</c:v>
                </c:pt>
                <c:pt idx="15">
                  <c:v>13.221</c:v>
                </c:pt>
                <c:pt idx="16">
                  <c:v>13.207000000000001</c:v>
                </c:pt>
                <c:pt idx="17">
                  <c:v>13.209</c:v>
                </c:pt>
                <c:pt idx="18">
                  <c:v>13.207000000000001</c:v>
                </c:pt>
                <c:pt idx="19">
                  <c:v>13.193</c:v>
                </c:pt>
                <c:pt idx="20">
                  <c:v>13.188000000000001</c:v>
                </c:pt>
                <c:pt idx="21">
                  <c:v>13.186</c:v>
                </c:pt>
                <c:pt idx="22">
                  <c:v>13.178000000000001</c:v>
                </c:pt>
                <c:pt idx="23">
                  <c:v>13.196999999999999</c:v>
                </c:pt>
                <c:pt idx="24">
                  <c:v>13.222</c:v>
                </c:pt>
                <c:pt idx="25">
                  <c:v>13.161</c:v>
                </c:pt>
                <c:pt idx="26">
                  <c:v>13.157999999999999</c:v>
                </c:pt>
                <c:pt idx="27">
                  <c:v>13.366</c:v>
                </c:pt>
                <c:pt idx="28">
                  <c:v>13.263999999999999</c:v>
                </c:pt>
                <c:pt idx="29">
                  <c:v>13.234</c:v>
                </c:pt>
                <c:pt idx="30">
                  <c:v>13.222</c:v>
                </c:pt>
                <c:pt idx="31">
                  <c:v>13.212999999999999</c:v>
                </c:pt>
                <c:pt idx="32">
                  <c:v>13.212999999999999</c:v>
                </c:pt>
                <c:pt idx="33">
                  <c:v>13.204000000000001</c:v>
                </c:pt>
                <c:pt idx="34">
                  <c:v>13.2</c:v>
                </c:pt>
                <c:pt idx="35">
                  <c:v>13.192</c:v>
                </c:pt>
                <c:pt idx="36">
                  <c:v>13.196</c:v>
                </c:pt>
                <c:pt idx="37">
                  <c:v>13.192</c:v>
                </c:pt>
                <c:pt idx="38">
                  <c:v>13.188000000000001</c:v>
                </c:pt>
                <c:pt idx="39">
                  <c:v>13.183</c:v>
                </c:pt>
                <c:pt idx="40">
                  <c:v>13.186999999999999</c:v>
                </c:pt>
                <c:pt idx="41">
                  <c:v>13.178000000000001</c:v>
                </c:pt>
                <c:pt idx="42">
                  <c:v>13.182</c:v>
                </c:pt>
                <c:pt idx="43">
                  <c:v>13.182</c:v>
                </c:pt>
                <c:pt idx="44">
                  <c:v>13.173999999999999</c:v>
                </c:pt>
                <c:pt idx="45">
                  <c:v>13.183</c:v>
                </c:pt>
                <c:pt idx="46">
                  <c:v>13.188000000000001</c:v>
                </c:pt>
                <c:pt idx="47">
                  <c:v>13.432</c:v>
                </c:pt>
                <c:pt idx="48">
                  <c:v>13.458</c:v>
                </c:pt>
                <c:pt idx="49">
                  <c:v>13.326000000000001</c:v>
                </c:pt>
                <c:pt idx="50">
                  <c:v>14.016</c:v>
                </c:pt>
                <c:pt idx="51">
                  <c:v>13.945</c:v>
                </c:pt>
                <c:pt idx="52">
                  <c:v>14.493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0912"/>
        <c:axId val="437231104"/>
      </c:scatterChart>
      <c:scatterChart>
        <c:scatterStyle val="lineMarker"/>
        <c:varyColors val="0"/>
        <c:ser>
          <c:idx val="0"/>
          <c:order val="0"/>
          <c:tx>
            <c:strRef>
              <c:f>'heat capability'!$E$1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capability'!$A$2:$A$87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capability'!$E$2:$E$88</c:f>
              <c:numCache>
                <c:formatCode>General</c:formatCode>
                <c:ptCount val="87"/>
                <c:pt idx="0">
                  <c:v>6.5650000000000004</c:v>
                </c:pt>
                <c:pt idx="1">
                  <c:v>5.8730000000000002</c:v>
                </c:pt>
                <c:pt idx="2">
                  <c:v>5.077</c:v>
                </c:pt>
                <c:pt idx="3">
                  <c:v>4.4119999999999999</c:v>
                </c:pt>
                <c:pt idx="4">
                  <c:v>6.0019999999999998</c:v>
                </c:pt>
                <c:pt idx="5">
                  <c:v>6.4550000000000001</c:v>
                </c:pt>
                <c:pt idx="6">
                  <c:v>5.6680000000000001</c:v>
                </c:pt>
                <c:pt idx="8">
                  <c:v>6.25</c:v>
                </c:pt>
                <c:pt idx="9">
                  <c:v>6.3879999999999999</c:v>
                </c:pt>
                <c:pt idx="10">
                  <c:v>8.6170000000000009</c:v>
                </c:pt>
                <c:pt idx="11">
                  <c:v>8.6229999999999993</c:v>
                </c:pt>
                <c:pt idx="12">
                  <c:v>8.6229999999999993</c:v>
                </c:pt>
                <c:pt idx="13">
                  <c:v>8.625</c:v>
                </c:pt>
                <c:pt idx="14">
                  <c:v>13.12</c:v>
                </c:pt>
                <c:pt idx="15">
                  <c:v>12.957000000000001</c:v>
                </c:pt>
                <c:pt idx="16">
                  <c:v>11.342000000000001</c:v>
                </c:pt>
                <c:pt idx="17">
                  <c:v>11.613</c:v>
                </c:pt>
                <c:pt idx="18">
                  <c:v>12.025</c:v>
                </c:pt>
                <c:pt idx="19">
                  <c:v>10.218</c:v>
                </c:pt>
                <c:pt idx="20">
                  <c:v>12.077</c:v>
                </c:pt>
                <c:pt idx="21">
                  <c:v>11.268000000000001</c:v>
                </c:pt>
                <c:pt idx="22">
                  <c:v>10.192</c:v>
                </c:pt>
                <c:pt idx="23">
                  <c:v>12.025</c:v>
                </c:pt>
                <c:pt idx="24">
                  <c:v>11.625</c:v>
                </c:pt>
                <c:pt idx="25">
                  <c:v>10.013</c:v>
                </c:pt>
                <c:pt idx="26">
                  <c:v>11.712</c:v>
                </c:pt>
                <c:pt idx="27">
                  <c:v>10.81</c:v>
                </c:pt>
                <c:pt idx="28">
                  <c:v>10.465</c:v>
                </c:pt>
                <c:pt idx="29">
                  <c:v>12.153</c:v>
                </c:pt>
                <c:pt idx="30">
                  <c:v>10.11</c:v>
                </c:pt>
                <c:pt idx="31">
                  <c:v>10.343</c:v>
                </c:pt>
                <c:pt idx="32">
                  <c:v>11.618</c:v>
                </c:pt>
                <c:pt idx="33">
                  <c:v>9.49</c:v>
                </c:pt>
                <c:pt idx="34">
                  <c:v>10.458</c:v>
                </c:pt>
                <c:pt idx="35">
                  <c:v>11.263</c:v>
                </c:pt>
                <c:pt idx="36">
                  <c:v>9.24</c:v>
                </c:pt>
                <c:pt idx="37">
                  <c:v>10.512</c:v>
                </c:pt>
                <c:pt idx="38">
                  <c:v>10.96</c:v>
                </c:pt>
                <c:pt idx="39">
                  <c:v>9.2530000000000001</c:v>
                </c:pt>
                <c:pt idx="40">
                  <c:v>10.917</c:v>
                </c:pt>
                <c:pt idx="41">
                  <c:v>10.651999999999999</c:v>
                </c:pt>
                <c:pt idx="42">
                  <c:v>9.3620000000000001</c:v>
                </c:pt>
                <c:pt idx="43">
                  <c:v>11.178000000000001</c:v>
                </c:pt>
                <c:pt idx="44">
                  <c:v>10.25</c:v>
                </c:pt>
                <c:pt idx="45">
                  <c:v>9.2750000000000004</c:v>
                </c:pt>
                <c:pt idx="46">
                  <c:v>11.038</c:v>
                </c:pt>
                <c:pt idx="47">
                  <c:v>10.605</c:v>
                </c:pt>
                <c:pt idx="48">
                  <c:v>12.207000000000001</c:v>
                </c:pt>
                <c:pt idx="49">
                  <c:v>12.087</c:v>
                </c:pt>
                <c:pt idx="50">
                  <c:v>10.057</c:v>
                </c:pt>
                <c:pt idx="51">
                  <c:v>12.407</c:v>
                </c:pt>
                <c:pt idx="52">
                  <c:v>12.147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capability'!$G$2:$G$88</c:f>
              <c:numCache>
                <c:formatCode>General</c:formatCode>
                <c:ptCount val="87"/>
                <c:pt idx="0">
                  <c:v>-4.3769999999999998</c:v>
                </c:pt>
                <c:pt idx="1">
                  <c:v>-4.5620000000000003</c:v>
                </c:pt>
                <c:pt idx="2">
                  <c:v>-4.4379999999999997</c:v>
                </c:pt>
                <c:pt idx="3">
                  <c:v>-4.7469999999999999</c:v>
                </c:pt>
                <c:pt idx="4">
                  <c:v>-4.3769999999999998</c:v>
                </c:pt>
                <c:pt idx="5">
                  <c:v>-4.6230000000000002</c:v>
                </c:pt>
                <c:pt idx="6">
                  <c:v>-4.3769999999999998</c:v>
                </c:pt>
                <c:pt idx="8">
                  <c:v>32.314999999999998</c:v>
                </c:pt>
                <c:pt idx="9">
                  <c:v>-0.55200000000000005</c:v>
                </c:pt>
                <c:pt idx="10">
                  <c:v>9.8680000000000003</c:v>
                </c:pt>
                <c:pt idx="11">
                  <c:v>5.367</c:v>
                </c:pt>
                <c:pt idx="12">
                  <c:v>12.52</c:v>
                </c:pt>
                <c:pt idx="13">
                  <c:v>39.344999999999999</c:v>
                </c:pt>
                <c:pt idx="14">
                  <c:v>5.4279999999999999</c:v>
                </c:pt>
                <c:pt idx="15">
                  <c:v>2.16</c:v>
                </c:pt>
                <c:pt idx="16">
                  <c:v>1.5429999999999999</c:v>
                </c:pt>
                <c:pt idx="17">
                  <c:v>0.372</c:v>
                </c:pt>
                <c:pt idx="18">
                  <c:v>0.187</c:v>
                </c:pt>
                <c:pt idx="19">
                  <c:v>6.3E-2</c:v>
                </c:pt>
                <c:pt idx="20">
                  <c:v>2E-3</c:v>
                </c:pt>
                <c:pt idx="21">
                  <c:v>-0.12</c:v>
                </c:pt>
                <c:pt idx="22">
                  <c:v>-0.12</c:v>
                </c:pt>
                <c:pt idx="23">
                  <c:v>-0.24299999999999999</c:v>
                </c:pt>
                <c:pt idx="24">
                  <c:v>-0.182</c:v>
                </c:pt>
                <c:pt idx="25">
                  <c:v>-3.02</c:v>
                </c:pt>
                <c:pt idx="26">
                  <c:v>-0.24299999999999999</c:v>
                </c:pt>
                <c:pt idx="27">
                  <c:v>29.847999999999999</c:v>
                </c:pt>
                <c:pt idx="28">
                  <c:v>-0.182</c:v>
                </c:pt>
                <c:pt idx="29">
                  <c:v>-0.182</c:v>
                </c:pt>
                <c:pt idx="30">
                  <c:v>-0.182</c:v>
                </c:pt>
                <c:pt idx="31">
                  <c:v>-0.24299999999999999</c:v>
                </c:pt>
                <c:pt idx="32">
                  <c:v>-0.182</c:v>
                </c:pt>
                <c:pt idx="33">
                  <c:v>-0.182</c:v>
                </c:pt>
                <c:pt idx="34">
                  <c:v>-0.182</c:v>
                </c:pt>
                <c:pt idx="35">
                  <c:v>-0.24299999999999999</c:v>
                </c:pt>
                <c:pt idx="36">
                  <c:v>-0.182</c:v>
                </c:pt>
                <c:pt idx="37">
                  <c:v>-0.24299999999999999</c:v>
                </c:pt>
                <c:pt idx="38">
                  <c:v>-0.24299999999999999</c:v>
                </c:pt>
                <c:pt idx="39">
                  <c:v>-0.24299999999999999</c:v>
                </c:pt>
                <c:pt idx="40">
                  <c:v>-0.182</c:v>
                </c:pt>
                <c:pt idx="41">
                  <c:v>-0.182</c:v>
                </c:pt>
                <c:pt idx="42">
                  <c:v>-0.182</c:v>
                </c:pt>
                <c:pt idx="43">
                  <c:v>-0.182</c:v>
                </c:pt>
                <c:pt idx="44">
                  <c:v>-0.24299999999999999</c:v>
                </c:pt>
                <c:pt idx="45">
                  <c:v>-0.24299999999999999</c:v>
                </c:pt>
                <c:pt idx="46">
                  <c:v>-0.24299999999999999</c:v>
                </c:pt>
                <c:pt idx="47">
                  <c:v>27.073</c:v>
                </c:pt>
                <c:pt idx="48">
                  <c:v>26.518000000000001</c:v>
                </c:pt>
                <c:pt idx="49">
                  <c:v>-0.24299999999999999</c:v>
                </c:pt>
                <c:pt idx="50">
                  <c:v>21.832000000000001</c:v>
                </c:pt>
                <c:pt idx="51">
                  <c:v>0.187</c:v>
                </c:pt>
                <c:pt idx="52">
                  <c:v>0.433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'heat capability'!$T$1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capability'!$T$2:$T$88</c:f>
              <c:numCache>
                <c:formatCode>0.0</c:formatCode>
                <c:ptCount val="87"/>
                <c:pt idx="0">
                  <c:v>-3.8888888888888888</c:v>
                </c:pt>
                <c:pt idx="2">
                  <c:v>-3.8888888888888888</c:v>
                </c:pt>
                <c:pt idx="4">
                  <c:v>-3.8888888888888888</c:v>
                </c:pt>
                <c:pt idx="6">
                  <c:v>-4.4444444444444446</c:v>
                </c:pt>
                <c:pt idx="9">
                  <c:v>-7.2222222222222223</c:v>
                </c:pt>
                <c:pt idx="11">
                  <c:v>-6.666666666666667</c:v>
                </c:pt>
                <c:pt idx="13">
                  <c:v>-6.1111111111111107</c:v>
                </c:pt>
                <c:pt idx="15">
                  <c:v>-7.2222222222222223</c:v>
                </c:pt>
                <c:pt idx="17">
                  <c:v>-7.2222222222222223</c:v>
                </c:pt>
                <c:pt idx="19">
                  <c:v>-7.7777777777777777</c:v>
                </c:pt>
                <c:pt idx="21">
                  <c:v>-8.3333333333333339</c:v>
                </c:pt>
                <c:pt idx="23">
                  <c:v>-10</c:v>
                </c:pt>
                <c:pt idx="25">
                  <c:v>-10</c:v>
                </c:pt>
                <c:pt idx="27">
                  <c:v>-10.555555555555555</c:v>
                </c:pt>
                <c:pt idx="29">
                  <c:v>-11.666666666666666</c:v>
                </c:pt>
                <c:pt idx="31">
                  <c:v>-12.777777777777779</c:v>
                </c:pt>
                <c:pt idx="33">
                  <c:v>-12.777777777777779</c:v>
                </c:pt>
                <c:pt idx="35">
                  <c:v>-14.444444444444445</c:v>
                </c:pt>
                <c:pt idx="37">
                  <c:v>-13.888888888888889</c:v>
                </c:pt>
                <c:pt idx="39">
                  <c:v>-13.888888888888889</c:v>
                </c:pt>
                <c:pt idx="41">
                  <c:v>-13.333333333333334</c:v>
                </c:pt>
                <c:pt idx="43">
                  <c:v>-14.444444444444445</c:v>
                </c:pt>
                <c:pt idx="45">
                  <c:v>-14.444444444444445</c:v>
                </c:pt>
                <c:pt idx="47">
                  <c:v>-13.888888888888889</c:v>
                </c:pt>
                <c:pt idx="49">
                  <c:v>-13.888888888888889</c:v>
                </c:pt>
                <c:pt idx="51">
                  <c:v>-12.777777777777779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0520"/>
        <c:axId val="437221304"/>
      </c:scatterChart>
      <c:valAx>
        <c:axId val="4372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1104"/>
        <c:crosses val="autoZero"/>
        <c:crossBetween val="midCat"/>
      </c:valAx>
      <c:valAx>
        <c:axId val="437231104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0912"/>
        <c:crosses val="autoZero"/>
        <c:crossBetween val="midCat"/>
      </c:valAx>
      <c:valAx>
        <c:axId val="437221304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0520"/>
        <c:crosses val="max"/>
        <c:crossBetween val="midCat"/>
      </c:valAx>
      <c:valAx>
        <c:axId val="437220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22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'heat capability'!$E$1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capability'!$E$2:$E$88</c:f>
              <c:numCache>
                <c:formatCode>General</c:formatCode>
                <c:ptCount val="87"/>
                <c:pt idx="0">
                  <c:v>6.5650000000000004</c:v>
                </c:pt>
                <c:pt idx="1">
                  <c:v>5.8730000000000002</c:v>
                </c:pt>
                <c:pt idx="2">
                  <c:v>5.077</c:v>
                </c:pt>
                <c:pt idx="3">
                  <c:v>4.4119999999999999</c:v>
                </c:pt>
                <c:pt idx="4">
                  <c:v>6.0019999999999998</c:v>
                </c:pt>
                <c:pt idx="5">
                  <c:v>6.4550000000000001</c:v>
                </c:pt>
                <c:pt idx="6">
                  <c:v>5.6680000000000001</c:v>
                </c:pt>
                <c:pt idx="8">
                  <c:v>6.25</c:v>
                </c:pt>
                <c:pt idx="9">
                  <c:v>6.3879999999999999</c:v>
                </c:pt>
                <c:pt idx="10">
                  <c:v>8.6170000000000009</c:v>
                </c:pt>
                <c:pt idx="11">
                  <c:v>8.6229999999999993</c:v>
                </c:pt>
                <c:pt idx="12">
                  <c:v>8.6229999999999993</c:v>
                </c:pt>
                <c:pt idx="13">
                  <c:v>8.625</c:v>
                </c:pt>
                <c:pt idx="14">
                  <c:v>13.12</c:v>
                </c:pt>
                <c:pt idx="15">
                  <c:v>12.957000000000001</c:v>
                </c:pt>
                <c:pt idx="16">
                  <c:v>11.342000000000001</c:v>
                </c:pt>
                <c:pt idx="17">
                  <c:v>11.613</c:v>
                </c:pt>
                <c:pt idx="18">
                  <c:v>12.025</c:v>
                </c:pt>
                <c:pt idx="19">
                  <c:v>10.218</c:v>
                </c:pt>
                <c:pt idx="20">
                  <c:v>12.077</c:v>
                </c:pt>
                <c:pt idx="21">
                  <c:v>11.268000000000001</c:v>
                </c:pt>
                <c:pt idx="22">
                  <c:v>10.192</c:v>
                </c:pt>
                <c:pt idx="23">
                  <c:v>12.025</c:v>
                </c:pt>
                <c:pt idx="24">
                  <c:v>11.625</c:v>
                </c:pt>
                <c:pt idx="25">
                  <c:v>10.013</c:v>
                </c:pt>
                <c:pt idx="26">
                  <c:v>11.712</c:v>
                </c:pt>
                <c:pt idx="27">
                  <c:v>10.81</c:v>
                </c:pt>
                <c:pt idx="28">
                  <c:v>10.465</c:v>
                </c:pt>
                <c:pt idx="29">
                  <c:v>12.153</c:v>
                </c:pt>
                <c:pt idx="30">
                  <c:v>10.11</c:v>
                </c:pt>
                <c:pt idx="31">
                  <c:v>10.343</c:v>
                </c:pt>
                <c:pt idx="32">
                  <c:v>11.618</c:v>
                </c:pt>
                <c:pt idx="33">
                  <c:v>9.49</c:v>
                </c:pt>
                <c:pt idx="34">
                  <c:v>10.458</c:v>
                </c:pt>
                <c:pt idx="35">
                  <c:v>11.263</c:v>
                </c:pt>
                <c:pt idx="36">
                  <c:v>9.24</c:v>
                </c:pt>
                <c:pt idx="37">
                  <c:v>10.512</c:v>
                </c:pt>
                <c:pt idx="38">
                  <c:v>10.96</c:v>
                </c:pt>
                <c:pt idx="39">
                  <c:v>9.2530000000000001</c:v>
                </c:pt>
                <c:pt idx="40">
                  <c:v>10.917</c:v>
                </c:pt>
                <c:pt idx="41">
                  <c:v>10.651999999999999</c:v>
                </c:pt>
                <c:pt idx="42">
                  <c:v>9.3620000000000001</c:v>
                </c:pt>
                <c:pt idx="43">
                  <c:v>11.178000000000001</c:v>
                </c:pt>
                <c:pt idx="44">
                  <c:v>10.25</c:v>
                </c:pt>
                <c:pt idx="45">
                  <c:v>9.2750000000000004</c:v>
                </c:pt>
                <c:pt idx="46">
                  <c:v>11.038</c:v>
                </c:pt>
                <c:pt idx="47">
                  <c:v>10.605</c:v>
                </c:pt>
                <c:pt idx="48">
                  <c:v>12.207000000000001</c:v>
                </c:pt>
                <c:pt idx="49">
                  <c:v>12.087</c:v>
                </c:pt>
                <c:pt idx="50">
                  <c:v>10.057</c:v>
                </c:pt>
                <c:pt idx="51">
                  <c:v>12.407</c:v>
                </c:pt>
                <c:pt idx="52">
                  <c:v>12.147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'heat capability'!$F$1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capability'!$F$2:$F$88</c:f>
              <c:numCache>
                <c:formatCode>General</c:formatCode>
                <c:ptCount val="87"/>
                <c:pt idx="0">
                  <c:v>12.965</c:v>
                </c:pt>
                <c:pt idx="1">
                  <c:v>12.939</c:v>
                </c:pt>
                <c:pt idx="2">
                  <c:v>12.935</c:v>
                </c:pt>
                <c:pt idx="3">
                  <c:v>12.922000000000001</c:v>
                </c:pt>
                <c:pt idx="4">
                  <c:v>12.909000000000001</c:v>
                </c:pt>
                <c:pt idx="5">
                  <c:v>12.917999999999999</c:v>
                </c:pt>
                <c:pt idx="6">
                  <c:v>12.909000000000001</c:v>
                </c:pt>
                <c:pt idx="8">
                  <c:v>11.988</c:v>
                </c:pt>
                <c:pt idx="9">
                  <c:v>13.034000000000001</c:v>
                </c:pt>
                <c:pt idx="10">
                  <c:v>13.176</c:v>
                </c:pt>
                <c:pt idx="11">
                  <c:v>13.236000000000001</c:v>
                </c:pt>
                <c:pt idx="12">
                  <c:v>13.404</c:v>
                </c:pt>
                <c:pt idx="13">
                  <c:v>13.782999999999999</c:v>
                </c:pt>
                <c:pt idx="14">
                  <c:v>13.308999999999999</c:v>
                </c:pt>
                <c:pt idx="15">
                  <c:v>13.249000000000001</c:v>
                </c:pt>
                <c:pt idx="16">
                  <c:v>13.227</c:v>
                </c:pt>
                <c:pt idx="17">
                  <c:v>13.215</c:v>
                </c:pt>
                <c:pt idx="18">
                  <c:v>13.21</c:v>
                </c:pt>
                <c:pt idx="19">
                  <c:v>13.193</c:v>
                </c:pt>
                <c:pt idx="20">
                  <c:v>13.189</c:v>
                </c:pt>
                <c:pt idx="21">
                  <c:v>13.183999999999999</c:v>
                </c:pt>
                <c:pt idx="22">
                  <c:v>13.176</c:v>
                </c:pt>
                <c:pt idx="23">
                  <c:v>13.327</c:v>
                </c:pt>
                <c:pt idx="24">
                  <c:v>13.218999999999999</c:v>
                </c:pt>
                <c:pt idx="25">
                  <c:v>13.124000000000001</c:v>
                </c:pt>
                <c:pt idx="26">
                  <c:v>13.154</c:v>
                </c:pt>
                <c:pt idx="27">
                  <c:v>13.736000000000001</c:v>
                </c:pt>
                <c:pt idx="28">
                  <c:v>13.262</c:v>
                </c:pt>
                <c:pt idx="29">
                  <c:v>13.231999999999999</c:v>
                </c:pt>
                <c:pt idx="30">
                  <c:v>13.218999999999999</c:v>
                </c:pt>
                <c:pt idx="31">
                  <c:v>13.21</c:v>
                </c:pt>
                <c:pt idx="32">
                  <c:v>13.21</c:v>
                </c:pt>
                <c:pt idx="33">
                  <c:v>13.202</c:v>
                </c:pt>
                <c:pt idx="34">
                  <c:v>13.196999999999999</c:v>
                </c:pt>
                <c:pt idx="35">
                  <c:v>13.189</c:v>
                </c:pt>
                <c:pt idx="36">
                  <c:v>13.193</c:v>
                </c:pt>
                <c:pt idx="37">
                  <c:v>13.189</c:v>
                </c:pt>
                <c:pt idx="38">
                  <c:v>13.183999999999999</c:v>
                </c:pt>
                <c:pt idx="39">
                  <c:v>13.18</c:v>
                </c:pt>
                <c:pt idx="40">
                  <c:v>13.183999999999999</c:v>
                </c:pt>
                <c:pt idx="41">
                  <c:v>13.176</c:v>
                </c:pt>
                <c:pt idx="42">
                  <c:v>13.18</c:v>
                </c:pt>
                <c:pt idx="43">
                  <c:v>13.18</c:v>
                </c:pt>
                <c:pt idx="44">
                  <c:v>13.172000000000001</c:v>
                </c:pt>
                <c:pt idx="45">
                  <c:v>13.18</c:v>
                </c:pt>
                <c:pt idx="46">
                  <c:v>13.183999999999999</c:v>
                </c:pt>
                <c:pt idx="47">
                  <c:v>13.766</c:v>
                </c:pt>
                <c:pt idx="48">
                  <c:v>13.787000000000001</c:v>
                </c:pt>
                <c:pt idx="49">
                  <c:v>13.321999999999999</c:v>
                </c:pt>
                <c:pt idx="50">
                  <c:v>14.295999999999999</c:v>
                </c:pt>
                <c:pt idx="51">
                  <c:v>13.946999999999999</c:v>
                </c:pt>
                <c:pt idx="52">
                  <c:v>14.497999999999999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'heat capability'!$A$2:$A$88</c:f>
              <c:numCache>
                <c:formatCode>General</c:formatCode>
                <c:ptCount val="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1.5002777777777778</c:v>
                </c:pt>
                <c:pt idx="4">
                  <c:v>2.0002777777777778</c:v>
                </c:pt>
                <c:pt idx="5">
                  <c:v>2.5002777777777778</c:v>
                </c:pt>
                <c:pt idx="6">
                  <c:v>3.0002777777777778</c:v>
                </c:pt>
                <c:pt idx="8">
                  <c:v>15.286666666666667</c:v>
                </c:pt>
                <c:pt idx="9">
                  <c:v>15.786944444444444</c:v>
                </c:pt>
                <c:pt idx="10">
                  <c:v>16.286944444444444</c:v>
                </c:pt>
                <c:pt idx="11">
                  <c:v>16.786944444444444</c:v>
                </c:pt>
                <c:pt idx="12">
                  <c:v>17.286944444444444</c:v>
                </c:pt>
                <c:pt idx="13">
                  <c:v>17.786944444444444</c:v>
                </c:pt>
                <c:pt idx="14">
                  <c:v>18.286944444444444</c:v>
                </c:pt>
                <c:pt idx="15">
                  <c:v>18.786666666666665</c:v>
                </c:pt>
                <c:pt idx="16">
                  <c:v>19.287777777777777</c:v>
                </c:pt>
                <c:pt idx="17">
                  <c:v>19.787777777777777</c:v>
                </c:pt>
                <c:pt idx="18">
                  <c:v>20.287777777777777</c:v>
                </c:pt>
                <c:pt idx="19">
                  <c:v>20.787777777777777</c:v>
                </c:pt>
                <c:pt idx="20">
                  <c:v>21.287777777777777</c:v>
                </c:pt>
                <c:pt idx="21">
                  <c:v>21.787777777777777</c:v>
                </c:pt>
                <c:pt idx="22">
                  <c:v>22.287777777777777</c:v>
                </c:pt>
                <c:pt idx="23">
                  <c:v>22.787777777777777</c:v>
                </c:pt>
                <c:pt idx="24">
                  <c:v>23.287777777777777</c:v>
                </c:pt>
                <c:pt idx="25">
                  <c:v>23.787777777777777</c:v>
                </c:pt>
                <c:pt idx="26">
                  <c:v>24.287777777777777</c:v>
                </c:pt>
                <c:pt idx="27">
                  <c:v>24.787777777777777</c:v>
                </c:pt>
                <c:pt idx="28">
                  <c:v>25.287777777777777</c:v>
                </c:pt>
                <c:pt idx="29">
                  <c:v>25.787777777777777</c:v>
                </c:pt>
                <c:pt idx="30">
                  <c:v>26.288055555555555</c:v>
                </c:pt>
                <c:pt idx="31">
                  <c:v>26.788055555555555</c:v>
                </c:pt>
                <c:pt idx="32">
                  <c:v>27.288055555555555</c:v>
                </c:pt>
                <c:pt idx="33">
                  <c:v>27.788055555555555</c:v>
                </c:pt>
                <c:pt idx="34">
                  <c:v>28.288055555555555</c:v>
                </c:pt>
                <c:pt idx="35">
                  <c:v>28.788055555555555</c:v>
                </c:pt>
                <c:pt idx="36">
                  <c:v>29.288055555555555</c:v>
                </c:pt>
                <c:pt idx="37">
                  <c:v>29.788055555555555</c:v>
                </c:pt>
                <c:pt idx="38">
                  <c:v>30.288055555555555</c:v>
                </c:pt>
                <c:pt idx="39">
                  <c:v>30.788055555555555</c:v>
                </c:pt>
                <c:pt idx="40">
                  <c:v>31.288055555555555</c:v>
                </c:pt>
                <c:pt idx="41">
                  <c:v>31.788055555555555</c:v>
                </c:pt>
                <c:pt idx="42">
                  <c:v>32.288055555555559</c:v>
                </c:pt>
                <c:pt idx="43">
                  <c:v>32.788055555555559</c:v>
                </c:pt>
                <c:pt idx="44">
                  <c:v>33.288055555555559</c:v>
                </c:pt>
                <c:pt idx="45">
                  <c:v>33.788055555555559</c:v>
                </c:pt>
                <c:pt idx="46">
                  <c:v>34.288055555555559</c:v>
                </c:pt>
                <c:pt idx="47">
                  <c:v>34.788055555555559</c:v>
                </c:pt>
                <c:pt idx="48">
                  <c:v>35.288333333333334</c:v>
                </c:pt>
                <c:pt idx="49">
                  <c:v>35.788333333333334</c:v>
                </c:pt>
                <c:pt idx="50">
                  <c:v>36.288333333333334</c:v>
                </c:pt>
                <c:pt idx="51">
                  <c:v>36.788333333333334</c:v>
                </c:pt>
                <c:pt idx="52">
                  <c:v>37.225000000000001</c:v>
                </c:pt>
              </c:numCache>
            </c:numRef>
          </c:xVal>
          <c:yVal>
            <c:numRef>
              <c:f>'heat capability'!$G$2:$G$88</c:f>
              <c:numCache>
                <c:formatCode>General</c:formatCode>
                <c:ptCount val="87"/>
                <c:pt idx="0">
                  <c:v>-4.3769999999999998</c:v>
                </c:pt>
                <c:pt idx="1">
                  <c:v>-4.5620000000000003</c:v>
                </c:pt>
                <c:pt idx="2">
                  <c:v>-4.4379999999999997</c:v>
                </c:pt>
                <c:pt idx="3">
                  <c:v>-4.7469999999999999</c:v>
                </c:pt>
                <c:pt idx="4">
                  <c:v>-4.3769999999999998</c:v>
                </c:pt>
                <c:pt idx="5">
                  <c:v>-4.6230000000000002</c:v>
                </c:pt>
                <c:pt idx="6">
                  <c:v>-4.3769999999999998</c:v>
                </c:pt>
                <c:pt idx="8">
                  <c:v>32.314999999999998</c:v>
                </c:pt>
                <c:pt idx="9">
                  <c:v>-0.55200000000000005</c:v>
                </c:pt>
                <c:pt idx="10">
                  <c:v>9.8680000000000003</c:v>
                </c:pt>
                <c:pt idx="11">
                  <c:v>5.367</c:v>
                </c:pt>
                <c:pt idx="12">
                  <c:v>12.52</c:v>
                </c:pt>
                <c:pt idx="13">
                  <c:v>39.344999999999999</c:v>
                </c:pt>
                <c:pt idx="14">
                  <c:v>5.4279999999999999</c:v>
                </c:pt>
                <c:pt idx="15">
                  <c:v>2.16</c:v>
                </c:pt>
                <c:pt idx="16">
                  <c:v>1.5429999999999999</c:v>
                </c:pt>
                <c:pt idx="17">
                  <c:v>0.372</c:v>
                </c:pt>
                <c:pt idx="18">
                  <c:v>0.187</c:v>
                </c:pt>
                <c:pt idx="19">
                  <c:v>6.3E-2</c:v>
                </c:pt>
                <c:pt idx="20">
                  <c:v>2E-3</c:v>
                </c:pt>
                <c:pt idx="21">
                  <c:v>-0.12</c:v>
                </c:pt>
                <c:pt idx="22">
                  <c:v>-0.12</c:v>
                </c:pt>
                <c:pt idx="23">
                  <c:v>-0.24299999999999999</c:v>
                </c:pt>
                <c:pt idx="24">
                  <c:v>-0.182</c:v>
                </c:pt>
                <c:pt idx="25">
                  <c:v>-3.02</c:v>
                </c:pt>
                <c:pt idx="26">
                  <c:v>-0.24299999999999999</c:v>
                </c:pt>
                <c:pt idx="27">
                  <c:v>29.847999999999999</c:v>
                </c:pt>
                <c:pt idx="28">
                  <c:v>-0.182</c:v>
                </c:pt>
                <c:pt idx="29">
                  <c:v>-0.182</c:v>
                </c:pt>
                <c:pt idx="30">
                  <c:v>-0.182</c:v>
                </c:pt>
                <c:pt idx="31">
                  <c:v>-0.24299999999999999</c:v>
                </c:pt>
                <c:pt idx="32">
                  <c:v>-0.182</c:v>
                </c:pt>
                <c:pt idx="33">
                  <c:v>-0.182</c:v>
                </c:pt>
                <c:pt idx="34">
                  <c:v>-0.182</c:v>
                </c:pt>
                <c:pt idx="35">
                  <c:v>-0.24299999999999999</c:v>
                </c:pt>
                <c:pt idx="36">
                  <c:v>-0.182</c:v>
                </c:pt>
                <c:pt idx="37">
                  <c:v>-0.24299999999999999</c:v>
                </c:pt>
                <c:pt idx="38">
                  <c:v>-0.24299999999999999</c:v>
                </c:pt>
                <c:pt idx="39">
                  <c:v>-0.24299999999999999</c:v>
                </c:pt>
                <c:pt idx="40">
                  <c:v>-0.182</c:v>
                </c:pt>
                <c:pt idx="41">
                  <c:v>-0.182</c:v>
                </c:pt>
                <c:pt idx="42">
                  <c:v>-0.182</c:v>
                </c:pt>
                <c:pt idx="43">
                  <c:v>-0.182</c:v>
                </c:pt>
                <c:pt idx="44">
                  <c:v>-0.24299999999999999</c:v>
                </c:pt>
                <c:pt idx="45">
                  <c:v>-0.24299999999999999</c:v>
                </c:pt>
                <c:pt idx="46">
                  <c:v>-0.24299999999999999</c:v>
                </c:pt>
                <c:pt idx="47">
                  <c:v>27.073</c:v>
                </c:pt>
                <c:pt idx="48">
                  <c:v>26.518000000000001</c:v>
                </c:pt>
                <c:pt idx="49">
                  <c:v>-0.24299999999999999</c:v>
                </c:pt>
                <c:pt idx="50">
                  <c:v>21.832000000000001</c:v>
                </c:pt>
                <c:pt idx="51">
                  <c:v>0.187</c:v>
                </c:pt>
                <c:pt idx="52">
                  <c:v>0.433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9144"/>
        <c:axId val="437221696"/>
      </c:scatterChart>
      <c:valAx>
        <c:axId val="43722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1696"/>
        <c:crosses val="autoZero"/>
        <c:crossBetween val="midCat"/>
      </c:valAx>
      <c:valAx>
        <c:axId val="437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Capability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'heat capability'!$U$1</c:f>
              <c:strCache>
                <c:ptCount val="1"/>
                <c:pt idx="0">
                  <c:v>Heat Capability, delta T,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 capability'!$T$2:$T$88</c:f>
              <c:numCache>
                <c:formatCode>0.0</c:formatCode>
                <c:ptCount val="87"/>
                <c:pt idx="0">
                  <c:v>-3.8888888888888888</c:v>
                </c:pt>
                <c:pt idx="2">
                  <c:v>-3.8888888888888888</c:v>
                </c:pt>
                <c:pt idx="4">
                  <c:v>-3.8888888888888888</c:v>
                </c:pt>
                <c:pt idx="6">
                  <c:v>-4.4444444444444446</c:v>
                </c:pt>
                <c:pt idx="9">
                  <c:v>-7.2222222222222223</c:v>
                </c:pt>
                <c:pt idx="11">
                  <c:v>-6.666666666666667</c:v>
                </c:pt>
                <c:pt idx="13">
                  <c:v>-6.1111111111111107</c:v>
                </c:pt>
                <c:pt idx="15">
                  <c:v>-7.2222222222222223</c:v>
                </c:pt>
                <c:pt idx="17">
                  <c:v>-7.2222222222222223</c:v>
                </c:pt>
                <c:pt idx="19">
                  <c:v>-7.7777777777777777</c:v>
                </c:pt>
                <c:pt idx="21">
                  <c:v>-8.3333333333333339</c:v>
                </c:pt>
                <c:pt idx="23">
                  <c:v>-10</c:v>
                </c:pt>
                <c:pt idx="25">
                  <c:v>-10</c:v>
                </c:pt>
                <c:pt idx="27">
                  <c:v>-10.555555555555555</c:v>
                </c:pt>
                <c:pt idx="29">
                  <c:v>-11.666666666666666</c:v>
                </c:pt>
                <c:pt idx="31">
                  <c:v>-12.777777777777779</c:v>
                </c:pt>
                <c:pt idx="33">
                  <c:v>-12.777777777777779</c:v>
                </c:pt>
                <c:pt idx="35">
                  <c:v>-14.444444444444445</c:v>
                </c:pt>
                <c:pt idx="37">
                  <c:v>-13.888888888888889</c:v>
                </c:pt>
                <c:pt idx="39">
                  <c:v>-13.888888888888889</c:v>
                </c:pt>
                <c:pt idx="41">
                  <c:v>-13.333333333333334</c:v>
                </c:pt>
                <c:pt idx="43">
                  <c:v>-14.444444444444445</c:v>
                </c:pt>
                <c:pt idx="45">
                  <c:v>-14.444444444444445</c:v>
                </c:pt>
                <c:pt idx="47">
                  <c:v>-13.888888888888889</c:v>
                </c:pt>
                <c:pt idx="49">
                  <c:v>-13.888888888888889</c:v>
                </c:pt>
                <c:pt idx="51">
                  <c:v>-12.777777777777779</c:v>
                </c:pt>
              </c:numCache>
            </c:numRef>
          </c:xVal>
          <c:yVal>
            <c:numRef>
              <c:f>'heat capability'!$U$2:$U$88</c:f>
              <c:numCache>
                <c:formatCode>General</c:formatCode>
                <c:ptCount val="87"/>
                <c:pt idx="0" formatCode="0.0">
                  <c:v>10.453888888888889</c:v>
                </c:pt>
                <c:pt idx="2" formatCode="0.0">
                  <c:v>8.9658888888888892</c:v>
                </c:pt>
                <c:pt idx="4" formatCode="0.0">
                  <c:v>9.8908888888888882</c:v>
                </c:pt>
                <c:pt idx="6" formatCode="0.0">
                  <c:v>10.112444444444446</c:v>
                </c:pt>
                <c:pt idx="9" formatCode="0.0">
                  <c:v>13.610222222222223</c:v>
                </c:pt>
                <c:pt idx="11" formatCode="0.0">
                  <c:v>15.289666666666665</c:v>
                </c:pt>
                <c:pt idx="13" formatCode="0.0">
                  <c:v>14.736111111111111</c:v>
                </c:pt>
                <c:pt idx="15" formatCode="0.0">
                  <c:v>20.179222222222222</c:v>
                </c:pt>
                <c:pt idx="17" formatCode="0.0">
                  <c:v>18.835222222222221</c:v>
                </c:pt>
                <c:pt idx="19" formatCode="0.0">
                  <c:v>17.995777777777779</c:v>
                </c:pt>
                <c:pt idx="21" formatCode="0.0">
                  <c:v>19.601333333333336</c:v>
                </c:pt>
                <c:pt idx="23" formatCode="0.0">
                  <c:v>22.024999999999999</c:v>
                </c:pt>
                <c:pt idx="25" formatCode="0.0">
                  <c:v>20.012999999999998</c:v>
                </c:pt>
                <c:pt idx="27" formatCode="0.0">
                  <c:v>21.365555555555556</c:v>
                </c:pt>
                <c:pt idx="29" formatCode="0.0">
                  <c:v>23.819666666666667</c:v>
                </c:pt>
                <c:pt idx="31" formatCode="0.0">
                  <c:v>23.120777777777779</c:v>
                </c:pt>
                <c:pt idx="33" formatCode="0.0">
                  <c:v>22.267777777777781</c:v>
                </c:pt>
                <c:pt idx="35" formatCode="0.0">
                  <c:v>25.707444444444445</c:v>
                </c:pt>
                <c:pt idx="37" formatCode="0.0">
                  <c:v>24.40088888888889</c:v>
                </c:pt>
                <c:pt idx="39" formatCode="0.0">
                  <c:v>23.141888888888889</c:v>
                </c:pt>
                <c:pt idx="41" formatCode="0.0">
                  <c:v>23.985333333333333</c:v>
                </c:pt>
                <c:pt idx="43" formatCode="0.0">
                  <c:v>25.622444444444447</c:v>
                </c:pt>
                <c:pt idx="45" formatCode="0.0">
                  <c:v>23.719444444444445</c:v>
                </c:pt>
                <c:pt idx="47" formatCode="0.0">
                  <c:v>24.49388888888889</c:v>
                </c:pt>
                <c:pt idx="49" formatCode="0.0">
                  <c:v>25.975888888888889</c:v>
                </c:pt>
                <c:pt idx="51" formatCode="0.0">
                  <c:v>25.184777777777779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9536"/>
        <c:axId val="437219344"/>
      </c:scatterChart>
      <c:valAx>
        <c:axId val="4372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19344"/>
        <c:crosses val="autoZero"/>
        <c:crossBetween val="midCat"/>
      </c:valAx>
      <c:valAx>
        <c:axId val="4372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Heat Capability - Data supports capability to -10 F for Tbatt = 35 F</a:t>
            </a:r>
          </a:p>
        </c:rich>
      </c:tx>
      <c:layout>
        <c:manualLayout>
          <c:xMode val="edge"/>
          <c:yMode val="edge"/>
          <c:x val="0.13866837387964145"/>
          <c:y val="1.5460729746444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5782407407407409"/>
          <c:w val="0.8970903324584427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'heat capability'!$V$1</c:f>
              <c:strCache>
                <c:ptCount val="1"/>
                <c:pt idx="0">
                  <c:v>Heat Capability, delta T,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capability'!$S$2:$S$88</c:f>
              <c:numCache>
                <c:formatCode>General</c:formatCode>
                <c:ptCount val="87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capability'!$V$2:$V$88</c:f>
              <c:numCache>
                <c:formatCode>General</c:formatCode>
                <c:ptCount val="87"/>
                <c:pt idx="0">
                  <c:v>18.817</c:v>
                </c:pt>
                <c:pt idx="2">
                  <c:v>16.1386</c:v>
                </c:pt>
                <c:pt idx="4">
                  <c:v>17.803599999999999</c:v>
                </c:pt>
                <c:pt idx="6">
                  <c:v>18.202400000000004</c:v>
                </c:pt>
                <c:pt idx="9">
                  <c:v>24.4984</c:v>
                </c:pt>
                <c:pt idx="11">
                  <c:v>27.5214</c:v>
                </c:pt>
                <c:pt idx="13">
                  <c:v>26.524999999999999</c:v>
                </c:pt>
                <c:pt idx="15">
                  <c:v>36.322600000000001</c:v>
                </c:pt>
                <c:pt idx="17">
                  <c:v>33.903399999999998</c:v>
                </c:pt>
                <c:pt idx="19">
                  <c:v>32.392400000000002</c:v>
                </c:pt>
                <c:pt idx="21">
                  <c:v>35.28240000000001</c:v>
                </c:pt>
                <c:pt idx="23">
                  <c:v>39.644999999999996</c:v>
                </c:pt>
                <c:pt idx="25">
                  <c:v>36.023399999999995</c:v>
                </c:pt>
                <c:pt idx="27">
                  <c:v>38.457999999999998</c:v>
                </c:pt>
                <c:pt idx="29">
                  <c:v>42.875399999999999</c:v>
                </c:pt>
                <c:pt idx="31">
                  <c:v>41.617400000000004</c:v>
                </c:pt>
                <c:pt idx="33">
                  <c:v>40.082000000000008</c:v>
                </c:pt>
                <c:pt idx="35">
                  <c:v>46.273399999999995</c:v>
                </c:pt>
                <c:pt idx="37">
                  <c:v>43.921599999999998</c:v>
                </c:pt>
                <c:pt idx="39">
                  <c:v>41.6554</c:v>
                </c:pt>
                <c:pt idx="41">
                  <c:v>43.1736</c:v>
                </c:pt>
                <c:pt idx="43">
                  <c:v>46.120400000000004</c:v>
                </c:pt>
                <c:pt idx="45">
                  <c:v>42.695</c:v>
                </c:pt>
                <c:pt idx="47">
                  <c:v>44.088999999999999</c:v>
                </c:pt>
                <c:pt idx="49">
                  <c:v>46.756600000000006</c:v>
                </c:pt>
                <c:pt idx="51">
                  <c:v>45.332599999999999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'heat capability'!$R$1</c:f>
              <c:strCache>
                <c:ptCount val="1"/>
                <c:pt idx="0">
                  <c:v>Tbatt,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capability'!$R$2:$R$54</c:f>
              <c:numCache>
                <c:formatCode>General</c:formatCode>
                <c:ptCount val="53"/>
                <c:pt idx="0">
                  <c:v>43.817</c:v>
                </c:pt>
                <c:pt idx="1">
                  <c:v>42.571399999999997</c:v>
                </c:pt>
                <c:pt idx="2">
                  <c:v>41.138599999999997</c:v>
                </c:pt>
                <c:pt idx="3">
                  <c:v>39.941600000000001</c:v>
                </c:pt>
                <c:pt idx="4">
                  <c:v>42.803600000000003</c:v>
                </c:pt>
                <c:pt idx="5">
                  <c:v>43.619</c:v>
                </c:pt>
                <c:pt idx="6">
                  <c:v>42.202399999999997</c:v>
                </c:pt>
                <c:pt idx="8">
                  <c:v>43.25</c:v>
                </c:pt>
                <c:pt idx="9">
                  <c:v>43.498400000000004</c:v>
                </c:pt>
                <c:pt idx="10">
                  <c:v>47.510600000000004</c:v>
                </c:pt>
                <c:pt idx="11">
                  <c:v>47.5214</c:v>
                </c:pt>
                <c:pt idx="12">
                  <c:v>47.5214</c:v>
                </c:pt>
                <c:pt idx="13">
                  <c:v>47.524999999999999</c:v>
                </c:pt>
                <c:pt idx="14">
                  <c:v>55.616</c:v>
                </c:pt>
                <c:pt idx="15">
                  <c:v>55.322600000000001</c:v>
                </c:pt>
                <c:pt idx="16">
                  <c:v>52.415599999999998</c:v>
                </c:pt>
                <c:pt idx="17">
                  <c:v>52.903399999999998</c:v>
                </c:pt>
                <c:pt idx="18">
                  <c:v>53.645000000000003</c:v>
                </c:pt>
                <c:pt idx="19">
                  <c:v>50.392400000000002</c:v>
                </c:pt>
                <c:pt idx="20">
                  <c:v>53.738599999999998</c:v>
                </c:pt>
                <c:pt idx="21">
                  <c:v>52.282400000000003</c:v>
                </c:pt>
                <c:pt idx="22">
                  <c:v>50.345600000000005</c:v>
                </c:pt>
                <c:pt idx="23">
                  <c:v>53.645000000000003</c:v>
                </c:pt>
                <c:pt idx="24">
                  <c:v>52.924999999999997</c:v>
                </c:pt>
                <c:pt idx="25">
                  <c:v>50.023400000000002</c:v>
                </c:pt>
                <c:pt idx="26">
                  <c:v>53.081600000000002</c:v>
                </c:pt>
                <c:pt idx="27">
                  <c:v>51.457999999999998</c:v>
                </c:pt>
                <c:pt idx="28">
                  <c:v>50.837000000000003</c:v>
                </c:pt>
                <c:pt idx="29">
                  <c:v>53.875399999999999</c:v>
                </c:pt>
                <c:pt idx="30">
                  <c:v>50.198</c:v>
                </c:pt>
                <c:pt idx="31">
                  <c:v>50.617400000000004</c:v>
                </c:pt>
                <c:pt idx="32">
                  <c:v>52.912399999999998</c:v>
                </c:pt>
                <c:pt idx="33">
                  <c:v>49.082000000000001</c:v>
                </c:pt>
                <c:pt idx="34">
                  <c:v>50.824399999999997</c:v>
                </c:pt>
                <c:pt idx="35">
                  <c:v>52.273400000000002</c:v>
                </c:pt>
                <c:pt idx="36">
                  <c:v>48.631999999999998</c:v>
                </c:pt>
                <c:pt idx="37">
                  <c:v>50.921599999999998</c:v>
                </c:pt>
                <c:pt idx="38">
                  <c:v>51.728000000000002</c:v>
                </c:pt>
                <c:pt idx="39">
                  <c:v>48.6554</c:v>
                </c:pt>
                <c:pt idx="40">
                  <c:v>51.650599999999997</c:v>
                </c:pt>
                <c:pt idx="41">
                  <c:v>51.1736</c:v>
                </c:pt>
                <c:pt idx="42">
                  <c:v>48.851599999999998</c:v>
                </c:pt>
                <c:pt idx="43">
                  <c:v>52.120400000000004</c:v>
                </c:pt>
                <c:pt idx="44">
                  <c:v>50.45</c:v>
                </c:pt>
                <c:pt idx="45">
                  <c:v>48.695</c:v>
                </c:pt>
                <c:pt idx="46">
                  <c:v>51.868400000000001</c:v>
                </c:pt>
                <c:pt idx="47">
                  <c:v>51.088999999999999</c:v>
                </c:pt>
                <c:pt idx="48">
                  <c:v>53.9726</c:v>
                </c:pt>
                <c:pt idx="49">
                  <c:v>53.756599999999999</c:v>
                </c:pt>
                <c:pt idx="50">
                  <c:v>50.102600000000002</c:v>
                </c:pt>
                <c:pt idx="51">
                  <c:v>54.332599999999999</c:v>
                </c:pt>
                <c:pt idx="52">
                  <c:v>53.864600000000003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'heat capability'!$S$1</c:f>
              <c:strCache>
                <c:ptCount val="1"/>
                <c:pt idx="0">
                  <c:v>OAT,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25"/>
            <c:dispRSqr val="0"/>
            <c:dispEq val="0"/>
          </c:trendline>
          <c:x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xVal>
          <c:yVal>
            <c:numRef>
              <c:f>'heat capability'!$S$2:$S$54</c:f>
              <c:numCache>
                <c:formatCode>General</c:formatCode>
                <c:ptCount val="53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24</c:v>
                </c:pt>
                <c:pt idx="9">
                  <c:v>19</c:v>
                </c:pt>
                <c:pt idx="11">
                  <c:v>20</c:v>
                </c:pt>
                <c:pt idx="13">
                  <c:v>21</c:v>
                </c:pt>
                <c:pt idx="15">
                  <c:v>19</c:v>
                </c:pt>
                <c:pt idx="17">
                  <c:v>19</c:v>
                </c:pt>
                <c:pt idx="19">
                  <c:v>18</c:v>
                </c:pt>
                <c:pt idx="21">
                  <c:v>17</c:v>
                </c:pt>
                <c:pt idx="23">
                  <c:v>14</c:v>
                </c:pt>
                <c:pt idx="25">
                  <c:v>14</c:v>
                </c:pt>
                <c:pt idx="27">
                  <c:v>13</c:v>
                </c:pt>
                <c:pt idx="29">
                  <c:v>11</c:v>
                </c:pt>
                <c:pt idx="31">
                  <c:v>9</c:v>
                </c:pt>
                <c:pt idx="33">
                  <c:v>9</c:v>
                </c:pt>
                <c:pt idx="35">
                  <c:v>6</c:v>
                </c:pt>
                <c:pt idx="37">
                  <c:v>7</c:v>
                </c:pt>
                <c:pt idx="39">
                  <c:v>7</c:v>
                </c:pt>
                <c:pt idx="41">
                  <c:v>8</c:v>
                </c:pt>
                <c:pt idx="43">
                  <c:v>6</c:v>
                </c:pt>
                <c:pt idx="45">
                  <c:v>6</c:v>
                </c:pt>
                <c:pt idx="47">
                  <c:v>7</c:v>
                </c:pt>
                <c:pt idx="49">
                  <c:v>7</c:v>
                </c:pt>
                <c:pt idx="51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4048"/>
        <c:axId val="437224440"/>
      </c:scatterChart>
      <c:valAx>
        <c:axId val="437224048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4440"/>
        <c:crosses val="autoZero"/>
        <c:crossBetween val="midCat"/>
      </c:valAx>
      <c:valAx>
        <c:axId val="437224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C'!$E$2:$E$68</c:f>
              <c:numCache>
                <c:formatCode>General</c:formatCode>
                <c:ptCount val="67"/>
                <c:pt idx="0">
                  <c:v>7.4770000000000003</c:v>
                </c:pt>
                <c:pt idx="1">
                  <c:v>7.0030000000000001</c:v>
                </c:pt>
                <c:pt idx="2">
                  <c:v>6.577</c:v>
                </c:pt>
                <c:pt idx="3">
                  <c:v>6.18</c:v>
                </c:pt>
                <c:pt idx="4">
                  <c:v>5.8179999999999996</c:v>
                </c:pt>
                <c:pt idx="5">
                  <c:v>5.5</c:v>
                </c:pt>
                <c:pt idx="6">
                  <c:v>5.202</c:v>
                </c:pt>
                <c:pt idx="7">
                  <c:v>6.23</c:v>
                </c:pt>
                <c:pt idx="8">
                  <c:v>6.7080000000000002</c:v>
                </c:pt>
                <c:pt idx="9">
                  <c:v>6.2949999999999999</c:v>
                </c:pt>
                <c:pt idx="10">
                  <c:v>5.7779999999999996</c:v>
                </c:pt>
                <c:pt idx="11">
                  <c:v>5.2850000000000001</c:v>
                </c:pt>
                <c:pt idx="12">
                  <c:v>4.8479999999999999</c:v>
                </c:pt>
                <c:pt idx="13">
                  <c:v>4.4420000000000002</c:v>
                </c:pt>
                <c:pt idx="14">
                  <c:v>6.6269999999999998</c:v>
                </c:pt>
                <c:pt idx="15">
                  <c:v>6.5979999999999999</c:v>
                </c:pt>
                <c:pt idx="16">
                  <c:v>5.92</c:v>
                </c:pt>
                <c:pt idx="17">
                  <c:v>5.2149999999999999</c:v>
                </c:pt>
                <c:pt idx="18">
                  <c:v>4.6479999999999997</c:v>
                </c:pt>
                <c:pt idx="19">
                  <c:v>4.8819999999999997</c:v>
                </c:pt>
                <c:pt idx="20">
                  <c:v>6.7130000000000001</c:v>
                </c:pt>
                <c:pt idx="21">
                  <c:v>6.1870000000000003</c:v>
                </c:pt>
                <c:pt idx="22">
                  <c:v>5.4580000000000002</c:v>
                </c:pt>
                <c:pt idx="23">
                  <c:v>4.867</c:v>
                </c:pt>
                <c:pt idx="24">
                  <c:v>4.4779999999999998</c:v>
                </c:pt>
                <c:pt idx="25">
                  <c:v>5.4119999999999999</c:v>
                </c:pt>
                <c:pt idx="26">
                  <c:v>6.6630000000000003</c:v>
                </c:pt>
                <c:pt idx="27">
                  <c:v>6.04</c:v>
                </c:pt>
                <c:pt idx="28">
                  <c:v>5.2850000000000001</c:v>
                </c:pt>
                <c:pt idx="29">
                  <c:v>4.6399999999999997</c:v>
                </c:pt>
                <c:pt idx="30">
                  <c:v>4.2770000000000001</c:v>
                </c:pt>
                <c:pt idx="31">
                  <c:v>4.827</c:v>
                </c:pt>
                <c:pt idx="32">
                  <c:v>6.6920000000000002</c:v>
                </c:pt>
                <c:pt idx="33">
                  <c:v>6.3029999999999999</c:v>
                </c:pt>
                <c:pt idx="34">
                  <c:v>5.57</c:v>
                </c:pt>
                <c:pt idx="35">
                  <c:v>4.9349999999999996</c:v>
                </c:pt>
                <c:pt idx="36">
                  <c:v>4.415</c:v>
                </c:pt>
                <c:pt idx="37">
                  <c:v>5.8019999999999996</c:v>
                </c:pt>
                <c:pt idx="38">
                  <c:v>6.5650000000000004</c:v>
                </c:pt>
                <c:pt idx="39">
                  <c:v>5.8730000000000002</c:v>
                </c:pt>
                <c:pt idx="40">
                  <c:v>5.077</c:v>
                </c:pt>
                <c:pt idx="41">
                  <c:v>4.4119999999999999</c:v>
                </c:pt>
                <c:pt idx="42">
                  <c:v>6.0019999999999998</c:v>
                </c:pt>
                <c:pt idx="43">
                  <c:v>6.4550000000000001</c:v>
                </c:pt>
                <c:pt idx="44">
                  <c:v>5.6680000000000001</c:v>
                </c:pt>
                <c:pt idx="45">
                  <c:v>4.8170000000000002</c:v>
                </c:pt>
                <c:pt idx="46">
                  <c:v>4.2229999999999999</c:v>
                </c:pt>
                <c:pt idx="47">
                  <c:v>6.5720000000000001</c:v>
                </c:pt>
                <c:pt idx="48">
                  <c:v>6.1420000000000003</c:v>
                </c:pt>
                <c:pt idx="49">
                  <c:v>5.1820000000000004</c:v>
                </c:pt>
                <c:pt idx="50">
                  <c:v>4.3029999999999999</c:v>
                </c:pt>
                <c:pt idx="51">
                  <c:v>6.14</c:v>
                </c:pt>
                <c:pt idx="52">
                  <c:v>6.2320000000000002</c:v>
                </c:pt>
                <c:pt idx="53">
                  <c:v>5.2830000000000004</c:v>
                </c:pt>
                <c:pt idx="54">
                  <c:v>4.3019999999999996</c:v>
                </c:pt>
                <c:pt idx="55">
                  <c:v>5.91</c:v>
                </c:pt>
                <c:pt idx="56">
                  <c:v>6.2380000000000004</c:v>
                </c:pt>
                <c:pt idx="57">
                  <c:v>5.7320000000000002</c:v>
                </c:pt>
                <c:pt idx="58">
                  <c:v>5.7320000000000002</c:v>
                </c:pt>
                <c:pt idx="59">
                  <c:v>5.2080000000000002</c:v>
                </c:pt>
                <c:pt idx="60">
                  <c:v>4.1269999999999998</c:v>
                </c:pt>
                <c:pt idx="61">
                  <c:v>5.9729999999999999</c:v>
                </c:pt>
                <c:pt idx="62">
                  <c:v>6.0750000000000002</c:v>
                </c:pt>
                <c:pt idx="63">
                  <c:v>4.9029999999999996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C'!$F$2:$F$68</c:f>
              <c:numCache>
                <c:formatCode>General</c:formatCode>
                <c:ptCount val="67"/>
                <c:pt idx="0">
                  <c:v>13.339</c:v>
                </c:pt>
                <c:pt idx="1">
                  <c:v>13.318</c:v>
                </c:pt>
                <c:pt idx="2">
                  <c:v>13.305</c:v>
                </c:pt>
                <c:pt idx="3">
                  <c:v>13.287000000000001</c:v>
                </c:pt>
                <c:pt idx="4">
                  <c:v>13.287000000000001</c:v>
                </c:pt>
                <c:pt idx="5">
                  <c:v>13.275</c:v>
                </c:pt>
                <c:pt idx="6">
                  <c:v>13.262</c:v>
                </c:pt>
                <c:pt idx="7">
                  <c:v>13.193</c:v>
                </c:pt>
                <c:pt idx="8">
                  <c:v>13.206</c:v>
                </c:pt>
                <c:pt idx="9">
                  <c:v>13.202</c:v>
                </c:pt>
                <c:pt idx="10">
                  <c:v>13.21</c:v>
                </c:pt>
                <c:pt idx="11">
                  <c:v>13.21</c:v>
                </c:pt>
                <c:pt idx="12">
                  <c:v>13.206</c:v>
                </c:pt>
                <c:pt idx="13">
                  <c:v>13.206</c:v>
                </c:pt>
                <c:pt idx="14">
                  <c:v>13.196999999999999</c:v>
                </c:pt>
                <c:pt idx="15">
                  <c:v>13.202</c:v>
                </c:pt>
                <c:pt idx="16">
                  <c:v>13.206</c:v>
                </c:pt>
                <c:pt idx="17">
                  <c:v>13.215</c:v>
                </c:pt>
                <c:pt idx="18">
                  <c:v>13.202</c:v>
                </c:pt>
                <c:pt idx="19">
                  <c:v>13.106999999999999</c:v>
                </c:pt>
                <c:pt idx="20">
                  <c:v>13.21</c:v>
                </c:pt>
                <c:pt idx="21">
                  <c:v>13.18</c:v>
                </c:pt>
                <c:pt idx="22">
                  <c:v>13.167999999999999</c:v>
                </c:pt>
                <c:pt idx="23">
                  <c:v>13.154</c:v>
                </c:pt>
                <c:pt idx="24">
                  <c:v>13.154</c:v>
                </c:pt>
                <c:pt idx="25">
                  <c:v>13.06</c:v>
                </c:pt>
                <c:pt idx="26">
                  <c:v>13.15</c:v>
                </c:pt>
                <c:pt idx="27">
                  <c:v>13.15</c:v>
                </c:pt>
                <c:pt idx="28">
                  <c:v>13.146000000000001</c:v>
                </c:pt>
                <c:pt idx="29">
                  <c:v>13.137</c:v>
                </c:pt>
                <c:pt idx="30">
                  <c:v>12.999000000000001</c:v>
                </c:pt>
                <c:pt idx="31">
                  <c:v>12.961</c:v>
                </c:pt>
                <c:pt idx="32">
                  <c:v>13.038</c:v>
                </c:pt>
                <c:pt idx="33">
                  <c:v>13.025</c:v>
                </c:pt>
                <c:pt idx="34">
                  <c:v>12.999000000000001</c:v>
                </c:pt>
                <c:pt idx="35">
                  <c:v>12.977</c:v>
                </c:pt>
                <c:pt idx="36">
                  <c:v>12.957000000000001</c:v>
                </c:pt>
                <c:pt idx="37">
                  <c:v>12.943</c:v>
                </c:pt>
                <c:pt idx="38">
                  <c:v>12.965</c:v>
                </c:pt>
                <c:pt idx="39">
                  <c:v>12.939</c:v>
                </c:pt>
                <c:pt idx="40">
                  <c:v>12.935</c:v>
                </c:pt>
                <c:pt idx="41">
                  <c:v>12.922000000000001</c:v>
                </c:pt>
                <c:pt idx="42">
                  <c:v>12.909000000000001</c:v>
                </c:pt>
                <c:pt idx="43">
                  <c:v>12.917999999999999</c:v>
                </c:pt>
                <c:pt idx="44">
                  <c:v>12.909000000000001</c:v>
                </c:pt>
                <c:pt idx="45">
                  <c:v>12.887</c:v>
                </c:pt>
                <c:pt idx="46">
                  <c:v>12.78</c:v>
                </c:pt>
                <c:pt idx="47">
                  <c:v>12.856999999999999</c:v>
                </c:pt>
                <c:pt idx="48">
                  <c:v>12.84</c:v>
                </c:pt>
                <c:pt idx="49">
                  <c:v>12.814</c:v>
                </c:pt>
                <c:pt idx="50">
                  <c:v>12.78</c:v>
                </c:pt>
                <c:pt idx="51">
                  <c:v>12.741</c:v>
                </c:pt>
                <c:pt idx="52">
                  <c:v>12.711</c:v>
                </c:pt>
                <c:pt idx="53">
                  <c:v>12.667999999999999</c:v>
                </c:pt>
                <c:pt idx="54">
                  <c:v>12.621</c:v>
                </c:pt>
                <c:pt idx="55">
                  <c:v>12.53</c:v>
                </c:pt>
                <c:pt idx="56">
                  <c:v>12.492000000000001</c:v>
                </c:pt>
                <c:pt idx="57">
                  <c:v>12.448</c:v>
                </c:pt>
                <c:pt idx="58">
                  <c:v>12.444000000000001</c:v>
                </c:pt>
                <c:pt idx="59">
                  <c:v>12.379</c:v>
                </c:pt>
                <c:pt idx="60">
                  <c:v>11.893000000000001</c:v>
                </c:pt>
                <c:pt idx="61">
                  <c:v>10.571</c:v>
                </c:pt>
                <c:pt idx="62">
                  <c:v>10.484999999999999</c:v>
                </c:pt>
                <c:pt idx="63">
                  <c:v>9.9209999999999994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C'!$A$2:$A$68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</c:numCache>
            </c:numRef>
          </c:xVal>
          <c:yVal>
            <c:numRef>
              <c:f>'5 C'!$G$2:$G$68</c:f>
              <c:numCache>
                <c:formatCode>General</c:formatCode>
                <c:ptCount val="67"/>
                <c:pt idx="0">
                  <c:v>-5.8000000000000003E-2</c:v>
                </c:pt>
                <c:pt idx="1">
                  <c:v>-5.8000000000000003E-2</c:v>
                </c:pt>
                <c:pt idx="2">
                  <c:v>-0.12</c:v>
                </c:pt>
                <c:pt idx="3">
                  <c:v>-0.12</c:v>
                </c:pt>
                <c:pt idx="4">
                  <c:v>-5.8000000000000003E-2</c:v>
                </c:pt>
                <c:pt idx="5">
                  <c:v>-0.12</c:v>
                </c:pt>
                <c:pt idx="6">
                  <c:v>-0.12</c:v>
                </c:pt>
                <c:pt idx="7">
                  <c:v>-1.232</c:v>
                </c:pt>
                <c:pt idx="8">
                  <c:v>-1.232</c:v>
                </c:pt>
                <c:pt idx="9">
                  <c:v>-1.17</c:v>
                </c:pt>
                <c:pt idx="10">
                  <c:v>-1.232</c:v>
                </c:pt>
                <c:pt idx="11">
                  <c:v>-1.17</c:v>
                </c:pt>
                <c:pt idx="12">
                  <c:v>-1.17</c:v>
                </c:pt>
                <c:pt idx="13">
                  <c:v>-1.232</c:v>
                </c:pt>
                <c:pt idx="14">
                  <c:v>-1.17</c:v>
                </c:pt>
                <c:pt idx="15">
                  <c:v>-1.2929999999999999</c:v>
                </c:pt>
                <c:pt idx="16">
                  <c:v>-1.17</c:v>
                </c:pt>
                <c:pt idx="17">
                  <c:v>-1.17</c:v>
                </c:pt>
                <c:pt idx="18">
                  <c:v>-1.17</c:v>
                </c:pt>
                <c:pt idx="19">
                  <c:v>-3.9449999999999998</c:v>
                </c:pt>
                <c:pt idx="20">
                  <c:v>-1.17</c:v>
                </c:pt>
                <c:pt idx="21">
                  <c:v>-2.2799999999999998</c:v>
                </c:pt>
                <c:pt idx="22">
                  <c:v>-2.2799999999999998</c:v>
                </c:pt>
                <c:pt idx="23">
                  <c:v>-2.403</c:v>
                </c:pt>
                <c:pt idx="24">
                  <c:v>-2.3420000000000001</c:v>
                </c:pt>
                <c:pt idx="25">
                  <c:v>-5.117</c:v>
                </c:pt>
                <c:pt idx="26">
                  <c:v>-2.3420000000000001</c:v>
                </c:pt>
                <c:pt idx="27">
                  <c:v>-2.403</c:v>
                </c:pt>
                <c:pt idx="28">
                  <c:v>-2.403</c:v>
                </c:pt>
                <c:pt idx="29">
                  <c:v>-2.3420000000000001</c:v>
                </c:pt>
                <c:pt idx="30">
                  <c:v>-6.782</c:v>
                </c:pt>
                <c:pt idx="31">
                  <c:v>-7.6449999999999996</c:v>
                </c:pt>
                <c:pt idx="32">
                  <c:v>-4.3150000000000004</c:v>
                </c:pt>
                <c:pt idx="33">
                  <c:v>-4.6230000000000002</c:v>
                </c:pt>
                <c:pt idx="34">
                  <c:v>-4.6849999999999996</c:v>
                </c:pt>
                <c:pt idx="35">
                  <c:v>-4.6230000000000002</c:v>
                </c:pt>
                <c:pt idx="36">
                  <c:v>-4.5</c:v>
                </c:pt>
                <c:pt idx="37">
                  <c:v>-4.4379999999999997</c:v>
                </c:pt>
                <c:pt idx="38">
                  <c:v>-4.3769999999999998</c:v>
                </c:pt>
                <c:pt idx="39">
                  <c:v>-4.5620000000000003</c:v>
                </c:pt>
                <c:pt idx="40">
                  <c:v>-4.4379999999999997</c:v>
                </c:pt>
                <c:pt idx="41">
                  <c:v>-4.7469999999999999</c:v>
                </c:pt>
                <c:pt idx="42">
                  <c:v>-4.3769999999999998</c:v>
                </c:pt>
                <c:pt idx="43">
                  <c:v>-4.6230000000000002</c:v>
                </c:pt>
                <c:pt idx="44">
                  <c:v>-4.3769999999999998</c:v>
                </c:pt>
                <c:pt idx="45">
                  <c:v>-4.5</c:v>
                </c:pt>
                <c:pt idx="46">
                  <c:v>-7.3979999999999997</c:v>
                </c:pt>
                <c:pt idx="47">
                  <c:v>-4.6230000000000002</c:v>
                </c:pt>
                <c:pt idx="48">
                  <c:v>-4.5620000000000003</c:v>
                </c:pt>
                <c:pt idx="49">
                  <c:v>-4.2530000000000001</c:v>
                </c:pt>
                <c:pt idx="50">
                  <c:v>-4.5620000000000003</c:v>
                </c:pt>
                <c:pt idx="51">
                  <c:v>-4.5</c:v>
                </c:pt>
                <c:pt idx="52">
                  <c:v>-4.6230000000000002</c:v>
                </c:pt>
                <c:pt idx="53">
                  <c:v>-4.6230000000000002</c:v>
                </c:pt>
                <c:pt idx="54">
                  <c:v>-4.7469999999999999</c:v>
                </c:pt>
                <c:pt idx="55">
                  <c:v>-4.5620000000000003</c:v>
                </c:pt>
                <c:pt idx="56">
                  <c:v>-4.7469999999999999</c:v>
                </c:pt>
                <c:pt idx="57">
                  <c:v>-4.6230000000000002</c:v>
                </c:pt>
                <c:pt idx="58">
                  <c:v>-4.5</c:v>
                </c:pt>
                <c:pt idx="59">
                  <c:v>-4.7469999999999999</c:v>
                </c:pt>
                <c:pt idx="60">
                  <c:v>-7.6449999999999996</c:v>
                </c:pt>
                <c:pt idx="61">
                  <c:v>-5.4870000000000001</c:v>
                </c:pt>
                <c:pt idx="62">
                  <c:v>-0.8</c:v>
                </c:pt>
                <c:pt idx="63">
                  <c:v>-0.8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9664"/>
        <c:axId val="431946528"/>
      </c:scatterChart>
      <c:valAx>
        <c:axId val="4319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6528"/>
        <c:crosses val="autoZero"/>
        <c:crossBetween val="midCat"/>
      </c:valAx>
      <c:valAx>
        <c:axId val="431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W, 5</a:t>
            </a:r>
            <a:r>
              <a:rPr lang="en-US" baseline="0"/>
              <a:t> </a:t>
            </a: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C'!$AG$1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C'!$AF$2:$AF$68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2.5002777777777778</c:v>
                </c:pt>
                <c:pt idx="6">
                  <c:v>3.0002777777777778</c:v>
                </c:pt>
                <c:pt idx="7">
                  <c:v>3.5002777777777778</c:v>
                </c:pt>
                <c:pt idx="8">
                  <c:v>4.0002777777777778</c:v>
                </c:pt>
                <c:pt idx="9">
                  <c:v>4.5002777777777778</c:v>
                </c:pt>
                <c:pt idx="10">
                  <c:v>5.0002777777777778</c:v>
                </c:pt>
                <c:pt idx="11">
                  <c:v>5.5002777777777778</c:v>
                </c:pt>
                <c:pt idx="12">
                  <c:v>6.0002777777777778</c:v>
                </c:pt>
                <c:pt idx="13">
                  <c:v>6.5002777777777778</c:v>
                </c:pt>
                <c:pt idx="14">
                  <c:v>7.0002777777777778</c:v>
                </c:pt>
                <c:pt idx="15">
                  <c:v>7.5002777777777778</c:v>
                </c:pt>
                <c:pt idx="16">
                  <c:v>8.0005555555555556</c:v>
                </c:pt>
                <c:pt idx="17">
                  <c:v>8.5005555555555556</c:v>
                </c:pt>
                <c:pt idx="18">
                  <c:v>9.0005555555555556</c:v>
                </c:pt>
                <c:pt idx="19">
                  <c:v>9.5005555555555556</c:v>
                </c:pt>
                <c:pt idx="20">
                  <c:v>10.000555555555556</c:v>
                </c:pt>
                <c:pt idx="21">
                  <c:v>10.500555555555556</c:v>
                </c:pt>
                <c:pt idx="22">
                  <c:v>11.000555555555556</c:v>
                </c:pt>
                <c:pt idx="23">
                  <c:v>11.500555555555556</c:v>
                </c:pt>
                <c:pt idx="24">
                  <c:v>12.000555555555556</c:v>
                </c:pt>
                <c:pt idx="25">
                  <c:v>12.500555555555556</c:v>
                </c:pt>
                <c:pt idx="26">
                  <c:v>13.000555555555556</c:v>
                </c:pt>
                <c:pt idx="27">
                  <c:v>13.500555555555556</c:v>
                </c:pt>
                <c:pt idx="28">
                  <c:v>14.000833333333333</c:v>
                </c:pt>
                <c:pt idx="29">
                  <c:v>14.500833333333333</c:v>
                </c:pt>
                <c:pt idx="30">
                  <c:v>14.878055555555555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  <c:pt idx="36">
                  <c:v>17.500833333333333</c:v>
                </c:pt>
                <c:pt idx="37">
                  <c:v>18.000833333333333</c:v>
                </c:pt>
                <c:pt idx="38">
                  <c:v>18.500833333333333</c:v>
                </c:pt>
                <c:pt idx="39">
                  <c:v>19.000833333333333</c:v>
                </c:pt>
                <c:pt idx="40">
                  <c:v>19.500833333333333</c:v>
                </c:pt>
                <c:pt idx="41">
                  <c:v>20.001111111111111</c:v>
                </c:pt>
                <c:pt idx="42">
                  <c:v>20.501111111111111</c:v>
                </c:pt>
                <c:pt idx="43">
                  <c:v>21.001111111111111</c:v>
                </c:pt>
                <c:pt idx="44">
                  <c:v>21.501111111111111</c:v>
                </c:pt>
                <c:pt idx="45">
                  <c:v>22.001111111111111</c:v>
                </c:pt>
                <c:pt idx="46">
                  <c:v>22.501111111111111</c:v>
                </c:pt>
                <c:pt idx="47">
                  <c:v>23.001111111111111</c:v>
                </c:pt>
                <c:pt idx="48">
                  <c:v>23.501111111111111</c:v>
                </c:pt>
                <c:pt idx="49">
                  <c:v>24.001111111111111</c:v>
                </c:pt>
                <c:pt idx="50">
                  <c:v>24.501111111111111</c:v>
                </c:pt>
                <c:pt idx="51">
                  <c:v>25.001111111111111</c:v>
                </c:pt>
                <c:pt idx="52">
                  <c:v>25.501111111111111</c:v>
                </c:pt>
                <c:pt idx="53">
                  <c:v>26.00138888888889</c:v>
                </c:pt>
                <c:pt idx="54">
                  <c:v>26.50138888888889</c:v>
                </c:pt>
                <c:pt idx="55">
                  <c:v>27.00138888888889</c:v>
                </c:pt>
                <c:pt idx="56">
                  <c:v>27.50138888888889</c:v>
                </c:pt>
                <c:pt idx="57">
                  <c:v>27.77</c:v>
                </c:pt>
                <c:pt idx="58">
                  <c:v>27.77138888888889</c:v>
                </c:pt>
                <c:pt idx="59">
                  <c:v>28.00138888888889</c:v>
                </c:pt>
                <c:pt idx="60">
                  <c:v>28.50138888888889</c:v>
                </c:pt>
                <c:pt idx="61">
                  <c:v>29.00138888888889</c:v>
                </c:pt>
                <c:pt idx="62">
                  <c:v>29.50138888888889</c:v>
                </c:pt>
                <c:pt idx="63">
                  <c:v>30.00138888888889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'5 C'!$AG$2:$AG$68</c:f>
              <c:numCache>
                <c:formatCode>General</c:formatCode>
                <c:ptCount val="67"/>
                <c:pt idx="0">
                  <c:v>-0.77366200000000007</c:v>
                </c:pt>
                <c:pt idx="1">
                  <c:v>-0.77244400000000002</c:v>
                </c:pt>
                <c:pt idx="2">
                  <c:v>-1.5965999999999998</c:v>
                </c:pt>
                <c:pt idx="3">
                  <c:v>-1.5944400000000001</c:v>
                </c:pt>
                <c:pt idx="4">
                  <c:v>-0.77064600000000005</c:v>
                </c:pt>
                <c:pt idx="5">
                  <c:v>-1.593</c:v>
                </c:pt>
                <c:pt idx="6">
                  <c:v>-1.59144</c:v>
                </c:pt>
                <c:pt idx="7">
                  <c:v>-16.253775999999998</c:v>
                </c:pt>
                <c:pt idx="8">
                  <c:v>-16.269791999999999</c:v>
                </c:pt>
                <c:pt idx="9">
                  <c:v>-15.446339999999999</c:v>
                </c:pt>
                <c:pt idx="10">
                  <c:v>-16.274720000000002</c:v>
                </c:pt>
                <c:pt idx="11">
                  <c:v>-15.4557</c:v>
                </c:pt>
                <c:pt idx="12">
                  <c:v>-15.451019999999998</c:v>
                </c:pt>
                <c:pt idx="13">
                  <c:v>-16.269791999999999</c:v>
                </c:pt>
                <c:pt idx="14">
                  <c:v>-15.440489999999999</c:v>
                </c:pt>
                <c:pt idx="15">
                  <c:v>-17.070186</c:v>
                </c:pt>
                <c:pt idx="16">
                  <c:v>-15.451019999999998</c:v>
                </c:pt>
                <c:pt idx="17">
                  <c:v>-15.461549999999999</c:v>
                </c:pt>
                <c:pt idx="18">
                  <c:v>-15.446339999999999</c:v>
                </c:pt>
                <c:pt idx="19">
                  <c:v>-51.707114999999995</c:v>
                </c:pt>
                <c:pt idx="20">
                  <c:v>-15.4557</c:v>
                </c:pt>
                <c:pt idx="21">
                  <c:v>-30.050399999999996</c:v>
                </c:pt>
                <c:pt idx="22">
                  <c:v>-30.023039999999995</c:v>
                </c:pt>
                <c:pt idx="23">
                  <c:v>-31.609062000000002</c:v>
                </c:pt>
                <c:pt idx="24">
                  <c:v>-30.806668000000002</c:v>
                </c:pt>
                <c:pt idx="25">
                  <c:v>-66.828020000000009</c:v>
                </c:pt>
                <c:pt idx="26">
                  <c:v>-30.797300000000003</c:v>
                </c:pt>
                <c:pt idx="27">
                  <c:v>-31.599450000000001</c:v>
                </c:pt>
                <c:pt idx="28">
                  <c:v>-31.589838000000004</c:v>
                </c:pt>
                <c:pt idx="29">
                  <c:v>-30.766854000000002</c:v>
                </c:pt>
                <c:pt idx="30">
                  <c:v>-88.15921800000001</c:v>
                </c:pt>
                <c:pt idx="31">
                  <c:v>-99.086844999999997</c:v>
                </c:pt>
                <c:pt idx="32">
                  <c:v>-56.258970000000005</c:v>
                </c:pt>
                <c:pt idx="33">
                  <c:v>-60.214575000000004</c:v>
                </c:pt>
                <c:pt idx="34">
                  <c:v>-60.900314999999999</c:v>
                </c:pt>
                <c:pt idx="35">
                  <c:v>-59.992671000000001</c:v>
                </c:pt>
                <c:pt idx="36">
                  <c:v>-58.3065</c:v>
                </c:pt>
                <c:pt idx="37">
                  <c:v>-57.441033999999995</c:v>
                </c:pt>
                <c:pt idx="38">
                  <c:v>-56.747805</c:v>
                </c:pt>
                <c:pt idx="39">
                  <c:v>-59.027718000000007</c:v>
                </c:pt>
                <c:pt idx="40">
                  <c:v>-57.405529999999999</c:v>
                </c:pt>
                <c:pt idx="41">
                  <c:v>-61.340734000000005</c:v>
                </c:pt>
                <c:pt idx="42">
                  <c:v>-56.502693000000001</c:v>
                </c:pt>
                <c:pt idx="43">
                  <c:v>-59.719914000000003</c:v>
                </c:pt>
                <c:pt idx="44">
                  <c:v>-56.502693000000001</c:v>
                </c:pt>
                <c:pt idx="45">
                  <c:v>-57.991500000000002</c:v>
                </c:pt>
                <c:pt idx="46">
                  <c:v>-94.54643999999999</c:v>
                </c:pt>
                <c:pt idx="47">
                  <c:v>-59.437911</c:v>
                </c:pt>
                <c:pt idx="48">
                  <c:v>-58.576080000000005</c:v>
                </c:pt>
                <c:pt idx="49">
                  <c:v>-54.497942000000002</c:v>
                </c:pt>
                <c:pt idx="50">
                  <c:v>-58.30236</c:v>
                </c:pt>
                <c:pt idx="51">
                  <c:v>-57.334499999999998</c:v>
                </c:pt>
                <c:pt idx="52">
                  <c:v>-58.762953000000003</c:v>
                </c:pt>
                <c:pt idx="53">
                  <c:v>-58.564163999999998</c:v>
                </c:pt>
                <c:pt idx="54">
                  <c:v>-59.911887</c:v>
                </c:pt>
                <c:pt idx="55">
                  <c:v>-57.161859999999997</c:v>
                </c:pt>
                <c:pt idx="56">
                  <c:v>-59.299524000000005</c:v>
                </c:pt>
                <c:pt idx="57">
                  <c:v>-57.547104000000004</c:v>
                </c:pt>
                <c:pt idx="58">
                  <c:v>-55.998000000000005</c:v>
                </c:pt>
                <c:pt idx="59">
                  <c:v>-58.763112999999997</c:v>
                </c:pt>
                <c:pt idx="60">
                  <c:v>-90.921985000000006</c:v>
                </c:pt>
                <c:pt idx="61">
                  <c:v>-58.003076999999998</c:v>
                </c:pt>
                <c:pt idx="62">
                  <c:v>-8.3879999999999999</c:v>
                </c:pt>
                <c:pt idx="63">
                  <c:v>-7.9367999999999999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50776"/>
        <c:axId val="435653912"/>
      </c:scatterChart>
      <c:valAx>
        <c:axId val="43565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3912"/>
        <c:crosses val="autoZero"/>
        <c:crossBetween val="midCat"/>
      </c:valAx>
      <c:valAx>
        <c:axId val="43565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2228562311702E-2"/>
          <c:y val="8.1216059035048332E-2"/>
          <c:w val="0.90565336812040331"/>
          <c:h val="0.76781703496522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C'!$U$1</c:f>
              <c:strCache>
                <c:ptCount val="1"/>
                <c:pt idx="0">
                  <c:v>voc_5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C'!$Q$2:$Q$68</c:f>
              <c:numCache>
                <c:formatCode>General</c:formatCode>
                <c:ptCount val="67"/>
                <c:pt idx="0">
                  <c:v>1</c:v>
                </c:pt>
                <c:pt idx="1">
                  <c:v>0.99966100833072025</c:v>
                </c:pt>
                <c:pt idx="2">
                  <c:v>0.99926816018284736</c:v>
                </c:pt>
                <c:pt idx="3">
                  <c:v>0.99882174718060934</c:v>
                </c:pt>
                <c:pt idx="4">
                  <c:v>0.99837783110424949</c:v>
                </c:pt>
                <c:pt idx="5">
                  <c:v>0.99793584379358435</c:v>
                </c:pt>
                <c:pt idx="6">
                  <c:v>0.99744013533893161</c:v>
                </c:pt>
                <c:pt idx="7">
                  <c:v>0.98815638067974521</c:v>
                </c:pt>
                <c:pt idx="8">
                  <c:v>0.98297997046855801</c:v>
                </c:pt>
                <c:pt idx="9">
                  <c:v>0.97798463979332517</c:v>
                </c:pt>
                <c:pt idx="10">
                  <c:v>0.97304748005122099</c:v>
                </c:pt>
                <c:pt idx="11">
                  <c:v>0.9680908825126342</c:v>
                </c:pt>
                <c:pt idx="12">
                  <c:v>0.96315777792573853</c:v>
                </c:pt>
                <c:pt idx="13">
                  <c:v>0.95824969447624109</c:v>
                </c:pt>
                <c:pt idx="14">
                  <c:v>0.94407508468992085</c:v>
                </c:pt>
                <c:pt idx="15">
                  <c:v>0.93896499496067076</c:v>
                </c:pt>
                <c:pt idx="16">
                  <c:v>0.93410592318889263</c:v>
                </c:pt>
                <c:pt idx="17">
                  <c:v>0.92954042659765412</c:v>
                </c:pt>
                <c:pt idx="18">
                  <c:v>0.92488699813879283</c:v>
                </c:pt>
                <c:pt idx="19">
                  <c:v>0.9139734816319508</c:v>
                </c:pt>
                <c:pt idx="20">
                  <c:v>0.90565319942174538</c:v>
                </c:pt>
                <c:pt idx="21">
                  <c:v>0.90146981671478144</c:v>
                </c:pt>
                <c:pt idx="22">
                  <c:v>0.89225544160211467</c:v>
                </c:pt>
                <c:pt idx="23">
                  <c:v>0.88296304928704017</c:v>
                </c:pt>
                <c:pt idx="24">
                  <c:v>0.87355005725095836</c:v>
                </c:pt>
                <c:pt idx="25">
                  <c:v>0.85539240280518669</c:v>
                </c:pt>
                <c:pt idx="26">
                  <c:v>0.84338513454512676</c:v>
                </c:pt>
                <c:pt idx="27">
                  <c:v>0.8342860345214077</c:v>
                </c:pt>
                <c:pt idx="28">
                  <c:v>0.82541870275237017</c:v>
                </c:pt>
                <c:pt idx="29">
                  <c:v>0.8165503489531406</c:v>
                </c:pt>
                <c:pt idx="30">
                  <c:v>0.8056708332297905</c:v>
                </c:pt>
                <c:pt idx="31">
                  <c:v>0.79729223702495566</c:v>
                </c:pt>
                <c:pt idx="32">
                  <c:v>0.77240197901522578</c:v>
                </c:pt>
                <c:pt idx="33">
                  <c:v>0.75382697119556519</c:v>
                </c:pt>
                <c:pt idx="34">
                  <c:v>0.7363588154846632</c:v>
                </c:pt>
                <c:pt idx="35">
                  <c:v>0.71898554949402405</c:v>
                </c:pt>
                <c:pt idx="36">
                  <c:v>0.7009578305759423</c:v>
                </c:pt>
                <c:pt idx="37">
                  <c:v>0.66973718798413839</c:v>
                </c:pt>
                <c:pt idx="38">
                  <c:v>0.64847103193031341</c:v>
                </c:pt>
                <c:pt idx="39">
                  <c:v>0.63187746410693346</c:v>
                </c:pt>
                <c:pt idx="40">
                  <c:v>0.61575344179181646</c:v>
                </c:pt>
                <c:pt idx="41">
                  <c:v>0.59929677911566659</c:v>
                </c:pt>
                <c:pt idx="42">
                  <c:v>0.56654733693003245</c:v>
                </c:pt>
                <c:pt idx="43">
                  <c:v>0.546051429133803</c:v>
                </c:pt>
                <c:pt idx="44">
                  <c:v>0.53044168091263588</c:v>
                </c:pt>
                <c:pt idx="45">
                  <c:v>0.5151837891659663</c:v>
                </c:pt>
                <c:pt idx="46">
                  <c:v>0.4958753184243137</c:v>
                </c:pt>
                <c:pt idx="47">
                  <c:v>0.46155751455173888</c:v>
                </c:pt>
                <c:pt idx="48">
                  <c:v>0.44488381093405577</c:v>
                </c:pt>
                <c:pt idx="49">
                  <c:v>0.4308590250769222</c:v>
                </c:pt>
                <c:pt idx="50">
                  <c:v>0.41661074149868405</c:v>
                </c:pt>
                <c:pt idx="51">
                  <c:v>0.37943799427898378</c:v>
                </c:pt>
                <c:pt idx="52">
                  <c:v>0.3600408639813194</c:v>
                </c:pt>
                <c:pt idx="53">
                  <c:v>0.34645873184259546</c:v>
                </c:pt>
                <c:pt idx="54">
                  <c:v>0.33315658364954953</c:v>
                </c:pt>
                <c:pt idx="55">
                  <c:v>0.29537884513113333</c:v>
                </c:pt>
                <c:pt idx="56">
                  <c:v>0.27445928271108033</c:v>
                </c:pt>
                <c:pt idx="57">
                  <c:v>0.26730835876625192</c:v>
                </c:pt>
                <c:pt idx="58">
                  <c:v>0.2672524622418978</c:v>
                </c:pt>
                <c:pt idx="59">
                  <c:v>0.26177596723209118</c:v>
                </c:pt>
                <c:pt idx="60">
                  <c:v>0.24692307904439653</c:v>
                </c:pt>
                <c:pt idx="61">
                  <c:v>0.20443820869774637</c:v>
                </c:pt>
                <c:pt idx="62">
                  <c:v>0.19686076658958718</c:v>
                </c:pt>
                <c:pt idx="63">
                  <c:v>0.20136778326408378</c:v>
                </c:pt>
              </c:numCache>
            </c:numRef>
          </c:xVal>
          <c:yVal>
            <c:numRef>
              <c:f>'5 C'!$U$2:$U$68</c:f>
              <c:numCache>
                <c:formatCode>General</c:formatCode>
                <c:ptCount val="67"/>
                <c:pt idx="0">
                  <c:v>13.329774080000002</c:v>
                </c:pt>
                <c:pt idx="1">
                  <c:v>13.31067008</c:v>
                </c:pt>
                <c:pt idx="2">
                  <c:v>13.300103199999999</c:v>
                </c:pt>
                <c:pt idx="3">
                  <c:v>13.2836912</c:v>
                </c:pt>
                <c:pt idx="4">
                  <c:v>13.284410080000001</c:v>
                </c:pt>
                <c:pt idx="5">
                  <c:v>13.274411199999999</c:v>
                </c:pt>
                <c:pt idx="6">
                  <c:v>13.262603200000001</c:v>
                </c:pt>
                <c:pt idx="7">
                  <c:v>13.202568319999999</c:v>
                </c:pt>
                <c:pt idx="8">
                  <c:v>13.21365632</c:v>
                </c:pt>
                <c:pt idx="9">
                  <c:v>13.210579200000002</c:v>
                </c:pt>
                <c:pt idx="10">
                  <c:v>13.221376320000001</c:v>
                </c:pt>
                <c:pt idx="11">
                  <c:v>13.222619200000002</c:v>
                </c:pt>
                <c:pt idx="12">
                  <c:v>13.2203672</c:v>
                </c:pt>
                <c:pt idx="13">
                  <c:v>13.222720319999999</c:v>
                </c:pt>
                <c:pt idx="14">
                  <c:v>13.2042512</c:v>
                </c:pt>
                <c:pt idx="15">
                  <c:v>13.210813679999999</c:v>
                </c:pt>
                <c:pt idx="16">
                  <c:v>13.216079200000001</c:v>
                </c:pt>
                <c:pt idx="17">
                  <c:v>13.227899200000001</c:v>
                </c:pt>
                <c:pt idx="18">
                  <c:v>13.2171672</c:v>
                </c:pt>
                <c:pt idx="19">
                  <c:v>13.1538652</c:v>
                </c:pt>
                <c:pt idx="20">
                  <c:v>13.216907200000001</c:v>
                </c:pt>
                <c:pt idx="21">
                  <c:v>13.2020648</c:v>
                </c:pt>
                <c:pt idx="22">
                  <c:v>13.192980799999999</c:v>
                </c:pt>
                <c:pt idx="23">
                  <c:v>13.18279128</c:v>
                </c:pt>
                <c:pt idx="24">
                  <c:v>13.183629920000001</c:v>
                </c:pt>
                <c:pt idx="25">
                  <c:v>13.118527920000002</c:v>
                </c:pt>
                <c:pt idx="26">
                  <c:v>13.17088992</c:v>
                </c:pt>
                <c:pt idx="27">
                  <c:v>13.17409928</c:v>
                </c:pt>
                <c:pt idx="28">
                  <c:v>13.173119280000002</c:v>
                </c:pt>
                <c:pt idx="29">
                  <c:v>13.165981920000002</c:v>
                </c:pt>
                <c:pt idx="30">
                  <c:v>13.081648319999999</c:v>
                </c:pt>
                <c:pt idx="31">
                  <c:v>13.051597200000002</c:v>
                </c:pt>
                <c:pt idx="32">
                  <c:v>13.0819764</c:v>
                </c:pt>
                <c:pt idx="33">
                  <c:v>13.074154480000001</c:v>
                </c:pt>
                <c:pt idx="34">
                  <c:v>13.051815599999999</c:v>
                </c:pt>
                <c:pt idx="35">
                  <c:v>13.031626480000002</c:v>
                </c:pt>
                <c:pt idx="36">
                  <c:v>13.012260000000001</c:v>
                </c:pt>
                <c:pt idx="37">
                  <c:v>12.991982879999998</c:v>
                </c:pt>
                <c:pt idx="38">
                  <c:v>13.010213520000001</c:v>
                </c:pt>
                <c:pt idx="39">
                  <c:v>12.98915712</c:v>
                </c:pt>
                <c:pt idx="40">
                  <c:v>12.98688288</c:v>
                </c:pt>
                <c:pt idx="41">
                  <c:v>12.980176720000001</c:v>
                </c:pt>
                <c:pt idx="42">
                  <c:v>12.95646552</c:v>
                </c:pt>
                <c:pt idx="43">
                  <c:v>12.96654648</c:v>
                </c:pt>
                <c:pt idx="44">
                  <c:v>12.95780152</c:v>
                </c:pt>
                <c:pt idx="45">
                  <c:v>12.940652</c:v>
                </c:pt>
                <c:pt idx="46">
                  <c:v>12.870108479999999</c:v>
                </c:pt>
                <c:pt idx="47">
                  <c:v>12.90507848</c:v>
                </c:pt>
                <c:pt idx="48">
                  <c:v>12.889081119999998</c:v>
                </c:pt>
                <c:pt idx="49">
                  <c:v>12.86328728</c:v>
                </c:pt>
                <c:pt idx="50">
                  <c:v>12.836437119999999</c:v>
                </c:pt>
                <c:pt idx="51">
                  <c:v>12.78936</c:v>
                </c:pt>
                <c:pt idx="52">
                  <c:v>12.760438480000001</c:v>
                </c:pt>
                <c:pt idx="53">
                  <c:v>12.72123448</c:v>
                </c:pt>
                <c:pt idx="54">
                  <c:v>12.67961672</c:v>
                </c:pt>
                <c:pt idx="55">
                  <c:v>12.580009119999998</c:v>
                </c:pt>
                <c:pt idx="56">
                  <c:v>12.542872720000002</c:v>
                </c:pt>
                <c:pt idx="57">
                  <c:v>12.49943848</c:v>
                </c:pt>
                <c:pt idx="58">
                  <c:v>12.493992</c:v>
                </c:pt>
                <c:pt idx="59">
                  <c:v>12.433992719999999</c:v>
                </c:pt>
                <c:pt idx="60">
                  <c:v>11.986397200000001</c:v>
                </c:pt>
                <c:pt idx="61">
                  <c:v>10.631635119999999</c:v>
                </c:pt>
                <c:pt idx="62">
                  <c:v>10.490107999999999</c:v>
                </c:pt>
                <c:pt idx="63">
                  <c:v>9.9307959999999991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48816"/>
        <c:axId val="435652736"/>
      </c:scatterChart>
      <c:valAx>
        <c:axId val="4356488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2736"/>
        <c:crosses val="autoZero"/>
        <c:crossBetween val="midCat"/>
      </c:valAx>
      <c:valAx>
        <c:axId val="43565273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881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36526894396980414"/>
          <c:h val="7.81254543868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4994649473988"/>
          <c:y val="0.15295157332928622"/>
          <c:w val="0.83643675367077197"/>
          <c:h val="0.60431558911316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C'!$AA$1</c:f>
              <c:strCache>
                <c:ptCount val="1"/>
                <c:pt idx="0">
                  <c:v>t_voc_5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C'!$AA$2:$AA$16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10.5</c:v>
                </c:pt>
                <c:pt idx="4">
                  <c:v>12</c:v>
                </c:pt>
                <c:pt idx="5">
                  <c:v>12.43</c:v>
                </c:pt>
                <c:pt idx="6">
                  <c:v>12.65</c:v>
                </c:pt>
                <c:pt idx="7">
                  <c:v>12.82</c:v>
                </c:pt>
                <c:pt idx="8">
                  <c:v>12.91</c:v>
                </c:pt>
                <c:pt idx="9">
                  <c:v>12.98</c:v>
                </c:pt>
                <c:pt idx="10">
                  <c:v>13.05</c:v>
                </c:pt>
                <c:pt idx="11">
                  <c:v>13.11</c:v>
                </c:pt>
                <c:pt idx="12">
                  <c:v>13.17</c:v>
                </c:pt>
                <c:pt idx="13">
                  <c:v>13.22</c:v>
                </c:pt>
                <c:pt idx="14">
                  <c:v>13.59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'5 C'!$AB$1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'5 C'!$AC$1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 C'!$Z$2:$Z$16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0.2</c:v>
                </c:pt>
                <c:pt idx="4">
                  <c:v>0.23</c:v>
                </c:pt>
                <c:pt idx="5">
                  <c:v>0.25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'5 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54696"/>
        <c:axId val="435651168"/>
      </c:scatterChart>
      <c:valAx>
        <c:axId val="4356546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1168"/>
        <c:crosses val="autoZero"/>
        <c:crossBetween val="midCat"/>
      </c:valAx>
      <c:valAx>
        <c:axId val="435651168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11.1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'11.1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'11.1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'11.1 C'!$H$2:$H$87</c:f>
              <c:numCache>
                <c:formatCode>General</c:formatCode>
                <c:ptCount val="86"/>
                <c:pt idx="0">
                  <c:v>0.99990000000000001</c:v>
                </c:pt>
                <c:pt idx="1">
                  <c:v>0.99909999999999999</c:v>
                </c:pt>
                <c:pt idx="2">
                  <c:v>0.99629999999999996</c:v>
                </c:pt>
                <c:pt idx="3">
                  <c:v>0.98509999999999998</c:v>
                </c:pt>
                <c:pt idx="4">
                  <c:v>0.97060000000000002</c:v>
                </c:pt>
                <c:pt idx="5">
                  <c:v>0.92149999999999999</c:v>
                </c:pt>
                <c:pt idx="6">
                  <c:v>0.90669999999999995</c:v>
                </c:pt>
                <c:pt idx="7">
                  <c:v>0.90090000000000003</c:v>
                </c:pt>
                <c:pt idx="8">
                  <c:v>0.85509999999999997</c:v>
                </c:pt>
                <c:pt idx="9">
                  <c:v>0.83069999999999999</c:v>
                </c:pt>
                <c:pt idx="10">
                  <c:v>0.82669999999999999</c:v>
                </c:pt>
                <c:pt idx="11">
                  <c:v>0.79269999999999996</c:v>
                </c:pt>
                <c:pt idx="12">
                  <c:v>0.75639999999999996</c:v>
                </c:pt>
                <c:pt idx="13">
                  <c:v>0.752</c:v>
                </c:pt>
                <c:pt idx="14">
                  <c:v>0.72740000000000005</c:v>
                </c:pt>
                <c:pt idx="15">
                  <c:v>0.68300000000000005</c:v>
                </c:pt>
                <c:pt idx="16">
                  <c:v>0.68069999999999997</c:v>
                </c:pt>
                <c:pt idx="17">
                  <c:v>0.65500000000000003</c:v>
                </c:pt>
                <c:pt idx="18">
                  <c:v>0.61040000000000005</c:v>
                </c:pt>
                <c:pt idx="19">
                  <c:v>0.61140000000000005</c:v>
                </c:pt>
                <c:pt idx="20">
                  <c:v>0.57899999999999996</c:v>
                </c:pt>
                <c:pt idx="21">
                  <c:v>0.53739999999999999</c:v>
                </c:pt>
                <c:pt idx="22">
                  <c:v>0.54100000000000004</c:v>
                </c:pt>
                <c:pt idx="23">
                  <c:v>0.49990000000000001</c:v>
                </c:pt>
                <c:pt idx="24">
                  <c:v>0.46400000000000002</c:v>
                </c:pt>
                <c:pt idx="25">
                  <c:v>0.46779999999999999</c:v>
                </c:pt>
                <c:pt idx="26">
                  <c:v>0.41849999999999998</c:v>
                </c:pt>
                <c:pt idx="27">
                  <c:v>0.38840000000000002</c:v>
                </c:pt>
                <c:pt idx="28">
                  <c:v>0.39090000000000003</c:v>
                </c:pt>
                <c:pt idx="29">
                  <c:v>0.3377</c:v>
                </c:pt>
                <c:pt idx="30">
                  <c:v>0.31030000000000002</c:v>
                </c:pt>
                <c:pt idx="31">
                  <c:v>0.31309999999999999</c:v>
                </c:pt>
                <c:pt idx="32">
                  <c:v>0.26119999999999999</c:v>
                </c:pt>
                <c:pt idx="33">
                  <c:v>0.2273</c:v>
                </c:pt>
                <c:pt idx="34">
                  <c:v>0.23519999999999999</c:v>
                </c:pt>
                <c:pt idx="35">
                  <c:v>0.19070000000000001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'11.1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'11.1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'11.1 C'!$I$2:$I$87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0.99809999999999999</c:v>
                </c:pt>
                <c:pt idx="3">
                  <c:v>0.97109999999999996</c:v>
                </c:pt>
                <c:pt idx="4">
                  <c:v>0.97770000000000001</c:v>
                </c:pt>
                <c:pt idx="5">
                  <c:v>0.96489999999999998</c:v>
                </c:pt>
                <c:pt idx="6">
                  <c:v>0.96889999999999998</c:v>
                </c:pt>
                <c:pt idx="7">
                  <c:v>0.9728</c:v>
                </c:pt>
                <c:pt idx="8">
                  <c:v>0.96599999999999997</c:v>
                </c:pt>
                <c:pt idx="9">
                  <c:v>0.96299999999999997</c:v>
                </c:pt>
                <c:pt idx="10">
                  <c:v>0.97270000000000001</c:v>
                </c:pt>
                <c:pt idx="11">
                  <c:v>0.96030000000000004</c:v>
                </c:pt>
                <c:pt idx="12">
                  <c:v>0.95430000000000004</c:v>
                </c:pt>
                <c:pt idx="13">
                  <c:v>0.96060000000000001</c:v>
                </c:pt>
                <c:pt idx="14">
                  <c:v>0.94869999999999999</c:v>
                </c:pt>
                <c:pt idx="15">
                  <c:v>0.93489999999999995</c:v>
                </c:pt>
                <c:pt idx="16">
                  <c:v>0.94420000000000004</c:v>
                </c:pt>
                <c:pt idx="17">
                  <c:v>0.93830000000000002</c:v>
                </c:pt>
                <c:pt idx="18">
                  <c:v>0.92720000000000002</c:v>
                </c:pt>
                <c:pt idx="19">
                  <c:v>0.9345</c:v>
                </c:pt>
                <c:pt idx="20">
                  <c:v>0.93330000000000002</c:v>
                </c:pt>
                <c:pt idx="21">
                  <c:v>0.92469999999999997</c:v>
                </c:pt>
                <c:pt idx="22">
                  <c:v>0.93530000000000002</c:v>
                </c:pt>
                <c:pt idx="23">
                  <c:v>0.92510000000000003</c:v>
                </c:pt>
                <c:pt idx="24">
                  <c:v>0.92010000000000003</c:v>
                </c:pt>
                <c:pt idx="25">
                  <c:v>0.92600000000000005</c:v>
                </c:pt>
                <c:pt idx="26">
                  <c:v>0.90859999999999996</c:v>
                </c:pt>
                <c:pt idx="27">
                  <c:v>0.90390000000000004</c:v>
                </c:pt>
                <c:pt idx="28">
                  <c:v>0.90600000000000003</c:v>
                </c:pt>
                <c:pt idx="29">
                  <c:v>0.8891</c:v>
                </c:pt>
                <c:pt idx="30">
                  <c:v>0.88470000000000004</c:v>
                </c:pt>
                <c:pt idx="31">
                  <c:v>0.88439999999999996</c:v>
                </c:pt>
                <c:pt idx="32">
                  <c:v>0.86719999999999997</c:v>
                </c:pt>
                <c:pt idx="33">
                  <c:v>0.85740000000000005</c:v>
                </c:pt>
                <c:pt idx="34">
                  <c:v>0.84719999999999995</c:v>
                </c:pt>
                <c:pt idx="35">
                  <c:v>0.78010000000000002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43720"/>
        <c:axId val="435648424"/>
      </c:scatterChart>
      <c:scatterChart>
        <c:scatterStyle val="lineMarker"/>
        <c:varyColors val="0"/>
        <c:ser>
          <c:idx val="2"/>
          <c:order val="0"/>
          <c:tx>
            <c:strRef>
              <c:f>'11.1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'11.1 C'!$D$2:$D$87</c:f>
              <c:numCache>
                <c:formatCode>General</c:formatCode>
                <c:ptCount val="86"/>
                <c:pt idx="0">
                  <c:v>1644940476</c:v>
                </c:pt>
                <c:pt idx="1">
                  <c:v>1644942043</c:v>
                </c:pt>
                <c:pt idx="2">
                  <c:v>1644942276</c:v>
                </c:pt>
                <c:pt idx="3">
                  <c:v>1644944076</c:v>
                </c:pt>
                <c:pt idx="4">
                  <c:v>1644945876</c:v>
                </c:pt>
                <c:pt idx="5">
                  <c:v>1644947677</c:v>
                </c:pt>
                <c:pt idx="6">
                  <c:v>1644949477</c:v>
                </c:pt>
                <c:pt idx="7">
                  <c:v>1644951277</c:v>
                </c:pt>
                <c:pt idx="8">
                  <c:v>1644953077</c:v>
                </c:pt>
                <c:pt idx="9">
                  <c:v>1644954877</c:v>
                </c:pt>
                <c:pt idx="10">
                  <c:v>1644956677</c:v>
                </c:pt>
                <c:pt idx="11">
                  <c:v>1644958477</c:v>
                </c:pt>
                <c:pt idx="12">
                  <c:v>1644960277</c:v>
                </c:pt>
                <c:pt idx="13">
                  <c:v>1644962077</c:v>
                </c:pt>
                <c:pt idx="14">
                  <c:v>1644963877</c:v>
                </c:pt>
                <c:pt idx="15">
                  <c:v>1644965677</c:v>
                </c:pt>
                <c:pt idx="16">
                  <c:v>1644967477</c:v>
                </c:pt>
                <c:pt idx="17">
                  <c:v>1644969278</c:v>
                </c:pt>
                <c:pt idx="18">
                  <c:v>1644971078</c:v>
                </c:pt>
                <c:pt idx="19">
                  <c:v>1644972878</c:v>
                </c:pt>
                <c:pt idx="20">
                  <c:v>1644974678</c:v>
                </c:pt>
                <c:pt idx="21">
                  <c:v>1644976478</c:v>
                </c:pt>
                <c:pt idx="22">
                  <c:v>1644978278</c:v>
                </c:pt>
                <c:pt idx="23">
                  <c:v>1644980078</c:v>
                </c:pt>
                <c:pt idx="24">
                  <c:v>1644981878</c:v>
                </c:pt>
                <c:pt idx="25">
                  <c:v>1644983678</c:v>
                </c:pt>
                <c:pt idx="26">
                  <c:v>1644985478</c:v>
                </c:pt>
                <c:pt idx="27">
                  <c:v>1644987278</c:v>
                </c:pt>
                <c:pt idx="28">
                  <c:v>1644989078</c:v>
                </c:pt>
                <c:pt idx="29">
                  <c:v>1644990878</c:v>
                </c:pt>
                <c:pt idx="30">
                  <c:v>1644992678</c:v>
                </c:pt>
                <c:pt idx="31">
                  <c:v>1644994479</c:v>
                </c:pt>
                <c:pt idx="32">
                  <c:v>1644996279</c:v>
                </c:pt>
                <c:pt idx="33">
                  <c:v>1644998079</c:v>
                </c:pt>
                <c:pt idx="34">
                  <c:v>1644999879</c:v>
                </c:pt>
                <c:pt idx="35">
                  <c:v>1645001679</c:v>
                </c:pt>
              </c:numCache>
            </c:numRef>
          </c:xVal>
          <c:yVal>
            <c:numRef>
              <c:f>'11.1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54304"/>
        <c:axId val="435649600"/>
      </c:scatterChart>
      <c:valAx>
        <c:axId val="43564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8424"/>
        <c:crosses val="autoZero"/>
        <c:crossBetween val="midCat"/>
      </c:valAx>
      <c:valAx>
        <c:axId val="43564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3720"/>
        <c:crosses val="autoZero"/>
        <c:crossBetween val="midCat"/>
      </c:valAx>
      <c:valAx>
        <c:axId val="435649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4304"/>
        <c:crosses val="max"/>
        <c:crossBetween val="midCat"/>
      </c:valAx>
      <c:valAx>
        <c:axId val="43565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64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11.1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'11.1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C'!$F$2:$F$87</c:f>
              <c:numCache>
                <c:formatCode>General</c:formatCode>
                <c:ptCount val="86"/>
                <c:pt idx="0">
                  <c:v>14.467000000000001</c:v>
                </c:pt>
                <c:pt idx="1">
                  <c:v>13.898999999999999</c:v>
                </c:pt>
                <c:pt idx="2">
                  <c:v>13.516</c:v>
                </c:pt>
                <c:pt idx="3">
                  <c:v>13.154</c:v>
                </c:pt>
                <c:pt idx="4">
                  <c:v>13.116</c:v>
                </c:pt>
                <c:pt idx="5">
                  <c:v>13.163</c:v>
                </c:pt>
                <c:pt idx="6">
                  <c:v>13.157999999999999</c:v>
                </c:pt>
                <c:pt idx="7">
                  <c:v>13.098000000000001</c:v>
                </c:pt>
                <c:pt idx="8">
                  <c:v>13.146000000000001</c:v>
                </c:pt>
                <c:pt idx="9">
                  <c:v>13.154</c:v>
                </c:pt>
                <c:pt idx="10">
                  <c:v>13.146000000000001</c:v>
                </c:pt>
                <c:pt idx="11">
                  <c:v>13.064</c:v>
                </c:pt>
                <c:pt idx="12">
                  <c:v>13.12</c:v>
                </c:pt>
                <c:pt idx="13">
                  <c:v>13.102</c:v>
                </c:pt>
                <c:pt idx="14">
                  <c:v>13.007999999999999</c:v>
                </c:pt>
                <c:pt idx="15">
                  <c:v>13.042999999999999</c:v>
                </c:pt>
                <c:pt idx="16">
                  <c:v>13.029</c:v>
                </c:pt>
                <c:pt idx="17">
                  <c:v>12.957000000000001</c:v>
                </c:pt>
                <c:pt idx="18">
                  <c:v>13.007999999999999</c:v>
                </c:pt>
                <c:pt idx="19">
                  <c:v>12.957000000000001</c:v>
                </c:pt>
                <c:pt idx="20">
                  <c:v>12.939</c:v>
                </c:pt>
                <c:pt idx="21">
                  <c:v>12.981999999999999</c:v>
                </c:pt>
                <c:pt idx="22">
                  <c:v>12.913</c:v>
                </c:pt>
                <c:pt idx="23">
                  <c:v>12.9</c:v>
                </c:pt>
                <c:pt idx="24">
                  <c:v>12.946999999999999</c:v>
                </c:pt>
                <c:pt idx="25">
                  <c:v>12.866</c:v>
                </c:pt>
                <c:pt idx="26">
                  <c:v>12.84</c:v>
                </c:pt>
                <c:pt idx="27">
                  <c:v>12.879</c:v>
                </c:pt>
                <c:pt idx="28">
                  <c:v>12.788</c:v>
                </c:pt>
                <c:pt idx="29">
                  <c:v>12.737</c:v>
                </c:pt>
                <c:pt idx="30">
                  <c:v>12.754</c:v>
                </c:pt>
                <c:pt idx="31">
                  <c:v>12.629</c:v>
                </c:pt>
                <c:pt idx="32">
                  <c:v>12.56</c:v>
                </c:pt>
                <c:pt idx="33">
                  <c:v>12.577999999999999</c:v>
                </c:pt>
                <c:pt idx="34">
                  <c:v>12.327999999999999</c:v>
                </c:pt>
                <c:pt idx="35">
                  <c:v>11.497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'11.1 C'!$M$1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C'!$M$2:$M$87</c:f>
              <c:numCache>
                <c:formatCode>General</c:formatCode>
                <c:ptCount val="86"/>
                <c:pt idx="0">
                  <c:v>14.465530000000001</c:v>
                </c:pt>
                <c:pt idx="1">
                  <c:v>13.949744399999998</c:v>
                </c:pt>
                <c:pt idx="2">
                  <c:v>13.57182472</c:v>
                </c:pt>
                <c:pt idx="3">
                  <c:v>13.20692</c:v>
                </c:pt>
                <c:pt idx="4">
                  <c:v>13.203729599999999</c:v>
                </c:pt>
                <c:pt idx="5">
                  <c:v>13.21519088</c:v>
                </c:pt>
                <c:pt idx="6">
                  <c:v>13.21092</c:v>
                </c:pt>
                <c:pt idx="7">
                  <c:v>13.18282488</c:v>
                </c:pt>
                <c:pt idx="8">
                  <c:v>13.1967444</c:v>
                </c:pt>
                <c:pt idx="9">
                  <c:v>13.209095599999999</c:v>
                </c:pt>
                <c:pt idx="10">
                  <c:v>13.200366480000001</c:v>
                </c:pt>
                <c:pt idx="11">
                  <c:v>13.15100048</c:v>
                </c:pt>
                <c:pt idx="12">
                  <c:v>13.17292</c:v>
                </c:pt>
                <c:pt idx="13">
                  <c:v>13.157824720000001</c:v>
                </c:pt>
                <c:pt idx="14">
                  <c:v>13.090649279999999</c:v>
                </c:pt>
                <c:pt idx="15">
                  <c:v>13.09736648</c:v>
                </c:pt>
                <c:pt idx="16">
                  <c:v>13.08192</c:v>
                </c:pt>
                <c:pt idx="17">
                  <c:v>13.044000480000001</c:v>
                </c:pt>
                <c:pt idx="18">
                  <c:v>13.060919999999999</c:v>
                </c:pt>
                <c:pt idx="19">
                  <c:v>13.044000480000001</c:v>
                </c:pt>
                <c:pt idx="20">
                  <c:v>13.022378400000001</c:v>
                </c:pt>
                <c:pt idx="21">
                  <c:v>13.037095599999999</c:v>
                </c:pt>
                <c:pt idx="22">
                  <c:v>13.000000480000001</c:v>
                </c:pt>
                <c:pt idx="23">
                  <c:v>12.983378400000001</c:v>
                </c:pt>
                <c:pt idx="24">
                  <c:v>12.998473519999999</c:v>
                </c:pt>
                <c:pt idx="25">
                  <c:v>12.95300048</c:v>
                </c:pt>
                <c:pt idx="26">
                  <c:v>12.927729599999999</c:v>
                </c:pt>
                <c:pt idx="27">
                  <c:v>12.93336648</c:v>
                </c:pt>
                <c:pt idx="28">
                  <c:v>12.874283119999999</c:v>
                </c:pt>
                <c:pt idx="29">
                  <c:v>12.820378400000001</c:v>
                </c:pt>
                <c:pt idx="30">
                  <c:v>12.806190879999999</c:v>
                </c:pt>
                <c:pt idx="31">
                  <c:v>12.713824879999999</c:v>
                </c:pt>
                <c:pt idx="32">
                  <c:v>12.643378400000001</c:v>
                </c:pt>
                <c:pt idx="33">
                  <c:v>12.63092</c:v>
                </c:pt>
                <c:pt idx="34">
                  <c:v>12.4113784</c:v>
                </c:pt>
                <c:pt idx="35">
                  <c:v>11.587634319999999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'11.1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C'!$K$2:$K$87</c:f>
              <c:numCache>
                <c:formatCode>General</c:formatCode>
                <c:ptCount val="86"/>
                <c:pt idx="0">
                  <c:v>14.465999999999999</c:v>
                </c:pt>
                <c:pt idx="1">
                  <c:v>13.933999999999999</c:v>
                </c:pt>
                <c:pt idx="2">
                  <c:v>13.571999999999999</c:v>
                </c:pt>
                <c:pt idx="3">
                  <c:v>13.21</c:v>
                </c:pt>
                <c:pt idx="4">
                  <c:v>13.206</c:v>
                </c:pt>
                <c:pt idx="5">
                  <c:v>13.217000000000001</c:v>
                </c:pt>
                <c:pt idx="6">
                  <c:v>13.214</c:v>
                </c:pt>
                <c:pt idx="7">
                  <c:v>13.186</c:v>
                </c:pt>
                <c:pt idx="8">
                  <c:v>13.202</c:v>
                </c:pt>
                <c:pt idx="9">
                  <c:v>13.211</c:v>
                </c:pt>
                <c:pt idx="10">
                  <c:v>13.202999999999999</c:v>
                </c:pt>
                <c:pt idx="11">
                  <c:v>13.154</c:v>
                </c:pt>
                <c:pt idx="12">
                  <c:v>13.175000000000001</c:v>
                </c:pt>
                <c:pt idx="13">
                  <c:v>13.159000000000001</c:v>
                </c:pt>
                <c:pt idx="14">
                  <c:v>13.097</c:v>
                </c:pt>
                <c:pt idx="15">
                  <c:v>13.099</c:v>
                </c:pt>
                <c:pt idx="16">
                  <c:v>13.086</c:v>
                </c:pt>
                <c:pt idx="17">
                  <c:v>13.047000000000001</c:v>
                </c:pt>
                <c:pt idx="18">
                  <c:v>13.064</c:v>
                </c:pt>
                <c:pt idx="19">
                  <c:v>13.03</c:v>
                </c:pt>
                <c:pt idx="20">
                  <c:v>13.026999999999999</c:v>
                </c:pt>
                <c:pt idx="21">
                  <c:v>13.039</c:v>
                </c:pt>
                <c:pt idx="22">
                  <c:v>13.004</c:v>
                </c:pt>
                <c:pt idx="23">
                  <c:v>12.989000000000001</c:v>
                </c:pt>
                <c:pt idx="24">
                  <c:v>13.002000000000001</c:v>
                </c:pt>
                <c:pt idx="25">
                  <c:v>12.956</c:v>
                </c:pt>
                <c:pt idx="26">
                  <c:v>12.93</c:v>
                </c:pt>
                <c:pt idx="27">
                  <c:v>12.935</c:v>
                </c:pt>
                <c:pt idx="28">
                  <c:v>12.878</c:v>
                </c:pt>
                <c:pt idx="29">
                  <c:v>12.824999999999999</c:v>
                </c:pt>
                <c:pt idx="30">
                  <c:v>12.808999999999999</c:v>
                </c:pt>
                <c:pt idx="31">
                  <c:v>12.718</c:v>
                </c:pt>
                <c:pt idx="32">
                  <c:v>12.648</c:v>
                </c:pt>
                <c:pt idx="33">
                  <c:v>12.632999999999999</c:v>
                </c:pt>
                <c:pt idx="34">
                  <c:v>12.416</c:v>
                </c:pt>
                <c:pt idx="35">
                  <c:v>11.590999999999999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44112"/>
        <c:axId val="435644504"/>
      </c:scatterChart>
      <c:scatterChart>
        <c:scatterStyle val="lineMarker"/>
        <c:varyColors val="0"/>
        <c:ser>
          <c:idx val="0"/>
          <c:order val="0"/>
          <c:tx>
            <c:strRef>
              <c:f>'11.1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C'!$A$2:$A$86</c:f>
              <c:numCache>
                <c:formatCode>General</c:formatCode>
                <c:ptCount val="85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C'!$E$2:$E$87</c:f>
              <c:numCache>
                <c:formatCode>General</c:formatCode>
                <c:ptCount val="86"/>
                <c:pt idx="0">
                  <c:v>10.307</c:v>
                </c:pt>
                <c:pt idx="1">
                  <c:v>12.352</c:v>
                </c:pt>
                <c:pt idx="2">
                  <c:v>12.375</c:v>
                </c:pt>
                <c:pt idx="3">
                  <c:v>11.502000000000001</c:v>
                </c:pt>
                <c:pt idx="4">
                  <c:v>10.353</c:v>
                </c:pt>
                <c:pt idx="5">
                  <c:v>12.558</c:v>
                </c:pt>
                <c:pt idx="6">
                  <c:v>12.073</c:v>
                </c:pt>
                <c:pt idx="7">
                  <c:v>10.677</c:v>
                </c:pt>
                <c:pt idx="8">
                  <c:v>12.102</c:v>
                </c:pt>
                <c:pt idx="9">
                  <c:v>12.442</c:v>
                </c:pt>
                <c:pt idx="10">
                  <c:v>11.048</c:v>
                </c:pt>
                <c:pt idx="11">
                  <c:v>11.372</c:v>
                </c:pt>
                <c:pt idx="12">
                  <c:v>12.557</c:v>
                </c:pt>
                <c:pt idx="13">
                  <c:v>11.263</c:v>
                </c:pt>
                <c:pt idx="14">
                  <c:v>10.885</c:v>
                </c:pt>
                <c:pt idx="15">
                  <c:v>12.48</c:v>
                </c:pt>
                <c:pt idx="16">
                  <c:v>11.08</c:v>
                </c:pt>
                <c:pt idx="17">
                  <c:v>10.742000000000001</c:v>
                </c:pt>
                <c:pt idx="18">
                  <c:v>12.262</c:v>
                </c:pt>
                <c:pt idx="19">
                  <c:v>10.667999999999999</c:v>
                </c:pt>
                <c:pt idx="20">
                  <c:v>10.728</c:v>
                </c:pt>
                <c:pt idx="21">
                  <c:v>11.988</c:v>
                </c:pt>
                <c:pt idx="22">
                  <c:v>10.11</c:v>
                </c:pt>
                <c:pt idx="23">
                  <c:v>10.802</c:v>
                </c:pt>
                <c:pt idx="24">
                  <c:v>11.682</c:v>
                </c:pt>
                <c:pt idx="25">
                  <c:v>9.74</c:v>
                </c:pt>
                <c:pt idx="26">
                  <c:v>10.952999999999999</c:v>
                </c:pt>
                <c:pt idx="27">
                  <c:v>11.475</c:v>
                </c:pt>
                <c:pt idx="28">
                  <c:v>9.6229999999999993</c:v>
                </c:pt>
                <c:pt idx="29">
                  <c:v>11.026999999999999</c:v>
                </c:pt>
                <c:pt idx="30">
                  <c:v>11.382999999999999</c:v>
                </c:pt>
                <c:pt idx="31">
                  <c:v>9.56</c:v>
                </c:pt>
                <c:pt idx="32">
                  <c:v>10.837</c:v>
                </c:pt>
                <c:pt idx="33">
                  <c:v>11.487</c:v>
                </c:pt>
                <c:pt idx="34">
                  <c:v>9.4830000000000005</c:v>
                </c:pt>
                <c:pt idx="35">
                  <c:v>10.202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'11.1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'11.1 C'!$T$1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C'!$T$2:$T$87</c:f>
              <c:numCache>
                <c:formatCode>0.0</c:formatCode>
                <c:ptCount val="86"/>
                <c:pt idx="0">
                  <c:v>13.333333333333334</c:v>
                </c:pt>
                <c:pt idx="2">
                  <c:v>11.666666666666666</c:v>
                </c:pt>
                <c:pt idx="4">
                  <c:v>10.555555555555555</c:v>
                </c:pt>
                <c:pt idx="6">
                  <c:v>8.8888888888888893</c:v>
                </c:pt>
                <c:pt idx="8">
                  <c:v>7.2222222222222223</c:v>
                </c:pt>
                <c:pt idx="10">
                  <c:v>5.5555555555555554</c:v>
                </c:pt>
                <c:pt idx="12">
                  <c:v>5</c:v>
                </c:pt>
                <c:pt idx="14">
                  <c:v>4.4444444444444446</c:v>
                </c:pt>
                <c:pt idx="16">
                  <c:v>3.3333333333333335</c:v>
                </c:pt>
                <c:pt idx="18">
                  <c:v>2.7777777777777777</c:v>
                </c:pt>
                <c:pt idx="20">
                  <c:v>2.2222222222222223</c:v>
                </c:pt>
                <c:pt idx="22">
                  <c:v>1.1111111111111112</c:v>
                </c:pt>
                <c:pt idx="24">
                  <c:v>1.1111111111111112</c:v>
                </c:pt>
                <c:pt idx="26">
                  <c:v>0.55555555555555558</c:v>
                </c:pt>
                <c:pt idx="28">
                  <c:v>0</c:v>
                </c:pt>
                <c:pt idx="30">
                  <c:v>-0.55555555555555558</c:v>
                </c:pt>
                <c:pt idx="32">
                  <c:v>-2.7777777777777777</c:v>
                </c:pt>
                <c:pt idx="34">
                  <c:v>-2.7777777777777777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44896"/>
        <c:axId val="435649992"/>
      </c:scatterChart>
      <c:valAx>
        <c:axId val="4356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4504"/>
        <c:crosses val="autoZero"/>
        <c:crossBetween val="midCat"/>
      </c:valAx>
      <c:valAx>
        <c:axId val="435644504"/>
        <c:scaling>
          <c:orientation val="minMax"/>
          <c:max val="14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4112"/>
        <c:crosses val="autoZero"/>
        <c:crossBetween val="midCat"/>
      </c:valAx>
      <c:valAx>
        <c:axId val="435649992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4896"/>
        <c:crosses val="max"/>
        <c:crossBetween val="midCat"/>
      </c:valAx>
      <c:valAx>
        <c:axId val="43564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64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11.1 C</a:t>
            </a:r>
          </a:p>
        </c:rich>
      </c:tx>
      <c:layout>
        <c:manualLayout>
          <c:xMode val="edge"/>
          <c:yMode val="edge"/>
          <c:x val="0.43003457382249338"/>
          <c:y val="1.5224738721905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'11.1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C'!$E$2:$E$87</c:f>
              <c:numCache>
                <c:formatCode>General</c:formatCode>
                <c:ptCount val="86"/>
                <c:pt idx="0">
                  <c:v>10.307</c:v>
                </c:pt>
                <c:pt idx="1">
                  <c:v>12.352</c:v>
                </c:pt>
                <c:pt idx="2">
                  <c:v>12.375</c:v>
                </c:pt>
                <c:pt idx="3">
                  <c:v>11.502000000000001</c:v>
                </c:pt>
                <c:pt idx="4">
                  <c:v>10.353</c:v>
                </c:pt>
                <c:pt idx="5">
                  <c:v>12.558</c:v>
                </c:pt>
                <c:pt idx="6">
                  <c:v>12.073</c:v>
                </c:pt>
                <c:pt idx="7">
                  <c:v>10.677</c:v>
                </c:pt>
                <c:pt idx="8">
                  <c:v>12.102</c:v>
                </c:pt>
                <c:pt idx="9">
                  <c:v>12.442</c:v>
                </c:pt>
                <c:pt idx="10">
                  <c:v>11.048</c:v>
                </c:pt>
                <c:pt idx="11">
                  <c:v>11.372</c:v>
                </c:pt>
                <c:pt idx="12">
                  <c:v>12.557</c:v>
                </c:pt>
                <c:pt idx="13">
                  <c:v>11.263</c:v>
                </c:pt>
                <c:pt idx="14">
                  <c:v>10.885</c:v>
                </c:pt>
                <c:pt idx="15">
                  <c:v>12.48</c:v>
                </c:pt>
                <c:pt idx="16">
                  <c:v>11.08</c:v>
                </c:pt>
                <c:pt idx="17">
                  <c:v>10.742000000000001</c:v>
                </c:pt>
                <c:pt idx="18">
                  <c:v>12.262</c:v>
                </c:pt>
                <c:pt idx="19">
                  <c:v>10.667999999999999</c:v>
                </c:pt>
                <c:pt idx="20">
                  <c:v>10.728</c:v>
                </c:pt>
                <c:pt idx="21">
                  <c:v>11.988</c:v>
                </c:pt>
                <c:pt idx="22">
                  <c:v>10.11</c:v>
                </c:pt>
                <c:pt idx="23">
                  <c:v>10.802</c:v>
                </c:pt>
                <c:pt idx="24">
                  <c:v>11.682</c:v>
                </c:pt>
                <c:pt idx="25">
                  <c:v>9.74</c:v>
                </c:pt>
                <c:pt idx="26">
                  <c:v>10.952999999999999</c:v>
                </c:pt>
                <c:pt idx="27">
                  <c:v>11.475</c:v>
                </c:pt>
                <c:pt idx="28">
                  <c:v>9.6229999999999993</c:v>
                </c:pt>
                <c:pt idx="29">
                  <c:v>11.026999999999999</c:v>
                </c:pt>
                <c:pt idx="30">
                  <c:v>11.382999999999999</c:v>
                </c:pt>
                <c:pt idx="31">
                  <c:v>9.56</c:v>
                </c:pt>
                <c:pt idx="32">
                  <c:v>10.837</c:v>
                </c:pt>
                <c:pt idx="33">
                  <c:v>11.487</c:v>
                </c:pt>
                <c:pt idx="34">
                  <c:v>9.4830000000000005</c:v>
                </c:pt>
                <c:pt idx="35">
                  <c:v>10.202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'11.1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C'!$F$2:$F$87</c:f>
              <c:numCache>
                <c:formatCode>General</c:formatCode>
                <c:ptCount val="86"/>
                <c:pt idx="0">
                  <c:v>14.467000000000001</c:v>
                </c:pt>
                <c:pt idx="1">
                  <c:v>13.898999999999999</c:v>
                </c:pt>
                <c:pt idx="2">
                  <c:v>13.516</c:v>
                </c:pt>
                <c:pt idx="3">
                  <c:v>13.154</c:v>
                </c:pt>
                <c:pt idx="4">
                  <c:v>13.116</c:v>
                </c:pt>
                <c:pt idx="5">
                  <c:v>13.163</c:v>
                </c:pt>
                <c:pt idx="6">
                  <c:v>13.157999999999999</c:v>
                </c:pt>
                <c:pt idx="7">
                  <c:v>13.098000000000001</c:v>
                </c:pt>
                <c:pt idx="8">
                  <c:v>13.146000000000001</c:v>
                </c:pt>
                <c:pt idx="9">
                  <c:v>13.154</c:v>
                </c:pt>
                <c:pt idx="10">
                  <c:v>13.146000000000001</c:v>
                </c:pt>
                <c:pt idx="11">
                  <c:v>13.064</c:v>
                </c:pt>
                <c:pt idx="12">
                  <c:v>13.12</c:v>
                </c:pt>
                <c:pt idx="13">
                  <c:v>13.102</c:v>
                </c:pt>
                <c:pt idx="14">
                  <c:v>13.007999999999999</c:v>
                </c:pt>
                <c:pt idx="15">
                  <c:v>13.042999999999999</c:v>
                </c:pt>
                <c:pt idx="16">
                  <c:v>13.029</c:v>
                </c:pt>
                <c:pt idx="17">
                  <c:v>12.957000000000001</c:v>
                </c:pt>
                <c:pt idx="18">
                  <c:v>13.007999999999999</c:v>
                </c:pt>
                <c:pt idx="19">
                  <c:v>12.957000000000001</c:v>
                </c:pt>
                <c:pt idx="20">
                  <c:v>12.939</c:v>
                </c:pt>
                <c:pt idx="21">
                  <c:v>12.981999999999999</c:v>
                </c:pt>
                <c:pt idx="22">
                  <c:v>12.913</c:v>
                </c:pt>
                <c:pt idx="23">
                  <c:v>12.9</c:v>
                </c:pt>
                <c:pt idx="24">
                  <c:v>12.946999999999999</c:v>
                </c:pt>
                <c:pt idx="25">
                  <c:v>12.866</c:v>
                </c:pt>
                <c:pt idx="26">
                  <c:v>12.84</c:v>
                </c:pt>
                <c:pt idx="27">
                  <c:v>12.879</c:v>
                </c:pt>
                <c:pt idx="28">
                  <c:v>12.788</c:v>
                </c:pt>
                <c:pt idx="29">
                  <c:v>12.737</c:v>
                </c:pt>
                <c:pt idx="30">
                  <c:v>12.754</c:v>
                </c:pt>
                <c:pt idx="31">
                  <c:v>12.629</c:v>
                </c:pt>
                <c:pt idx="32">
                  <c:v>12.56</c:v>
                </c:pt>
                <c:pt idx="33">
                  <c:v>12.577999999999999</c:v>
                </c:pt>
                <c:pt idx="34">
                  <c:v>12.327999999999999</c:v>
                </c:pt>
                <c:pt idx="35">
                  <c:v>11.497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'11.1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'11.1 C'!$A$2:$A$87</c:f>
              <c:numCache>
                <c:formatCode>General</c:formatCode>
                <c:ptCount val="86"/>
                <c:pt idx="0">
                  <c:v>0</c:v>
                </c:pt>
                <c:pt idx="1">
                  <c:v>0.43527777777777776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2.0002777777777778</c:v>
                </c:pt>
                <c:pt idx="6">
                  <c:v>2.5002777777777778</c:v>
                </c:pt>
                <c:pt idx="7">
                  <c:v>3.0002777777777778</c:v>
                </c:pt>
                <c:pt idx="8">
                  <c:v>3.5002777777777778</c:v>
                </c:pt>
                <c:pt idx="9">
                  <c:v>4.0002777777777778</c:v>
                </c:pt>
                <c:pt idx="10">
                  <c:v>4.5002777777777778</c:v>
                </c:pt>
                <c:pt idx="11">
                  <c:v>5.0002777777777778</c:v>
                </c:pt>
                <c:pt idx="12">
                  <c:v>5.5002777777777778</c:v>
                </c:pt>
                <c:pt idx="13">
                  <c:v>6.0002777777777778</c:v>
                </c:pt>
                <c:pt idx="14">
                  <c:v>6.5002777777777778</c:v>
                </c:pt>
                <c:pt idx="15">
                  <c:v>7.0002777777777778</c:v>
                </c:pt>
                <c:pt idx="16">
                  <c:v>7.5002777777777778</c:v>
                </c:pt>
                <c:pt idx="17">
                  <c:v>8.0005555555555556</c:v>
                </c:pt>
                <c:pt idx="18">
                  <c:v>8.5005555555555556</c:v>
                </c:pt>
                <c:pt idx="19">
                  <c:v>9.0005555555555556</c:v>
                </c:pt>
                <c:pt idx="20">
                  <c:v>9.5005555555555556</c:v>
                </c:pt>
                <c:pt idx="21">
                  <c:v>10.000555555555556</c:v>
                </c:pt>
                <c:pt idx="22">
                  <c:v>10.500555555555556</c:v>
                </c:pt>
                <c:pt idx="23">
                  <c:v>11.000555555555556</c:v>
                </c:pt>
                <c:pt idx="24">
                  <c:v>11.500555555555556</c:v>
                </c:pt>
                <c:pt idx="25">
                  <c:v>12.000555555555556</c:v>
                </c:pt>
                <c:pt idx="26">
                  <c:v>12.500555555555556</c:v>
                </c:pt>
                <c:pt idx="27">
                  <c:v>13.000555555555556</c:v>
                </c:pt>
                <c:pt idx="28">
                  <c:v>13.500555555555556</c:v>
                </c:pt>
                <c:pt idx="29">
                  <c:v>14.000555555555556</c:v>
                </c:pt>
                <c:pt idx="30">
                  <c:v>14.500555555555556</c:v>
                </c:pt>
                <c:pt idx="31">
                  <c:v>15.000833333333333</c:v>
                </c:pt>
                <c:pt idx="32">
                  <c:v>15.500833333333333</c:v>
                </c:pt>
                <c:pt idx="33">
                  <c:v>16.000833333333333</c:v>
                </c:pt>
                <c:pt idx="34">
                  <c:v>16.500833333333333</c:v>
                </c:pt>
                <c:pt idx="35">
                  <c:v>17.000833333333333</c:v>
                </c:pt>
              </c:numCache>
            </c:numRef>
          </c:xVal>
          <c:yVal>
            <c:numRef>
              <c:f>'11.1 C'!$G$2:$G$87</c:f>
              <c:numCache>
                <c:formatCode>General</c:formatCode>
                <c:ptCount val="86"/>
                <c:pt idx="0">
                  <c:v>0.125</c:v>
                </c:pt>
                <c:pt idx="1">
                  <c:v>-4.3150000000000004</c:v>
                </c:pt>
                <c:pt idx="2">
                  <c:v>-4.7469999999999999</c:v>
                </c:pt>
                <c:pt idx="3">
                  <c:v>-4.5</c:v>
                </c:pt>
                <c:pt idx="4">
                  <c:v>-7.46</c:v>
                </c:pt>
                <c:pt idx="5">
                  <c:v>-4.4379999999999997</c:v>
                </c:pt>
                <c:pt idx="6">
                  <c:v>-4.5</c:v>
                </c:pt>
                <c:pt idx="7">
                  <c:v>-7.2130000000000001</c:v>
                </c:pt>
                <c:pt idx="8">
                  <c:v>-4.3150000000000004</c:v>
                </c:pt>
                <c:pt idx="9">
                  <c:v>-4.6849999999999996</c:v>
                </c:pt>
                <c:pt idx="10">
                  <c:v>-4.6230000000000002</c:v>
                </c:pt>
                <c:pt idx="11">
                  <c:v>-7.3979999999999997</c:v>
                </c:pt>
                <c:pt idx="12">
                  <c:v>-4.5</c:v>
                </c:pt>
                <c:pt idx="13">
                  <c:v>-4.7469999999999999</c:v>
                </c:pt>
                <c:pt idx="14">
                  <c:v>-7.0279999999999996</c:v>
                </c:pt>
                <c:pt idx="15">
                  <c:v>-4.6230000000000002</c:v>
                </c:pt>
                <c:pt idx="16">
                  <c:v>-4.5</c:v>
                </c:pt>
                <c:pt idx="17">
                  <c:v>-7.3979999999999997</c:v>
                </c:pt>
                <c:pt idx="18">
                  <c:v>-4.5</c:v>
                </c:pt>
                <c:pt idx="19">
                  <c:v>-7.3979999999999997</c:v>
                </c:pt>
                <c:pt idx="20">
                  <c:v>-7.09</c:v>
                </c:pt>
                <c:pt idx="21">
                  <c:v>-4.6849999999999996</c:v>
                </c:pt>
                <c:pt idx="22">
                  <c:v>-7.3979999999999997</c:v>
                </c:pt>
                <c:pt idx="23">
                  <c:v>-7.09</c:v>
                </c:pt>
                <c:pt idx="24">
                  <c:v>-4.3769999999999998</c:v>
                </c:pt>
                <c:pt idx="25">
                  <c:v>-7.3979999999999997</c:v>
                </c:pt>
                <c:pt idx="26">
                  <c:v>-7.46</c:v>
                </c:pt>
                <c:pt idx="27">
                  <c:v>-4.6230000000000002</c:v>
                </c:pt>
                <c:pt idx="28">
                  <c:v>-7.3369999999999997</c:v>
                </c:pt>
                <c:pt idx="29">
                  <c:v>-7.09</c:v>
                </c:pt>
                <c:pt idx="30">
                  <c:v>-4.4379999999999997</c:v>
                </c:pt>
                <c:pt idx="31">
                  <c:v>-7.2130000000000001</c:v>
                </c:pt>
                <c:pt idx="32">
                  <c:v>-7.09</c:v>
                </c:pt>
                <c:pt idx="33">
                  <c:v>-4.5</c:v>
                </c:pt>
                <c:pt idx="34">
                  <c:v>-7.09</c:v>
                </c:pt>
                <c:pt idx="35">
                  <c:v>-7.7069999999999999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42936"/>
        <c:axId val="435643328"/>
      </c:scatterChart>
      <c:valAx>
        <c:axId val="43564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3328"/>
        <c:crosses val="autoZero"/>
        <c:crossBetween val="midCat"/>
      </c:valAx>
      <c:valAx>
        <c:axId val="4356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</xdr:colOff>
      <xdr:row>19</xdr:row>
      <xdr:rowOff>53093</xdr:rowOff>
    </xdr:from>
    <xdr:to>
      <xdr:col>25</xdr:col>
      <xdr:colOff>373380</xdr:colOff>
      <xdr:row>33</xdr:row>
      <xdr:rowOff>14828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480061</xdr:colOff>
      <xdr:row>5</xdr:row>
      <xdr:rowOff>7620</xdr:rowOff>
    </xdr:from>
    <xdr:to>
      <xdr:col>7</xdr:col>
      <xdr:colOff>281941</xdr:colOff>
      <xdr:row>20</xdr:row>
      <xdr:rowOff>133599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220317</xdr:colOff>
      <xdr:row>10</xdr:row>
      <xdr:rowOff>144368</xdr:rowOff>
    </xdr:from>
    <xdr:to>
      <xdr:col>20</xdr:col>
      <xdr:colOff>472440</xdr:colOff>
      <xdr:row>24</xdr:row>
      <xdr:rowOff>86554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533400</xdr:colOff>
      <xdr:row>5</xdr:row>
      <xdr:rowOff>83826</xdr:rowOff>
    </xdr:from>
    <xdr:to>
      <xdr:col>37</xdr:col>
      <xdr:colOff>502920</xdr:colOff>
      <xdr:row>20</xdr:row>
      <xdr:rowOff>83826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342900</xdr:colOff>
      <xdr:row>3</xdr:row>
      <xdr:rowOff>122169</xdr:rowOff>
    </xdr:from>
    <xdr:to>
      <xdr:col>22</xdr:col>
      <xdr:colOff>53340</xdr:colOff>
      <xdr:row>17</xdr:row>
      <xdr:rowOff>175261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300540</xdr:colOff>
      <xdr:row>6</xdr:row>
      <xdr:rowOff>0</xdr:rowOff>
    </xdr:from>
    <xdr:to>
      <xdr:col>38</xdr:col>
      <xdr:colOff>144779</xdr:colOff>
      <xdr:row>23</xdr:row>
      <xdr:rowOff>53760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</xdr:colOff>
      <xdr:row>19</xdr:row>
      <xdr:rowOff>144533</xdr:rowOff>
    </xdr:from>
    <xdr:to>
      <xdr:col>27</xdr:col>
      <xdr:colOff>0</xdr:colOff>
      <xdr:row>33</xdr:row>
      <xdr:rowOff>106268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434341</xdr:colOff>
      <xdr:row>3</xdr:row>
      <xdr:rowOff>99060</xdr:rowOff>
    </xdr:from>
    <xdr:to>
      <xdr:col>10</xdr:col>
      <xdr:colOff>38101</xdr:colOff>
      <xdr:row>19</xdr:row>
      <xdr:rowOff>42159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250797</xdr:colOff>
      <xdr:row>19</xdr:row>
      <xdr:rowOff>45308</xdr:rowOff>
    </xdr:from>
    <xdr:to>
      <xdr:col>8</xdr:col>
      <xdr:colOff>220980</xdr:colOff>
      <xdr:row>32</xdr:row>
      <xdr:rowOff>170374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60960</xdr:colOff>
      <xdr:row>17</xdr:row>
      <xdr:rowOff>68586</xdr:rowOff>
    </xdr:from>
    <xdr:to>
      <xdr:col>36</xdr:col>
      <xdr:colOff>30480</xdr:colOff>
      <xdr:row>32</xdr:row>
      <xdr:rowOff>68586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624840</xdr:colOff>
      <xdr:row>4</xdr:row>
      <xdr:rowOff>152649</xdr:rowOff>
    </xdr:from>
    <xdr:to>
      <xdr:col>22</xdr:col>
      <xdr:colOff>335280</xdr:colOff>
      <xdr:row>19</xdr:row>
      <xdr:rowOff>22861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155760</xdr:colOff>
      <xdr:row>0</xdr:row>
      <xdr:rowOff>0</xdr:rowOff>
    </xdr:from>
    <xdr:to>
      <xdr:col>34</xdr:col>
      <xdr:colOff>609599</xdr:colOff>
      <xdr:row>17</xdr:row>
      <xdr:rowOff>53760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213360</xdr:colOff>
      <xdr:row>13</xdr:row>
      <xdr:rowOff>68333</xdr:rowOff>
    </xdr:from>
    <xdr:to>
      <xdr:col>27</xdr:col>
      <xdr:colOff>182880</xdr:colOff>
      <xdr:row>27</xdr:row>
      <xdr:rowOff>30068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281941</xdr:colOff>
      <xdr:row>17</xdr:row>
      <xdr:rowOff>68580</xdr:rowOff>
    </xdr:from>
    <xdr:to>
      <xdr:col>14</xdr:col>
      <xdr:colOff>510541</xdr:colOff>
      <xdr:row>33</xdr:row>
      <xdr:rowOff>11679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250797</xdr:colOff>
      <xdr:row>19</xdr:row>
      <xdr:rowOff>45308</xdr:rowOff>
    </xdr:from>
    <xdr:to>
      <xdr:col>8</xdr:col>
      <xdr:colOff>220980</xdr:colOff>
      <xdr:row>32</xdr:row>
      <xdr:rowOff>170374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320040</xdr:colOff>
      <xdr:row>19</xdr:row>
      <xdr:rowOff>114306</xdr:rowOff>
    </xdr:from>
    <xdr:to>
      <xdr:col>35</xdr:col>
      <xdr:colOff>403860</xdr:colOff>
      <xdr:row>34</xdr:row>
      <xdr:rowOff>114306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</xdr:colOff>
      <xdr:row>2</xdr:row>
      <xdr:rowOff>30729</xdr:rowOff>
    </xdr:from>
    <xdr:to>
      <xdr:col>14</xdr:col>
      <xdr:colOff>365760</xdr:colOff>
      <xdr:row>16</xdr:row>
      <xdr:rowOff>83821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353880</xdr:colOff>
      <xdr:row>3</xdr:row>
      <xdr:rowOff>60960</xdr:rowOff>
    </xdr:from>
    <xdr:to>
      <xdr:col>36</xdr:col>
      <xdr:colOff>563880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4</xdr:row>
      <xdr:rowOff>133350</xdr:rowOff>
    </xdr:from>
    <xdr:to>
      <xdr:col>15</xdr:col>
      <xdr:colOff>373380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739140</xdr:colOff>
      <xdr:row>2</xdr:row>
      <xdr:rowOff>129541</xdr:rowOff>
    </xdr:from>
    <xdr:to>
      <xdr:col>11</xdr:col>
      <xdr:colOff>144779</xdr:colOff>
      <xdr:row>17</xdr:row>
      <xdr:rowOff>106681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418437</xdr:colOff>
      <xdr:row>15</xdr:row>
      <xdr:rowOff>91028</xdr:rowOff>
    </xdr:from>
    <xdr:to>
      <xdr:col>5</xdr:col>
      <xdr:colOff>487680</xdr:colOff>
      <xdr:row>29</xdr:row>
      <xdr:rowOff>33214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</xdr:row>
      <xdr:rowOff>3810</xdr:rowOff>
    </xdr:from>
    <xdr:to>
      <xdr:col>18</xdr:col>
      <xdr:colOff>76200</xdr:colOff>
      <xdr:row>18</xdr:row>
      <xdr:rowOff>3810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388620</xdr:colOff>
      <xdr:row>2</xdr:row>
      <xdr:rowOff>83820</xdr:rowOff>
    </xdr:from>
    <xdr:to>
      <xdr:col>25</xdr:col>
      <xdr:colOff>274320</xdr:colOff>
      <xdr:row>24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191" workbookViewId="0">
      <selection activeCell="F52" sqref="F52"/>
    </sheetView>
  </sheetViews>
  <sheetFormatPr defaultRowHeight="14.4" x14ac:dyDescent="0.3"/>
  <cols>
    <col min="1" max="1" width="31.44140625" customWidth="1"/>
    <col min="2" max="2" width="24.109375" customWidth="1"/>
    <col min="3" max="3" width="17.218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  <c r="B12" t="s">
        <v>12</v>
      </c>
    </row>
    <row r="13" spans="1:2" x14ac:dyDescent="0.3">
      <c r="A13" t="s">
        <v>13</v>
      </c>
      <c r="B13" t="s">
        <v>14</v>
      </c>
    </row>
    <row r="14" spans="1:2" x14ac:dyDescent="0.3">
      <c r="A14" t="s">
        <v>15</v>
      </c>
    </row>
    <row r="15" spans="1:2" x14ac:dyDescent="0.3">
      <c r="A15" t="s">
        <v>16</v>
      </c>
      <c r="B15" t="s">
        <v>17</v>
      </c>
    </row>
    <row r="16" spans="1:2" x14ac:dyDescent="0.3">
      <c r="A16" t="s">
        <v>18</v>
      </c>
      <c r="B16" t="s">
        <v>17</v>
      </c>
    </row>
    <row r="17" spans="1:2" x14ac:dyDescent="0.3">
      <c r="A17" t="s">
        <v>19</v>
      </c>
      <c r="B17" t="s">
        <v>17</v>
      </c>
    </row>
    <row r="18" spans="1:2" x14ac:dyDescent="0.3">
      <c r="A18" t="s">
        <v>20</v>
      </c>
      <c r="B18" t="s">
        <v>21</v>
      </c>
    </row>
    <row r="19" spans="1:2" x14ac:dyDescent="0.3">
      <c r="A19" t="s">
        <v>22</v>
      </c>
      <c r="B19" t="s">
        <v>23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</row>
    <row r="22" spans="1:2" x14ac:dyDescent="0.3">
      <c r="A22" t="s">
        <v>27</v>
      </c>
      <c r="B22" t="s">
        <v>25</v>
      </c>
    </row>
    <row r="23" spans="1:2" x14ac:dyDescent="0.3">
      <c r="A23" t="s">
        <v>28</v>
      </c>
    </row>
    <row r="24" spans="1:2" x14ac:dyDescent="0.3">
      <c r="A24" t="s">
        <v>29</v>
      </c>
    </row>
    <row r="25" spans="1:2" x14ac:dyDescent="0.3">
      <c r="A25" t="s">
        <v>30</v>
      </c>
    </row>
    <row r="26" spans="1:2" x14ac:dyDescent="0.3">
      <c r="A26" t="s">
        <v>31</v>
      </c>
    </row>
    <row r="27" spans="1:2" x14ac:dyDescent="0.3">
      <c r="A27" t="s">
        <v>32</v>
      </c>
    </row>
    <row r="28" spans="1:2" x14ac:dyDescent="0.3">
      <c r="A28" t="s">
        <v>33</v>
      </c>
    </row>
    <row r="29" spans="1:2" x14ac:dyDescent="0.3">
      <c r="A29" t="s">
        <v>34</v>
      </c>
    </row>
    <row r="30" spans="1:2" x14ac:dyDescent="0.3">
      <c r="A30" t="s">
        <v>35</v>
      </c>
    </row>
    <row r="31" spans="1:2" x14ac:dyDescent="0.3">
      <c r="A31" t="s">
        <v>36</v>
      </c>
    </row>
    <row r="32" spans="1:2" x14ac:dyDescent="0.3">
      <c r="A32" t="s">
        <v>37</v>
      </c>
    </row>
    <row r="33" spans="1:3" x14ac:dyDescent="0.3">
      <c r="A33" t="s">
        <v>38</v>
      </c>
    </row>
    <row r="34" spans="1:3" x14ac:dyDescent="0.3">
      <c r="A34" t="s">
        <v>39</v>
      </c>
    </row>
    <row r="35" spans="1:3" x14ac:dyDescent="0.3">
      <c r="A35" t="s">
        <v>40</v>
      </c>
    </row>
    <row r="36" spans="1:3" x14ac:dyDescent="0.3">
      <c r="A36" t="s">
        <v>41</v>
      </c>
    </row>
    <row r="37" spans="1:3" x14ac:dyDescent="0.3">
      <c r="A37" t="s">
        <v>42</v>
      </c>
    </row>
    <row r="38" spans="1:3" x14ac:dyDescent="0.3">
      <c r="A38" t="s">
        <v>43</v>
      </c>
    </row>
    <row r="39" spans="1:3" x14ac:dyDescent="0.3">
      <c r="A39" t="s">
        <v>44</v>
      </c>
      <c r="B39" t="s">
        <v>45</v>
      </c>
      <c r="C39" t="s">
        <v>46</v>
      </c>
    </row>
    <row r="40" spans="1:3" x14ac:dyDescent="0.3">
      <c r="A40" t="s">
        <v>47</v>
      </c>
    </row>
    <row r="41" spans="1:3" x14ac:dyDescent="0.3">
      <c r="A41" t="s">
        <v>48</v>
      </c>
    </row>
    <row r="42" spans="1:3" x14ac:dyDescent="0.3">
      <c r="A42" t="s">
        <v>49</v>
      </c>
    </row>
    <row r="43" spans="1:3" x14ac:dyDescent="0.3">
      <c r="A43" t="s">
        <v>50</v>
      </c>
    </row>
    <row r="44" spans="1:3" x14ac:dyDescent="0.3">
      <c r="A44" t="s">
        <v>51</v>
      </c>
    </row>
    <row r="45" spans="1:3" x14ac:dyDescent="0.3">
      <c r="A45" t="s">
        <v>395</v>
      </c>
      <c r="B45" t="s">
        <v>394</v>
      </c>
    </row>
    <row r="46" spans="1:3" x14ac:dyDescent="0.3">
      <c r="A46" t="s">
        <v>52</v>
      </c>
      <c r="B46" t="s">
        <v>53</v>
      </c>
    </row>
    <row r="47" spans="1:3" x14ac:dyDescent="0.3">
      <c r="A47" t="s">
        <v>54</v>
      </c>
    </row>
    <row r="48" spans="1:3" x14ac:dyDescent="0.3">
      <c r="A48" t="s">
        <v>55</v>
      </c>
    </row>
    <row r="49" spans="1:11" x14ac:dyDescent="0.3">
      <c r="A49" t="s">
        <v>56</v>
      </c>
      <c r="B49" t="s">
        <v>57</v>
      </c>
      <c r="C49" t="s">
        <v>58</v>
      </c>
      <c r="D49" t="s">
        <v>59</v>
      </c>
      <c r="E49" t="s">
        <v>60</v>
      </c>
      <c r="F49" t="s">
        <v>61</v>
      </c>
    </row>
    <row r="50" spans="1:11" x14ac:dyDescent="0.3">
      <c r="A50" t="s">
        <v>62</v>
      </c>
    </row>
    <row r="51" spans="1:11" x14ac:dyDescent="0.3">
      <c r="A51" t="s">
        <v>63</v>
      </c>
    </row>
    <row r="52" spans="1:11" x14ac:dyDescent="0.3">
      <c r="A52" t="s">
        <v>64</v>
      </c>
      <c r="B52" t="s">
        <v>65</v>
      </c>
    </row>
    <row r="53" spans="1:11" x14ac:dyDescent="0.3">
      <c r="A53" t="s">
        <v>66</v>
      </c>
      <c r="B53" t="s">
        <v>67</v>
      </c>
    </row>
    <row r="54" spans="1:11" x14ac:dyDescent="0.3">
      <c r="A54" t="s">
        <v>68</v>
      </c>
    </row>
    <row r="55" spans="1:11" x14ac:dyDescent="0.3">
      <c r="A55" t="s">
        <v>69</v>
      </c>
    </row>
    <row r="56" spans="1:11" x14ac:dyDescent="0.3">
      <c r="A56" t="s">
        <v>70</v>
      </c>
    </row>
    <row r="57" spans="1:11" x14ac:dyDescent="0.3">
      <c r="A57" t="s">
        <v>71</v>
      </c>
    </row>
    <row r="58" spans="1:11" x14ac:dyDescent="0.3">
      <c r="A58" t="s">
        <v>72</v>
      </c>
    </row>
    <row r="59" spans="1:11" x14ac:dyDescent="0.3">
      <c r="A59" t="s">
        <v>73</v>
      </c>
    </row>
    <row r="60" spans="1:11" x14ac:dyDescent="0.3">
      <c r="A60" t="s">
        <v>74</v>
      </c>
    </row>
    <row r="61" spans="1:11" x14ac:dyDescent="0.3">
      <c r="A61" t="s">
        <v>75</v>
      </c>
    </row>
    <row r="62" spans="1:11" x14ac:dyDescent="0.3">
      <c r="A62">
        <v>0</v>
      </c>
      <c r="B62" t="s">
        <v>393</v>
      </c>
      <c r="C62">
        <v>1644629827</v>
      </c>
      <c r="D62">
        <v>10.16</v>
      </c>
      <c r="E62">
        <v>13.262</v>
      </c>
      <c r="F62">
        <v>-5.8000000000000003E-2</v>
      </c>
      <c r="G62">
        <v>0.87339999999999995</v>
      </c>
      <c r="H62">
        <v>0.98360000000000003</v>
      </c>
      <c r="I62">
        <v>12.645</v>
      </c>
      <c r="J62">
        <v>13.262</v>
      </c>
      <c r="K62">
        <v>-74160</v>
      </c>
    </row>
    <row r="63" spans="1:11" x14ac:dyDescent="0.3">
      <c r="A63">
        <v>1</v>
      </c>
      <c r="B63" t="s">
        <v>392</v>
      </c>
      <c r="C63">
        <v>1644631627</v>
      </c>
      <c r="D63">
        <v>9.6319999999999997</v>
      </c>
      <c r="E63">
        <v>13.257999999999999</v>
      </c>
      <c r="F63">
        <v>-5.8000000000000003E-2</v>
      </c>
      <c r="G63">
        <v>0.87909999999999999</v>
      </c>
      <c r="H63">
        <v>0.98419999999999996</v>
      </c>
      <c r="I63">
        <v>12.67</v>
      </c>
      <c r="J63">
        <v>13.257999999999999</v>
      </c>
      <c r="K63">
        <v>-74256</v>
      </c>
    </row>
    <row r="64" spans="1:11" x14ac:dyDescent="0.3">
      <c r="A64">
        <v>2</v>
      </c>
      <c r="B64" t="s">
        <v>391</v>
      </c>
      <c r="C64">
        <v>1644633427</v>
      </c>
      <c r="D64">
        <v>11.602</v>
      </c>
      <c r="E64">
        <v>13.257999999999999</v>
      </c>
      <c r="F64">
        <v>-5.8000000000000003E-2</v>
      </c>
      <c r="G64">
        <v>0.8579</v>
      </c>
      <c r="H64">
        <v>0.98060000000000003</v>
      </c>
      <c r="I64">
        <v>12.651</v>
      </c>
      <c r="J64">
        <v>13.257999999999999</v>
      </c>
      <c r="K64">
        <v>-74376</v>
      </c>
    </row>
    <row r="65" spans="1:11" x14ac:dyDescent="0.3">
      <c r="A65">
        <v>3</v>
      </c>
      <c r="B65" t="s">
        <v>390</v>
      </c>
      <c r="C65">
        <v>1644635227</v>
      </c>
      <c r="D65">
        <v>14.01</v>
      </c>
      <c r="E65">
        <v>13.249000000000001</v>
      </c>
      <c r="F65">
        <v>-5.8000000000000003E-2</v>
      </c>
      <c r="G65">
        <v>0.82909999999999995</v>
      </c>
      <c r="H65">
        <v>0.96060000000000001</v>
      </c>
      <c r="I65">
        <v>12.734999999999999</v>
      </c>
      <c r="J65">
        <v>13.25</v>
      </c>
      <c r="K65">
        <v>-74472</v>
      </c>
    </row>
    <row r="66" spans="1:11" x14ac:dyDescent="0.3">
      <c r="A66">
        <v>4</v>
      </c>
      <c r="B66" t="s">
        <v>389</v>
      </c>
      <c r="C66">
        <v>1644637027</v>
      </c>
      <c r="D66">
        <v>13.343</v>
      </c>
      <c r="E66">
        <v>13.257999999999999</v>
      </c>
      <c r="F66">
        <v>-5.8000000000000003E-2</v>
      </c>
      <c r="G66">
        <v>0.83630000000000004</v>
      </c>
      <c r="H66">
        <v>0.96630000000000005</v>
      </c>
      <c r="I66">
        <v>12.693</v>
      </c>
      <c r="J66">
        <v>13.257999999999999</v>
      </c>
      <c r="K66">
        <v>-74592</v>
      </c>
    </row>
    <row r="67" spans="1:11" x14ac:dyDescent="0.3">
      <c r="A67">
        <v>5</v>
      </c>
      <c r="B67" t="s">
        <v>388</v>
      </c>
      <c r="C67">
        <v>1644638827</v>
      </c>
      <c r="D67">
        <v>11.993</v>
      </c>
      <c r="E67">
        <v>13.253</v>
      </c>
      <c r="F67">
        <v>-5.8000000000000003E-2</v>
      </c>
      <c r="G67">
        <v>0.85129999999999995</v>
      </c>
      <c r="H67">
        <v>0.97719999999999996</v>
      </c>
      <c r="I67">
        <v>12.641</v>
      </c>
      <c r="J67">
        <v>13.254</v>
      </c>
      <c r="K67">
        <v>-74688</v>
      </c>
    </row>
    <row r="68" spans="1:11" x14ac:dyDescent="0.3">
      <c r="A68">
        <v>6</v>
      </c>
      <c r="B68" t="s">
        <v>387</v>
      </c>
      <c r="C68">
        <v>1644640627</v>
      </c>
      <c r="D68">
        <v>10.835000000000001</v>
      </c>
      <c r="E68">
        <v>13.244999999999999</v>
      </c>
      <c r="F68">
        <v>-5.8000000000000003E-2</v>
      </c>
      <c r="G68">
        <v>0.86419999999999997</v>
      </c>
      <c r="H68">
        <v>0.98109999999999997</v>
      </c>
      <c r="I68">
        <v>12.627000000000001</v>
      </c>
      <c r="J68">
        <v>13.246</v>
      </c>
      <c r="K68">
        <v>-74808</v>
      </c>
    </row>
    <row r="69" spans="1:11" x14ac:dyDescent="0.3">
      <c r="A69">
        <v>7</v>
      </c>
      <c r="B69" t="s">
        <v>386</v>
      </c>
      <c r="C69">
        <v>1644642427</v>
      </c>
      <c r="D69">
        <v>9.9649999999999999</v>
      </c>
      <c r="E69">
        <v>13.244999999999999</v>
      </c>
      <c r="F69">
        <v>-5.8000000000000003E-2</v>
      </c>
      <c r="G69">
        <v>0.87370000000000003</v>
      </c>
      <c r="H69">
        <v>0.9829</v>
      </c>
      <c r="I69">
        <v>12.634</v>
      </c>
      <c r="J69">
        <v>13.246</v>
      </c>
      <c r="K69">
        <v>-74904</v>
      </c>
    </row>
    <row r="70" spans="1:11" x14ac:dyDescent="0.3">
      <c r="A70">
        <v>8</v>
      </c>
      <c r="B70" t="s">
        <v>385</v>
      </c>
      <c r="C70">
        <v>1644644227</v>
      </c>
      <c r="D70">
        <v>9.8480000000000008</v>
      </c>
      <c r="E70">
        <v>13.241</v>
      </c>
      <c r="F70">
        <v>-5.8000000000000003E-2</v>
      </c>
      <c r="G70">
        <v>0.87549999999999994</v>
      </c>
      <c r="H70">
        <v>0.98280000000000001</v>
      </c>
      <c r="I70">
        <v>12.65</v>
      </c>
      <c r="J70">
        <v>13.242000000000001</v>
      </c>
      <c r="K70">
        <v>-75024</v>
      </c>
    </row>
    <row r="71" spans="1:11" x14ac:dyDescent="0.3">
      <c r="A71">
        <v>9</v>
      </c>
      <c r="B71" t="s">
        <v>384</v>
      </c>
      <c r="C71">
        <v>1644646028</v>
      </c>
      <c r="D71">
        <v>13.205</v>
      </c>
      <c r="E71">
        <v>13.241</v>
      </c>
      <c r="F71">
        <v>-5.8000000000000003E-2</v>
      </c>
      <c r="G71">
        <v>0.83789999999999998</v>
      </c>
      <c r="H71">
        <v>0.96530000000000005</v>
      </c>
      <c r="I71">
        <v>12.688000000000001</v>
      </c>
      <c r="J71">
        <v>13.242000000000001</v>
      </c>
      <c r="K71">
        <v>-75120</v>
      </c>
    </row>
    <row r="72" spans="1:11" x14ac:dyDescent="0.3">
      <c r="A72">
        <v>10</v>
      </c>
      <c r="B72" t="s">
        <v>383</v>
      </c>
      <c r="C72">
        <v>1644647828</v>
      </c>
      <c r="D72">
        <v>13.94</v>
      </c>
      <c r="E72">
        <v>13.236000000000001</v>
      </c>
      <c r="F72">
        <v>-5.8000000000000003E-2</v>
      </c>
      <c r="G72">
        <v>0.82799999999999996</v>
      </c>
      <c r="H72">
        <v>0.95569999999999999</v>
      </c>
      <c r="I72">
        <v>12.722</v>
      </c>
      <c r="J72">
        <v>13.237</v>
      </c>
      <c r="K72">
        <v>-75240</v>
      </c>
    </row>
    <row r="73" spans="1:11" x14ac:dyDescent="0.3">
      <c r="A73">
        <v>11</v>
      </c>
      <c r="B73" t="s">
        <v>382</v>
      </c>
      <c r="C73">
        <v>1644649628</v>
      </c>
      <c r="D73">
        <v>12.973000000000001</v>
      </c>
      <c r="E73">
        <v>13.231999999999999</v>
      </c>
      <c r="F73">
        <v>-5.8000000000000003E-2</v>
      </c>
      <c r="G73">
        <v>0.83860000000000001</v>
      </c>
      <c r="H73">
        <v>0.96340000000000003</v>
      </c>
      <c r="I73">
        <v>12.666</v>
      </c>
      <c r="J73">
        <v>13.231999999999999</v>
      </c>
      <c r="K73">
        <v>-75336</v>
      </c>
    </row>
    <row r="74" spans="1:11" x14ac:dyDescent="0.3">
      <c r="A74">
        <v>12</v>
      </c>
      <c r="B74" t="s">
        <v>381</v>
      </c>
      <c r="C74">
        <v>1644651428</v>
      </c>
      <c r="D74">
        <v>11.977</v>
      </c>
      <c r="E74">
        <v>13.236000000000001</v>
      </c>
      <c r="F74">
        <v>-5.8000000000000003E-2</v>
      </c>
      <c r="G74">
        <v>0.8498</v>
      </c>
      <c r="H74">
        <v>0.97189999999999999</v>
      </c>
      <c r="I74">
        <v>12.63</v>
      </c>
      <c r="J74">
        <v>13.237</v>
      </c>
      <c r="K74">
        <v>-75456</v>
      </c>
    </row>
    <row r="75" spans="1:11" x14ac:dyDescent="0.3">
      <c r="A75">
        <v>13</v>
      </c>
      <c r="B75" t="s">
        <v>380</v>
      </c>
      <c r="C75">
        <v>1644653228</v>
      </c>
      <c r="D75">
        <v>11.278</v>
      </c>
      <c r="E75">
        <v>13.227</v>
      </c>
      <c r="F75">
        <v>-5.8000000000000003E-2</v>
      </c>
      <c r="G75">
        <v>0.85760000000000003</v>
      </c>
      <c r="H75">
        <v>0.97619999999999996</v>
      </c>
      <c r="I75">
        <v>12.617000000000001</v>
      </c>
      <c r="J75">
        <v>13.228</v>
      </c>
      <c r="K75">
        <v>-75552</v>
      </c>
    </row>
    <row r="76" spans="1:11" x14ac:dyDescent="0.3">
      <c r="A76">
        <v>14</v>
      </c>
      <c r="B76" t="s">
        <v>379</v>
      </c>
      <c r="C76">
        <v>1644655028</v>
      </c>
      <c r="D76">
        <v>10.775</v>
      </c>
      <c r="E76">
        <v>13.218999999999999</v>
      </c>
      <c r="F76">
        <v>-5.8000000000000003E-2</v>
      </c>
      <c r="G76">
        <v>0.8629</v>
      </c>
      <c r="H76">
        <v>0.97889999999999999</v>
      </c>
      <c r="I76">
        <v>12.613</v>
      </c>
      <c r="J76">
        <v>13.22</v>
      </c>
      <c r="K76">
        <v>-75672</v>
      </c>
    </row>
    <row r="77" spans="1:11" x14ac:dyDescent="0.3">
      <c r="A77">
        <v>15</v>
      </c>
      <c r="B77" t="s">
        <v>378</v>
      </c>
      <c r="C77">
        <v>1644656828</v>
      </c>
      <c r="D77">
        <v>10.427</v>
      </c>
      <c r="E77">
        <v>13.223000000000001</v>
      </c>
      <c r="F77">
        <v>-5.8000000000000003E-2</v>
      </c>
      <c r="G77">
        <v>0.86660000000000004</v>
      </c>
      <c r="H77">
        <v>0.98019999999999996</v>
      </c>
      <c r="I77">
        <v>12.612</v>
      </c>
      <c r="J77">
        <v>13.224</v>
      </c>
      <c r="K77">
        <v>-75768</v>
      </c>
    </row>
    <row r="78" spans="1:11" x14ac:dyDescent="0.3">
      <c r="A78">
        <v>16</v>
      </c>
      <c r="B78" t="s">
        <v>377</v>
      </c>
      <c r="C78">
        <v>1644658628</v>
      </c>
      <c r="D78">
        <v>10.147</v>
      </c>
      <c r="E78">
        <v>13.218999999999999</v>
      </c>
      <c r="F78">
        <v>-5.8000000000000003E-2</v>
      </c>
      <c r="G78">
        <v>0.86939999999999995</v>
      </c>
      <c r="H78">
        <v>0.98060000000000003</v>
      </c>
      <c r="I78">
        <v>12.613</v>
      </c>
      <c r="J78">
        <v>13.22</v>
      </c>
      <c r="K78">
        <v>-75888</v>
      </c>
    </row>
    <row r="79" spans="1:11" x14ac:dyDescent="0.3">
      <c r="A79">
        <v>17</v>
      </c>
      <c r="B79" t="s">
        <v>376</v>
      </c>
      <c r="C79">
        <v>1644660428</v>
      </c>
      <c r="D79">
        <v>9.9320000000000004</v>
      </c>
      <c r="E79">
        <v>13.215</v>
      </c>
      <c r="F79">
        <v>-5.8000000000000003E-2</v>
      </c>
      <c r="G79">
        <v>0.87160000000000004</v>
      </c>
      <c r="H79">
        <v>0.98080000000000001</v>
      </c>
      <c r="I79">
        <v>12.617000000000001</v>
      </c>
      <c r="J79">
        <v>13.215999999999999</v>
      </c>
      <c r="K79">
        <v>-75984</v>
      </c>
    </row>
    <row r="80" spans="1:11" x14ac:dyDescent="0.3">
      <c r="A80">
        <v>18</v>
      </c>
      <c r="B80" t="s">
        <v>375</v>
      </c>
      <c r="C80">
        <v>1644662228</v>
      </c>
      <c r="D80">
        <v>9.7550000000000008</v>
      </c>
      <c r="E80">
        <v>13.206</v>
      </c>
      <c r="F80">
        <v>-5.8000000000000003E-2</v>
      </c>
      <c r="G80">
        <v>0.87319999999999998</v>
      </c>
      <c r="H80">
        <v>0.98080000000000001</v>
      </c>
      <c r="I80">
        <v>12.627000000000001</v>
      </c>
      <c r="J80">
        <v>13.207000000000001</v>
      </c>
      <c r="K80">
        <v>-76104</v>
      </c>
    </row>
    <row r="81" spans="1:11" x14ac:dyDescent="0.3">
      <c r="A81">
        <v>19</v>
      </c>
      <c r="B81" t="s">
        <v>374</v>
      </c>
      <c r="C81">
        <v>1644664028</v>
      </c>
      <c r="D81">
        <v>9.6199999999999992</v>
      </c>
      <c r="E81">
        <v>13.202</v>
      </c>
      <c r="F81">
        <v>-5.8000000000000003E-2</v>
      </c>
      <c r="G81">
        <v>0.87450000000000006</v>
      </c>
      <c r="H81">
        <v>0.98050000000000004</v>
      </c>
      <c r="I81">
        <v>12.635</v>
      </c>
      <c r="J81">
        <v>13.202999999999999</v>
      </c>
      <c r="K81">
        <v>-76200</v>
      </c>
    </row>
    <row r="82" spans="1:11" x14ac:dyDescent="0.3">
      <c r="A82">
        <v>20</v>
      </c>
      <c r="B82" t="s">
        <v>373</v>
      </c>
      <c r="C82">
        <v>1644665829</v>
      </c>
      <c r="D82">
        <v>10.097</v>
      </c>
      <c r="E82">
        <v>13.21</v>
      </c>
      <c r="F82">
        <v>-5.8000000000000003E-2</v>
      </c>
      <c r="G82">
        <v>0.86990000000000001</v>
      </c>
      <c r="H82">
        <v>0.98009999999999997</v>
      </c>
      <c r="I82">
        <v>12.615</v>
      </c>
      <c r="J82">
        <v>13.211</v>
      </c>
      <c r="K82">
        <v>-76320</v>
      </c>
    </row>
    <row r="83" spans="1:11" x14ac:dyDescent="0.3">
      <c r="A83">
        <v>21</v>
      </c>
      <c r="B83" t="s">
        <v>372</v>
      </c>
      <c r="C83">
        <v>1644667629</v>
      </c>
      <c r="D83">
        <v>14.055</v>
      </c>
      <c r="E83">
        <v>13.196999999999999</v>
      </c>
      <c r="F83">
        <v>-5.8000000000000003E-2</v>
      </c>
      <c r="G83">
        <v>0.82509999999999994</v>
      </c>
      <c r="H83">
        <v>0.94450000000000001</v>
      </c>
      <c r="I83">
        <v>12.724</v>
      </c>
      <c r="J83">
        <v>13.2</v>
      </c>
      <c r="K83">
        <v>-76560</v>
      </c>
    </row>
    <row r="84" spans="1:11" x14ac:dyDescent="0.3">
      <c r="A84">
        <v>22</v>
      </c>
      <c r="B84" t="s">
        <v>371</v>
      </c>
      <c r="C84">
        <v>1644669429</v>
      </c>
      <c r="D84">
        <v>14.712</v>
      </c>
      <c r="E84">
        <v>13.215</v>
      </c>
      <c r="F84">
        <v>0.248</v>
      </c>
      <c r="G84">
        <v>0.81579999999999997</v>
      </c>
      <c r="H84">
        <v>0.93869999999999998</v>
      </c>
      <c r="I84">
        <v>12.766</v>
      </c>
      <c r="J84">
        <v>13.212</v>
      </c>
      <c r="K84">
        <v>-76464</v>
      </c>
    </row>
    <row r="85" spans="1:11" x14ac:dyDescent="0.3">
      <c r="A85">
        <v>23</v>
      </c>
      <c r="B85" t="s">
        <v>370</v>
      </c>
      <c r="C85">
        <v>1644671229</v>
      </c>
      <c r="D85">
        <v>13.595000000000001</v>
      </c>
      <c r="E85">
        <v>13.241</v>
      </c>
      <c r="F85">
        <v>0.55700000000000005</v>
      </c>
      <c r="G85">
        <v>0.83050000000000002</v>
      </c>
      <c r="H85">
        <v>0.95820000000000005</v>
      </c>
      <c r="I85">
        <v>12.693</v>
      </c>
      <c r="J85">
        <v>13.234</v>
      </c>
      <c r="K85">
        <v>-75744</v>
      </c>
    </row>
    <row r="86" spans="1:11" x14ac:dyDescent="0.3">
      <c r="A86">
        <v>24</v>
      </c>
      <c r="B86" t="s">
        <v>369</v>
      </c>
      <c r="C86">
        <v>1644673029</v>
      </c>
      <c r="D86">
        <v>12.657</v>
      </c>
      <c r="E86">
        <v>13.301</v>
      </c>
      <c r="F86">
        <v>1.173</v>
      </c>
      <c r="G86">
        <v>0.84640000000000004</v>
      </c>
      <c r="H86">
        <v>0.98070000000000002</v>
      </c>
      <c r="I86">
        <v>12.675000000000001</v>
      </c>
      <c r="J86">
        <v>13.287000000000001</v>
      </c>
      <c r="K86">
        <v>-73752</v>
      </c>
    </row>
    <row r="87" spans="1:11" x14ac:dyDescent="0.3">
      <c r="A87">
        <v>25</v>
      </c>
      <c r="B87" t="s">
        <v>368</v>
      </c>
      <c r="C87">
        <v>1644674832</v>
      </c>
      <c r="D87">
        <v>12.022</v>
      </c>
      <c r="E87">
        <v>13.37</v>
      </c>
      <c r="F87">
        <v>2.0369999999999999</v>
      </c>
      <c r="G87">
        <v>0.86040000000000005</v>
      </c>
      <c r="H87">
        <v>0.9859</v>
      </c>
      <c r="I87">
        <v>12.702</v>
      </c>
      <c r="J87">
        <v>13.345000000000001</v>
      </c>
      <c r="K87">
        <v>-70968</v>
      </c>
    </row>
    <row r="88" spans="1:11" x14ac:dyDescent="0.3">
      <c r="A88">
        <v>26</v>
      </c>
      <c r="B88" t="s">
        <v>367</v>
      </c>
      <c r="C88">
        <v>1644676632</v>
      </c>
      <c r="D88">
        <v>11.747</v>
      </c>
      <c r="E88">
        <v>13.443</v>
      </c>
      <c r="F88">
        <v>3.7629999999999999</v>
      </c>
      <c r="G88">
        <v>1</v>
      </c>
      <c r="H88">
        <v>0.98960000000000004</v>
      </c>
      <c r="I88">
        <v>13.577</v>
      </c>
      <c r="J88">
        <v>13.398</v>
      </c>
      <c r="K88">
        <v>-69672</v>
      </c>
    </row>
    <row r="89" spans="1:11" x14ac:dyDescent="0.3">
      <c r="A89">
        <v>27</v>
      </c>
      <c r="B89" t="s">
        <v>366</v>
      </c>
      <c r="C89">
        <v>1644678432</v>
      </c>
      <c r="D89">
        <v>12.497</v>
      </c>
      <c r="E89">
        <v>13.464</v>
      </c>
      <c r="F89">
        <v>5.3049999999999997</v>
      </c>
      <c r="G89">
        <v>0.99739999999999995</v>
      </c>
      <c r="H89">
        <v>0.9889</v>
      </c>
      <c r="I89">
        <v>13.568</v>
      </c>
      <c r="J89">
        <v>13.401999999999999</v>
      </c>
      <c r="K89">
        <v>-67464</v>
      </c>
    </row>
    <row r="90" spans="1:11" x14ac:dyDescent="0.3">
      <c r="A90">
        <v>28</v>
      </c>
      <c r="B90" t="s">
        <v>365</v>
      </c>
      <c r="C90">
        <v>1644680233</v>
      </c>
      <c r="D90">
        <v>12.561999999999999</v>
      </c>
      <c r="E90">
        <v>13.404</v>
      </c>
      <c r="F90">
        <v>2.5920000000000001</v>
      </c>
      <c r="G90">
        <v>1</v>
      </c>
      <c r="H90">
        <v>0.98640000000000005</v>
      </c>
      <c r="I90">
        <v>13.613</v>
      </c>
      <c r="J90">
        <v>13.371</v>
      </c>
      <c r="K90">
        <v>-65928</v>
      </c>
    </row>
    <row r="91" spans="1:11" x14ac:dyDescent="0.3">
      <c r="A91">
        <v>29</v>
      </c>
      <c r="B91" t="s">
        <v>364</v>
      </c>
      <c r="C91">
        <v>1644682033</v>
      </c>
      <c r="D91">
        <v>12.936999999999999</v>
      </c>
      <c r="E91">
        <v>13.464</v>
      </c>
      <c r="F91">
        <v>3.948</v>
      </c>
      <c r="G91">
        <v>1</v>
      </c>
      <c r="H91">
        <v>0.98799999999999999</v>
      </c>
      <c r="I91">
        <v>13.629</v>
      </c>
      <c r="J91">
        <v>13.404999999999999</v>
      </c>
      <c r="K91">
        <v>-63816</v>
      </c>
    </row>
    <row r="92" spans="1:11" x14ac:dyDescent="0.3">
      <c r="A92">
        <v>30</v>
      </c>
      <c r="B92" t="s">
        <v>363</v>
      </c>
      <c r="C92">
        <v>1644683833</v>
      </c>
      <c r="D92">
        <v>14.007999999999999</v>
      </c>
      <c r="E92">
        <v>13.452</v>
      </c>
      <c r="F92">
        <v>2.407</v>
      </c>
      <c r="G92">
        <v>0.99529999999999996</v>
      </c>
      <c r="H92">
        <v>0.98540000000000005</v>
      </c>
      <c r="I92">
        <v>13.593</v>
      </c>
      <c r="J92">
        <v>13.411</v>
      </c>
      <c r="K92">
        <v>-63120</v>
      </c>
    </row>
    <row r="93" spans="1:11" x14ac:dyDescent="0.3">
      <c r="A93">
        <v>31</v>
      </c>
      <c r="B93" t="s">
        <v>362</v>
      </c>
      <c r="C93">
        <v>1644685633</v>
      </c>
      <c r="D93">
        <v>15.512</v>
      </c>
      <c r="E93">
        <v>13.46</v>
      </c>
      <c r="F93">
        <v>2.3450000000000002</v>
      </c>
      <c r="G93">
        <v>0.99560000000000004</v>
      </c>
      <c r="H93">
        <v>0.98360000000000003</v>
      </c>
      <c r="I93">
        <v>13.66</v>
      </c>
      <c r="J93">
        <v>13.423</v>
      </c>
      <c r="K93">
        <v>-56688</v>
      </c>
    </row>
    <row r="94" spans="1:11" x14ac:dyDescent="0.3">
      <c r="A94">
        <v>32</v>
      </c>
      <c r="B94" t="s">
        <v>361</v>
      </c>
      <c r="C94">
        <v>1644687433</v>
      </c>
      <c r="D94">
        <v>15.811999999999999</v>
      </c>
      <c r="E94">
        <v>13.494999999999999</v>
      </c>
      <c r="F94">
        <v>4.3179999999999996</v>
      </c>
      <c r="G94">
        <v>1</v>
      </c>
      <c r="H94">
        <v>0.98499999999999999</v>
      </c>
      <c r="I94">
        <v>13.752000000000001</v>
      </c>
      <c r="J94">
        <v>13.454000000000001</v>
      </c>
      <c r="K94">
        <v>-53544</v>
      </c>
    </row>
    <row r="95" spans="1:11" x14ac:dyDescent="0.3">
      <c r="A95">
        <v>33</v>
      </c>
      <c r="B95" t="s">
        <v>360</v>
      </c>
      <c r="C95">
        <v>1644688933</v>
      </c>
      <c r="D95">
        <v>15.925000000000001</v>
      </c>
      <c r="E95">
        <v>14.356</v>
      </c>
      <c r="F95">
        <v>5.0579999999999998</v>
      </c>
      <c r="G95">
        <v>1</v>
      </c>
      <c r="H95">
        <v>1</v>
      </c>
      <c r="I95">
        <v>13.757</v>
      </c>
      <c r="J95">
        <v>14.284000000000001</v>
      </c>
      <c r="K95">
        <v>-53088</v>
      </c>
    </row>
    <row r="96" spans="1:11" x14ac:dyDescent="0.3">
      <c r="A96">
        <v>34</v>
      </c>
      <c r="B96" t="s">
        <v>359</v>
      </c>
      <c r="C96">
        <v>1644689233</v>
      </c>
      <c r="D96">
        <v>15.988</v>
      </c>
      <c r="E96">
        <v>14.364000000000001</v>
      </c>
      <c r="F96">
        <v>3.1469999999999998</v>
      </c>
      <c r="G96">
        <v>1</v>
      </c>
      <c r="H96">
        <v>1</v>
      </c>
      <c r="I96">
        <v>13.759</v>
      </c>
      <c r="J96">
        <v>14.32</v>
      </c>
      <c r="K96">
        <v>-53088</v>
      </c>
    </row>
    <row r="97" spans="1:11" x14ac:dyDescent="0.3">
      <c r="A97">
        <v>35</v>
      </c>
      <c r="B97" t="s">
        <v>358</v>
      </c>
      <c r="C97">
        <v>1644691033</v>
      </c>
      <c r="D97">
        <v>16.628</v>
      </c>
      <c r="E97">
        <v>14.429</v>
      </c>
      <c r="F97">
        <v>0.68</v>
      </c>
      <c r="G97">
        <v>1</v>
      </c>
      <c r="H97">
        <v>1</v>
      </c>
      <c r="I97">
        <v>13.785</v>
      </c>
      <c r="J97">
        <v>14.420999999999999</v>
      </c>
      <c r="K97">
        <v>-53088</v>
      </c>
    </row>
    <row r="98" spans="1:11" x14ac:dyDescent="0.3">
      <c r="A98">
        <v>36</v>
      </c>
      <c r="B98" t="s">
        <v>357</v>
      </c>
      <c r="C98">
        <v>1644692833</v>
      </c>
      <c r="D98">
        <v>17.385000000000002</v>
      </c>
      <c r="E98">
        <v>14.438000000000001</v>
      </c>
      <c r="F98">
        <v>0.372</v>
      </c>
      <c r="G98">
        <v>1</v>
      </c>
      <c r="H98">
        <v>1</v>
      </c>
      <c r="I98">
        <v>13.815</v>
      </c>
      <c r="J98">
        <v>14.433</v>
      </c>
      <c r="K98">
        <v>-53088</v>
      </c>
    </row>
    <row r="99" spans="1:11" x14ac:dyDescent="0.3">
      <c r="A99">
        <v>37</v>
      </c>
      <c r="B99" t="s">
        <v>356</v>
      </c>
      <c r="C99">
        <v>1644694633</v>
      </c>
      <c r="D99">
        <v>18.015000000000001</v>
      </c>
      <c r="E99">
        <v>14.433</v>
      </c>
      <c r="F99">
        <v>0.433</v>
      </c>
      <c r="G99">
        <v>1</v>
      </c>
      <c r="H99">
        <v>1</v>
      </c>
      <c r="I99">
        <v>13.84</v>
      </c>
      <c r="J99">
        <v>14.429</v>
      </c>
      <c r="K99">
        <v>-53088</v>
      </c>
    </row>
    <row r="100" spans="1:11" x14ac:dyDescent="0.3">
      <c r="A100">
        <v>38</v>
      </c>
      <c r="B100" t="s">
        <v>355</v>
      </c>
      <c r="C100">
        <v>1644696433</v>
      </c>
      <c r="D100">
        <v>18.315000000000001</v>
      </c>
      <c r="E100">
        <v>14.438000000000001</v>
      </c>
      <c r="F100">
        <v>0.248</v>
      </c>
      <c r="G100">
        <v>1</v>
      </c>
      <c r="H100">
        <v>1</v>
      </c>
      <c r="I100">
        <v>13.852</v>
      </c>
      <c r="J100">
        <v>14.433999999999999</v>
      </c>
      <c r="K100">
        <v>-53088</v>
      </c>
    </row>
    <row r="101" spans="1:11" x14ac:dyDescent="0.3">
      <c r="A101">
        <v>39</v>
      </c>
      <c r="B101" t="s">
        <v>354</v>
      </c>
      <c r="C101">
        <v>1644698233</v>
      </c>
      <c r="D101">
        <v>18.375</v>
      </c>
      <c r="E101">
        <v>14.446</v>
      </c>
      <c r="F101">
        <v>0.31</v>
      </c>
      <c r="G101">
        <v>1</v>
      </c>
      <c r="H101">
        <v>1</v>
      </c>
      <c r="I101">
        <v>13.855</v>
      </c>
      <c r="J101">
        <v>14.443</v>
      </c>
      <c r="K101">
        <v>-53088</v>
      </c>
    </row>
    <row r="102" spans="1:11" x14ac:dyDescent="0.3">
      <c r="A102">
        <v>40</v>
      </c>
      <c r="B102" t="s">
        <v>353</v>
      </c>
      <c r="C102">
        <v>1644700034</v>
      </c>
      <c r="D102">
        <v>18.372</v>
      </c>
      <c r="E102">
        <v>14.442</v>
      </c>
      <c r="F102">
        <v>0.372</v>
      </c>
      <c r="G102">
        <v>1</v>
      </c>
      <c r="H102">
        <v>1</v>
      </c>
      <c r="I102">
        <v>13.853999999999999</v>
      </c>
      <c r="J102">
        <v>14.438000000000001</v>
      </c>
      <c r="K102">
        <v>-53088</v>
      </c>
    </row>
    <row r="103" spans="1:11" x14ac:dyDescent="0.3">
      <c r="A103">
        <v>41</v>
      </c>
      <c r="B103" t="s">
        <v>352</v>
      </c>
      <c r="C103">
        <v>1644701834</v>
      </c>
      <c r="D103">
        <v>18.202000000000002</v>
      </c>
      <c r="E103">
        <v>14.377000000000001</v>
      </c>
      <c r="F103">
        <v>0.187</v>
      </c>
      <c r="G103">
        <v>1</v>
      </c>
      <c r="H103">
        <v>1</v>
      </c>
      <c r="I103">
        <v>13.848000000000001</v>
      </c>
      <c r="J103">
        <v>14.375</v>
      </c>
      <c r="K103">
        <v>-53088</v>
      </c>
    </row>
    <row r="104" spans="1:11" x14ac:dyDescent="0.3">
      <c r="A104">
        <v>42</v>
      </c>
      <c r="B104" t="s">
        <v>351</v>
      </c>
      <c r="C104">
        <v>1644703634</v>
      </c>
      <c r="D104">
        <v>17.702999999999999</v>
      </c>
      <c r="E104">
        <v>14.122999999999999</v>
      </c>
      <c r="F104">
        <v>-5.8000000000000003E-2</v>
      </c>
      <c r="G104">
        <v>0.99990000000000001</v>
      </c>
      <c r="H104">
        <v>1</v>
      </c>
      <c r="I104">
        <v>13.827999999999999</v>
      </c>
      <c r="J104">
        <v>14.124000000000001</v>
      </c>
      <c r="K104">
        <v>-53136</v>
      </c>
    </row>
    <row r="105" spans="1:11" x14ac:dyDescent="0.3">
      <c r="A105">
        <v>43</v>
      </c>
      <c r="B105" t="s">
        <v>350</v>
      </c>
      <c r="C105">
        <v>1644705434</v>
      </c>
      <c r="D105">
        <v>16.687000000000001</v>
      </c>
      <c r="E105">
        <v>13.99</v>
      </c>
      <c r="F105">
        <v>-5.8000000000000003E-2</v>
      </c>
      <c r="G105">
        <v>0.99990000000000001</v>
      </c>
      <c r="H105">
        <v>1</v>
      </c>
      <c r="I105">
        <v>13.787000000000001</v>
      </c>
      <c r="J105">
        <v>13.991</v>
      </c>
      <c r="K105">
        <v>-53208</v>
      </c>
    </row>
    <row r="106" spans="1:11" x14ac:dyDescent="0.3">
      <c r="A106">
        <v>44</v>
      </c>
      <c r="B106" t="s">
        <v>349</v>
      </c>
      <c r="C106">
        <v>1644707234</v>
      </c>
      <c r="D106">
        <v>15.568</v>
      </c>
      <c r="E106">
        <v>13.872999999999999</v>
      </c>
      <c r="F106">
        <v>-5.8000000000000003E-2</v>
      </c>
      <c r="G106">
        <v>0.99990000000000001</v>
      </c>
      <c r="H106">
        <v>1</v>
      </c>
      <c r="I106">
        <v>13.742000000000001</v>
      </c>
      <c r="J106">
        <v>13.874000000000001</v>
      </c>
      <c r="K106">
        <v>-53328</v>
      </c>
    </row>
    <row r="107" spans="1:11" x14ac:dyDescent="0.3">
      <c r="A107">
        <v>45</v>
      </c>
      <c r="B107" t="s">
        <v>348</v>
      </c>
      <c r="C107">
        <v>1644709034</v>
      </c>
      <c r="D107">
        <v>14.512</v>
      </c>
      <c r="E107">
        <v>13.77</v>
      </c>
      <c r="F107">
        <v>-5.8000000000000003E-2</v>
      </c>
      <c r="G107">
        <v>0.99990000000000001</v>
      </c>
      <c r="H107">
        <v>1</v>
      </c>
      <c r="I107">
        <v>13.698</v>
      </c>
      <c r="J107">
        <v>13.771000000000001</v>
      </c>
      <c r="K107">
        <v>-53424</v>
      </c>
    </row>
    <row r="108" spans="1:11" x14ac:dyDescent="0.3">
      <c r="A108">
        <v>46</v>
      </c>
      <c r="B108" t="s">
        <v>347</v>
      </c>
      <c r="C108">
        <v>1644710834</v>
      </c>
      <c r="D108">
        <v>13.672000000000001</v>
      </c>
      <c r="E108">
        <v>13.706</v>
      </c>
      <c r="F108">
        <v>-5.8000000000000003E-2</v>
      </c>
      <c r="G108">
        <v>0.99990000000000001</v>
      </c>
      <c r="H108">
        <v>1</v>
      </c>
      <c r="I108">
        <v>13.661</v>
      </c>
      <c r="J108">
        <v>13.707000000000001</v>
      </c>
      <c r="K108">
        <v>-53544</v>
      </c>
    </row>
    <row r="109" spans="1:11" x14ac:dyDescent="0.3">
      <c r="A109">
        <v>47</v>
      </c>
      <c r="B109" t="s">
        <v>346</v>
      </c>
      <c r="C109">
        <v>1644712634</v>
      </c>
      <c r="D109">
        <v>12.955</v>
      </c>
      <c r="E109">
        <v>13.641</v>
      </c>
      <c r="F109">
        <v>-5.8000000000000003E-2</v>
      </c>
      <c r="G109">
        <v>0.99990000000000001</v>
      </c>
      <c r="H109">
        <v>1</v>
      </c>
      <c r="I109">
        <v>13.63</v>
      </c>
      <c r="J109">
        <v>13.641999999999999</v>
      </c>
      <c r="K109">
        <v>-53640</v>
      </c>
    </row>
    <row r="110" spans="1:11" x14ac:dyDescent="0.3">
      <c r="A110">
        <v>48</v>
      </c>
      <c r="B110" t="s">
        <v>345</v>
      </c>
      <c r="C110">
        <v>1644714434</v>
      </c>
      <c r="D110">
        <v>12.275</v>
      </c>
      <c r="E110">
        <v>13.589</v>
      </c>
      <c r="F110">
        <v>-5.8000000000000003E-2</v>
      </c>
      <c r="G110">
        <v>0.99990000000000001</v>
      </c>
      <c r="H110">
        <v>0.99960000000000004</v>
      </c>
      <c r="I110">
        <v>13.6</v>
      </c>
      <c r="J110">
        <v>13.59</v>
      </c>
      <c r="K110">
        <v>-53760</v>
      </c>
    </row>
    <row r="111" spans="1:11" x14ac:dyDescent="0.3">
      <c r="A111">
        <v>49</v>
      </c>
      <c r="B111" t="s">
        <v>344</v>
      </c>
      <c r="C111">
        <v>1644716234</v>
      </c>
      <c r="D111">
        <v>11.647</v>
      </c>
      <c r="E111">
        <v>13.551</v>
      </c>
      <c r="F111">
        <v>-5.8000000000000003E-2</v>
      </c>
      <c r="G111">
        <v>0.99990000000000001</v>
      </c>
      <c r="H111">
        <v>0.99860000000000004</v>
      </c>
      <c r="I111">
        <v>13.571999999999999</v>
      </c>
      <c r="J111">
        <v>13.552</v>
      </c>
      <c r="K111">
        <v>-53856</v>
      </c>
    </row>
    <row r="112" spans="1:11" x14ac:dyDescent="0.3">
      <c r="A112">
        <v>50</v>
      </c>
      <c r="B112" t="s">
        <v>343</v>
      </c>
      <c r="C112">
        <v>1644718035</v>
      </c>
      <c r="D112">
        <v>11.042999999999999</v>
      </c>
      <c r="E112">
        <v>13.521000000000001</v>
      </c>
      <c r="F112">
        <v>-5.8000000000000003E-2</v>
      </c>
      <c r="G112">
        <v>0.99990000000000001</v>
      </c>
      <c r="H112">
        <v>0.998</v>
      </c>
      <c r="I112">
        <v>13.545999999999999</v>
      </c>
      <c r="J112">
        <v>13.521000000000001</v>
      </c>
      <c r="K112">
        <v>-53976</v>
      </c>
    </row>
    <row r="113" spans="1:11" x14ac:dyDescent="0.3">
      <c r="A113">
        <v>51</v>
      </c>
      <c r="B113" t="s">
        <v>342</v>
      </c>
      <c r="C113">
        <v>1644719835</v>
      </c>
      <c r="D113">
        <v>10.518000000000001</v>
      </c>
      <c r="E113">
        <v>13.477</v>
      </c>
      <c r="F113">
        <v>-5.8000000000000003E-2</v>
      </c>
      <c r="G113">
        <v>0.99990000000000001</v>
      </c>
      <c r="H113">
        <v>0.99709999999999999</v>
      </c>
      <c r="I113">
        <v>13.523</v>
      </c>
      <c r="J113">
        <v>13.478</v>
      </c>
      <c r="K113">
        <v>-54072</v>
      </c>
    </row>
    <row r="114" spans="1:11" x14ac:dyDescent="0.3">
      <c r="A114">
        <v>52</v>
      </c>
      <c r="B114" t="s">
        <v>341</v>
      </c>
      <c r="C114">
        <v>1644721635</v>
      </c>
      <c r="D114">
        <v>10</v>
      </c>
      <c r="E114">
        <v>13.446999999999999</v>
      </c>
      <c r="F114">
        <v>-5.8000000000000003E-2</v>
      </c>
      <c r="G114">
        <v>0.99990000000000001</v>
      </c>
      <c r="H114">
        <v>0.99650000000000005</v>
      </c>
      <c r="I114">
        <v>13.5</v>
      </c>
      <c r="J114">
        <v>13.448</v>
      </c>
      <c r="K114">
        <v>-54192</v>
      </c>
    </row>
    <row r="115" spans="1:11" x14ac:dyDescent="0.3">
      <c r="A115">
        <v>53</v>
      </c>
      <c r="B115" t="s">
        <v>340</v>
      </c>
      <c r="C115">
        <v>1644723435</v>
      </c>
      <c r="D115">
        <v>9.4779999999999998</v>
      </c>
      <c r="E115">
        <v>13.422000000000001</v>
      </c>
      <c r="F115">
        <v>-5.8000000000000003E-2</v>
      </c>
      <c r="G115">
        <v>0.99990000000000001</v>
      </c>
      <c r="H115">
        <v>0.99550000000000005</v>
      </c>
      <c r="I115">
        <v>13.49</v>
      </c>
      <c r="J115">
        <v>13.422000000000001</v>
      </c>
      <c r="K115">
        <v>-54288</v>
      </c>
    </row>
    <row r="116" spans="1:11" x14ac:dyDescent="0.3">
      <c r="A116">
        <v>54</v>
      </c>
      <c r="B116" t="s">
        <v>339</v>
      </c>
      <c r="C116">
        <v>1644725235</v>
      </c>
      <c r="D116">
        <v>8.9120000000000008</v>
      </c>
      <c r="E116">
        <v>13.396000000000001</v>
      </c>
      <c r="F116">
        <v>-5.8000000000000003E-2</v>
      </c>
      <c r="G116">
        <v>0.99990000000000001</v>
      </c>
      <c r="H116">
        <v>0.99460000000000004</v>
      </c>
      <c r="I116">
        <v>13.48</v>
      </c>
      <c r="J116">
        <v>13.397</v>
      </c>
      <c r="K116">
        <v>-54408</v>
      </c>
    </row>
    <row r="117" spans="1:11" x14ac:dyDescent="0.3">
      <c r="A117">
        <v>55</v>
      </c>
      <c r="B117" t="s">
        <v>338</v>
      </c>
      <c r="C117">
        <v>1644727035</v>
      </c>
      <c r="D117">
        <v>8.39</v>
      </c>
      <c r="E117">
        <v>13.378</v>
      </c>
      <c r="F117">
        <v>-5.8000000000000003E-2</v>
      </c>
      <c r="G117">
        <v>0.99990000000000001</v>
      </c>
      <c r="H117">
        <v>0.99360000000000004</v>
      </c>
      <c r="I117">
        <v>13.471</v>
      </c>
      <c r="J117">
        <v>13.379</v>
      </c>
      <c r="K117">
        <v>-54504</v>
      </c>
    </row>
    <row r="118" spans="1:11" x14ac:dyDescent="0.3">
      <c r="A118">
        <v>56</v>
      </c>
      <c r="B118" t="s">
        <v>337</v>
      </c>
      <c r="C118">
        <v>1644728835</v>
      </c>
      <c r="D118">
        <v>7.9269999999999996</v>
      </c>
      <c r="E118">
        <v>13.352</v>
      </c>
      <c r="F118">
        <v>-5.8000000000000003E-2</v>
      </c>
      <c r="G118">
        <v>0.99990000000000001</v>
      </c>
      <c r="H118">
        <v>0.63959999999999995</v>
      </c>
      <c r="I118">
        <v>13.462999999999999</v>
      </c>
      <c r="J118">
        <v>0</v>
      </c>
      <c r="K118">
        <v>-54624</v>
      </c>
    </row>
    <row r="119" spans="1:11" x14ac:dyDescent="0.3">
      <c r="A119">
        <v>57</v>
      </c>
      <c r="B119" t="s">
        <v>336</v>
      </c>
      <c r="C119">
        <v>1644730635</v>
      </c>
      <c r="D119">
        <v>7.4770000000000003</v>
      </c>
      <c r="E119">
        <v>13.339</v>
      </c>
      <c r="F119">
        <v>-5.8000000000000003E-2</v>
      </c>
      <c r="G119">
        <v>0.99990000000000001</v>
      </c>
      <c r="H119">
        <v>0.63019999999999998</v>
      </c>
      <c r="I119">
        <v>13.454000000000001</v>
      </c>
      <c r="J119">
        <v>0</v>
      </c>
      <c r="K119">
        <v>-54744</v>
      </c>
    </row>
    <row r="120" spans="1:11" x14ac:dyDescent="0.3">
      <c r="A120">
        <v>58</v>
      </c>
      <c r="B120" t="s">
        <v>335</v>
      </c>
      <c r="C120">
        <v>1644732435</v>
      </c>
      <c r="D120">
        <v>7.0030000000000001</v>
      </c>
      <c r="E120">
        <v>13.318</v>
      </c>
      <c r="F120">
        <v>-5.8000000000000003E-2</v>
      </c>
      <c r="G120">
        <v>0.99990000000000001</v>
      </c>
      <c r="H120">
        <v>0.621</v>
      </c>
      <c r="I120">
        <v>13.446</v>
      </c>
      <c r="J120">
        <v>0</v>
      </c>
      <c r="K120">
        <v>-54888</v>
      </c>
    </row>
    <row r="121" spans="1:11" x14ac:dyDescent="0.3">
      <c r="A121">
        <v>59</v>
      </c>
      <c r="B121" t="s">
        <v>334</v>
      </c>
      <c r="C121">
        <v>1644734235</v>
      </c>
      <c r="D121">
        <v>6.577</v>
      </c>
      <c r="E121">
        <v>13.305</v>
      </c>
      <c r="F121">
        <v>-0.12</v>
      </c>
      <c r="G121">
        <v>0.99990000000000001</v>
      </c>
      <c r="H121">
        <v>0.6119</v>
      </c>
      <c r="I121">
        <v>13.438000000000001</v>
      </c>
      <c r="J121">
        <v>0</v>
      </c>
      <c r="K121">
        <v>-55056</v>
      </c>
    </row>
    <row r="122" spans="1:11" x14ac:dyDescent="0.3">
      <c r="A122">
        <v>60</v>
      </c>
      <c r="B122" t="s">
        <v>333</v>
      </c>
      <c r="C122">
        <v>1644736035</v>
      </c>
      <c r="D122">
        <v>6.18</v>
      </c>
      <c r="E122">
        <v>13.287000000000001</v>
      </c>
      <c r="F122">
        <v>-0.12</v>
      </c>
      <c r="G122">
        <v>0.99990000000000001</v>
      </c>
      <c r="H122">
        <v>0.60289999999999999</v>
      </c>
      <c r="I122">
        <v>13.430999999999999</v>
      </c>
      <c r="J122">
        <v>0</v>
      </c>
      <c r="K122">
        <v>-55248</v>
      </c>
    </row>
    <row r="123" spans="1:11" x14ac:dyDescent="0.3">
      <c r="A123">
        <v>61</v>
      </c>
      <c r="B123" t="s">
        <v>332</v>
      </c>
      <c r="C123">
        <v>1644737835</v>
      </c>
      <c r="D123">
        <v>5.8179999999999996</v>
      </c>
      <c r="E123">
        <v>13.287000000000001</v>
      </c>
      <c r="F123">
        <v>-5.8000000000000003E-2</v>
      </c>
      <c r="G123">
        <v>0.99990000000000001</v>
      </c>
      <c r="H123">
        <v>0.59409999999999996</v>
      </c>
      <c r="I123">
        <v>13.423999999999999</v>
      </c>
      <c r="J123">
        <v>0</v>
      </c>
      <c r="K123">
        <v>-55440</v>
      </c>
    </row>
    <row r="124" spans="1:11" x14ac:dyDescent="0.3">
      <c r="A124">
        <v>62</v>
      </c>
      <c r="B124" t="s">
        <v>331</v>
      </c>
      <c r="C124">
        <v>1644739636</v>
      </c>
      <c r="D124">
        <v>5.5</v>
      </c>
      <c r="E124">
        <v>13.275</v>
      </c>
      <c r="F124">
        <v>-0.12</v>
      </c>
      <c r="G124">
        <v>0.99990000000000001</v>
      </c>
      <c r="H124">
        <v>0.58540000000000003</v>
      </c>
      <c r="I124">
        <v>13.417999999999999</v>
      </c>
      <c r="J124">
        <v>0</v>
      </c>
      <c r="K124">
        <v>-55632</v>
      </c>
    </row>
    <row r="125" spans="1:11" x14ac:dyDescent="0.3">
      <c r="A125">
        <v>63</v>
      </c>
      <c r="B125" t="s">
        <v>330</v>
      </c>
      <c r="C125">
        <v>1644741436</v>
      </c>
      <c r="D125">
        <v>5.202</v>
      </c>
      <c r="E125">
        <v>13.262</v>
      </c>
      <c r="F125">
        <v>-0.12</v>
      </c>
      <c r="G125">
        <v>0.99990000000000001</v>
      </c>
      <c r="H125">
        <v>0.57689999999999997</v>
      </c>
      <c r="I125">
        <v>13.413</v>
      </c>
      <c r="J125">
        <v>0</v>
      </c>
      <c r="K125">
        <v>-55848</v>
      </c>
    </row>
    <row r="126" spans="1:11" x14ac:dyDescent="0.3">
      <c r="A126">
        <v>64</v>
      </c>
      <c r="B126" t="s">
        <v>329</v>
      </c>
      <c r="C126">
        <v>1644743236</v>
      </c>
      <c r="D126">
        <v>6.23</v>
      </c>
      <c r="E126">
        <v>13.193</v>
      </c>
      <c r="F126">
        <v>-1.232</v>
      </c>
      <c r="G126">
        <v>0.98019999999999996</v>
      </c>
      <c r="H126">
        <v>0.56840000000000002</v>
      </c>
      <c r="I126">
        <v>13.135</v>
      </c>
      <c r="J126">
        <v>0</v>
      </c>
      <c r="K126">
        <v>-59808</v>
      </c>
    </row>
    <row r="127" spans="1:11" x14ac:dyDescent="0.3">
      <c r="A127">
        <v>65</v>
      </c>
      <c r="B127" t="s">
        <v>328</v>
      </c>
      <c r="C127">
        <v>1644745036</v>
      </c>
      <c r="D127">
        <v>6.7080000000000002</v>
      </c>
      <c r="E127">
        <v>13.206</v>
      </c>
      <c r="F127">
        <v>-1.232</v>
      </c>
      <c r="G127">
        <v>0.96940000000000004</v>
      </c>
      <c r="H127">
        <v>0.56010000000000004</v>
      </c>
      <c r="I127">
        <v>13.092000000000001</v>
      </c>
      <c r="J127">
        <v>0</v>
      </c>
      <c r="K127">
        <v>-61992</v>
      </c>
    </row>
    <row r="128" spans="1:11" x14ac:dyDescent="0.3">
      <c r="A128">
        <v>66</v>
      </c>
      <c r="B128" t="s">
        <v>327</v>
      </c>
      <c r="C128">
        <v>1644746836</v>
      </c>
      <c r="D128">
        <v>6.2949999999999999</v>
      </c>
      <c r="E128">
        <v>13.202</v>
      </c>
      <c r="F128">
        <v>-1.17</v>
      </c>
      <c r="G128">
        <v>0.96860000000000002</v>
      </c>
      <c r="H128">
        <v>0.55189999999999995</v>
      </c>
      <c r="I128">
        <v>13.081</v>
      </c>
      <c r="J128">
        <v>0</v>
      </c>
      <c r="K128">
        <v>-64152</v>
      </c>
    </row>
    <row r="129" spans="1:11" x14ac:dyDescent="0.3">
      <c r="A129">
        <v>67</v>
      </c>
      <c r="B129" t="s">
        <v>326</v>
      </c>
      <c r="C129">
        <v>1644748636</v>
      </c>
      <c r="D129">
        <v>5.7779999999999996</v>
      </c>
      <c r="E129">
        <v>13.21</v>
      </c>
      <c r="F129">
        <v>-1.232</v>
      </c>
      <c r="G129">
        <v>0.96879999999999999</v>
      </c>
      <c r="H129">
        <v>0.54379999999999995</v>
      </c>
      <c r="I129">
        <v>13.071999999999999</v>
      </c>
      <c r="J129">
        <v>0</v>
      </c>
      <c r="K129">
        <v>-66312</v>
      </c>
    </row>
    <row r="130" spans="1:11" x14ac:dyDescent="0.3">
      <c r="A130">
        <v>68</v>
      </c>
      <c r="B130" t="s">
        <v>325</v>
      </c>
      <c r="C130">
        <v>1644750436</v>
      </c>
      <c r="D130">
        <v>5.2850000000000001</v>
      </c>
      <c r="E130">
        <v>13.21</v>
      </c>
      <c r="F130">
        <v>-1.17</v>
      </c>
      <c r="G130">
        <v>0.96879999999999999</v>
      </c>
      <c r="H130">
        <v>0.53580000000000005</v>
      </c>
      <c r="I130">
        <v>13.063000000000001</v>
      </c>
      <c r="J130">
        <v>0</v>
      </c>
      <c r="K130">
        <v>-68496</v>
      </c>
    </row>
    <row r="131" spans="1:11" x14ac:dyDescent="0.3">
      <c r="A131">
        <v>69</v>
      </c>
      <c r="B131" t="s">
        <v>324</v>
      </c>
      <c r="C131">
        <v>1644752236</v>
      </c>
      <c r="D131">
        <v>4.8479999999999999</v>
      </c>
      <c r="E131">
        <v>13.206</v>
      </c>
      <c r="F131">
        <v>-1.17</v>
      </c>
      <c r="G131">
        <v>0.96830000000000005</v>
      </c>
      <c r="H131">
        <v>0.52800000000000002</v>
      </c>
      <c r="I131">
        <v>13.053000000000001</v>
      </c>
      <c r="J131">
        <v>0</v>
      </c>
      <c r="K131">
        <v>-70680</v>
      </c>
    </row>
    <row r="132" spans="1:11" x14ac:dyDescent="0.3">
      <c r="A132">
        <v>70</v>
      </c>
      <c r="B132" t="s">
        <v>323</v>
      </c>
      <c r="C132">
        <v>1644754036</v>
      </c>
      <c r="D132">
        <v>4.4420000000000002</v>
      </c>
      <c r="E132">
        <v>13.206</v>
      </c>
      <c r="F132">
        <v>-1.232</v>
      </c>
      <c r="G132">
        <v>0.96740000000000004</v>
      </c>
      <c r="H132">
        <v>0.5202</v>
      </c>
      <c r="I132">
        <v>13.041</v>
      </c>
      <c r="J132">
        <v>0</v>
      </c>
      <c r="K132">
        <v>-72864</v>
      </c>
    </row>
    <row r="133" spans="1:11" x14ac:dyDescent="0.3">
      <c r="A133">
        <v>71</v>
      </c>
      <c r="B133" t="s">
        <v>322</v>
      </c>
      <c r="C133">
        <v>1644755836</v>
      </c>
      <c r="D133">
        <v>6.6269999999999998</v>
      </c>
      <c r="E133">
        <v>13.196999999999999</v>
      </c>
      <c r="F133">
        <v>-1.17</v>
      </c>
      <c r="G133">
        <v>0.93130000000000002</v>
      </c>
      <c r="H133">
        <v>0.51259999999999994</v>
      </c>
      <c r="I133">
        <v>12.917999999999999</v>
      </c>
      <c r="J133">
        <v>0</v>
      </c>
      <c r="K133">
        <v>-78576</v>
      </c>
    </row>
    <row r="134" spans="1:11" x14ac:dyDescent="0.3">
      <c r="A134">
        <v>72</v>
      </c>
      <c r="B134" t="s">
        <v>321</v>
      </c>
      <c r="C134">
        <v>1644757636</v>
      </c>
      <c r="D134">
        <v>6.5979999999999999</v>
      </c>
      <c r="E134">
        <v>13.202</v>
      </c>
      <c r="F134">
        <v>-1.2929999999999999</v>
      </c>
      <c r="G134">
        <v>0.92649999999999999</v>
      </c>
      <c r="H134">
        <v>0.50509999999999999</v>
      </c>
      <c r="I134">
        <v>12.895</v>
      </c>
      <c r="J134">
        <v>0</v>
      </c>
      <c r="K134">
        <v>-80760</v>
      </c>
    </row>
    <row r="135" spans="1:11" x14ac:dyDescent="0.3">
      <c r="A135">
        <v>73</v>
      </c>
      <c r="B135" t="s">
        <v>320</v>
      </c>
      <c r="C135">
        <v>1644759437</v>
      </c>
      <c r="D135">
        <v>5.92</v>
      </c>
      <c r="E135">
        <v>13.206</v>
      </c>
      <c r="F135">
        <v>-1.17</v>
      </c>
      <c r="G135">
        <v>0.92849999999999999</v>
      </c>
      <c r="H135">
        <v>0.49780000000000002</v>
      </c>
      <c r="I135">
        <v>12.89</v>
      </c>
      <c r="J135">
        <v>0</v>
      </c>
      <c r="K135">
        <v>-82992</v>
      </c>
    </row>
    <row r="136" spans="1:11" x14ac:dyDescent="0.3">
      <c r="A136">
        <v>74</v>
      </c>
      <c r="B136" t="s">
        <v>319</v>
      </c>
      <c r="C136">
        <v>1644761237</v>
      </c>
      <c r="D136">
        <v>5.2149999999999999</v>
      </c>
      <c r="E136">
        <v>13.215</v>
      </c>
      <c r="F136">
        <v>-1.17</v>
      </c>
      <c r="G136">
        <v>0.93089999999999995</v>
      </c>
      <c r="H136">
        <v>0.4904</v>
      </c>
      <c r="I136">
        <v>12.887</v>
      </c>
      <c r="J136">
        <v>0</v>
      </c>
      <c r="K136">
        <v>-85128</v>
      </c>
    </row>
    <row r="137" spans="1:11" x14ac:dyDescent="0.3">
      <c r="A137">
        <v>75</v>
      </c>
      <c r="B137" t="s">
        <v>318</v>
      </c>
      <c r="C137">
        <v>1644763037</v>
      </c>
      <c r="D137">
        <v>4.6479999999999997</v>
      </c>
      <c r="E137">
        <v>13.202</v>
      </c>
      <c r="F137">
        <v>-1.17</v>
      </c>
      <c r="G137">
        <v>0.93200000000000005</v>
      </c>
      <c r="H137">
        <v>0.48330000000000001</v>
      </c>
      <c r="I137">
        <v>12.881</v>
      </c>
      <c r="J137">
        <v>0</v>
      </c>
      <c r="K137">
        <v>-87288</v>
      </c>
    </row>
    <row r="138" spans="1:11" x14ac:dyDescent="0.3">
      <c r="A138">
        <v>76</v>
      </c>
      <c r="B138" t="s">
        <v>317</v>
      </c>
      <c r="C138">
        <v>1644764837</v>
      </c>
      <c r="D138">
        <v>4.8819999999999997</v>
      </c>
      <c r="E138">
        <v>13.106999999999999</v>
      </c>
      <c r="F138">
        <v>-3.9449999999999998</v>
      </c>
      <c r="G138">
        <v>0.9194</v>
      </c>
      <c r="H138">
        <v>0.47620000000000001</v>
      </c>
      <c r="I138">
        <v>12.827999999999999</v>
      </c>
      <c r="J138">
        <v>0</v>
      </c>
      <c r="K138">
        <v>-91944</v>
      </c>
    </row>
    <row r="139" spans="1:11" x14ac:dyDescent="0.3">
      <c r="A139">
        <v>77</v>
      </c>
      <c r="B139" t="s">
        <v>316</v>
      </c>
      <c r="C139">
        <v>1644766637</v>
      </c>
      <c r="D139">
        <v>6.7130000000000001</v>
      </c>
      <c r="E139">
        <v>13.21</v>
      </c>
      <c r="F139">
        <v>-1.17</v>
      </c>
      <c r="G139">
        <v>0.89200000000000002</v>
      </c>
      <c r="H139">
        <v>0.46920000000000001</v>
      </c>
      <c r="I139">
        <v>12.712999999999999</v>
      </c>
      <c r="J139">
        <v>0</v>
      </c>
      <c r="K139">
        <v>-94920</v>
      </c>
    </row>
    <row r="140" spans="1:11" x14ac:dyDescent="0.3">
      <c r="A140">
        <v>78</v>
      </c>
      <c r="B140" t="s">
        <v>315</v>
      </c>
      <c r="C140">
        <v>1644768437</v>
      </c>
      <c r="D140">
        <v>6.1870000000000003</v>
      </c>
      <c r="E140">
        <v>13.18</v>
      </c>
      <c r="F140">
        <v>-2.2799999999999998</v>
      </c>
      <c r="G140">
        <v>0.89319999999999999</v>
      </c>
      <c r="H140">
        <v>0.46239999999999998</v>
      </c>
      <c r="I140">
        <v>12.711</v>
      </c>
      <c r="J140">
        <v>0</v>
      </c>
      <c r="K140">
        <v>-96888</v>
      </c>
    </row>
    <row r="141" spans="1:11" x14ac:dyDescent="0.3">
      <c r="A141">
        <v>79</v>
      </c>
      <c r="B141" t="s">
        <v>314</v>
      </c>
      <c r="C141">
        <v>1644770237</v>
      </c>
      <c r="D141">
        <v>5.4580000000000002</v>
      </c>
      <c r="E141">
        <v>13.167999999999999</v>
      </c>
      <c r="F141">
        <v>-2.2799999999999998</v>
      </c>
      <c r="G141">
        <v>0.89119999999999999</v>
      </c>
      <c r="H141">
        <v>0.4556</v>
      </c>
      <c r="I141">
        <v>12.679</v>
      </c>
      <c r="J141">
        <v>0</v>
      </c>
      <c r="K141">
        <v>-101112</v>
      </c>
    </row>
    <row r="142" spans="1:11" x14ac:dyDescent="0.3">
      <c r="A142">
        <v>80</v>
      </c>
      <c r="B142" t="s">
        <v>313</v>
      </c>
      <c r="C142">
        <v>1644772037</v>
      </c>
      <c r="D142">
        <v>4.867</v>
      </c>
      <c r="E142">
        <v>13.154</v>
      </c>
      <c r="F142">
        <v>-2.403</v>
      </c>
      <c r="G142">
        <v>0.88790000000000002</v>
      </c>
      <c r="H142">
        <v>0.44890000000000002</v>
      </c>
      <c r="I142">
        <v>12.638999999999999</v>
      </c>
      <c r="J142">
        <v>0</v>
      </c>
      <c r="K142">
        <v>-105360</v>
      </c>
    </row>
    <row r="143" spans="1:11" x14ac:dyDescent="0.3">
      <c r="A143">
        <v>81</v>
      </c>
      <c r="B143" t="s">
        <v>312</v>
      </c>
      <c r="C143">
        <v>1644773837</v>
      </c>
      <c r="D143">
        <v>4.4779999999999998</v>
      </c>
      <c r="E143">
        <v>13.154</v>
      </c>
      <c r="F143">
        <v>-2.3420000000000001</v>
      </c>
      <c r="G143">
        <v>0.88229999999999997</v>
      </c>
      <c r="H143">
        <v>0.44230000000000003</v>
      </c>
      <c r="I143">
        <v>12.586</v>
      </c>
      <c r="J143">
        <v>0</v>
      </c>
      <c r="K143">
        <v>-109608</v>
      </c>
    </row>
    <row r="144" spans="1:11" x14ac:dyDescent="0.3">
      <c r="A144">
        <v>82</v>
      </c>
      <c r="B144" t="s">
        <v>311</v>
      </c>
      <c r="C144">
        <v>1644775637</v>
      </c>
      <c r="D144">
        <v>5.4119999999999999</v>
      </c>
      <c r="E144">
        <v>13.06</v>
      </c>
      <c r="F144">
        <v>-5.117</v>
      </c>
      <c r="G144">
        <v>0.85580000000000001</v>
      </c>
      <c r="H144">
        <v>0.43590000000000001</v>
      </c>
      <c r="I144">
        <v>12.393000000000001</v>
      </c>
      <c r="J144">
        <v>0</v>
      </c>
      <c r="K144">
        <v>-117000</v>
      </c>
    </row>
    <row r="145" spans="1:11" x14ac:dyDescent="0.3">
      <c r="A145">
        <v>83</v>
      </c>
      <c r="B145" t="s">
        <v>310</v>
      </c>
      <c r="C145">
        <v>1644777437</v>
      </c>
      <c r="D145">
        <v>6.6630000000000003</v>
      </c>
      <c r="E145">
        <v>13.15</v>
      </c>
      <c r="F145">
        <v>-2.3420000000000001</v>
      </c>
      <c r="G145">
        <v>0.83030000000000004</v>
      </c>
      <c r="H145">
        <v>0.42949999999999999</v>
      </c>
      <c r="I145">
        <v>12.214</v>
      </c>
      <c r="J145">
        <v>0</v>
      </c>
      <c r="K145">
        <v>-121464</v>
      </c>
    </row>
    <row r="146" spans="1:11" x14ac:dyDescent="0.3">
      <c r="A146">
        <v>84</v>
      </c>
      <c r="B146" t="s">
        <v>309</v>
      </c>
      <c r="C146">
        <v>1644779237</v>
      </c>
      <c r="D146">
        <v>6.04</v>
      </c>
      <c r="E146">
        <v>13.15</v>
      </c>
      <c r="F146">
        <v>-2.403</v>
      </c>
      <c r="G146">
        <v>0.82740000000000002</v>
      </c>
      <c r="H146">
        <v>0.42320000000000002</v>
      </c>
      <c r="I146">
        <v>12.178000000000001</v>
      </c>
      <c r="J146">
        <v>0</v>
      </c>
      <c r="K146">
        <v>-125712</v>
      </c>
    </row>
    <row r="147" spans="1:11" x14ac:dyDescent="0.3">
      <c r="A147">
        <v>85</v>
      </c>
      <c r="B147" t="s">
        <v>308</v>
      </c>
      <c r="C147">
        <v>1644781038</v>
      </c>
      <c r="D147">
        <v>5.2850000000000001</v>
      </c>
      <c r="E147">
        <v>13.146000000000001</v>
      </c>
      <c r="F147">
        <v>-2.403</v>
      </c>
      <c r="G147">
        <v>0.82620000000000005</v>
      </c>
      <c r="H147">
        <v>0.41699999999999998</v>
      </c>
      <c r="I147">
        <v>12.151999999999999</v>
      </c>
      <c r="J147">
        <v>0</v>
      </c>
      <c r="K147">
        <v>-129984</v>
      </c>
    </row>
    <row r="148" spans="1:11" x14ac:dyDescent="0.3">
      <c r="A148">
        <v>86</v>
      </c>
      <c r="B148" t="s">
        <v>307</v>
      </c>
      <c r="C148">
        <v>1644782838</v>
      </c>
      <c r="D148">
        <v>4.6399999999999997</v>
      </c>
      <c r="E148">
        <v>13.137</v>
      </c>
      <c r="F148">
        <v>-2.3420000000000001</v>
      </c>
      <c r="G148">
        <v>0.82369999999999999</v>
      </c>
      <c r="H148">
        <v>0.41089999999999999</v>
      </c>
      <c r="I148">
        <v>12.118</v>
      </c>
      <c r="J148">
        <v>0</v>
      </c>
      <c r="K148">
        <v>-134232</v>
      </c>
    </row>
    <row r="149" spans="1:11" x14ac:dyDescent="0.3">
      <c r="A149">
        <v>87</v>
      </c>
      <c r="B149" t="s">
        <v>306</v>
      </c>
      <c r="C149">
        <v>1644784196</v>
      </c>
      <c r="D149">
        <v>4.2770000000000001</v>
      </c>
      <c r="E149">
        <v>12.999000000000001</v>
      </c>
      <c r="F149">
        <v>-6.782</v>
      </c>
      <c r="G149">
        <v>0.81640000000000001</v>
      </c>
      <c r="H149">
        <v>0.40629999999999999</v>
      </c>
      <c r="I149">
        <v>12.052</v>
      </c>
      <c r="J149">
        <v>0</v>
      </c>
      <c r="K149">
        <v>-139200</v>
      </c>
    </row>
    <row r="150" spans="1:11" x14ac:dyDescent="0.3">
      <c r="A150">
        <v>88</v>
      </c>
      <c r="B150" t="s">
        <v>305</v>
      </c>
      <c r="C150">
        <v>1644784638</v>
      </c>
      <c r="D150">
        <v>4.827</v>
      </c>
      <c r="E150">
        <v>12.961</v>
      </c>
      <c r="F150">
        <v>-7.6449999999999996</v>
      </c>
      <c r="G150">
        <v>0.80330000000000001</v>
      </c>
      <c r="H150">
        <v>0.40489999999999998</v>
      </c>
      <c r="I150">
        <v>11.957000000000001</v>
      </c>
      <c r="J150">
        <v>0</v>
      </c>
      <c r="K150">
        <v>-142440</v>
      </c>
    </row>
    <row r="151" spans="1:11" x14ac:dyDescent="0.3">
      <c r="A151">
        <v>89</v>
      </c>
      <c r="B151" t="s">
        <v>304</v>
      </c>
      <c r="C151">
        <v>1644786438</v>
      </c>
      <c r="D151">
        <v>6.6920000000000002</v>
      </c>
      <c r="E151">
        <v>13.038</v>
      </c>
      <c r="F151">
        <v>-4.3150000000000004</v>
      </c>
      <c r="G151">
        <v>0.75890000000000002</v>
      </c>
      <c r="H151">
        <v>0.39889999999999998</v>
      </c>
      <c r="I151">
        <v>10.273</v>
      </c>
      <c r="J151">
        <v>0</v>
      </c>
      <c r="K151">
        <v>-151680</v>
      </c>
    </row>
    <row r="152" spans="1:11" x14ac:dyDescent="0.3">
      <c r="A152">
        <v>90</v>
      </c>
      <c r="B152" t="s">
        <v>303</v>
      </c>
      <c r="C152">
        <v>1644788238</v>
      </c>
      <c r="D152">
        <v>6.3029999999999999</v>
      </c>
      <c r="E152">
        <v>13.025</v>
      </c>
      <c r="F152">
        <v>-4.6230000000000002</v>
      </c>
      <c r="G152">
        <v>0.74429999999999996</v>
      </c>
      <c r="H152">
        <v>0.3931</v>
      </c>
      <c r="I152">
        <v>8.7110000000000003</v>
      </c>
      <c r="J152">
        <v>0</v>
      </c>
      <c r="K152">
        <v>-159936</v>
      </c>
    </row>
    <row r="153" spans="1:11" x14ac:dyDescent="0.3">
      <c r="A153">
        <v>91</v>
      </c>
      <c r="B153" t="s">
        <v>302</v>
      </c>
      <c r="C153">
        <v>1644790038</v>
      </c>
      <c r="D153">
        <v>5.57</v>
      </c>
      <c r="E153">
        <v>12.999000000000001</v>
      </c>
      <c r="F153">
        <v>-4.6849999999999996</v>
      </c>
      <c r="G153">
        <v>0.73419999999999996</v>
      </c>
      <c r="H153">
        <v>0.38740000000000002</v>
      </c>
      <c r="I153">
        <v>7.6180000000000003</v>
      </c>
      <c r="J153">
        <v>0</v>
      </c>
      <c r="K153">
        <v>-168096</v>
      </c>
    </row>
    <row r="154" spans="1:11" x14ac:dyDescent="0.3">
      <c r="A154">
        <v>92</v>
      </c>
      <c r="B154" t="s">
        <v>301</v>
      </c>
      <c r="C154">
        <v>1644791838</v>
      </c>
      <c r="D154">
        <v>4.9349999999999996</v>
      </c>
      <c r="E154">
        <v>12.977</v>
      </c>
      <c r="F154">
        <v>-4.6230000000000002</v>
      </c>
      <c r="G154">
        <v>0.72319999999999995</v>
      </c>
      <c r="H154">
        <v>0.38169999999999998</v>
      </c>
      <c r="I154">
        <v>6.468</v>
      </c>
      <c r="J154">
        <v>0</v>
      </c>
      <c r="K154">
        <v>-176208</v>
      </c>
    </row>
    <row r="155" spans="1:11" x14ac:dyDescent="0.3">
      <c r="A155">
        <v>93</v>
      </c>
      <c r="B155" t="s">
        <v>300</v>
      </c>
      <c r="C155">
        <v>1644793638</v>
      </c>
      <c r="D155">
        <v>4.415</v>
      </c>
      <c r="E155">
        <v>12.957000000000001</v>
      </c>
      <c r="F155">
        <v>-4.5</v>
      </c>
      <c r="G155">
        <v>0.71040000000000003</v>
      </c>
      <c r="H155">
        <v>0.37609999999999999</v>
      </c>
      <c r="I155">
        <v>5.1719999999999997</v>
      </c>
      <c r="J155">
        <v>0</v>
      </c>
      <c r="K155">
        <v>-184560</v>
      </c>
    </row>
    <row r="156" spans="1:11" x14ac:dyDescent="0.3">
      <c r="A156">
        <v>94</v>
      </c>
      <c r="B156" t="s">
        <v>299</v>
      </c>
      <c r="C156">
        <v>1644795438</v>
      </c>
      <c r="D156">
        <v>5.8019999999999996</v>
      </c>
      <c r="E156">
        <v>12.943</v>
      </c>
      <c r="F156">
        <v>-4.4379999999999997</v>
      </c>
      <c r="G156">
        <v>0.6663</v>
      </c>
      <c r="H156">
        <v>0.37059999999999998</v>
      </c>
      <c r="I156">
        <v>4.173</v>
      </c>
      <c r="J156">
        <v>0</v>
      </c>
      <c r="K156">
        <v>-196464</v>
      </c>
    </row>
    <row r="157" spans="1:11" x14ac:dyDescent="0.3">
      <c r="A157">
        <v>95</v>
      </c>
      <c r="B157" t="s">
        <v>298</v>
      </c>
      <c r="C157">
        <v>1644797238</v>
      </c>
      <c r="D157">
        <v>6.5650000000000004</v>
      </c>
      <c r="E157">
        <v>12.965</v>
      </c>
      <c r="F157">
        <v>-4.3769999999999998</v>
      </c>
      <c r="G157">
        <v>0.63629999999999998</v>
      </c>
      <c r="H157">
        <v>0.36509999999999998</v>
      </c>
      <c r="I157">
        <v>4.1970000000000001</v>
      </c>
      <c r="J157">
        <v>0</v>
      </c>
      <c r="K157">
        <v>-204624</v>
      </c>
    </row>
    <row r="158" spans="1:11" x14ac:dyDescent="0.3">
      <c r="A158">
        <v>96</v>
      </c>
      <c r="B158" t="s">
        <v>297</v>
      </c>
      <c r="C158">
        <v>1644799038</v>
      </c>
      <c r="D158">
        <v>5.8730000000000002</v>
      </c>
      <c r="E158">
        <v>12.939</v>
      </c>
      <c r="F158">
        <v>-4.5620000000000003</v>
      </c>
      <c r="G158">
        <v>0.62680000000000002</v>
      </c>
      <c r="H158">
        <v>0.35980000000000001</v>
      </c>
      <c r="I158">
        <v>4.1760000000000002</v>
      </c>
      <c r="J158">
        <v>0</v>
      </c>
      <c r="K158">
        <v>-212616</v>
      </c>
    </row>
    <row r="159" spans="1:11" x14ac:dyDescent="0.3">
      <c r="A159">
        <v>97</v>
      </c>
      <c r="B159" t="s">
        <v>296</v>
      </c>
      <c r="C159">
        <v>1644800838</v>
      </c>
      <c r="D159">
        <v>5.077</v>
      </c>
      <c r="E159">
        <v>12.935</v>
      </c>
      <c r="F159">
        <v>-4.4379999999999997</v>
      </c>
      <c r="G159">
        <v>0.61860000000000004</v>
      </c>
      <c r="H159">
        <v>0.35460000000000003</v>
      </c>
      <c r="I159">
        <v>4.1520000000000001</v>
      </c>
      <c r="J159">
        <v>0</v>
      </c>
      <c r="K159">
        <v>-220632</v>
      </c>
    </row>
    <row r="160" spans="1:11" x14ac:dyDescent="0.3">
      <c r="A160">
        <v>98</v>
      </c>
      <c r="B160" t="s">
        <v>295</v>
      </c>
      <c r="C160">
        <v>1644802639</v>
      </c>
      <c r="D160">
        <v>4.4119999999999999</v>
      </c>
      <c r="E160">
        <v>12.922000000000001</v>
      </c>
      <c r="F160">
        <v>-4.7469999999999999</v>
      </c>
      <c r="G160">
        <v>0.60870000000000002</v>
      </c>
      <c r="H160">
        <v>0.34939999999999999</v>
      </c>
      <c r="I160">
        <v>4.1319999999999997</v>
      </c>
      <c r="J160">
        <v>0</v>
      </c>
      <c r="K160">
        <v>-228696</v>
      </c>
    </row>
    <row r="161" spans="1:11" x14ac:dyDescent="0.3">
      <c r="A161">
        <v>99</v>
      </c>
      <c r="B161" t="s">
        <v>294</v>
      </c>
      <c r="C161">
        <v>1644804439</v>
      </c>
      <c r="D161">
        <v>6.0019999999999998</v>
      </c>
      <c r="E161">
        <v>12.909000000000001</v>
      </c>
      <c r="F161">
        <v>-4.3769999999999998</v>
      </c>
      <c r="G161">
        <v>0.56100000000000005</v>
      </c>
      <c r="H161">
        <v>0.34429999999999999</v>
      </c>
      <c r="I161">
        <v>4.18</v>
      </c>
      <c r="J161">
        <v>0</v>
      </c>
      <c r="K161">
        <v>-240432</v>
      </c>
    </row>
    <row r="162" spans="1:11" x14ac:dyDescent="0.3">
      <c r="A162">
        <v>100</v>
      </c>
      <c r="B162" t="s">
        <v>293</v>
      </c>
      <c r="C162">
        <v>1644806239</v>
      </c>
      <c r="D162">
        <v>6.4550000000000001</v>
      </c>
      <c r="E162">
        <v>12.917999999999999</v>
      </c>
      <c r="F162">
        <v>-4.6230000000000002</v>
      </c>
      <c r="G162">
        <v>0.53500000000000003</v>
      </c>
      <c r="H162">
        <v>0.3392</v>
      </c>
      <c r="I162">
        <v>4.1929999999999996</v>
      </c>
      <c r="J162">
        <v>0</v>
      </c>
      <c r="K162">
        <v>-248472</v>
      </c>
    </row>
    <row r="163" spans="1:11" x14ac:dyDescent="0.3">
      <c r="A163">
        <v>101</v>
      </c>
      <c r="B163" t="s">
        <v>292</v>
      </c>
      <c r="C163">
        <v>1644808039</v>
      </c>
      <c r="D163">
        <v>5.6680000000000001</v>
      </c>
      <c r="E163">
        <v>12.909000000000001</v>
      </c>
      <c r="F163">
        <v>-4.3769999999999998</v>
      </c>
      <c r="G163">
        <v>0.52739999999999998</v>
      </c>
      <c r="H163">
        <v>0.3342</v>
      </c>
      <c r="I163">
        <v>4.17</v>
      </c>
      <c r="J163">
        <v>0</v>
      </c>
      <c r="K163">
        <v>-256464</v>
      </c>
    </row>
    <row r="164" spans="1:11" x14ac:dyDescent="0.3">
      <c r="A164">
        <v>102</v>
      </c>
      <c r="B164" t="s">
        <v>291</v>
      </c>
      <c r="C164">
        <v>1644809839</v>
      </c>
      <c r="D164">
        <v>4.8170000000000002</v>
      </c>
      <c r="E164">
        <v>12.887</v>
      </c>
      <c r="F164">
        <v>-4.5</v>
      </c>
      <c r="G164">
        <v>0.52059999999999995</v>
      </c>
      <c r="H164">
        <v>0.32929999999999998</v>
      </c>
      <c r="I164">
        <v>4.1440000000000001</v>
      </c>
      <c r="J164">
        <v>0</v>
      </c>
      <c r="K164">
        <v>-264504</v>
      </c>
    </row>
    <row r="165" spans="1:11" x14ac:dyDescent="0.3">
      <c r="A165">
        <v>103</v>
      </c>
      <c r="B165" t="s">
        <v>290</v>
      </c>
      <c r="C165">
        <v>1644811639</v>
      </c>
      <c r="D165">
        <v>4.2229999999999999</v>
      </c>
      <c r="E165">
        <v>12.78</v>
      </c>
      <c r="F165">
        <v>-7.3979999999999997</v>
      </c>
      <c r="G165">
        <v>0.5071</v>
      </c>
      <c r="H165">
        <v>0.32450000000000001</v>
      </c>
      <c r="I165">
        <v>4.1269999999999998</v>
      </c>
      <c r="J165">
        <v>0</v>
      </c>
      <c r="K165">
        <v>-273936</v>
      </c>
    </row>
    <row r="166" spans="1:11" x14ac:dyDescent="0.3">
      <c r="A166">
        <v>104</v>
      </c>
      <c r="B166" t="s">
        <v>289</v>
      </c>
      <c r="C166">
        <v>1644813439</v>
      </c>
      <c r="D166">
        <v>6.5720000000000001</v>
      </c>
      <c r="E166">
        <v>12.856999999999999</v>
      </c>
      <c r="F166">
        <v>-4.6230000000000002</v>
      </c>
      <c r="G166">
        <v>0.44929999999999998</v>
      </c>
      <c r="H166">
        <v>0.31969999999999998</v>
      </c>
      <c r="I166">
        <v>4.1970000000000001</v>
      </c>
      <c r="J166">
        <v>0</v>
      </c>
      <c r="K166">
        <v>-284304</v>
      </c>
    </row>
    <row r="167" spans="1:11" x14ac:dyDescent="0.3">
      <c r="A167">
        <v>105</v>
      </c>
      <c r="B167" t="s">
        <v>288</v>
      </c>
      <c r="C167">
        <v>1644815239</v>
      </c>
      <c r="D167">
        <v>6.1420000000000003</v>
      </c>
      <c r="E167">
        <v>12.84</v>
      </c>
      <c r="F167">
        <v>-4.5620000000000003</v>
      </c>
      <c r="G167">
        <v>0.437</v>
      </c>
      <c r="H167">
        <v>0.31509999999999999</v>
      </c>
      <c r="I167">
        <v>4.1840000000000002</v>
      </c>
      <c r="J167">
        <v>0</v>
      </c>
      <c r="K167">
        <v>-292272</v>
      </c>
    </row>
    <row r="168" spans="1:11" x14ac:dyDescent="0.3">
      <c r="A168">
        <v>106</v>
      </c>
      <c r="B168" t="s">
        <v>287</v>
      </c>
      <c r="C168">
        <v>1644817039</v>
      </c>
      <c r="D168">
        <v>5.1820000000000004</v>
      </c>
      <c r="E168">
        <v>12.814</v>
      </c>
      <c r="F168">
        <v>-4.2530000000000001</v>
      </c>
      <c r="G168">
        <v>0.43259999999999998</v>
      </c>
      <c r="H168">
        <v>0.31040000000000001</v>
      </c>
      <c r="I168">
        <v>4.1550000000000002</v>
      </c>
      <c r="J168">
        <v>0</v>
      </c>
      <c r="K168">
        <v>-300240</v>
      </c>
    </row>
    <row r="169" spans="1:11" x14ac:dyDescent="0.3">
      <c r="A169">
        <v>107</v>
      </c>
      <c r="B169" t="s">
        <v>286</v>
      </c>
      <c r="C169">
        <v>1644818839</v>
      </c>
      <c r="D169">
        <v>4.3029999999999999</v>
      </c>
      <c r="E169">
        <v>12.78</v>
      </c>
      <c r="F169">
        <v>-4.5620000000000003</v>
      </c>
      <c r="G169">
        <v>0.42709999999999998</v>
      </c>
      <c r="H169">
        <v>0.30590000000000001</v>
      </c>
      <c r="I169">
        <v>4.1280000000000001</v>
      </c>
      <c r="J169">
        <v>0</v>
      </c>
      <c r="K169">
        <v>-308232</v>
      </c>
    </row>
    <row r="170" spans="1:11" x14ac:dyDescent="0.3">
      <c r="A170">
        <v>108</v>
      </c>
      <c r="B170" t="s">
        <v>285</v>
      </c>
      <c r="C170">
        <v>1644820639</v>
      </c>
      <c r="D170">
        <v>6.14</v>
      </c>
      <c r="E170">
        <v>12.741</v>
      </c>
      <c r="F170">
        <v>-4.5</v>
      </c>
      <c r="G170">
        <v>0.37209999999999999</v>
      </c>
      <c r="H170">
        <v>0.3014</v>
      </c>
      <c r="I170">
        <v>4.1840000000000002</v>
      </c>
      <c r="J170">
        <v>0</v>
      </c>
      <c r="K170">
        <v>-320280</v>
      </c>
    </row>
    <row r="171" spans="1:11" x14ac:dyDescent="0.3">
      <c r="A171">
        <v>109</v>
      </c>
      <c r="B171" t="s">
        <v>284</v>
      </c>
      <c r="C171">
        <v>1644822439</v>
      </c>
      <c r="D171">
        <v>6.2320000000000002</v>
      </c>
      <c r="E171">
        <v>12.711</v>
      </c>
      <c r="F171">
        <v>-4.6230000000000002</v>
      </c>
      <c r="G171">
        <v>0.3513</v>
      </c>
      <c r="H171">
        <v>0.29699999999999999</v>
      </c>
      <c r="I171">
        <v>4.1870000000000003</v>
      </c>
      <c r="J171">
        <v>0</v>
      </c>
      <c r="K171">
        <v>-328368</v>
      </c>
    </row>
    <row r="172" spans="1:11" x14ac:dyDescent="0.3">
      <c r="A172">
        <v>110</v>
      </c>
      <c r="B172" t="s">
        <v>283</v>
      </c>
      <c r="C172">
        <v>1644824240</v>
      </c>
      <c r="D172">
        <v>5.2830000000000004</v>
      </c>
      <c r="E172">
        <v>12.667999999999999</v>
      </c>
      <c r="F172">
        <v>-4.6230000000000002</v>
      </c>
      <c r="G172">
        <v>0.3473</v>
      </c>
      <c r="H172">
        <v>0.29270000000000002</v>
      </c>
      <c r="I172">
        <v>4.1580000000000004</v>
      </c>
      <c r="J172">
        <v>0</v>
      </c>
      <c r="K172">
        <v>-336408</v>
      </c>
    </row>
    <row r="173" spans="1:11" x14ac:dyDescent="0.3">
      <c r="A173">
        <v>111</v>
      </c>
      <c r="B173" t="s">
        <v>282</v>
      </c>
      <c r="C173">
        <v>1644826040</v>
      </c>
      <c r="D173">
        <v>4.3019999999999996</v>
      </c>
      <c r="E173">
        <v>12.621</v>
      </c>
      <c r="F173">
        <v>-4.7469999999999999</v>
      </c>
      <c r="G173">
        <v>0.34370000000000001</v>
      </c>
      <c r="H173">
        <v>0.28839999999999999</v>
      </c>
      <c r="I173">
        <v>4.1280000000000001</v>
      </c>
      <c r="J173">
        <v>0</v>
      </c>
      <c r="K173">
        <v>-344496</v>
      </c>
    </row>
    <row r="174" spans="1:11" x14ac:dyDescent="0.3">
      <c r="A174">
        <v>112</v>
      </c>
      <c r="B174" t="s">
        <v>281</v>
      </c>
      <c r="C174">
        <v>1644827840</v>
      </c>
      <c r="D174">
        <v>5.91</v>
      </c>
      <c r="E174">
        <v>12.53</v>
      </c>
      <c r="F174">
        <v>-4.5620000000000003</v>
      </c>
      <c r="G174">
        <v>0.29060000000000002</v>
      </c>
      <c r="H174">
        <v>0.28420000000000001</v>
      </c>
      <c r="I174">
        <v>4.1769999999999996</v>
      </c>
      <c r="J174">
        <v>0</v>
      </c>
      <c r="K174">
        <v>-356832</v>
      </c>
    </row>
    <row r="175" spans="1:11" x14ac:dyDescent="0.3">
      <c r="A175">
        <v>113</v>
      </c>
      <c r="B175" t="s">
        <v>280</v>
      </c>
      <c r="C175">
        <v>1644829640</v>
      </c>
      <c r="D175">
        <v>6.2380000000000004</v>
      </c>
      <c r="E175">
        <v>12.492000000000001</v>
      </c>
      <c r="F175">
        <v>-4.7469999999999999</v>
      </c>
      <c r="G175">
        <v>0.2656</v>
      </c>
      <c r="H175">
        <v>0.28000000000000003</v>
      </c>
      <c r="I175">
        <v>4.1870000000000003</v>
      </c>
      <c r="J175">
        <v>0</v>
      </c>
      <c r="K175">
        <v>-364944</v>
      </c>
    </row>
    <row r="176" spans="1:11" x14ac:dyDescent="0.3">
      <c r="A176">
        <v>114</v>
      </c>
      <c r="B176" t="s">
        <v>279</v>
      </c>
      <c r="C176">
        <v>1644830607</v>
      </c>
      <c r="D176">
        <v>5.7320000000000002</v>
      </c>
      <c r="E176">
        <v>12.448</v>
      </c>
      <c r="F176">
        <v>-4.6230000000000002</v>
      </c>
      <c r="G176">
        <v>0.2636</v>
      </c>
      <c r="H176">
        <v>0.27779999999999999</v>
      </c>
      <c r="I176">
        <v>4.1719999999999997</v>
      </c>
      <c r="J176">
        <v>0</v>
      </c>
      <c r="K176">
        <v>-369336</v>
      </c>
    </row>
    <row r="177" spans="1:13" x14ac:dyDescent="0.3">
      <c r="A177" t="s">
        <v>76</v>
      </c>
      <c r="B177" t="s">
        <v>77</v>
      </c>
      <c r="C177" t="s">
        <v>78</v>
      </c>
      <c r="D177" t="s">
        <v>79</v>
      </c>
      <c r="E177" t="s">
        <v>80</v>
      </c>
      <c r="F177" t="s">
        <v>81</v>
      </c>
      <c r="G177" t="s">
        <v>82</v>
      </c>
      <c r="H177" t="s">
        <v>83</v>
      </c>
      <c r="I177" t="s">
        <v>84</v>
      </c>
      <c r="J177" t="s">
        <v>85</v>
      </c>
      <c r="K177" t="s">
        <v>278</v>
      </c>
    </row>
    <row r="178" spans="1:13" x14ac:dyDescent="0.3">
      <c r="A178" t="s">
        <v>86</v>
      </c>
    </row>
    <row r="179" spans="1:13" x14ac:dyDescent="0.3">
      <c r="A179" t="s">
        <v>87</v>
      </c>
    </row>
    <row r="180" spans="1:13" x14ac:dyDescent="0.3">
      <c r="A180" t="s">
        <v>88</v>
      </c>
    </row>
    <row r="181" spans="1:13" x14ac:dyDescent="0.3">
      <c r="A181" t="s">
        <v>89</v>
      </c>
      <c r="B181" t="s">
        <v>90</v>
      </c>
      <c r="C181" t="s">
        <v>245</v>
      </c>
      <c r="D181">
        <v>4</v>
      </c>
      <c r="E181" t="s">
        <v>91</v>
      </c>
    </row>
    <row r="182" spans="1:13" x14ac:dyDescent="0.3">
      <c r="A182" t="s">
        <v>92</v>
      </c>
      <c r="B182" t="s">
        <v>93</v>
      </c>
      <c r="C182" t="s">
        <v>94</v>
      </c>
      <c r="D182" t="s">
        <v>95</v>
      </c>
      <c r="E182" t="s">
        <v>96</v>
      </c>
      <c r="F182" t="s">
        <v>97</v>
      </c>
      <c r="G182" t="s">
        <v>98</v>
      </c>
      <c r="H182">
        <v>1.6000000000000001E-3</v>
      </c>
      <c r="I182">
        <v>0.2</v>
      </c>
      <c r="J182">
        <v>7.7000000000000002E-3</v>
      </c>
      <c r="K182">
        <v>83</v>
      </c>
      <c r="L182">
        <v>70</v>
      </c>
      <c r="M182" t="s">
        <v>99</v>
      </c>
    </row>
    <row r="183" spans="1:13" x14ac:dyDescent="0.3">
      <c r="A183" t="s">
        <v>244</v>
      </c>
      <c r="B183" t="s">
        <v>243</v>
      </c>
    </row>
    <row r="184" spans="1:13" x14ac:dyDescent="0.3">
      <c r="A184" t="s">
        <v>242</v>
      </c>
      <c r="B184" t="s">
        <v>100</v>
      </c>
    </row>
    <row r="185" spans="1:13" x14ac:dyDescent="0.3">
      <c r="A185" t="s">
        <v>241</v>
      </c>
      <c r="B185" t="s">
        <v>101</v>
      </c>
    </row>
    <row r="186" spans="1:13" x14ac:dyDescent="0.3">
      <c r="A186" t="s">
        <v>277</v>
      </c>
      <c r="B186" t="s">
        <v>102</v>
      </c>
      <c r="C186" t="s">
        <v>25</v>
      </c>
    </row>
    <row r="187" spans="1:13" x14ac:dyDescent="0.3">
      <c r="A187" t="s">
        <v>239</v>
      </c>
      <c r="B187" t="s">
        <v>25</v>
      </c>
    </row>
    <row r="188" spans="1:13" x14ac:dyDescent="0.3">
      <c r="A188" t="s">
        <v>276</v>
      </c>
      <c r="B188" t="s">
        <v>25</v>
      </c>
    </row>
    <row r="189" spans="1:13" x14ac:dyDescent="0.3">
      <c r="A189" t="s">
        <v>238</v>
      </c>
      <c r="B189" t="s">
        <v>25</v>
      </c>
    </row>
    <row r="190" spans="1:13" x14ac:dyDescent="0.3">
      <c r="A190" t="s">
        <v>275</v>
      </c>
      <c r="B190" t="s">
        <v>25</v>
      </c>
    </row>
    <row r="191" spans="1:13" x14ac:dyDescent="0.3">
      <c r="A191" t="s">
        <v>237</v>
      </c>
      <c r="B191" t="s">
        <v>25</v>
      </c>
    </row>
    <row r="192" spans="1:13" x14ac:dyDescent="0.3">
      <c r="A192" t="s">
        <v>103</v>
      </c>
      <c r="B192" t="s">
        <v>104</v>
      </c>
    </row>
    <row r="193" spans="1:3" x14ac:dyDescent="0.3">
      <c r="A193" t="s">
        <v>274</v>
      </c>
      <c r="B193" t="s">
        <v>104</v>
      </c>
    </row>
    <row r="194" spans="1:3" x14ac:dyDescent="0.3">
      <c r="A194" t="s">
        <v>273</v>
      </c>
      <c r="B194" t="s">
        <v>105</v>
      </c>
    </row>
    <row r="195" spans="1:3" x14ac:dyDescent="0.3">
      <c r="A195" t="s">
        <v>272</v>
      </c>
      <c r="B195" t="s">
        <v>105</v>
      </c>
    </row>
    <row r="196" spans="1:3" x14ac:dyDescent="0.3">
      <c r="A196" t="s">
        <v>271</v>
      </c>
    </row>
    <row r="197" spans="1:3" x14ac:dyDescent="0.3">
      <c r="A197" t="s">
        <v>270</v>
      </c>
    </row>
    <row r="198" spans="1:3" x14ac:dyDescent="0.3">
      <c r="A198" t="s">
        <v>269</v>
      </c>
      <c r="B198" t="s">
        <v>106</v>
      </c>
    </row>
    <row r="199" spans="1:3" x14ac:dyDescent="0.3">
      <c r="A199" t="s">
        <v>268</v>
      </c>
      <c r="B199" t="s">
        <v>106</v>
      </c>
    </row>
    <row r="200" spans="1:3" x14ac:dyDescent="0.3">
      <c r="A200" t="s">
        <v>107</v>
      </c>
    </row>
    <row r="201" spans="1:3" x14ac:dyDescent="0.3">
      <c r="A201" t="s">
        <v>108</v>
      </c>
      <c r="B201" t="s">
        <v>25</v>
      </c>
    </row>
    <row r="202" spans="1:3" x14ac:dyDescent="0.3">
      <c r="A202" t="s">
        <v>267</v>
      </c>
      <c r="B202" t="s">
        <v>109</v>
      </c>
    </row>
    <row r="203" spans="1:3" x14ac:dyDescent="0.3">
      <c r="A203" t="s">
        <v>110</v>
      </c>
    </row>
    <row r="204" spans="1:3" x14ac:dyDescent="0.3">
      <c r="A204" t="s">
        <v>111</v>
      </c>
      <c r="B204" t="s">
        <v>112</v>
      </c>
      <c r="C204" t="s">
        <v>104</v>
      </c>
    </row>
    <row r="205" spans="1:3" x14ac:dyDescent="0.3">
      <c r="A205" t="s">
        <v>113</v>
      </c>
      <c r="B205" t="s">
        <v>114</v>
      </c>
      <c r="C205" t="s">
        <v>104</v>
      </c>
    </row>
    <row r="206" spans="1:3" x14ac:dyDescent="0.3">
      <c r="A206" t="s">
        <v>266</v>
      </c>
      <c r="B206" t="s">
        <v>104</v>
      </c>
    </row>
    <row r="207" spans="1:3" x14ac:dyDescent="0.3">
      <c r="A207" t="s">
        <v>265</v>
      </c>
      <c r="B207" t="s">
        <v>231</v>
      </c>
      <c r="C207" t="s">
        <v>104</v>
      </c>
    </row>
    <row r="208" spans="1:3" x14ac:dyDescent="0.3">
      <c r="A208" t="s">
        <v>264</v>
      </c>
      <c r="B208" t="s">
        <v>104</v>
      </c>
    </row>
    <row r="209" spans="1:2" x14ac:dyDescent="0.3">
      <c r="A209" t="s">
        <v>263</v>
      </c>
      <c r="B209" t="s">
        <v>104</v>
      </c>
    </row>
    <row r="210" spans="1:2" x14ac:dyDescent="0.3">
      <c r="A210" t="s">
        <v>262</v>
      </c>
      <c r="B210" t="s">
        <v>104</v>
      </c>
    </row>
    <row r="211" spans="1:2" x14ac:dyDescent="0.3">
      <c r="A211" t="s">
        <v>261</v>
      </c>
    </row>
    <row r="212" spans="1:2" x14ac:dyDescent="0.3">
      <c r="A212" t="s">
        <v>260</v>
      </c>
    </row>
    <row r="213" spans="1:2" x14ac:dyDescent="0.3">
      <c r="A213" t="s">
        <v>115</v>
      </c>
      <c r="B213" t="s">
        <v>116</v>
      </c>
    </row>
    <row r="214" spans="1:2" x14ac:dyDescent="0.3">
      <c r="A214" t="s">
        <v>117</v>
      </c>
      <c r="B214" t="s">
        <v>118</v>
      </c>
    </row>
    <row r="215" spans="1:2" x14ac:dyDescent="0.3">
      <c r="A215" t="s">
        <v>225</v>
      </c>
      <c r="B215" t="s">
        <v>118</v>
      </c>
    </row>
    <row r="216" spans="1:2" x14ac:dyDescent="0.3">
      <c r="A216" t="s">
        <v>119</v>
      </c>
      <c r="B216" t="s">
        <v>120</v>
      </c>
    </row>
    <row r="217" spans="1:2" x14ac:dyDescent="0.3">
      <c r="A217" t="s">
        <v>121</v>
      </c>
      <c r="B217" t="s">
        <v>122</v>
      </c>
    </row>
    <row r="218" spans="1:2" x14ac:dyDescent="0.3">
      <c r="A218" t="s">
        <v>224</v>
      </c>
    </row>
    <row r="219" spans="1:2" x14ac:dyDescent="0.3">
      <c r="A219" t="s">
        <v>123</v>
      </c>
    </row>
    <row r="220" spans="1:2" x14ac:dyDescent="0.3">
      <c r="A220" t="s">
        <v>124</v>
      </c>
      <c r="B220">
        <v>0</v>
      </c>
    </row>
    <row r="221" spans="1:2" x14ac:dyDescent="0.3">
      <c r="A221">
        <v>0</v>
      </c>
      <c r="B221" t="s">
        <v>125</v>
      </c>
    </row>
    <row r="222" spans="1:2" x14ac:dyDescent="0.3">
      <c r="A222" t="s">
        <v>259</v>
      </c>
      <c r="B222" t="s">
        <v>258</v>
      </c>
    </row>
    <row r="223" spans="1:2" x14ac:dyDescent="0.3">
      <c r="A223" t="s">
        <v>126</v>
      </c>
      <c r="B223">
        <v>0</v>
      </c>
    </row>
    <row r="224" spans="1:2" x14ac:dyDescent="0.3">
      <c r="A224">
        <v>9.2999999999999997E-5</v>
      </c>
      <c r="B224" t="s">
        <v>127</v>
      </c>
    </row>
    <row r="225" spans="1:4" x14ac:dyDescent="0.3">
      <c r="A225" t="s">
        <v>257</v>
      </c>
      <c r="B225" t="s">
        <v>256</v>
      </c>
    </row>
    <row r="226" spans="1:4" x14ac:dyDescent="0.3">
      <c r="A226" t="s">
        <v>128</v>
      </c>
      <c r="B226" t="s">
        <v>129</v>
      </c>
    </row>
    <row r="227" spans="1:4" x14ac:dyDescent="0.3">
      <c r="A227" t="s">
        <v>130</v>
      </c>
      <c r="B227" t="s">
        <v>131</v>
      </c>
    </row>
    <row r="228" spans="1:4" x14ac:dyDescent="0.3">
      <c r="A228" t="s">
        <v>255</v>
      </c>
      <c r="B228" t="s">
        <v>254</v>
      </c>
    </row>
    <row r="229" spans="1:4" x14ac:dyDescent="0.3">
      <c r="A229" t="s">
        <v>133</v>
      </c>
    </row>
    <row r="230" spans="1:4" x14ac:dyDescent="0.3">
      <c r="A230" t="s">
        <v>134</v>
      </c>
    </row>
    <row r="231" spans="1:4" x14ac:dyDescent="0.3">
      <c r="A231" t="s">
        <v>253</v>
      </c>
      <c r="B231" t="s">
        <v>135</v>
      </c>
      <c r="C231" t="s">
        <v>136</v>
      </c>
      <c r="D231" t="s">
        <v>25</v>
      </c>
    </row>
    <row r="232" spans="1:4" x14ac:dyDescent="0.3">
      <c r="A232" t="s">
        <v>137</v>
      </c>
    </row>
    <row r="233" spans="1:4" x14ac:dyDescent="0.3">
      <c r="A233" t="s">
        <v>138</v>
      </c>
    </row>
    <row r="234" spans="1:4" x14ac:dyDescent="0.3">
      <c r="A234" t="s">
        <v>252</v>
      </c>
    </row>
    <row r="235" spans="1:4" x14ac:dyDescent="0.3">
      <c r="A235" t="s">
        <v>139</v>
      </c>
    </row>
    <row r="236" spans="1:4" x14ac:dyDescent="0.3">
      <c r="A236" t="s">
        <v>251</v>
      </c>
    </row>
    <row r="237" spans="1:4" x14ac:dyDescent="0.3">
      <c r="A237" t="s">
        <v>250</v>
      </c>
    </row>
    <row r="238" spans="1:4" x14ac:dyDescent="0.3">
      <c r="A238" t="s">
        <v>249</v>
      </c>
      <c r="B238" t="s">
        <v>25</v>
      </c>
    </row>
    <row r="239" spans="1:4" x14ac:dyDescent="0.3">
      <c r="A239" t="s">
        <v>248</v>
      </c>
    </row>
    <row r="240" spans="1:4" x14ac:dyDescent="0.3">
      <c r="A240" t="s">
        <v>247</v>
      </c>
    </row>
    <row r="241" spans="1:13" x14ac:dyDescent="0.3">
      <c r="A241" t="s">
        <v>246</v>
      </c>
    </row>
    <row r="243" spans="1:13" x14ac:dyDescent="0.3">
      <c r="A243" t="s">
        <v>140</v>
      </c>
    </row>
    <row r="244" spans="1:13" x14ac:dyDescent="0.3">
      <c r="A244" t="s">
        <v>141</v>
      </c>
    </row>
    <row r="245" spans="1:13" x14ac:dyDescent="0.3">
      <c r="A245" t="s">
        <v>140</v>
      </c>
    </row>
    <row r="246" spans="1:13" x14ac:dyDescent="0.3">
      <c r="A246" t="s">
        <v>142</v>
      </c>
    </row>
    <row r="247" spans="1:13" x14ac:dyDescent="0.3">
      <c r="A247" t="s">
        <v>89</v>
      </c>
      <c r="B247" t="s">
        <v>90</v>
      </c>
      <c r="C247" t="s">
        <v>245</v>
      </c>
      <c r="D247">
        <v>4</v>
      </c>
      <c r="E247" t="s">
        <v>91</v>
      </c>
    </row>
    <row r="248" spans="1:13" x14ac:dyDescent="0.3">
      <c r="A248" t="s">
        <v>92</v>
      </c>
      <c r="B248" t="s">
        <v>93</v>
      </c>
      <c r="C248" t="s">
        <v>94</v>
      </c>
      <c r="D248" t="s">
        <v>95</v>
      </c>
      <c r="E248" t="s">
        <v>96</v>
      </c>
      <c r="F248" t="s">
        <v>97</v>
      </c>
      <c r="G248" t="s">
        <v>98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99</v>
      </c>
    </row>
    <row r="249" spans="1:13" x14ac:dyDescent="0.3">
      <c r="A249" t="s">
        <v>244</v>
      </c>
      <c r="B249" t="s">
        <v>243</v>
      </c>
    </row>
    <row r="250" spans="1:13" x14ac:dyDescent="0.3">
      <c r="A250" t="s">
        <v>242</v>
      </c>
      <c r="B250" t="s">
        <v>100</v>
      </c>
    </row>
    <row r="251" spans="1:13" x14ac:dyDescent="0.3">
      <c r="A251" t="s">
        <v>241</v>
      </c>
      <c r="B251" t="s">
        <v>101</v>
      </c>
    </row>
    <row r="252" spans="1:13" x14ac:dyDescent="0.3">
      <c r="A252" t="s">
        <v>240</v>
      </c>
      <c r="B252" t="s">
        <v>102</v>
      </c>
      <c r="C252" t="s">
        <v>25</v>
      </c>
    </row>
    <row r="253" spans="1:13" x14ac:dyDescent="0.3">
      <c r="A253" t="s">
        <v>239</v>
      </c>
      <c r="B253" t="s">
        <v>25</v>
      </c>
    </row>
    <row r="254" spans="1:13" x14ac:dyDescent="0.3">
      <c r="A254" t="s">
        <v>143</v>
      </c>
      <c r="B254" t="s">
        <v>25</v>
      </c>
    </row>
    <row r="255" spans="1:13" x14ac:dyDescent="0.3">
      <c r="A255" t="s">
        <v>238</v>
      </c>
      <c r="B255" t="s">
        <v>25</v>
      </c>
    </row>
    <row r="256" spans="1:13" x14ac:dyDescent="0.3">
      <c r="A256" t="s">
        <v>144</v>
      </c>
      <c r="B256" t="s">
        <v>25</v>
      </c>
    </row>
    <row r="257" spans="1:6" x14ac:dyDescent="0.3">
      <c r="A257" t="s">
        <v>237</v>
      </c>
      <c r="B257" t="s">
        <v>25</v>
      </c>
    </row>
    <row r="258" spans="1:6" x14ac:dyDescent="0.3">
      <c r="A258" t="s">
        <v>236</v>
      </c>
      <c r="B258" t="s">
        <v>104</v>
      </c>
    </row>
    <row r="259" spans="1:6" x14ac:dyDescent="0.3">
      <c r="A259" t="s">
        <v>145</v>
      </c>
      <c r="B259" t="s">
        <v>104</v>
      </c>
    </row>
    <row r="260" spans="1:6" x14ac:dyDescent="0.3">
      <c r="A260" t="s">
        <v>146</v>
      </c>
      <c r="B260" t="s">
        <v>105</v>
      </c>
    </row>
    <row r="261" spans="1:6" x14ac:dyDescent="0.3">
      <c r="A261" t="s">
        <v>147</v>
      </c>
      <c r="B261" t="s">
        <v>105</v>
      </c>
    </row>
    <row r="262" spans="1:6" x14ac:dyDescent="0.3">
      <c r="A262" t="s">
        <v>148</v>
      </c>
    </row>
    <row r="263" spans="1:6" x14ac:dyDescent="0.3">
      <c r="A263" t="s">
        <v>149</v>
      </c>
    </row>
    <row r="264" spans="1:6" x14ac:dyDescent="0.3">
      <c r="A264" t="s">
        <v>150</v>
      </c>
      <c r="B264" t="s">
        <v>106</v>
      </c>
    </row>
    <row r="265" spans="1:6" x14ac:dyDescent="0.3">
      <c r="A265" t="s">
        <v>151</v>
      </c>
      <c r="B265" t="s">
        <v>106</v>
      </c>
    </row>
    <row r="266" spans="1:6" x14ac:dyDescent="0.3">
      <c r="A266" t="s">
        <v>107</v>
      </c>
    </row>
    <row r="267" spans="1:6" x14ac:dyDescent="0.3">
      <c r="A267" t="s">
        <v>108</v>
      </c>
      <c r="B267" t="s">
        <v>25</v>
      </c>
    </row>
    <row r="268" spans="1:6" x14ac:dyDescent="0.3">
      <c r="A268" t="s">
        <v>152</v>
      </c>
      <c r="B268" t="s">
        <v>109</v>
      </c>
    </row>
    <row r="269" spans="1:6" x14ac:dyDescent="0.3">
      <c r="A269" t="s">
        <v>153</v>
      </c>
      <c r="B269" t="s">
        <v>154</v>
      </c>
      <c r="C269" t="s">
        <v>155</v>
      </c>
      <c r="D269" t="s">
        <v>83</v>
      </c>
      <c r="E269" t="s">
        <v>156</v>
      </c>
      <c r="F269" t="s">
        <v>157</v>
      </c>
    </row>
    <row r="270" spans="1:6" x14ac:dyDescent="0.3">
      <c r="A270" t="s">
        <v>235</v>
      </c>
      <c r="B270" t="s">
        <v>101</v>
      </c>
    </row>
    <row r="271" spans="1:6" x14ac:dyDescent="0.3">
      <c r="A271" t="s">
        <v>158</v>
      </c>
      <c r="B271" t="s">
        <v>101</v>
      </c>
    </row>
    <row r="272" spans="1:6" x14ac:dyDescent="0.3">
      <c r="A272" t="s">
        <v>159</v>
      </c>
      <c r="B272" t="s">
        <v>160</v>
      </c>
    </row>
    <row r="273" spans="1:3" x14ac:dyDescent="0.3">
      <c r="A273" t="s">
        <v>161</v>
      </c>
      <c r="B273" t="s">
        <v>160</v>
      </c>
    </row>
    <row r="274" spans="1:3" x14ac:dyDescent="0.3">
      <c r="A274" t="s">
        <v>162</v>
      </c>
      <c r="B274" t="s">
        <v>163</v>
      </c>
    </row>
    <row r="275" spans="1:3" x14ac:dyDescent="0.3">
      <c r="A275" t="s">
        <v>164</v>
      </c>
      <c r="B275" t="s">
        <v>165</v>
      </c>
    </row>
    <row r="276" spans="1:3" x14ac:dyDescent="0.3">
      <c r="A276" t="s">
        <v>234</v>
      </c>
    </row>
    <row r="277" spans="1:3" x14ac:dyDescent="0.3">
      <c r="A277" t="s">
        <v>166</v>
      </c>
    </row>
    <row r="278" spans="1:3" x14ac:dyDescent="0.3">
      <c r="A278" t="s">
        <v>111</v>
      </c>
      <c r="B278" t="s">
        <v>112</v>
      </c>
      <c r="C278" t="s">
        <v>104</v>
      </c>
    </row>
    <row r="279" spans="1:3" x14ac:dyDescent="0.3">
      <c r="A279" t="s">
        <v>167</v>
      </c>
      <c r="B279" t="s">
        <v>114</v>
      </c>
      <c r="C279" t="s">
        <v>104</v>
      </c>
    </row>
    <row r="280" spans="1:3" x14ac:dyDescent="0.3">
      <c r="A280" t="s">
        <v>233</v>
      </c>
      <c r="B280" t="s">
        <v>104</v>
      </c>
    </row>
    <row r="281" spans="1:3" x14ac:dyDescent="0.3">
      <c r="A281" t="s">
        <v>232</v>
      </c>
      <c r="B281" t="s">
        <v>231</v>
      </c>
      <c r="C281" t="s">
        <v>104</v>
      </c>
    </row>
    <row r="282" spans="1:3" x14ac:dyDescent="0.3">
      <c r="A282" t="s">
        <v>230</v>
      </c>
      <c r="B282" t="s">
        <v>104</v>
      </c>
    </row>
    <row r="283" spans="1:3" x14ac:dyDescent="0.3">
      <c r="A283" t="s">
        <v>229</v>
      </c>
      <c r="B283" t="s">
        <v>104</v>
      </c>
    </row>
    <row r="284" spans="1:3" x14ac:dyDescent="0.3">
      <c r="A284" t="s">
        <v>228</v>
      </c>
      <c r="B284" t="s">
        <v>104</v>
      </c>
    </row>
    <row r="285" spans="1:3" x14ac:dyDescent="0.3">
      <c r="A285" t="s">
        <v>227</v>
      </c>
    </row>
    <row r="286" spans="1:3" x14ac:dyDescent="0.3">
      <c r="A286" t="s">
        <v>226</v>
      </c>
    </row>
    <row r="287" spans="1:3" x14ac:dyDescent="0.3">
      <c r="A287" t="s">
        <v>115</v>
      </c>
      <c r="B287" t="s">
        <v>116</v>
      </c>
    </row>
    <row r="288" spans="1:3" x14ac:dyDescent="0.3">
      <c r="A288" t="s">
        <v>117</v>
      </c>
      <c r="B288" t="s">
        <v>118</v>
      </c>
    </row>
    <row r="289" spans="1:2" x14ac:dyDescent="0.3">
      <c r="A289" t="s">
        <v>225</v>
      </c>
      <c r="B289" t="s">
        <v>118</v>
      </c>
    </row>
    <row r="290" spans="1:2" x14ac:dyDescent="0.3">
      <c r="A290" t="s">
        <v>119</v>
      </c>
      <c r="B290" t="s">
        <v>120</v>
      </c>
    </row>
    <row r="291" spans="1:2" x14ac:dyDescent="0.3">
      <c r="A291" t="s">
        <v>121</v>
      </c>
      <c r="B291" t="s">
        <v>122</v>
      </c>
    </row>
    <row r="292" spans="1:2" x14ac:dyDescent="0.3">
      <c r="A292" t="s">
        <v>224</v>
      </c>
    </row>
    <row r="293" spans="1:2" x14ac:dyDescent="0.3">
      <c r="A293" t="s">
        <v>168</v>
      </c>
    </row>
    <row r="294" spans="1:2" x14ac:dyDescent="0.3">
      <c r="A294" t="s">
        <v>124</v>
      </c>
      <c r="B294">
        <v>0</v>
      </c>
    </row>
    <row r="295" spans="1:2" x14ac:dyDescent="0.3">
      <c r="A295">
        <v>0</v>
      </c>
      <c r="B295" t="s">
        <v>125</v>
      </c>
    </row>
    <row r="296" spans="1:2" x14ac:dyDescent="0.3">
      <c r="A296" t="s">
        <v>223</v>
      </c>
      <c r="B296" t="s">
        <v>222</v>
      </c>
    </row>
    <row r="297" spans="1:2" x14ac:dyDescent="0.3">
      <c r="A297" t="s">
        <v>126</v>
      </c>
      <c r="B297">
        <v>0</v>
      </c>
    </row>
    <row r="298" spans="1:2" x14ac:dyDescent="0.3">
      <c r="A298">
        <v>9.2999999999999997E-5</v>
      </c>
      <c r="B298" t="s">
        <v>127</v>
      </c>
    </row>
    <row r="299" spans="1:2" x14ac:dyDescent="0.3">
      <c r="A299" t="s">
        <v>221</v>
      </c>
      <c r="B299" t="s">
        <v>220</v>
      </c>
    </row>
    <row r="300" spans="1:2" x14ac:dyDescent="0.3">
      <c r="A300" t="s">
        <v>169</v>
      </c>
      <c r="B300" t="s">
        <v>131</v>
      </c>
    </row>
    <row r="301" spans="1:2" x14ac:dyDescent="0.3">
      <c r="A301" t="s">
        <v>170</v>
      </c>
      <c r="B301" t="s">
        <v>131</v>
      </c>
    </row>
    <row r="302" spans="1:2" x14ac:dyDescent="0.3">
      <c r="A302" t="s">
        <v>132</v>
      </c>
      <c r="B302" t="s">
        <v>127</v>
      </c>
    </row>
    <row r="304" spans="1:2" x14ac:dyDescent="0.3">
      <c r="A304" t="s">
        <v>171</v>
      </c>
    </row>
    <row r="305" spans="1:8" x14ac:dyDescent="0.3">
      <c r="A305" t="s">
        <v>172</v>
      </c>
      <c r="B305" t="s">
        <v>219</v>
      </c>
      <c r="C305" t="s">
        <v>218</v>
      </c>
      <c r="D305" t="s">
        <v>217</v>
      </c>
      <c r="E305" t="s">
        <v>216</v>
      </c>
      <c r="F305" t="s">
        <v>173</v>
      </c>
    </row>
    <row r="306" spans="1:8" x14ac:dyDescent="0.3">
      <c r="A306" t="s">
        <v>174</v>
      </c>
      <c r="B306" t="s">
        <v>175</v>
      </c>
      <c r="C306" t="s">
        <v>176</v>
      </c>
      <c r="D306" t="s">
        <v>177</v>
      </c>
      <c r="E306" t="s">
        <v>173</v>
      </c>
    </row>
    <row r="307" spans="1:8" x14ac:dyDescent="0.3">
      <c r="A307" t="s">
        <v>178</v>
      </c>
      <c r="B307" t="s">
        <v>179</v>
      </c>
      <c r="C307" t="s">
        <v>180</v>
      </c>
      <c r="D307" t="s">
        <v>181</v>
      </c>
      <c r="E307" t="s">
        <v>182</v>
      </c>
      <c r="F307" t="s">
        <v>183</v>
      </c>
      <c r="G307" t="s">
        <v>184</v>
      </c>
      <c r="H307" t="s">
        <v>173</v>
      </c>
    </row>
    <row r="308" spans="1:8" x14ac:dyDescent="0.3">
      <c r="A308" t="s">
        <v>185</v>
      </c>
      <c r="B308" t="s">
        <v>186</v>
      </c>
      <c r="C308" t="s">
        <v>187</v>
      </c>
      <c r="D308" t="s">
        <v>215</v>
      </c>
    </row>
    <row r="309" spans="1:8" x14ac:dyDescent="0.3">
      <c r="A309" t="s">
        <v>188</v>
      </c>
      <c r="B309" t="s">
        <v>189</v>
      </c>
      <c r="C309" t="s">
        <v>190</v>
      </c>
      <c r="D309" t="s">
        <v>191</v>
      </c>
      <c r="E309" t="s">
        <v>192</v>
      </c>
      <c r="F309" t="s">
        <v>193</v>
      </c>
      <c r="G309" t="s">
        <v>194</v>
      </c>
      <c r="H309" t="s">
        <v>214</v>
      </c>
    </row>
    <row r="311" spans="1:8" x14ac:dyDescent="0.3">
      <c r="A311" t="s">
        <v>204</v>
      </c>
    </row>
    <row r="312" spans="1:8" x14ac:dyDescent="0.3">
      <c r="A312" t="s">
        <v>213</v>
      </c>
    </row>
    <row r="313" spans="1:8" x14ac:dyDescent="0.3">
      <c r="A313" t="s">
        <v>212</v>
      </c>
    </row>
    <row r="314" spans="1:8" x14ac:dyDescent="0.3">
      <c r="A314" t="s">
        <v>211</v>
      </c>
    </row>
    <row r="315" spans="1:8" x14ac:dyDescent="0.3">
      <c r="A315" t="s">
        <v>210</v>
      </c>
    </row>
    <row r="316" spans="1:8" x14ac:dyDescent="0.3">
      <c r="A316" t="s">
        <v>209</v>
      </c>
    </row>
    <row r="317" spans="1:8" x14ac:dyDescent="0.3">
      <c r="A317" t="s">
        <v>208</v>
      </c>
    </row>
    <row r="318" spans="1:8" x14ac:dyDescent="0.3">
      <c r="A318" t="s">
        <v>207</v>
      </c>
    </row>
    <row r="319" spans="1:8" x14ac:dyDescent="0.3">
      <c r="A319" t="s">
        <v>196</v>
      </c>
    </row>
    <row r="320" spans="1:8" x14ac:dyDescent="0.3">
      <c r="A320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zoomScaleNormal="100" workbookViewId="0">
      <pane ySplit="1" topLeftCell="A35" activePane="bottomLeft" state="frozen"/>
      <selection pane="bottomLeft" activeCell="N4" sqref="N4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9" width="7.21875" style="2" bestFit="1" customWidth="1"/>
    <col min="30" max="16384" width="8.88671875" style="2"/>
  </cols>
  <sheetData>
    <row r="1" spans="1:36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5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399</v>
      </c>
      <c r="V1" s="2" t="s">
        <v>202</v>
      </c>
      <c r="W1" s="2" t="s">
        <v>201</v>
      </c>
      <c r="X1" s="2" t="s">
        <v>405</v>
      </c>
      <c r="Y1" s="2">
        <v>4.0000000000000001E-3</v>
      </c>
      <c r="Z1" s="3" t="s">
        <v>203</v>
      </c>
      <c r="AA1" s="3" t="s">
        <v>402</v>
      </c>
      <c r="AB1" s="5"/>
      <c r="AC1" s="5"/>
      <c r="AF1" s="2" t="s">
        <v>199</v>
      </c>
      <c r="AG1" s="2" t="s">
        <v>206</v>
      </c>
    </row>
    <row r="2" spans="1:36" x14ac:dyDescent="0.3">
      <c r="A2" s="5">
        <f>(D2-$D$2)/3600</f>
        <v>0</v>
      </c>
      <c r="B2">
        <v>57</v>
      </c>
      <c r="C2" t="s">
        <v>336</v>
      </c>
      <c r="D2">
        <v>1644730635</v>
      </c>
      <c r="E2">
        <v>7.4770000000000003</v>
      </c>
      <c r="F2">
        <v>13.339</v>
      </c>
      <c r="G2">
        <v>-5.8000000000000003E-2</v>
      </c>
      <c r="H2">
        <v>0.99990000000000001</v>
      </c>
      <c r="I2">
        <v>0.63019999999999998</v>
      </c>
      <c r="J2">
        <v>13.454000000000001</v>
      </c>
      <c r="K2">
        <v>0</v>
      </c>
      <c r="L2">
        <v>-54744</v>
      </c>
      <c r="M2">
        <f t="shared" ref="M2:M33" si="0">F2-G2*$AJ$2</f>
        <v>13.339682080000001</v>
      </c>
      <c r="N2">
        <f>L2-$L$2</f>
        <v>0</v>
      </c>
      <c r="O2" s="4">
        <f t="shared" ref="O2:O47" si="1">360000*(1-0.01*(E2-25))</f>
        <v>423082.8</v>
      </c>
      <c r="P2">
        <f t="shared" ref="P2:P14" si="2">N2+O2</f>
        <v>423082.8</v>
      </c>
      <c r="Q2">
        <f t="shared" ref="Q2:Q14" si="3">P2/O2</f>
        <v>1</v>
      </c>
      <c r="R2"/>
      <c r="U2" s="2">
        <f t="shared" ref="U2:U47" si="4">M2-($E2-5)*$Y$1</f>
        <v>13.329774080000002</v>
      </c>
      <c r="V2" s="2">
        <f t="shared" ref="V2:V14" si="5">F2-K2</f>
        <v>13.339</v>
      </c>
      <c r="W2" s="2">
        <f t="shared" ref="W2:W14" si="6">V2/G2</f>
        <v>-229.98275862068965</v>
      </c>
      <c r="X2" s="2" t="s">
        <v>200</v>
      </c>
      <c r="Y2" s="2">
        <f>Y1/4</f>
        <v>1E-3</v>
      </c>
      <c r="Z2" s="3">
        <v>0</v>
      </c>
      <c r="AA2" s="3">
        <v>4</v>
      </c>
      <c r="AF2" s="2">
        <f t="shared" ref="AF2:AF14" si="7">A2</f>
        <v>0</v>
      </c>
      <c r="AG2" s="2">
        <f t="shared" ref="AG2:AG14" si="8">F2*G2</f>
        <v>-0.77366200000000007</v>
      </c>
      <c r="AI2" s="2" t="s">
        <v>401</v>
      </c>
      <c r="AJ2" s="2">
        <f>(0.00168+0.00126)*4</f>
        <v>1.176E-2</v>
      </c>
    </row>
    <row r="3" spans="1:36" x14ac:dyDescent="0.3">
      <c r="A3" s="5">
        <f t="shared" ref="A3:A65" si="9">(D3-$D$2)/3600</f>
        <v>0.5</v>
      </c>
      <c r="B3">
        <v>58</v>
      </c>
      <c r="C3" t="s">
        <v>335</v>
      </c>
      <c r="D3">
        <v>1644732435</v>
      </c>
      <c r="E3">
        <v>7.0030000000000001</v>
      </c>
      <c r="F3">
        <v>13.318</v>
      </c>
      <c r="G3">
        <v>-5.8000000000000003E-2</v>
      </c>
      <c r="H3">
        <v>0.99990000000000001</v>
      </c>
      <c r="I3">
        <v>0.621</v>
      </c>
      <c r="J3">
        <v>13.446</v>
      </c>
      <c r="K3">
        <v>0</v>
      </c>
      <c r="L3">
        <v>-54888</v>
      </c>
      <c r="M3">
        <f t="shared" si="0"/>
        <v>13.31868208</v>
      </c>
      <c r="N3">
        <f t="shared" ref="N3:N65" si="10">L3-$L$2</f>
        <v>-144</v>
      </c>
      <c r="O3" s="4">
        <f t="shared" si="1"/>
        <v>424789.2</v>
      </c>
      <c r="P3">
        <f t="shared" si="2"/>
        <v>424645.2</v>
      </c>
      <c r="Q3">
        <f t="shared" si="3"/>
        <v>0.99966100833072025</v>
      </c>
      <c r="R3"/>
      <c r="S3" s="2">
        <v>36</v>
      </c>
      <c r="T3" s="1">
        <f>(S3-32)*5/9</f>
        <v>2.2222222222222223</v>
      </c>
      <c r="U3" s="2">
        <f t="shared" si="4"/>
        <v>13.31067008</v>
      </c>
      <c r="V3" s="2">
        <f t="shared" si="5"/>
        <v>13.318</v>
      </c>
      <c r="W3" s="2">
        <f t="shared" si="6"/>
        <v>-229.62068965517238</v>
      </c>
      <c r="Z3" s="3">
        <v>0.1</v>
      </c>
      <c r="AA3" s="3">
        <v>4</v>
      </c>
      <c r="AF3" s="2">
        <f t="shared" si="7"/>
        <v>0.5</v>
      </c>
      <c r="AG3" s="2">
        <f t="shared" si="8"/>
        <v>-0.77244400000000002</v>
      </c>
    </row>
    <row r="4" spans="1:36" x14ac:dyDescent="0.3">
      <c r="A4" s="5">
        <f t="shared" si="9"/>
        <v>1</v>
      </c>
      <c r="B4">
        <v>59</v>
      </c>
      <c r="C4" t="s">
        <v>334</v>
      </c>
      <c r="D4">
        <v>1644734235</v>
      </c>
      <c r="E4">
        <v>6.577</v>
      </c>
      <c r="F4">
        <v>13.305</v>
      </c>
      <c r="G4">
        <v>-0.12</v>
      </c>
      <c r="H4">
        <v>0.99990000000000001</v>
      </c>
      <c r="I4">
        <v>0.6119</v>
      </c>
      <c r="J4">
        <v>13.438000000000001</v>
      </c>
      <c r="K4">
        <v>0</v>
      </c>
      <c r="L4">
        <v>-55056</v>
      </c>
      <c r="M4">
        <f t="shared" si="0"/>
        <v>13.306411199999999</v>
      </c>
      <c r="N4">
        <f t="shared" si="10"/>
        <v>-312</v>
      </c>
      <c r="O4" s="4">
        <f t="shared" si="1"/>
        <v>426322.80000000005</v>
      </c>
      <c r="P4">
        <f t="shared" si="2"/>
        <v>426010.80000000005</v>
      </c>
      <c r="Q4">
        <f t="shared" si="3"/>
        <v>0.99926816018284736</v>
      </c>
      <c r="R4"/>
      <c r="U4" s="2">
        <f t="shared" si="4"/>
        <v>13.300103199999999</v>
      </c>
      <c r="V4" s="2">
        <f t="shared" si="5"/>
        <v>13.305</v>
      </c>
      <c r="W4" s="2">
        <f t="shared" si="6"/>
        <v>-110.875</v>
      </c>
      <c r="Z4" s="3">
        <v>0.13</v>
      </c>
      <c r="AA4" s="3">
        <v>6</v>
      </c>
      <c r="AF4" s="2">
        <f t="shared" si="7"/>
        <v>1</v>
      </c>
      <c r="AG4" s="2">
        <f t="shared" si="8"/>
        <v>-1.5965999999999998</v>
      </c>
    </row>
    <row r="5" spans="1:36" x14ac:dyDescent="0.3">
      <c r="A5" s="5">
        <f t="shared" si="9"/>
        <v>1.5</v>
      </c>
      <c r="B5">
        <v>60</v>
      </c>
      <c r="C5" t="s">
        <v>333</v>
      </c>
      <c r="D5">
        <v>1644736035</v>
      </c>
      <c r="E5">
        <v>6.18</v>
      </c>
      <c r="F5">
        <v>13.287000000000001</v>
      </c>
      <c r="G5">
        <v>-0.12</v>
      </c>
      <c r="H5">
        <v>0.99990000000000001</v>
      </c>
      <c r="I5">
        <v>0.60289999999999999</v>
      </c>
      <c r="J5">
        <v>13.430999999999999</v>
      </c>
      <c r="K5">
        <v>0</v>
      </c>
      <c r="L5">
        <v>-55248</v>
      </c>
      <c r="M5">
        <f t="shared" si="0"/>
        <v>13.288411200000001</v>
      </c>
      <c r="N5">
        <f t="shared" si="10"/>
        <v>-504</v>
      </c>
      <c r="O5" s="4">
        <f t="shared" si="1"/>
        <v>427752</v>
      </c>
      <c r="P5">
        <f t="shared" si="2"/>
        <v>427248</v>
      </c>
      <c r="Q5">
        <f t="shared" si="3"/>
        <v>0.99882174718060934</v>
      </c>
      <c r="R5"/>
      <c r="S5" s="2">
        <v>34</v>
      </c>
      <c r="T5" s="1">
        <f>(S5-32)*5/9</f>
        <v>1.1111111111111112</v>
      </c>
      <c r="U5" s="2">
        <f t="shared" si="4"/>
        <v>13.2836912</v>
      </c>
      <c r="V5" s="2">
        <f t="shared" si="5"/>
        <v>13.287000000000001</v>
      </c>
      <c r="W5" s="2">
        <f t="shared" si="6"/>
        <v>-110.72500000000001</v>
      </c>
      <c r="Z5" s="3">
        <v>0.2</v>
      </c>
      <c r="AA5" s="3">
        <v>10.5</v>
      </c>
      <c r="AF5" s="2">
        <f t="shared" si="7"/>
        <v>1.5</v>
      </c>
      <c r="AG5" s="2">
        <f t="shared" si="8"/>
        <v>-1.5944400000000001</v>
      </c>
    </row>
    <row r="6" spans="1:36" x14ac:dyDescent="0.3">
      <c r="A6" s="5">
        <f t="shared" si="9"/>
        <v>2</v>
      </c>
      <c r="B6">
        <v>61</v>
      </c>
      <c r="C6" t="s">
        <v>332</v>
      </c>
      <c r="D6">
        <v>1644737835</v>
      </c>
      <c r="E6">
        <v>5.8179999999999996</v>
      </c>
      <c r="F6">
        <v>13.287000000000001</v>
      </c>
      <c r="G6">
        <v>-5.8000000000000003E-2</v>
      </c>
      <c r="H6">
        <v>0.99990000000000001</v>
      </c>
      <c r="I6">
        <v>0.59409999999999996</v>
      </c>
      <c r="J6">
        <v>13.423999999999999</v>
      </c>
      <c r="K6">
        <v>0</v>
      </c>
      <c r="L6">
        <v>-55440</v>
      </c>
      <c r="M6">
        <f t="shared" si="0"/>
        <v>13.287682080000002</v>
      </c>
      <c r="N6">
        <f t="shared" si="10"/>
        <v>-696</v>
      </c>
      <c r="O6" s="4">
        <f t="shared" si="1"/>
        <v>429055.2</v>
      </c>
      <c r="P6">
        <f t="shared" si="2"/>
        <v>428359.2</v>
      </c>
      <c r="Q6">
        <f t="shared" si="3"/>
        <v>0.99837783110424949</v>
      </c>
      <c r="R6"/>
      <c r="U6" s="2">
        <f t="shared" si="4"/>
        <v>13.284410080000001</v>
      </c>
      <c r="V6" s="2">
        <f t="shared" si="5"/>
        <v>13.287000000000001</v>
      </c>
      <c r="W6" s="2">
        <f t="shared" si="6"/>
        <v>-229.08620689655172</v>
      </c>
      <c r="Z6" s="3">
        <v>0.23</v>
      </c>
      <c r="AA6" s="3">
        <v>12</v>
      </c>
      <c r="AF6" s="2">
        <f t="shared" si="7"/>
        <v>2</v>
      </c>
      <c r="AG6" s="2">
        <f t="shared" si="8"/>
        <v>-0.77064600000000005</v>
      </c>
    </row>
    <row r="7" spans="1:36" x14ac:dyDescent="0.3">
      <c r="A7" s="5">
        <f t="shared" si="9"/>
        <v>2.5002777777777778</v>
      </c>
      <c r="B7">
        <v>62</v>
      </c>
      <c r="C7" t="s">
        <v>331</v>
      </c>
      <c r="D7">
        <v>1644739636</v>
      </c>
      <c r="E7">
        <v>5.5</v>
      </c>
      <c r="F7">
        <v>13.275</v>
      </c>
      <c r="G7">
        <v>-0.12</v>
      </c>
      <c r="H7">
        <v>0.99990000000000001</v>
      </c>
      <c r="I7">
        <v>0.58540000000000003</v>
      </c>
      <c r="J7">
        <v>13.417999999999999</v>
      </c>
      <c r="K7">
        <v>0</v>
      </c>
      <c r="L7">
        <v>-55632</v>
      </c>
      <c r="M7">
        <f t="shared" si="0"/>
        <v>13.2764112</v>
      </c>
      <c r="N7">
        <f t="shared" si="10"/>
        <v>-888</v>
      </c>
      <c r="O7" s="4">
        <f t="shared" si="1"/>
        <v>430200</v>
      </c>
      <c r="P7">
        <f t="shared" si="2"/>
        <v>429312</v>
      </c>
      <c r="Q7">
        <f t="shared" si="3"/>
        <v>0.99793584379358435</v>
      </c>
      <c r="R7"/>
      <c r="S7" s="2">
        <v>34</v>
      </c>
      <c r="T7" s="1">
        <f>(S7-32)*5/9</f>
        <v>1.1111111111111112</v>
      </c>
      <c r="U7" s="2">
        <f t="shared" si="4"/>
        <v>13.274411199999999</v>
      </c>
      <c r="V7" s="2">
        <f t="shared" si="5"/>
        <v>13.275</v>
      </c>
      <c r="W7" s="2">
        <f t="shared" si="6"/>
        <v>-110.625</v>
      </c>
      <c r="Z7" s="3">
        <v>0.25</v>
      </c>
      <c r="AA7" s="3">
        <v>12.43</v>
      </c>
      <c r="AF7" s="2">
        <f t="shared" si="7"/>
        <v>2.5002777777777778</v>
      </c>
      <c r="AG7" s="2">
        <f t="shared" si="8"/>
        <v>-1.593</v>
      </c>
    </row>
    <row r="8" spans="1:36" x14ac:dyDescent="0.3">
      <c r="A8" s="5">
        <f t="shared" si="9"/>
        <v>3.0002777777777778</v>
      </c>
      <c r="B8">
        <v>63</v>
      </c>
      <c r="C8" t="s">
        <v>330</v>
      </c>
      <c r="D8">
        <v>1644741436</v>
      </c>
      <c r="E8">
        <v>5.202</v>
      </c>
      <c r="F8">
        <v>13.262</v>
      </c>
      <c r="G8">
        <v>-0.12</v>
      </c>
      <c r="H8">
        <v>0.99990000000000001</v>
      </c>
      <c r="I8">
        <v>0.57689999999999997</v>
      </c>
      <c r="J8">
        <v>13.413</v>
      </c>
      <c r="K8">
        <v>0</v>
      </c>
      <c r="L8">
        <v>-55848</v>
      </c>
      <c r="M8">
        <f t="shared" si="0"/>
        <v>13.2634112</v>
      </c>
      <c r="N8">
        <f t="shared" si="10"/>
        <v>-1104</v>
      </c>
      <c r="O8" s="4">
        <f t="shared" si="1"/>
        <v>431272.8</v>
      </c>
      <c r="P8">
        <f t="shared" si="2"/>
        <v>430168.8</v>
      </c>
      <c r="Q8">
        <f t="shared" si="3"/>
        <v>0.99744013533893161</v>
      </c>
      <c r="R8"/>
      <c r="U8" s="2">
        <f t="shared" si="4"/>
        <v>13.262603200000001</v>
      </c>
      <c r="V8" s="2">
        <f t="shared" si="5"/>
        <v>13.262</v>
      </c>
      <c r="W8" s="2">
        <f t="shared" si="6"/>
        <v>-110.51666666666668</v>
      </c>
      <c r="Z8" s="3">
        <v>0.3</v>
      </c>
      <c r="AA8" s="3">
        <v>12.65</v>
      </c>
      <c r="AF8" s="2">
        <f t="shared" si="7"/>
        <v>3.0002777777777778</v>
      </c>
      <c r="AG8" s="2">
        <f t="shared" si="8"/>
        <v>-1.59144</v>
      </c>
    </row>
    <row r="9" spans="1:36" x14ac:dyDescent="0.3">
      <c r="A9" s="5">
        <f t="shared" si="9"/>
        <v>3.5002777777777778</v>
      </c>
      <c r="B9">
        <v>64</v>
      </c>
      <c r="C9" t="s">
        <v>329</v>
      </c>
      <c r="D9">
        <v>1644743236</v>
      </c>
      <c r="E9">
        <v>6.23</v>
      </c>
      <c r="F9">
        <v>13.193</v>
      </c>
      <c r="G9">
        <v>-1.232</v>
      </c>
      <c r="H9">
        <v>0.98019999999999996</v>
      </c>
      <c r="I9">
        <v>0.56840000000000002</v>
      </c>
      <c r="J9">
        <v>13.135</v>
      </c>
      <c r="K9">
        <v>0</v>
      </c>
      <c r="L9">
        <v>-59808</v>
      </c>
      <c r="M9">
        <f t="shared" si="0"/>
        <v>13.20748832</v>
      </c>
      <c r="N9">
        <f t="shared" si="10"/>
        <v>-5064</v>
      </c>
      <c r="O9" s="4">
        <f t="shared" si="1"/>
        <v>427572</v>
      </c>
      <c r="P9">
        <f t="shared" si="2"/>
        <v>422508</v>
      </c>
      <c r="Q9">
        <f t="shared" si="3"/>
        <v>0.98815638067974521</v>
      </c>
      <c r="R9"/>
      <c r="S9" s="2">
        <v>33</v>
      </c>
      <c r="T9" s="1">
        <f>(S9-32)*5/9</f>
        <v>0.55555555555555558</v>
      </c>
      <c r="U9" s="2">
        <f t="shared" si="4"/>
        <v>13.202568319999999</v>
      </c>
      <c r="V9" s="2">
        <f t="shared" si="5"/>
        <v>13.193</v>
      </c>
      <c r="W9" s="2">
        <f t="shared" si="6"/>
        <v>-10.708603896103895</v>
      </c>
      <c r="Z9" s="3">
        <v>0.4</v>
      </c>
      <c r="AA9" s="3">
        <v>12.82</v>
      </c>
      <c r="AF9" s="2">
        <f t="shared" si="7"/>
        <v>3.5002777777777778</v>
      </c>
      <c r="AG9" s="2">
        <f t="shared" si="8"/>
        <v>-16.253775999999998</v>
      </c>
    </row>
    <row r="10" spans="1:36" x14ac:dyDescent="0.3">
      <c r="A10" s="5">
        <f t="shared" si="9"/>
        <v>4.0002777777777778</v>
      </c>
      <c r="B10">
        <v>65</v>
      </c>
      <c r="C10" t="s">
        <v>328</v>
      </c>
      <c r="D10">
        <v>1644745036</v>
      </c>
      <c r="E10">
        <v>6.7080000000000002</v>
      </c>
      <c r="F10">
        <v>13.206</v>
      </c>
      <c r="G10">
        <v>-1.232</v>
      </c>
      <c r="H10">
        <v>0.96940000000000004</v>
      </c>
      <c r="I10">
        <v>0.56010000000000004</v>
      </c>
      <c r="J10">
        <v>13.092000000000001</v>
      </c>
      <c r="K10">
        <v>0</v>
      </c>
      <c r="L10">
        <v>-61992</v>
      </c>
      <c r="M10">
        <f t="shared" si="0"/>
        <v>13.220488319999999</v>
      </c>
      <c r="N10">
        <f t="shared" si="10"/>
        <v>-7248</v>
      </c>
      <c r="O10" s="4">
        <f t="shared" si="1"/>
        <v>425851.2</v>
      </c>
      <c r="P10">
        <f t="shared" si="2"/>
        <v>418603.2</v>
      </c>
      <c r="Q10">
        <f t="shared" si="3"/>
        <v>0.98297997046855801</v>
      </c>
      <c r="R10"/>
      <c r="U10" s="2">
        <f t="shared" si="4"/>
        <v>13.21365632</v>
      </c>
      <c r="V10" s="2">
        <f t="shared" si="5"/>
        <v>13.206</v>
      </c>
      <c r="W10" s="2">
        <f t="shared" si="6"/>
        <v>-10.719155844155845</v>
      </c>
      <c r="Z10" s="3">
        <v>0.5</v>
      </c>
      <c r="AA10" s="3">
        <v>12.91</v>
      </c>
      <c r="AF10" s="2">
        <f t="shared" si="7"/>
        <v>4.0002777777777778</v>
      </c>
      <c r="AG10" s="2">
        <f t="shared" si="8"/>
        <v>-16.269791999999999</v>
      </c>
    </row>
    <row r="11" spans="1:36" x14ac:dyDescent="0.3">
      <c r="A11" s="5">
        <f t="shared" si="9"/>
        <v>4.5002777777777778</v>
      </c>
      <c r="B11">
        <v>66</v>
      </c>
      <c r="C11" t="s">
        <v>327</v>
      </c>
      <c r="D11">
        <v>1644746836</v>
      </c>
      <c r="E11">
        <v>6.2949999999999999</v>
      </c>
      <c r="F11">
        <v>13.202</v>
      </c>
      <c r="G11">
        <v>-1.17</v>
      </c>
      <c r="H11">
        <v>0.96860000000000002</v>
      </c>
      <c r="I11">
        <v>0.55189999999999995</v>
      </c>
      <c r="J11">
        <v>13.081</v>
      </c>
      <c r="K11">
        <v>0</v>
      </c>
      <c r="L11">
        <v>-64152</v>
      </c>
      <c r="M11">
        <f t="shared" si="0"/>
        <v>13.215759200000001</v>
      </c>
      <c r="N11">
        <f t="shared" si="10"/>
        <v>-9408</v>
      </c>
      <c r="O11" s="4">
        <f t="shared" si="1"/>
        <v>427338</v>
      </c>
      <c r="P11">
        <f t="shared" si="2"/>
        <v>417930</v>
      </c>
      <c r="Q11">
        <f t="shared" si="3"/>
        <v>0.97798463979332517</v>
      </c>
      <c r="R11"/>
      <c r="S11" s="2">
        <v>32</v>
      </c>
      <c r="T11" s="1">
        <f>(S11-32)*5/9</f>
        <v>0</v>
      </c>
      <c r="U11" s="2">
        <f t="shared" si="4"/>
        <v>13.210579200000002</v>
      </c>
      <c r="V11" s="2">
        <f t="shared" si="5"/>
        <v>13.202</v>
      </c>
      <c r="W11" s="2">
        <f t="shared" si="6"/>
        <v>-11.283760683760685</v>
      </c>
      <c r="Z11" s="3">
        <v>0.6</v>
      </c>
      <c r="AA11" s="3">
        <v>12.98</v>
      </c>
      <c r="AF11" s="2">
        <f t="shared" si="7"/>
        <v>4.5002777777777778</v>
      </c>
      <c r="AG11" s="2">
        <f t="shared" si="8"/>
        <v>-15.446339999999999</v>
      </c>
    </row>
    <row r="12" spans="1:36" x14ac:dyDescent="0.3">
      <c r="A12" s="5">
        <f t="shared" si="9"/>
        <v>5.0002777777777778</v>
      </c>
      <c r="B12">
        <v>67</v>
      </c>
      <c r="C12" t="s">
        <v>326</v>
      </c>
      <c r="D12">
        <v>1644748636</v>
      </c>
      <c r="E12">
        <v>5.7779999999999996</v>
      </c>
      <c r="F12">
        <v>13.21</v>
      </c>
      <c r="G12">
        <v>-1.232</v>
      </c>
      <c r="H12">
        <v>0.96879999999999999</v>
      </c>
      <c r="I12">
        <v>0.54379999999999995</v>
      </c>
      <c r="J12">
        <v>13.071999999999999</v>
      </c>
      <c r="K12">
        <v>0</v>
      </c>
      <c r="L12">
        <v>-66312</v>
      </c>
      <c r="M12">
        <f t="shared" si="0"/>
        <v>13.224488320000001</v>
      </c>
      <c r="N12">
        <f t="shared" si="10"/>
        <v>-11568</v>
      </c>
      <c r="O12" s="4">
        <f t="shared" si="1"/>
        <v>429199.2</v>
      </c>
      <c r="P12">
        <f t="shared" si="2"/>
        <v>417631.2</v>
      </c>
      <c r="Q12">
        <f t="shared" si="3"/>
        <v>0.97304748005122099</v>
      </c>
      <c r="R12"/>
      <c r="U12" s="2">
        <f t="shared" si="4"/>
        <v>13.221376320000001</v>
      </c>
      <c r="V12" s="2">
        <f t="shared" si="5"/>
        <v>13.21</v>
      </c>
      <c r="W12" s="2">
        <f t="shared" si="6"/>
        <v>-10.722402597402597</v>
      </c>
      <c r="Z12" s="3">
        <v>0.7</v>
      </c>
      <c r="AA12" s="3">
        <v>13.05</v>
      </c>
      <c r="AF12" s="2">
        <f t="shared" si="7"/>
        <v>5.0002777777777778</v>
      </c>
      <c r="AG12" s="2">
        <f t="shared" si="8"/>
        <v>-16.274720000000002</v>
      </c>
    </row>
    <row r="13" spans="1:36" x14ac:dyDescent="0.3">
      <c r="A13" s="5">
        <f t="shared" si="9"/>
        <v>5.5002777777777778</v>
      </c>
      <c r="B13">
        <v>68</v>
      </c>
      <c r="C13" t="s">
        <v>325</v>
      </c>
      <c r="D13">
        <v>1644750436</v>
      </c>
      <c r="E13">
        <v>5.2850000000000001</v>
      </c>
      <c r="F13">
        <v>13.21</v>
      </c>
      <c r="G13">
        <v>-1.17</v>
      </c>
      <c r="H13">
        <v>0.96879999999999999</v>
      </c>
      <c r="I13">
        <v>0.53580000000000005</v>
      </c>
      <c r="J13">
        <v>13.063000000000001</v>
      </c>
      <c r="K13">
        <v>0</v>
      </c>
      <c r="L13">
        <v>-68496</v>
      </c>
      <c r="M13">
        <f t="shared" si="0"/>
        <v>13.223759200000002</v>
      </c>
      <c r="N13">
        <f t="shared" si="10"/>
        <v>-13752</v>
      </c>
      <c r="O13" s="4">
        <f t="shared" si="1"/>
        <v>430974</v>
      </c>
      <c r="P13">
        <f t="shared" si="2"/>
        <v>417222</v>
      </c>
      <c r="Q13">
        <f t="shared" si="3"/>
        <v>0.9680908825126342</v>
      </c>
      <c r="R13"/>
      <c r="S13" s="2">
        <v>31</v>
      </c>
      <c r="T13" s="1">
        <f>(S13-32)*5/9</f>
        <v>-0.55555555555555558</v>
      </c>
      <c r="U13" s="2">
        <f t="shared" si="4"/>
        <v>13.222619200000002</v>
      </c>
      <c r="V13" s="2">
        <f t="shared" si="5"/>
        <v>13.21</v>
      </c>
      <c r="W13" s="2">
        <f t="shared" si="6"/>
        <v>-11.290598290598291</v>
      </c>
      <c r="Z13" s="3">
        <v>0.8</v>
      </c>
      <c r="AA13" s="3">
        <v>13.11</v>
      </c>
      <c r="AF13" s="2">
        <f t="shared" si="7"/>
        <v>5.5002777777777778</v>
      </c>
      <c r="AG13" s="2">
        <f t="shared" si="8"/>
        <v>-15.4557</v>
      </c>
    </row>
    <row r="14" spans="1:36" x14ac:dyDescent="0.3">
      <c r="A14" s="5">
        <f t="shared" si="9"/>
        <v>6.0002777777777778</v>
      </c>
      <c r="B14">
        <v>69</v>
      </c>
      <c r="C14" t="s">
        <v>324</v>
      </c>
      <c r="D14">
        <v>1644752236</v>
      </c>
      <c r="E14">
        <v>4.8479999999999999</v>
      </c>
      <c r="F14">
        <v>13.206</v>
      </c>
      <c r="G14">
        <v>-1.17</v>
      </c>
      <c r="H14">
        <v>0.96830000000000005</v>
      </c>
      <c r="I14">
        <v>0.52800000000000002</v>
      </c>
      <c r="J14">
        <v>13.053000000000001</v>
      </c>
      <c r="K14">
        <v>0</v>
      </c>
      <c r="L14">
        <v>-70680</v>
      </c>
      <c r="M14">
        <f t="shared" si="0"/>
        <v>13.2197592</v>
      </c>
      <c r="N14">
        <f t="shared" si="10"/>
        <v>-15936</v>
      </c>
      <c r="O14" s="4">
        <f t="shared" si="1"/>
        <v>432547.19999999995</v>
      </c>
      <c r="P14">
        <f t="shared" si="2"/>
        <v>416611.19999999995</v>
      </c>
      <c r="Q14">
        <f t="shared" si="3"/>
        <v>0.96315777792573853</v>
      </c>
      <c r="R14"/>
      <c r="U14" s="2">
        <f t="shared" si="4"/>
        <v>13.2203672</v>
      </c>
      <c r="V14" s="2">
        <f t="shared" si="5"/>
        <v>13.206</v>
      </c>
      <c r="W14" s="2">
        <f t="shared" si="6"/>
        <v>-11.287179487179488</v>
      </c>
      <c r="Z14" s="3">
        <v>0.9</v>
      </c>
      <c r="AA14" s="3">
        <v>13.17</v>
      </c>
      <c r="AF14" s="2">
        <f t="shared" si="7"/>
        <v>6.0002777777777778</v>
      </c>
      <c r="AG14" s="2">
        <f t="shared" si="8"/>
        <v>-15.451019999999998</v>
      </c>
    </row>
    <row r="15" spans="1:36" x14ac:dyDescent="0.3">
      <c r="A15" s="5">
        <f t="shared" si="9"/>
        <v>6.5002777777777778</v>
      </c>
      <c r="B15">
        <v>70</v>
      </c>
      <c r="C15" t="s">
        <v>323</v>
      </c>
      <c r="D15">
        <v>1644754036</v>
      </c>
      <c r="E15">
        <v>4.4420000000000002</v>
      </c>
      <c r="F15">
        <v>13.206</v>
      </c>
      <c r="G15">
        <v>-1.232</v>
      </c>
      <c r="H15">
        <v>0.96740000000000004</v>
      </c>
      <c r="I15">
        <v>0.5202</v>
      </c>
      <c r="J15">
        <v>13.041</v>
      </c>
      <c r="K15">
        <v>0</v>
      </c>
      <c r="L15">
        <v>-72864</v>
      </c>
      <c r="M15">
        <f t="shared" si="0"/>
        <v>13.220488319999999</v>
      </c>
      <c r="N15">
        <f t="shared" si="10"/>
        <v>-18120</v>
      </c>
      <c r="O15" s="4">
        <f t="shared" si="1"/>
        <v>434008.80000000005</v>
      </c>
      <c r="P15">
        <f t="shared" ref="P15:P46" si="11">N15+O15</f>
        <v>415888.80000000005</v>
      </c>
      <c r="Q15">
        <f t="shared" ref="Q15:Q46" si="12">P15/O15</f>
        <v>0.95824969447624109</v>
      </c>
      <c r="R15"/>
      <c r="S15" s="2">
        <v>27</v>
      </c>
      <c r="T15" s="1">
        <f>(S15-32)*5/9</f>
        <v>-2.7777777777777777</v>
      </c>
      <c r="U15" s="2">
        <f t="shared" si="4"/>
        <v>13.222720319999999</v>
      </c>
      <c r="V15" s="2">
        <f t="shared" ref="V15:V46" si="13">F15-K15</f>
        <v>13.206</v>
      </c>
      <c r="W15" s="2">
        <f t="shared" ref="W15:W46" si="14">V15/G15</f>
        <v>-10.719155844155845</v>
      </c>
      <c r="Z15" s="3">
        <v>0.98</v>
      </c>
      <c r="AA15" s="3">
        <v>13.22</v>
      </c>
      <c r="AF15" s="2">
        <f t="shared" ref="AF15:AF46" si="15">A15</f>
        <v>6.5002777777777778</v>
      </c>
      <c r="AG15" s="2">
        <f t="shared" ref="AG15:AG46" si="16">F15*G15</f>
        <v>-16.269791999999999</v>
      </c>
    </row>
    <row r="16" spans="1:36" x14ac:dyDescent="0.3">
      <c r="A16" s="5">
        <f t="shared" si="9"/>
        <v>7.0002777777777778</v>
      </c>
      <c r="B16">
        <v>71</v>
      </c>
      <c r="C16" t="s">
        <v>322</v>
      </c>
      <c r="D16">
        <v>1644755836</v>
      </c>
      <c r="E16">
        <v>6.6269999999999998</v>
      </c>
      <c r="F16">
        <v>13.196999999999999</v>
      </c>
      <c r="G16">
        <v>-1.17</v>
      </c>
      <c r="H16">
        <v>0.93130000000000002</v>
      </c>
      <c r="I16">
        <v>0.51259999999999994</v>
      </c>
      <c r="J16">
        <v>12.917999999999999</v>
      </c>
      <c r="K16">
        <v>0</v>
      </c>
      <c r="L16">
        <v>-78576</v>
      </c>
      <c r="M16">
        <f t="shared" si="0"/>
        <v>13.2107592</v>
      </c>
      <c r="N16">
        <f t="shared" si="10"/>
        <v>-23832</v>
      </c>
      <c r="O16" s="4">
        <f t="shared" si="1"/>
        <v>426142.8</v>
      </c>
      <c r="P16">
        <f t="shared" si="11"/>
        <v>402310.8</v>
      </c>
      <c r="Q16">
        <f t="shared" si="12"/>
        <v>0.94407508468992085</v>
      </c>
      <c r="R16"/>
      <c r="U16" s="2">
        <f t="shared" si="4"/>
        <v>13.2042512</v>
      </c>
      <c r="V16" s="2">
        <f t="shared" si="13"/>
        <v>13.196999999999999</v>
      </c>
      <c r="W16" s="2">
        <f t="shared" si="14"/>
        <v>-11.27948717948718</v>
      </c>
      <c r="Z16" s="3">
        <v>1</v>
      </c>
      <c r="AA16" s="3">
        <v>13.59</v>
      </c>
      <c r="AF16" s="2">
        <f t="shared" si="15"/>
        <v>7.0002777777777778</v>
      </c>
      <c r="AG16" s="2">
        <f t="shared" si="16"/>
        <v>-15.440489999999999</v>
      </c>
    </row>
    <row r="17" spans="1:33" x14ac:dyDescent="0.3">
      <c r="A17" s="5">
        <f t="shared" si="9"/>
        <v>7.5002777777777778</v>
      </c>
      <c r="B17">
        <v>72</v>
      </c>
      <c r="C17" t="s">
        <v>321</v>
      </c>
      <c r="D17">
        <v>1644757636</v>
      </c>
      <c r="E17">
        <v>6.5979999999999999</v>
      </c>
      <c r="F17">
        <v>13.202</v>
      </c>
      <c r="G17">
        <v>-1.2929999999999999</v>
      </c>
      <c r="H17">
        <v>0.92649999999999999</v>
      </c>
      <c r="I17">
        <v>0.50509999999999999</v>
      </c>
      <c r="J17">
        <v>12.895</v>
      </c>
      <c r="K17">
        <v>0</v>
      </c>
      <c r="L17">
        <v>-80760</v>
      </c>
      <c r="M17">
        <f t="shared" si="0"/>
        <v>13.217205679999999</v>
      </c>
      <c r="N17">
        <f t="shared" si="10"/>
        <v>-26016</v>
      </c>
      <c r="O17" s="4">
        <f t="shared" si="1"/>
        <v>426247.2</v>
      </c>
      <c r="P17">
        <f t="shared" si="11"/>
        <v>400231.2</v>
      </c>
      <c r="Q17">
        <f t="shared" si="12"/>
        <v>0.93896499496067076</v>
      </c>
      <c r="R17"/>
      <c r="S17" s="2">
        <v>27</v>
      </c>
      <c r="T17" s="1">
        <f>(S17-32)*5/9</f>
        <v>-2.7777777777777777</v>
      </c>
      <c r="U17" s="2">
        <f t="shared" si="4"/>
        <v>13.210813679999999</v>
      </c>
      <c r="V17" s="2">
        <f t="shared" si="13"/>
        <v>13.202</v>
      </c>
      <c r="W17" s="2">
        <f t="shared" si="14"/>
        <v>-10.210363495746327</v>
      </c>
      <c r="AF17" s="2">
        <f t="shared" si="15"/>
        <v>7.5002777777777778</v>
      </c>
      <c r="AG17" s="2">
        <f t="shared" si="16"/>
        <v>-17.070186</v>
      </c>
    </row>
    <row r="18" spans="1:33" x14ac:dyDescent="0.3">
      <c r="A18" s="5">
        <f t="shared" si="9"/>
        <v>8.0005555555555556</v>
      </c>
      <c r="B18">
        <v>73</v>
      </c>
      <c r="C18" t="s">
        <v>320</v>
      </c>
      <c r="D18">
        <v>1644759437</v>
      </c>
      <c r="E18">
        <v>5.92</v>
      </c>
      <c r="F18">
        <v>13.206</v>
      </c>
      <c r="G18">
        <v>-1.17</v>
      </c>
      <c r="H18">
        <v>0.92849999999999999</v>
      </c>
      <c r="I18">
        <v>0.49780000000000002</v>
      </c>
      <c r="J18">
        <v>12.89</v>
      </c>
      <c r="K18">
        <v>0</v>
      </c>
      <c r="L18">
        <v>-82992</v>
      </c>
      <c r="M18">
        <f t="shared" si="0"/>
        <v>13.2197592</v>
      </c>
      <c r="N18">
        <f t="shared" si="10"/>
        <v>-28248</v>
      </c>
      <c r="O18" s="4">
        <f t="shared" si="1"/>
        <v>428688</v>
      </c>
      <c r="P18">
        <f t="shared" si="11"/>
        <v>400440</v>
      </c>
      <c r="Q18">
        <f t="shared" si="12"/>
        <v>0.93410592318889263</v>
      </c>
      <c r="R18"/>
      <c r="U18" s="2">
        <f t="shared" si="4"/>
        <v>13.216079200000001</v>
      </c>
      <c r="V18" s="2">
        <f t="shared" si="13"/>
        <v>13.206</v>
      </c>
      <c r="W18" s="2">
        <f t="shared" si="14"/>
        <v>-11.287179487179488</v>
      </c>
      <c r="AF18" s="2">
        <f t="shared" si="15"/>
        <v>8.0005555555555556</v>
      </c>
      <c r="AG18" s="2">
        <f t="shared" si="16"/>
        <v>-15.451019999999998</v>
      </c>
    </row>
    <row r="19" spans="1:33" x14ac:dyDescent="0.3">
      <c r="A19" s="5">
        <f t="shared" si="9"/>
        <v>8.5005555555555556</v>
      </c>
      <c r="B19">
        <v>74</v>
      </c>
      <c r="C19" t="s">
        <v>319</v>
      </c>
      <c r="D19">
        <v>1644761237</v>
      </c>
      <c r="E19">
        <v>5.2149999999999999</v>
      </c>
      <c r="F19">
        <v>13.215</v>
      </c>
      <c r="G19">
        <v>-1.17</v>
      </c>
      <c r="H19">
        <v>0.93089999999999995</v>
      </c>
      <c r="I19">
        <v>0.4904</v>
      </c>
      <c r="J19">
        <v>12.887</v>
      </c>
      <c r="K19">
        <v>0</v>
      </c>
      <c r="L19">
        <v>-85128</v>
      </c>
      <c r="M19">
        <f t="shared" si="0"/>
        <v>13.228759200000001</v>
      </c>
      <c r="N19">
        <f t="shared" si="10"/>
        <v>-30384</v>
      </c>
      <c r="O19" s="4">
        <f t="shared" si="1"/>
        <v>431226.00000000006</v>
      </c>
      <c r="P19">
        <f t="shared" si="11"/>
        <v>400842.00000000006</v>
      </c>
      <c r="Q19">
        <f t="shared" si="12"/>
        <v>0.92954042659765412</v>
      </c>
      <c r="R19"/>
      <c r="S19" s="2">
        <v>28</v>
      </c>
      <c r="T19" s="1">
        <f>(S19-32)*5/9</f>
        <v>-2.2222222222222223</v>
      </c>
      <c r="U19" s="2">
        <f t="shared" si="4"/>
        <v>13.227899200000001</v>
      </c>
      <c r="V19" s="2">
        <f t="shared" si="13"/>
        <v>13.215</v>
      </c>
      <c r="W19" s="2">
        <f t="shared" si="14"/>
        <v>-11.294871794871796</v>
      </c>
      <c r="AF19" s="2">
        <f t="shared" si="15"/>
        <v>8.5005555555555556</v>
      </c>
      <c r="AG19" s="2">
        <f t="shared" si="16"/>
        <v>-15.461549999999999</v>
      </c>
    </row>
    <row r="20" spans="1:33" x14ac:dyDescent="0.3">
      <c r="A20" s="5">
        <f t="shared" si="9"/>
        <v>9.0005555555555556</v>
      </c>
      <c r="B20">
        <v>75</v>
      </c>
      <c r="C20" t="s">
        <v>318</v>
      </c>
      <c r="D20">
        <v>1644763037</v>
      </c>
      <c r="E20">
        <v>4.6479999999999997</v>
      </c>
      <c r="F20">
        <v>13.202</v>
      </c>
      <c r="G20">
        <v>-1.17</v>
      </c>
      <c r="H20">
        <v>0.93200000000000005</v>
      </c>
      <c r="I20">
        <v>0.48330000000000001</v>
      </c>
      <c r="J20">
        <v>12.881</v>
      </c>
      <c r="K20">
        <v>0</v>
      </c>
      <c r="L20">
        <v>-87288</v>
      </c>
      <c r="M20">
        <f t="shared" si="0"/>
        <v>13.215759200000001</v>
      </c>
      <c r="N20">
        <f t="shared" si="10"/>
        <v>-32544</v>
      </c>
      <c r="O20" s="4">
        <f t="shared" si="1"/>
        <v>433267.19999999995</v>
      </c>
      <c r="P20">
        <f t="shared" si="11"/>
        <v>400723.19999999995</v>
      </c>
      <c r="Q20">
        <f t="shared" si="12"/>
        <v>0.92488699813879283</v>
      </c>
      <c r="R20"/>
      <c r="U20" s="2">
        <f t="shared" si="4"/>
        <v>13.2171672</v>
      </c>
      <c r="V20" s="2">
        <f t="shared" si="13"/>
        <v>13.202</v>
      </c>
      <c r="W20" s="2">
        <f t="shared" si="14"/>
        <v>-11.283760683760685</v>
      </c>
      <c r="AF20" s="2">
        <f t="shared" si="15"/>
        <v>9.0005555555555556</v>
      </c>
      <c r="AG20" s="2">
        <f t="shared" si="16"/>
        <v>-15.446339999999999</v>
      </c>
    </row>
    <row r="21" spans="1:33" x14ac:dyDescent="0.3">
      <c r="A21" s="5">
        <f t="shared" si="9"/>
        <v>9.5005555555555556</v>
      </c>
      <c r="B21">
        <v>76</v>
      </c>
      <c r="C21" t="s">
        <v>317</v>
      </c>
      <c r="D21">
        <v>1644764837</v>
      </c>
      <c r="E21">
        <v>4.8819999999999997</v>
      </c>
      <c r="F21">
        <v>13.106999999999999</v>
      </c>
      <c r="G21">
        <v>-3.9449999999999998</v>
      </c>
      <c r="H21">
        <v>0.9194</v>
      </c>
      <c r="I21">
        <v>0.47620000000000001</v>
      </c>
      <c r="J21">
        <v>12.827999999999999</v>
      </c>
      <c r="K21">
        <v>0</v>
      </c>
      <c r="L21">
        <v>-91944</v>
      </c>
      <c r="M21">
        <f t="shared" si="0"/>
        <v>13.1533932</v>
      </c>
      <c r="N21">
        <f t="shared" si="10"/>
        <v>-37200</v>
      </c>
      <c r="O21" s="4">
        <f t="shared" si="1"/>
        <v>432424.8</v>
      </c>
      <c r="P21">
        <f t="shared" si="11"/>
        <v>395224.8</v>
      </c>
      <c r="Q21">
        <f t="shared" si="12"/>
        <v>0.9139734816319508</v>
      </c>
      <c r="R21"/>
      <c r="S21" s="2">
        <v>27</v>
      </c>
      <c r="T21" s="1">
        <f>(S21-32)*5/9</f>
        <v>-2.7777777777777777</v>
      </c>
      <c r="U21" s="2">
        <f t="shared" si="4"/>
        <v>13.1538652</v>
      </c>
      <c r="V21" s="2">
        <f t="shared" si="13"/>
        <v>13.106999999999999</v>
      </c>
      <c r="W21" s="2">
        <f t="shared" si="14"/>
        <v>-3.3224334600760455</v>
      </c>
      <c r="AF21" s="2">
        <f t="shared" si="15"/>
        <v>9.5005555555555556</v>
      </c>
      <c r="AG21" s="2">
        <f t="shared" si="16"/>
        <v>-51.707114999999995</v>
      </c>
    </row>
    <row r="22" spans="1:33" x14ac:dyDescent="0.3">
      <c r="A22" s="5">
        <f t="shared" si="9"/>
        <v>10.000555555555556</v>
      </c>
      <c r="B22">
        <v>77</v>
      </c>
      <c r="C22" t="s">
        <v>316</v>
      </c>
      <c r="D22">
        <v>1644766637</v>
      </c>
      <c r="E22">
        <v>6.7130000000000001</v>
      </c>
      <c r="F22">
        <v>13.21</v>
      </c>
      <c r="G22">
        <v>-1.17</v>
      </c>
      <c r="H22">
        <v>0.89200000000000002</v>
      </c>
      <c r="I22">
        <v>0.46920000000000001</v>
      </c>
      <c r="J22">
        <v>12.712999999999999</v>
      </c>
      <c r="K22">
        <v>0</v>
      </c>
      <c r="L22">
        <v>-94920</v>
      </c>
      <c r="M22">
        <f t="shared" si="0"/>
        <v>13.223759200000002</v>
      </c>
      <c r="N22">
        <f t="shared" si="10"/>
        <v>-40176</v>
      </c>
      <c r="O22" s="4">
        <f t="shared" si="1"/>
        <v>425833.2</v>
      </c>
      <c r="P22">
        <f t="shared" si="11"/>
        <v>385657.2</v>
      </c>
      <c r="Q22">
        <f t="shared" si="12"/>
        <v>0.90565319942174538</v>
      </c>
      <c r="R22"/>
      <c r="U22" s="2">
        <f t="shared" si="4"/>
        <v>13.216907200000001</v>
      </c>
      <c r="V22" s="2">
        <f t="shared" si="13"/>
        <v>13.21</v>
      </c>
      <c r="W22" s="2">
        <f t="shared" si="14"/>
        <v>-11.290598290598291</v>
      </c>
      <c r="AF22" s="2">
        <f t="shared" si="15"/>
        <v>10.000555555555556</v>
      </c>
      <c r="AG22" s="2">
        <f t="shared" si="16"/>
        <v>-15.4557</v>
      </c>
    </row>
    <row r="23" spans="1:33" x14ac:dyDescent="0.3">
      <c r="A23" s="5">
        <f t="shared" si="9"/>
        <v>10.500555555555556</v>
      </c>
      <c r="B23">
        <v>78</v>
      </c>
      <c r="C23" t="s">
        <v>315</v>
      </c>
      <c r="D23">
        <v>1644768437</v>
      </c>
      <c r="E23">
        <v>6.1870000000000003</v>
      </c>
      <c r="F23">
        <v>13.18</v>
      </c>
      <c r="G23">
        <v>-2.2799999999999998</v>
      </c>
      <c r="H23">
        <v>0.89319999999999999</v>
      </c>
      <c r="I23">
        <v>0.46239999999999998</v>
      </c>
      <c r="J23">
        <v>12.711</v>
      </c>
      <c r="K23">
        <v>0</v>
      </c>
      <c r="L23">
        <v>-96888</v>
      </c>
      <c r="M23">
        <f t="shared" si="0"/>
        <v>13.2068128</v>
      </c>
      <c r="N23">
        <f t="shared" si="10"/>
        <v>-42144</v>
      </c>
      <c r="O23" s="4">
        <f t="shared" si="1"/>
        <v>427726.8</v>
      </c>
      <c r="P23">
        <f t="shared" si="11"/>
        <v>385582.8</v>
      </c>
      <c r="Q23">
        <f t="shared" si="12"/>
        <v>0.90146981671478144</v>
      </c>
      <c r="R23"/>
      <c r="S23" s="2">
        <v>27</v>
      </c>
      <c r="T23" s="1">
        <f>(S23-32)*5/9</f>
        <v>-2.7777777777777777</v>
      </c>
      <c r="U23" s="2">
        <f t="shared" si="4"/>
        <v>13.2020648</v>
      </c>
      <c r="V23" s="2">
        <f t="shared" si="13"/>
        <v>13.18</v>
      </c>
      <c r="W23" s="2">
        <f t="shared" si="14"/>
        <v>-5.7807017543859649</v>
      </c>
      <c r="AF23" s="2">
        <f t="shared" si="15"/>
        <v>10.500555555555556</v>
      </c>
      <c r="AG23" s="2">
        <f t="shared" si="16"/>
        <v>-30.050399999999996</v>
      </c>
    </row>
    <row r="24" spans="1:33" x14ac:dyDescent="0.3">
      <c r="A24" s="5">
        <f t="shared" si="9"/>
        <v>11.000555555555556</v>
      </c>
      <c r="B24">
        <v>79</v>
      </c>
      <c r="C24" t="s">
        <v>314</v>
      </c>
      <c r="D24">
        <v>1644770237</v>
      </c>
      <c r="E24">
        <v>5.4580000000000002</v>
      </c>
      <c r="F24">
        <v>13.167999999999999</v>
      </c>
      <c r="G24">
        <v>-2.2799999999999998</v>
      </c>
      <c r="H24">
        <v>0.89119999999999999</v>
      </c>
      <c r="I24">
        <v>0.4556</v>
      </c>
      <c r="J24">
        <v>12.679</v>
      </c>
      <c r="K24">
        <v>0</v>
      </c>
      <c r="L24">
        <v>-101112</v>
      </c>
      <c r="M24">
        <f t="shared" si="0"/>
        <v>13.194812799999999</v>
      </c>
      <c r="N24">
        <f t="shared" si="10"/>
        <v>-46368</v>
      </c>
      <c r="O24" s="4">
        <f t="shared" si="1"/>
        <v>430351.19999999995</v>
      </c>
      <c r="P24">
        <f t="shared" si="11"/>
        <v>383983.19999999995</v>
      </c>
      <c r="Q24">
        <f t="shared" si="12"/>
        <v>0.89225544160211467</v>
      </c>
      <c r="R24"/>
      <c r="U24" s="2">
        <f t="shared" si="4"/>
        <v>13.192980799999999</v>
      </c>
      <c r="V24" s="2">
        <f t="shared" si="13"/>
        <v>13.167999999999999</v>
      </c>
      <c r="W24" s="2">
        <f t="shared" si="14"/>
        <v>-5.7754385964912283</v>
      </c>
      <c r="X24" s="5"/>
      <c r="Y24" s="5"/>
      <c r="Z24" s="5"/>
      <c r="AA24" s="5"/>
      <c r="AB24" s="5"/>
      <c r="AC24" s="5"/>
      <c r="AD24" s="5"/>
      <c r="AE24" s="5"/>
      <c r="AF24" s="5">
        <f t="shared" si="15"/>
        <v>11.000555555555556</v>
      </c>
      <c r="AG24" s="2">
        <f t="shared" si="16"/>
        <v>-30.023039999999995</v>
      </c>
    </row>
    <row r="25" spans="1:33" x14ac:dyDescent="0.3">
      <c r="A25" s="5">
        <f t="shared" si="9"/>
        <v>11.500555555555556</v>
      </c>
      <c r="B25">
        <v>80</v>
      </c>
      <c r="C25" t="s">
        <v>313</v>
      </c>
      <c r="D25">
        <v>1644772037</v>
      </c>
      <c r="E25">
        <v>4.867</v>
      </c>
      <c r="F25">
        <v>13.154</v>
      </c>
      <c r="G25">
        <v>-2.403</v>
      </c>
      <c r="H25">
        <v>0.88790000000000002</v>
      </c>
      <c r="I25">
        <v>0.44890000000000002</v>
      </c>
      <c r="J25">
        <v>12.638999999999999</v>
      </c>
      <c r="K25">
        <v>0</v>
      </c>
      <c r="L25">
        <v>-105360</v>
      </c>
      <c r="M25">
        <f t="shared" si="0"/>
        <v>13.18225928</v>
      </c>
      <c r="N25">
        <f t="shared" si="10"/>
        <v>-50616</v>
      </c>
      <c r="O25" s="4">
        <f t="shared" si="1"/>
        <v>432478.8</v>
      </c>
      <c r="P25">
        <f t="shared" si="11"/>
        <v>381862.8</v>
      </c>
      <c r="Q25">
        <f t="shared" si="12"/>
        <v>0.88296304928704017</v>
      </c>
      <c r="R25"/>
      <c r="S25" s="2">
        <v>27</v>
      </c>
      <c r="T25" s="1">
        <f>(S25-32)*5/9</f>
        <v>-2.7777777777777777</v>
      </c>
      <c r="U25" s="2">
        <f t="shared" si="4"/>
        <v>13.18279128</v>
      </c>
      <c r="V25" s="2">
        <f t="shared" si="13"/>
        <v>13.154</v>
      </c>
      <c r="W25" s="2">
        <f t="shared" si="14"/>
        <v>-5.4739908447773615</v>
      </c>
      <c r="X25" s="5"/>
      <c r="Y25" s="5"/>
      <c r="Z25" s="5"/>
      <c r="AA25" s="5"/>
      <c r="AB25" s="5"/>
      <c r="AC25" s="5"/>
      <c r="AD25" s="5"/>
      <c r="AE25" s="5"/>
      <c r="AF25" s="5">
        <f t="shared" si="15"/>
        <v>11.500555555555556</v>
      </c>
      <c r="AG25" s="2">
        <f t="shared" si="16"/>
        <v>-31.609062000000002</v>
      </c>
    </row>
    <row r="26" spans="1:33" x14ac:dyDescent="0.3">
      <c r="A26" s="5">
        <f t="shared" si="9"/>
        <v>12.000555555555556</v>
      </c>
      <c r="B26">
        <v>81</v>
      </c>
      <c r="C26" t="s">
        <v>312</v>
      </c>
      <c r="D26">
        <v>1644773837</v>
      </c>
      <c r="E26">
        <v>4.4779999999999998</v>
      </c>
      <c r="F26">
        <v>13.154</v>
      </c>
      <c r="G26">
        <v>-2.3420000000000001</v>
      </c>
      <c r="H26">
        <v>0.88229999999999997</v>
      </c>
      <c r="I26">
        <v>0.44230000000000003</v>
      </c>
      <c r="J26">
        <v>12.586</v>
      </c>
      <c r="K26">
        <v>0</v>
      </c>
      <c r="L26">
        <v>-109608</v>
      </c>
      <c r="M26">
        <f t="shared" si="0"/>
        <v>13.181541920000001</v>
      </c>
      <c r="N26">
        <f t="shared" si="10"/>
        <v>-54864</v>
      </c>
      <c r="O26" s="4">
        <f t="shared" si="1"/>
        <v>433879.2</v>
      </c>
      <c r="P26">
        <f t="shared" si="11"/>
        <v>379015.2</v>
      </c>
      <c r="Q26">
        <f t="shared" si="12"/>
        <v>0.87355005725095836</v>
      </c>
      <c r="R26"/>
      <c r="U26" s="2">
        <f t="shared" si="4"/>
        <v>13.183629920000001</v>
      </c>
      <c r="V26" s="2">
        <f t="shared" si="13"/>
        <v>13.154</v>
      </c>
      <c r="W26" s="2">
        <f t="shared" si="14"/>
        <v>-5.6165670367207516</v>
      </c>
      <c r="X26" s="5"/>
      <c r="Y26" s="5"/>
      <c r="Z26" s="5"/>
      <c r="AA26" s="5"/>
      <c r="AB26" s="5"/>
      <c r="AC26" s="5"/>
      <c r="AD26" s="5"/>
      <c r="AE26" s="5"/>
      <c r="AF26" s="5">
        <f t="shared" si="15"/>
        <v>12.000555555555556</v>
      </c>
      <c r="AG26" s="2">
        <f t="shared" si="16"/>
        <v>-30.806668000000002</v>
      </c>
    </row>
    <row r="27" spans="1:33" x14ac:dyDescent="0.3">
      <c r="A27" s="5">
        <f t="shared" si="9"/>
        <v>12.500555555555556</v>
      </c>
      <c r="B27">
        <v>82</v>
      </c>
      <c r="C27" t="s">
        <v>311</v>
      </c>
      <c r="D27">
        <v>1644775637</v>
      </c>
      <c r="E27">
        <v>5.4119999999999999</v>
      </c>
      <c r="F27">
        <v>13.06</v>
      </c>
      <c r="G27">
        <v>-5.117</v>
      </c>
      <c r="H27">
        <v>0.85580000000000001</v>
      </c>
      <c r="I27">
        <v>0.43590000000000001</v>
      </c>
      <c r="J27">
        <v>12.393000000000001</v>
      </c>
      <c r="K27">
        <v>0</v>
      </c>
      <c r="L27">
        <v>-117000</v>
      </c>
      <c r="M27">
        <f t="shared" si="0"/>
        <v>13.120175920000001</v>
      </c>
      <c r="N27">
        <f t="shared" si="10"/>
        <v>-62256</v>
      </c>
      <c r="O27" s="4">
        <f t="shared" si="1"/>
        <v>430516.80000000005</v>
      </c>
      <c r="P27">
        <f t="shared" si="11"/>
        <v>368260.80000000005</v>
      </c>
      <c r="Q27">
        <f t="shared" si="12"/>
        <v>0.85539240280518669</v>
      </c>
      <c r="R27"/>
      <c r="S27" s="2">
        <v>26</v>
      </c>
      <c r="T27" s="1">
        <f>(S27-32)*5/9</f>
        <v>-3.3333333333333335</v>
      </c>
      <c r="U27" s="2">
        <f t="shared" si="4"/>
        <v>13.118527920000002</v>
      </c>
      <c r="V27" s="2">
        <f t="shared" si="13"/>
        <v>13.06</v>
      </c>
      <c r="W27" s="2">
        <f t="shared" si="14"/>
        <v>-2.5522767246433458</v>
      </c>
      <c r="X27" s="5"/>
      <c r="Y27" s="5"/>
      <c r="Z27" s="5"/>
      <c r="AA27" s="5"/>
      <c r="AB27" s="5"/>
      <c r="AC27" s="5"/>
      <c r="AD27" s="5"/>
      <c r="AE27" s="5"/>
      <c r="AF27" s="5">
        <f t="shared" si="15"/>
        <v>12.500555555555556</v>
      </c>
      <c r="AG27" s="2">
        <f t="shared" si="16"/>
        <v>-66.828020000000009</v>
      </c>
    </row>
    <row r="28" spans="1:33" x14ac:dyDescent="0.3">
      <c r="A28" s="5">
        <f t="shared" si="9"/>
        <v>13.000555555555556</v>
      </c>
      <c r="B28">
        <v>83</v>
      </c>
      <c r="C28" t="s">
        <v>310</v>
      </c>
      <c r="D28">
        <v>1644777437</v>
      </c>
      <c r="E28">
        <v>6.6630000000000003</v>
      </c>
      <c r="F28">
        <v>13.15</v>
      </c>
      <c r="G28">
        <v>-2.3420000000000001</v>
      </c>
      <c r="H28">
        <v>0.83030000000000004</v>
      </c>
      <c r="I28">
        <v>0.42949999999999999</v>
      </c>
      <c r="J28">
        <v>12.214</v>
      </c>
      <c r="K28">
        <v>0</v>
      </c>
      <c r="L28">
        <v>-121464</v>
      </c>
      <c r="M28">
        <f t="shared" si="0"/>
        <v>13.177541920000001</v>
      </c>
      <c r="N28">
        <f t="shared" si="10"/>
        <v>-66720</v>
      </c>
      <c r="O28" s="4">
        <f t="shared" si="1"/>
        <v>426013.2</v>
      </c>
      <c r="P28">
        <f t="shared" si="11"/>
        <v>359293.2</v>
      </c>
      <c r="Q28">
        <f t="shared" si="12"/>
        <v>0.84338513454512676</v>
      </c>
      <c r="R28"/>
      <c r="U28" s="2">
        <f t="shared" si="4"/>
        <v>13.17088992</v>
      </c>
      <c r="V28" s="2">
        <f t="shared" si="13"/>
        <v>13.15</v>
      </c>
      <c r="W28" s="2">
        <f t="shared" si="14"/>
        <v>-5.614859094790777</v>
      </c>
      <c r="X28" s="5"/>
      <c r="Y28" s="5"/>
      <c r="Z28" s="6"/>
      <c r="AA28" s="6"/>
      <c r="AB28" s="5"/>
      <c r="AC28" s="5"/>
      <c r="AD28" s="5"/>
      <c r="AE28" s="5"/>
      <c r="AF28" s="5">
        <f t="shared" si="15"/>
        <v>13.000555555555556</v>
      </c>
      <c r="AG28" s="2">
        <f t="shared" si="16"/>
        <v>-30.797300000000003</v>
      </c>
    </row>
    <row r="29" spans="1:33" x14ac:dyDescent="0.3">
      <c r="A29" s="5">
        <f t="shared" si="9"/>
        <v>13.500555555555556</v>
      </c>
      <c r="B29">
        <v>84</v>
      </c>
      <c r="C29" t="s">
        <v>309</v>
      </c>
      <c r="D29">
        <v>1644779237</v>
      </c>
      <c r="E29">
        <v>6.04</v>
      </c>
      <c r="F29">
        <v>13.15</v>
      </c>
      <c r="G29">
        <v>-2.403</v>
      </c>
      <c r="H29">
        <v>0.82740000000000002</v>
      </c>
      <c r="I29">
        <v>0.42320000000000002</v>
      </c>
      <c r="J29">
        <v>12.178000000000001</v>
      </c>
      <c r="K29">
        <v>0</v>
      </c>
      <c r="L29">
        <v>-125712</v>
      </c>
      <c r="M29">
        <f t="shared" si="0"/>
        <v>13.178259280000001</v>
      </c>
      <c r="N29">
        <f t="shared" si="10"/>
        <v>-70968</v>
      </c>
      <c r="O29" s="4">
        <f t="shared" si="1"/>
        <v>428256</v>
      </c>
      <c r="P29">
        <f t="shared" si="11"/>
        <v>357288</v>
      </c>
      <c r="Q29">
        <f t="shared" si="12"/>
        <v>0.8342860345214077</v>
      </c>
      <c r="R29"/>
      <c r="S29" s="2">
        <v>26</v>
      </c>
      <c r="T29" s="1">
        <f>(S29-32)*5/9</f>
        <v>-3.3333333333333335</v>
      </c>
      <c r="U29" s="2">
        <f t="shared" si="4"/>
        <v>13.17409928</v>
      </c>
      <c r="V29" s="2">
        <f t="shared" si="13"/>
        <v>13.15</v>
      </c>
      <c r="W29" s="2">
        <f t="shared" si="14"/>
        <v>-5.472326258843113</v>
      </c>
      <c r="X29" s="6"/>
      <c r="Y29" s="5"/>
      <c r="Z29" s="5"/>
      <c r="AA29" s="5"/>
      <c r="AB29" s="5"/>
      <c r="AC29" s="5"/>
      <c r="AD29" s="5"/>
      <c r="AE29" s="5"/>
      <c r="AF29" s="5">
        <f t="shared" si="15"/>
        <v>13.500555555555556</v>
      </c>
      <c r="AG29" s="2">
        <f t="shared" si="16"/>
        <v>-31.599450000000001</v>
      </c>
    </row>
    <row r="30" spans="1:33" x14ac:dyDescent="0.3">
      <c r="A30" s="5">
        <f t="shared" si="9"/>
        <v>14.000833333333333</v>
      </c>
      <c r="B30">
        <v>85</v>
      </c>
      <c r="C30" t="s">
        <v>308</v>
      </c>
      <c r="D30">
        <v>1644781038</v>
      </c>
      <c r="E30">
        <v>5.2850000000000001</v>
      </c>
      <c r="F30">
        <v>13.146000000000001</v>
      </c>
      <c r="G30">
        <v>-2.403</v>
      </c>
      <c r="H30">
        <v>0.82620000000000005</v>
      </c>
      <c r="I30">
        <v>0.41699999999999998</v>
      </c>
      <c r="J30">
        <v>12.151999999999999</v>
      </c>
      <c r="K30">
        <v>0</v>
      </c>
      <c r="L30">
        <v>-129984</v>
      </c>
      <c r="M30">
        <f t="shared" si="0"/>
        <v>13.174259280000001</v>
      </c>
      <c r="N30">
        <f t="shared" si="10"/>
        <v>-75240</v>
      </c>
      <c r="O30" s="4">
        <f t="shared" si="1"/>
        <v>430974</v>
      </c>
      <c r="P30">
        <f t="shared" si="11"/>
        <v>355734</v>
      </c>
      <c r="Q30">
        <f t="shared" si="12"/>
        <v>0.82541870275237017</v>
      </c>
      <c r="R30"/>
      <c r="U30" s="2">
        <f t="shared" si="4"/>
        <v>13.173119280000002</v>
      </c>
      <c r="V30" s="2">
        <f t="shared" si="13"/>
        <v>13.146000000000001</v>
      </c>
      <c r="W30" s="2">
        <f t="shared" si="14"/>
        <v>-5.4706616729088644</v>
      </c>
      <c r="X30" s="5"/>
      <c r="Y30" s="5"/>
      <c r="Z30" s="5"/>
      <c r="AA30" s="5"/>
      <c r="AB30" s="5"/>
      <c r="AC30" s="5"/>
      <c r="AD30" s="5"/>
      <c r="AE30" s="5"/>
      <c r="AF30" s="5">
        <f t="shared" si="15"/>
        <v>14.000833333333333</v>
      </c>
      <c r="AG30" s="2">
        <f t="shared" si="16"/>
        <v>-31.589838000000004</v>
      </c>
    </row>
    <row r="31" spans="1:33" x14ac:dyDescent="0.3">
      <c r="A31" s="5">
        <f t="shared" si="9"/>
        <v>14.500833333333333</v>
      </c>
      <c r="B31">
        <v>86</v>
      </c>
      <c r="C31" t="s">
        <v>307</v>
      </c>
      <c r="D31">
        <v>1644782838</v>
      </c>
      <c r="E31">
        <v>4.6399999999999997</v>
      </c>
      <c r="F31">
        <v>13.137</v>
      </c>
      <c r="G31">
        <v>-2.3420000000000001</v>
      </c>
      <c r="H31">
        <v>0.82369999999999999</v>
      </c>
      <c r="I31">
        <v>0.41089999999999999</v>
      </c>
      <c r="J31">
        <v>12.118</v>
      </c>
      <c r="K31">
        <v>0</v>
      </c>
      <c r="L31">
        <v>-134232</v>
      </c>
      <c r="M31">
        <f t="shared" si="0"/>
        <v>13.164541920000001</v>
      </c>
      <c r="N31">
        <f t="shared" si="10"/>
        <v>-79488</v>
      </c>
      <c r="O31" s="4">
        <f t="shared" si="1"/>
        <v>433296</v>
      </c>
      <c r="P31">
        <f t="shared" si="11"/>
        <v>353808</v>
      </c>
      <c r="Q31">
        <f t="shared" si="12"/>
        <v>0.8165503489531406</v>
      </c>
      <c r="R31"/>
      <c r="S31" s="2">
        <v>26</v>
      </c>
      <c r="T31" s="1">
        <f>(S31-32)*5/9</f>
        <v>-3.3333333333333335</v>
      </c>
      <c r="U31" s="2">
        <f t="shared" si="4"/>
        <v>13.165981920000002</v>
      </c>
      <c r="V31" s="2">
        <f t="shared" si="13"/>
        <v>13.137</v>
      </c>
      <c r="W31" s="2">
        <f t="shared" si="14"/>
        <v>-5.6093082835183603</v>
      </c>
      <c r="X31" s="7"/>
      <c r="Y31" s="6"/>
      <c r="Z31" s="5"/>
      <c r="AA31" s="5"/>
      <c r="AB31" s="5"/>
      <c r="AC31" s="5"/>
      <c r="AD31" s="5"/>
      <c r="AE31" s="5"/>
      <c r="AF31" s="5">
        <f t="shared" si="15"/>
        <v>14.500833333333333</v>
      </c>
      <c r="AG31" s="2">
        <f t="shared" si="16"/>
        <v>-30.766854000000002</v>
      </c>
    </row>
    <row r="32" spans="1:33" x14ac:dyDescent="0.3">
      <c r="A32" s="5">
        <f t="shared" si="9"/>
        <v>14.878055555555555</v>
      </c>
      <c r="B32">
        <v>87</v>
      </c>
      <c r="C32" t="s">
        <v>306</v>
      </c>
      <c r="D32">
        <v>1644784196</v>
      </c>
      <c r="E32">
        <v>4.2770000000000001</v>
      </c>
      <c r="F32">
        <v>12.999000000000001</v>
      </c>
      <c r="G32">
        <v>-6.782</v>
      </c>
      <c r="H32">
        <v>0.81640000000000001</v>
      </c>
      <c r="I32">
        <v>0.40629999999999999</v>
      </c>
      <c r="J32">
        <v>12.052</v>
      </c>
      <c r="K32">
        <v>0</v>
      </c>
      <c r="L32">
        <v>-139200</v>
      </c>
      <c r="M32">
        <f t="shared" si="0"/>
        <v>13.07875632</v>
      </c>
      <c r="N32">
        <f t="shared" si="10"/>
        <v>-84456</v>
      </c>
      <c r="O32" s="4">
        <f t="shared" si="1"/>
        <v>434602.8</v>
      </c>
      <c r="P32">
        <f t="shared" si="11"/>
        <v>350146.8</v>
      </c>
      <c r="Q32">
        <f t="shared" si="12"/>
        <v>0.8056708332297905</v>
      </c>
      <c r="R32"/>
      <c r="U32" s="2">
        <f t="shared" si="4"/>
        <v>13.081648319999999</v>
      </c>
      <c r="V32" s="2">
        <f t="shared" si="13"/>
        <v>12.999000000000001</v>
      </c>
      <c r="W32" s="2">
        <f t="shared" si="14"/>
        <v>-1.916691241521675</v>
      </c>
      <c r="X32" s="7"/>
      <c r="Y32" s="5"/>
      <c r="Z32" s="5"/>
      <c r="AA32" s="5"/>
      <c r="AB32" s="5"/>
      <c r="AC32" s="5"/>
      <c r="AD32" s="5"/>
      <c r="AE32" s="5"/>
      <c r="AF32" s="5">
        <f t="shared" si="15"/>
        <v>14.878055555555555</v>
      </c>
      <c r="AG32" s="2">
        <f t="shared" si="16"/>
        <v>-88.15921800000001</v>
      </c>
    </row>
    <row r="33" spans="1:33" x14ac:dyDescent="0.3">
      <c r="A33" s="5">
        <f t="shared" si="9"/>
        <v>15.000833333333333</v>
      </c>
      <c r="B33">
        <v>88</v>
      </c>
      <c r="C33" t="s">
        <v>305</v>
      </c>
      <c r="D33">
        <v>1644784638</v>
      </c>
      <c r="E33">
        <v>4.827</v>
      </c>
      <c r="F33">
        <v>12.961</v>
      </c>
      <c r="G33">
        <v>-7.6449999999999996</v>
      </c>
      <c r="H33">
        <v>0.80330000000000001</v>
      </c>
      <c r="I33">
        <v>0.40489999999999998</v>
      </c>
      <c r="J33">
        <v>11.957000000000001</v>
      </c>
      <c r="K33">
        <v>0</v>
      </c>
      <c r="L33">
        <v>-142440</v>
      </c>
      <c r="M33">
        <f t="shared" si="0"/>
        <v>13.050905200000001</v>
      </c>
      <c r="N33">
        <f t="shared" si="10"/>
        <v>-87696</v>
      </c>
      <c r="O33" s="4">
        <f t="shared" si="1"/>
        <v>432622.8</v>
      </c>
      <c r="P33">
        <f t="shared" si="11"/>
        <v>344926.8</v>
      </c>
      <c r="Q33">
        <f t="shared" si="12"/>
        <v>0.79729223702495566</v>
      </c>
      <c r="R33"/>
      <c r="U33" s="2">
        <f t="shared" si="4"/>
        <v>13.051597200000002</v>
      </c>
      <c r="V33" s="2">
        <f t="shared" si="13"/>
        <v>12.961</v>
      </c>
      <c r="W33" s="2">
        <f t="shared" si="14"/>
        <v>-1.6953564421190321</v>
      </c>
      <c r="X33" s="5"/>
      <c r="Y33" s="5"/>
      <c r="Z33" s="5"/>
      <c r="AA33" s="5"/>
      <c r="AB33" s="5"/>
      <c r="AC33" s="5"/>
      <c r="AD33" s="5"/>
      <c r="AE33" s="5"/>
      <c r="AF33" s="5">
        <f t="shared" si="15"/>
        <v>15.000833333333333</v>
      </c>
      <c r="AG33" s="2">
        <f t="shared" si="16"/>
        <v>-99.086844999999997</v>
      </c>
    </row>
    <row r="34" spans="1:33" x14ac:dyDescent="0.3">
      <c r="A34" s="5">
        <f t="shared" si="9"/>
        <v>15.500833333333333</v>
      </c>
      <c r="B34">
        <v>89</v>
      </c>
      <c r="C34" t="s">
        <v>304</v>
      </c>
      <c r="D34">
        <v>1644786438</v>
      </c>
      <c r="E34">
        <v>6.6920000000000002</v>
      </c>
      <c r="F34">
        <v>13.038</v>
      </c>
      <c r="G34">
        <v>-4.3150000000000004</v>
      </c>
      <c r="H34">
        <v>0.75890000000000002</v>
      </c>
      <c r="I34">
        <v>0.39889999999999998</v>
      </c>
      <c r="J34">
        <v>10.273</v>
      </c>
      <c r="K34">
        <v>0</v>
      </c>
      <c r="L34">
        <v>-151680</v>
      </c>
      <c r="M34">
        <f t="shared" ref="M34:M65" si="17">F34-G34*$AJ$2</f>
        <v>13.0887444</v>
      </c>
      <c r="N34">
        <f t="shared" si="10"/>
        <v>-96936</v>
      </c>
      <c r="O34" s="4">
        <f t="shared" si="1"/>
        <v>425908.8</v>
      </c>
      <c r="P34">
        <f t="shared" si="11"/>
        <v>328972.79999999999</v>
      </c>
      <c r="Q34">
        <f t="shared" si="12"/>
        <v>0.77240197901522578</v>
      </c>
      <c r="R34"/>
      <c r="S34" s="2">
        <v>26</v>
      </c>
      <c r="T34" s="1">
        <f>(S34-32)*5/9</f>
        <v>-3.3333333333333335</v>
      </c>
      <c r="U34" s="2">
        <f t="shared" si="4"/>
        <v>13.0819764</v>
      </c>
      <c r="V34" s="5">
        <f t="shared" si="13"/>
        <v>13.038</v>
      </c>
      <c r="W34" s="5">
        <f t="shared" si="14"/>
        <v>-3.0215527230590959</v>
      </c>
      <c r="X34" s="5"/>
      <c r="Y34" s="5"/>
      <c r="Z34" s="5"/>
      <c r="AA34" s="5"/>
      <c r="AB34" s="5"/>
      <c r="AC34" s="5"/>
      <c r="AD34" s="5"/>
      <c r="AE34" s="5"/>
      <c r="AF34" s="5">
        <f t="shared" si="15"/>
        <v>15.500833333333333</v>
      </c>
      <c r="AG34" s="2">
        <f t="shared" si="16"/>
        <v>-56.258970000000005</v>
      </c>
    </row>
    <row r="35" spans="1:33" s="5" customFormat="1" ht="13.2" customHeight="1" x14ac:dyDescent="0.3">
      <c r="A35" s="5">
        <f t="shared" si="9"/>
        <v>16.000833333333333</v>
      </c>
      <c r="B35" s="4">
        <v>90</v>
      </c>
      <c r="C35" s="4" t="s">
        <v>303</v>
      </c>
      <c r="D35" s="4">
        <v>1644788238</v>
      </c>
      <c r="E35" s="4">
        <v>6.3029999999999999</v>
      </c>
      <c r="F35" s="4">
        <v>13.025</v>
      </c>
      <c r="G35" s="4">
        <v>-4.6230000000000002</v>
      </c>
      <c r="H35" s="4">
        <v>0.74429999999999996</v>
      </c>
      <c r="I35" s="4">
        <v>0.3931</v>
      </c>
      <c r="J35" s="4">
        <v>8.7110000000000003</v>
      </c>
      <c r="K35" s="4">
        <v>0</v>
      </c>
      <c r="L35" s="4">
        <v>-159936</v>
      </c>
      <c r="M35" s="4">
        <f t="shared" si="17"/>
        <v>13.079366480000001</v>
      </c>
      <c r="N35">
        <f t="shared" si="10"/>
        <v>-105192</v>
      </c>
      <c r="O35" s="4">
        <f t="shared" si="1"/>
        <v>427309.2</v>
      </c>
      <c r="P35" s="4">
        <f t="shared" si="11"/>
        <v>322117.2</v>
      </c>
      <c r="Q35" s="4">
        <f t="shared" si="12"/>
        <v>0.75382697119556519</v>
      </c>
      <c r="R35" s="4"/>
      <c r="T35" s="8"/>
      <c r="U35" s="2">
        <f t="shared" si="4"/>
        <v>13.074154480000001</v>
      </c>
      <c r="V35" s="5">
        <f t="shared" si="13"/>
        <v>13.025</v>
      </c>
      <c r="W35" s="5">
        <f t="shared" si="14"/>
        <v>-2.8174345662989402</v>
      </c>
      <c r="AF35" s="5">
        <f t="shared" si="15"/>
        <v>16.000833333333333</v>
      </c>
      <c r="AG35" s="5">
        <f t="shared" si="16"/>
        <v>-60.214575000000004</v>
      </c>
    </row>
    <row r="36" spans="1:33" x14ac:dyDescent="0.3">
      <c r="A36" s="5">
        <f t="shared" si="9"/>
        <v>16.500833333333333</v>
      </c>
      <c r="B36">
        <v>91</v>
      </c>
      <c r="C36" t="s">
        <v>302</v>
      </c>
      <c r="D36">
        <v>1644790038</v>
      </c>
      <c r="E36">
        <v>5.57</v>
      </c>
      <c r="F36">
        <v>12.999000000000001</v>
      </c>
      <c r="G36">
        <v>-4.6849999999999996</v>
      </c>
      <c r="H36">
        <v>0.73419999999999996</v>
      </c>
      <c r="I36">
        <v>0.38740000000000002</v>
      </c>
      <c r="J36">
        <v>7.6180000000000003</v>
      </c>
      <c r="K36">
        <v>0</v>
      </c>
      <c r="L36">
        <v>-168096</v>
      </c>
      <c r="M36">
        <f t="shared" si="17"/>
        <v>13.0540956</v>
      </c>
      <c r="N36">
        <f t="shared" si="10"/>
        <v>-113352</v>
      </c>
      <c r="O36" s="4">
        <f t="shared" si="1"/>
        <v>429947.99999999994</v>
      </c>
      <c r="P36">
        <f t="shared" si="11"/>
        <v>316595.99999999994</v>
      </c>
      <c r="Q36">
        <f t="shared" si="12"/>
        <v>0.7363588154846632</v>
      </c>
      <c r="R36"/>
      <c r="S36" s="5">
        <v>25</v>
      </c>
      <c r="T36" s="1">
        <f>(S36-32)*5/9</f>
        <v>-3.8888888888888888</v>
      </c>
      <c r="U36" s="2">
        <f t="shared" si="4"/>
        <v>13.051815599999999</v>
      </c>
      <c r="V36" s="5">
        <f t="shared" si="13"/>
        <v>12.999000000000001</v>
      </c>
      <c r="W36" s="5">
        <f t="shared" si="14"/>
        <v>-2.7745997865528285</v>
      </c>
      <c r="X36" s="5"/>
      <c r="Y36" s="5"/>
      <c r="Z36" s="5"/>
      <c r="AA36" s="5"/>
      <c r="AB36" s="5"/>
      <c r="AC36" s="5"/>
      <c r="AD36" s="5"/>
      <c r="AE36" s="5"/>
      <c r="AF36" s="5">
        <f t="shared" si="15"/>
        <v>16.500833333333333</v>
      </c>
      <c r="AG36" s="2">
        <f t="shared" si="16"/>
        <v>-60.900314999999999</v>
      </c>
    </row>
    <row r="37" spans="1:33" x14ac:dyDescent="0.3">
      <c r="A37" s="5">
        <f t="shared" si="9"/>
        <v>17.000833333333333</v>
      </c>
      <c r="B37">
        <v>92</v>
      </c>
      <c r="C37" t="s">
        <v>301</v>
      </c>
      <c r="D37">
        <v>1644791838</v>
      </c>
      <c r="E37">
        <v>4.9349999999999996</v>
      </c>
      <c r="F37">
        <v>12.977</v>
      </c>
      <c r="G37">
        <v>-4.6230000000000002</v>
      </c>
      <c r="H37">
        <v>0.72319999999999995</v>
      </c>
      <c r="I37">
        <v>0.38169999999999998</v>
      </c>
      <c r="J37">
        <v>6.468</v>
      </c>
      <c r="K37">
        <v>0</v>
      </c>
      <c r="L37">
        <v>-176208</v>
      </c>
      <c r="M37">
        <f t="shared" si="17"/>
        <v>13.031366480000001</v>
      </c>
      <c r="N37">
        <f t="shared" si="10"/>
        <v>-121464</v>
      </c>
      <c r="O37" s="4">
        <f t="shared" si="1"/>
        <v>432234</v>
      </c>
      <c r="P37">
        <f t="shared" si="11"/>
        <v>310770</v>
      </c>
      <c r="Q37">
        <f t="shared" si="12"/>
        <v>0.71898554949402405</v>
      </c>
      <c r="R37"/>
      <c r="S37" s="5"/>
      <c r="U37" s="2">
        <f t="shared" si="4"/>
        <v>13.031626480000002</v>
      </c>
      <c r="V37" s="5">
        <f t="shared" si="13"/>
        <v>12.977</v>
      </c>
      <c r="W37" s="5">
        <f t="shared" si="14"/>
        <v>-2.8070516980315809</v>
      </c>
      <c r="X37" s="5"/>
      <c r="Y37" s="5"/>
      <c r="Z37" s="5"/>
      <c r="AA37" s="5"/>
      <c r="AB37" s="5"/>
      <c r="AC37" s="5"/>
      <c r="AD37" s="5"/>
      <c r="AE37" s="5"/>
      <c r="AF37" s="5">
        <f t="shared" si="15"/>
        <v>17.000833333333333</v>
      </c>
      <c r="AG37" s="2">
        <f t="shared" si="16"/>
        <v>-59.992671000000001</v>
      </c>
    </row>
    <row r="38" spans="1:33" x14ac:dyDescent="0.3">
      <c r="A38" s="5">
        <f t="shared" si="9"/>
        <v>17.500833333333333</v>
      </c>
      <c r="B38">
        <v>93</v>
      </c>
      <c r="C38" t="s">
        <v>300</v>
      </c>
      <c r="D38">
        <v>1644793638</v>
      </c>
      <c r="E38">
        <v>4.415</v>
      </c>
      <c r="F38">
        <v>12.957000000000001</v>
      </c>
      <c r="G38">
        <v>-4.5</v>
      </c>
      <c r="H38">
        <v>0.71040000000000003</v>
      </c>
      <c r="I38">
        <v>0.37609999999999999</v>
      </c>
      <c r="J38">
        <v>5.1719999999999997</v>
      </c>
      <c r="K38">
        <v>0</v>
      </c>
      <c r="L38">
        <v>-184560</v>
      </c>
      <c r="M38">
        <f t="shared" si="17"/>
        <v>13.009920000000001</v>
      </c>
      <c r="N38">
        <f t="shared" si="10"/>
        <v>-129816</v>
      </c>
      <c r="O38" s="4">
        <f t="shared" si="1"/>
        <v>434106.00000000006</v>
      </c>
      <c r="P38">
        <f t="shared" si="11"/>
        <v>304290.00000000006</v>
      </c>
      <c r="Q38">
        <f t="shared" si="12"/>
        <v>0.7009578305759423</v>
      </c>
      <c r="R38"/>
      <c r="S38" s="5">
        <v>25</v>
      </c>
      <c r="T38" s="1">
        <f>(S38-32)*5/9</f>
        <v>-3.8888888888888888</v>
      </c>
      <c r="U38" s="2">
        <f t="shared" si="4"/>
        <v>13.012260000000001</v>
      </c>
      <c r="V38" s="5">
        <f t="shared" si="13"/>
        <v>12.957000000000001</v>
      </c>
      <c r="W38" s="5">
        <f t="shared" si="14"/>
        <v>-2.8793333333333333</v>
      </c>
      <c r="X38" s="5"/>
      <c r="Y38" s="5"/>
      <c r="Z38" s="5"/>
      <c r="AA38" s="5"/>
      <c r="AB38" s="5"/>
      <c r="AC38" s="5"/>
      <c r="AD38" s="5"/>
      <c r="AE38" s="5"/>
      <c r="AF38" s="5">
        <f t="shared" si="15"/>
        <v>17.500833333333333</v>
      </c>
      <c r="AG38" s="2">
        <f t="shared" si="16"/>
        <v>-58.3065</v>
      </c>
    </row>
    <row r="39" spans="1:33" x14ac:dyDescent="0.3">
      <c r="A39" s="5">
        <f t="shared" si="9"/>
        <v>18.000833333333333</v>
      </c>
      <c r="B39">
        <v>94</v>
      </c>
      <c r="C39" t="s">
        <v>299</v>
      </c>
      <c r="D39">
        <v>1644795438</v>
      </c>
      <c r="E39">
        <v>5.8019999999999996</v>
      </c>
      <c r="F39">
        <v>12.943</v>
      </c>
      <c r="G39">
        <v>-4.4379999999999997</v>
      </c>
      <c r="H39">
        <v>0.6663</v>
      </c>
      <c r="I39">
        <v>0.37059999999999998</v>
      </c>
      <c r="J39">
        <v>4.173</v>
      </c>
      <c r="K39">
        <v>0</v>
      </c>
      <c r="L39">
        <v>-196464</v>
      </c>
      <c r="M39">
        <f t="shared" si="17"/>
        <v>12.995190879999999</v>
      </c>
      <c r="N39">
        <f t="shared" si="10"/>
        <v>-141720</v>
      </c>
      <c r="O39" s="4">
        <f t="shared" si="1"/>
        <v>429112.8</v>
      </c>
      <c r="P39">
        <f t="shared" si="11"/>
        <v>287392.8</v>
      </c>
      <c r="Q39">
        <f t="shared" si="12"/>
        <v>0.66973718798413839</v>
      </c>
      <c r="R39"/>
      <c r="S39" s="5"/>
      <c r="U39" s="2">
        <f t="shared" si="4"/>
        <v>12.991982879999998</v>
      </c>
      <c r="V39" s="5">
        <f t="shared" si="13"/>
        <v>12.943</v>
      </c>
      <c r="W39" s="5">
        <f t="shared" si="14"/>
        <v>-2.9164037854889591</v>
      </c>
      <c r="X39" s="5"/>
      <c r="Y39" s="5"/>
      <c r="Z39" s="5"/>
      <c r="AA39" s="5"/>
      <c r="AB39" s="5"/>
      <c r="AC39" s="5"/>
      <c r="AD39" s="5"/>
      <c r="AE39" s="5"/>
      <c r="AF39" s="5">
        <f t="shared" si="15"/>
        <v>18.000833333333333</v>
      </c>
      <c r="AG39" s="2">
        <f t="shared" si="16"/>
        <v>-57.441033999999995</v>
      </c>
    </row>
    <row r="40" spans="1:33" x14ac:dyDescent="0.3">
      <c r="A40" s="5">
        <f t="shared" si="9"/>
        <v>18.500833333333333</v>
      </c>
      <c r="B40">
        <v>95</v>
      </c>
      <c r="C40" t="s">
        <v>298</v>
      </c>
      <c r="D40">
        <v>1644797238</v>
      </c>
      <c r="E40">
        <v>6.5650000000000004</v>
      </c>
      <c r="F40">
        <v>12.965</v>
      </c>
      <c r="G40">
        <v>-4.3769999999999998</v>
      </c>
      <c r="H40">
        <v>0.63629999999999998</v>
      </c>
      <c r="I40">
        <v>0.36509999999999998</v>
      </c>
      <c r="J40">
        <v>4.1970000000000001</v>
      </c>
      <c r="K40">
        <v>0</v>
      </c>
      <c r="L40">
        <v>-204624</v>
      </c>
      <c r="M40">
        <f t="shared" si="17"/>
        <v>13.01647352</v>
      </c>
      <c r="N40">
        <f t="shared" si="10"/>
        <v>-149880</v>
      </c>
      <c r="O40" s="4">
        <f t="shared" si="1"/>
        <v>426366</v>
      </c>
      <c r="P40">
        <f t="shared" si="11"/>
        <v>276486</v>
      </c>
      <c r="Q40">
        <f t="shared" si="12"/>
        <v>0.64847103193031341</v>
      </c>
      <c r="R40"/>
      <c r="S40" s="5">
        <v>25</v>
      </c>
      <c r="T40" s="1">
        <f>(S40-32)*5/9</f>
        <v>-3.8888888888888888</v>
      </c>
      <c r="U40" s="2">
        <f t="shared" si="4"/>
        <v>13.010213520000001</v>
      </c>
      <c r="V40" s="5">
        <f t="shared" si="13"/>
        <v>12.965</v>
      </c>
      <c r="W40" s="5">
        <f t="shared" si="14"/>
        <v>-2.962074480237606</v>
      </c>
      <c r="X40" s="5"/>
      <c r="Y40" s="5"/>
      <c r="AF40" s="2">
        <f t="shared" si="15"/>
        <v>18.500833333333333</v>
      </c>
      <c r="AG40" s="2">
        <f t="shared" si="16"/>
        <v>-56.747805</v>
      </c>
    </row>
    <row r="41" spans="1:33" x14ac:dyDescent="0.3">
      <c r="A41" s="5">
        <f t="shared" si="9"/>
        <v>19.000833333333333</v>
      </c>
      <c r="B41">
        <v>96</v>
      </c>
      <c r="C41" t="s">
        <v>297</v>
      </c>
      <c r="D41">
        <v>1644799038</v>
      </c>
      <c r="E41">
        <v>5.8730000000000002</v>
      </c>
      <c r="F41">
        <v>12.939</v>
      </c>
      <c r="G41">
        <v>-4.5620000000000003</v>
      </c>
      <c r="H41">
        <v>0.62680000000000002</v>
      </c>
      <c r="I41">
        <v>0.35980000000000001</v>
      </c>
      <c r="J41">
        <v>4.1760000000000002</v>
      </c>
      <c r="K41">
        <v>0</v>
      </c>
      <c r="L41">
        <v>-212616</v>
      </c>
      <c r="M41">
        <f t="shared" si="17"/>
        <v>12.992649119999999</v>
      </c>
      <c r="N41">
        <f t="shared" si="10"/>
        <v>-157872</v>
      </c>
      <c r="O41" s="4">
        <f t="shared" si="1"/>
        <v>428857.2</v>
      </c>
      <c r="P41">
        <f t="shared" si="11"/>
        <v>270985.2</v>
      </c>
      <c r="Q41">
        <f t="shared" si="12"/>
        <v>0.63187746410693346</v>
      </c>
      <c r="R41"/>
      <c r="S41" s="5"/>
      <c r="U41" s="2">
        <f t="shared" si="4"/>
        <v>12.98915712</v>
      </c>
      <c r="V41" s="5">
        <f t="shared" si="13"/>
        <v>12.939</v>
      </c>
      <c r="W41" s="5">
        <f t="shared" si="14"/>
        <v>-2.836256028057869</v>
      </c>
      <c r="AF41" s="2">
        <f t="shared" si="15"/>
        <v>19.000833333333333</v>
      </c>
      <c r="AG41" s="2">
        <f t="shared" si="16"/>
        <v>-59.027718000000007</v>
      </c>
    </row>
    <row r="42" spans="1:33" x14ac:dyDescent="0.3">
      <c r="A42" s="5">
        <f t="shared" si="9"/>
        <v>19.500833333333333</v>
      </c>
      <c r="B42">
        <v>97</v>
      </c>
      <c r="C42" t="s">
        <v>296</v>
      </c>
      <c r="D42">
        <v>1644800838</v>
      </c>
      <c r="E42">
        <v>5.077</v>
      </c>
      <c r="F42">
        <v>12.935</v>
      </c>
      <c r="G42">
        <v>-4.4379999999999997</v>
      </c>
      <c r="H42">
        <v>0.61860000000000004</v>
      </c>
      <c r="I42">
        <v>0.35460000000000003</v>
      </c>
      <c r="J42">
        <v>4.1520000000000001</v>
      </c>
      <c r="K42">
        <v>0</v>
      </c>
      <c r="L42">
        <v>-220632</v>
      </c>
      <c r="M42">
        <f t="shared" si="17"/>
        <v>12.98719088</v>
      </c>
      <c r="N42">
        <f t="shared" si="10"/>
        <v>-165888</v>
      </c>
      <c r="O42" s="4">
        <f t="shared" si="1"/>
        <v>431722.8</v>
      </c>
      <c r="P42">
        <f t="shared" si="11"/>
        <v>265834.8</v>
      </c>
      <c r="Q42">
        <f t="shared" si="12"/>
        <v>0.61575344179181646</v>
      </c>
      <c r="R42"/>
      <c r="S42" s="5">
        <v>25</v>
      </c>
      <c r="T42" s="1">
        <f>(S42-32)*5/9</f>
        <v>-3.8888888888888888</v>
      </c>
      <c r="U42" s="2">
        <f t="shared" si="4"/>
        <v>12.98688288</v>
      </c>
      <c r="V42" s="5">
        <f t="shared" si="13"/>
        <v>12.935</v>
      </c>
      <c r="W42" s="5">
        <f t="shared" si="14"/>
        <v>-2.9146011716989637</v>
      </c>
      <c r="AF42" s="2">
        <f t="shared" si="15"/>
        <v>19.500833333333333</v>
      </c>
      <c r="AG42" s="2">
        <f t="shared" si="16"/>
        <v>-57.405529999999999</v>
      </c>
    </row>
    <row r="43" spans="1:33" x14ac:dyDescent="0.3">
      <c r="A43" s="5">
        <f t="shared" si="9"/>
        <v>20.001111111111111</v>
      </c>
      <c r="B43">
        <v>98</v>
      </c>
      <c r="C43" t="s">
        <v>295</v>
      </c>
      <c r="D43">
        <v>1644802639</v>
      </c>
      <c r="E43">
        <v>4.4119999999999999</v>
      </c>
      <c r="F43">
        <v>12.922000000000001</v>
      </c>
      <c r="G43">
        <v>-4.7469999999999999</v>
      </c>
      <c r="H43">
        <v>0.60870000000000002</v>
      </c>
      <c r="I43">
        <v>0.34939999999999999</v>
      </c>
      <c r="J43">
        <v>4.1319999999999997</v>
      </c>
      <c r="K43">
        <v>0</v>
      </c>
      <c r="L43">
        <v>-228696</v>
      </c>
      <c r="M43">
        <f t="shared" si="17"/>
        <v>12.977824720000001</v>
      </c>
      <c r="N43">
        <f t="shared" si="10"/>
        <v>-173952</v>
      </c>
      <c r="O43" s="4">
        <f t="shared" si="1"/>
        <v>434116.80000000005</v>
      </c>
      <c r="P43">
        <f t="shared" si="11"/>
        <v>260164.80000000005</v>
      </c>
      <c r="Q43">
        <f t="shared" si="12"/>
        <v>0.59929677911566659</v>
      </c>
      <c r="R43"/>
      <c r="S43" s="5"/>
      <c r="U43" s="2">
        <f t="shared" si="4"/>
        <v>12.980176720000001</v>
      </c>
      <c r="V43" s="5">
        <f t="shared" si="13"/>
        <v>12.922000000000001</v>
      </c>
      <c r="W43" s="5">
        <f t="shared" si="14"/>
        <v>-2.7221402991362966</v>
      </c>
      <c r="AF43" s="2">
        <f t="shared" si="15"/>
        <v>20.001111111111111</v>
      </c>
      <c r="AG43" s="2">
        <f t="shared" si="16"/>
        <v>-61.340734000000005</v>
      </c>
    </row>
    <row r="44" spans="1:33" x14ac:dyDescent="0.3">
      <c r="A44" s="5">
        <f t="shared" si="9"/>
        <v>20.501111111111111</v>
      </c>
      <c r="B44">
        <v>99</v>
      </c>
      <c r="C44" t="s">
        <v>294</v>
      </c>
      <c r="D44">
        <v>1644804439</v>
      </c>
      <c r="E44">
        <v>6.0019999999999998</v>
      </c>
      <c r="F44">
        <v>12.909000000000001</v>
      </c>
      <c r="G44">
        <v>-4.3769999999999998</v>
      </c>
      <c r="H44">
        <v>0.56100000000000005</v>
      </c>
      <c r="I44">
        <v>0.34429999999999999</v>
      </c>
      <c r="J44">
        <v>4.18</v>
      </c>
      <c r="K44">
        <v>0</v>
      </c>
      <c r="L44">
        <v>-240432</v>
      </c>
      <c r="M44">
        <f t="shared" si="17"/>
        <v>12.960473520000001</v>
      </c>
      <c r="N44">
        <f t="shared" si="10"/>
        <v>-185688</v>
      </c>
      <c r="O44" s="4">
        <f t="shared" si="1"/>
        <v>428392.8</v>
      </c>
      <c r="P44">
        <f t="shared" si="11"/>
        <v>242704.8</v>
      </c>
      <c r="Q44">
        <f t="shared" si="12"/>
        <v>0.56654733693003245</v>
      </c>
      <c r="R44"/>
      <c r="S44" s="5">
        <v>25</v>
      </c>
      <c r="T44" s="1">
        <f>(S44-32)*5/9</f>
        <v>-3.8888888888888888</v>
      </c>
      <c r="U44" s="2">
        <f t="shared" si="4"/>
        <v>12.95646552</v>
      </c>
      <c r="V44" s="5">
        <f t="shared" si="13"/>
        <v>12.909000000000001</v>
      </c>
      <c r="W44" s="5">
        <f t="shared" si="14"/>
        <v>-2.9492803289924607</v>
      </c>
      <c r="AF44" s="2">
        <f t="shared" si="15"/>
        <v>20.501111111111111</v>
      </c>
      <c r="AG44" s="2">
        <f t="shared" si="16"/>
        <v>-56.502693000000001</v>
      </c>
    </row>
    <row r="45" spans="1:33" x14ac:dyDescent="0.3">
      <c r="A45" s="5">
        <f t="shared" si="9"/>
        <v>21.001111111111111</v>
      </c>
      <c r="B45">
        <v>100</v>
      </c>
      <c r="C45" t="s">
        <v>293</v>
      </c>
      <c r="D45">
        <v>1644806239</v>
      </c>
      <c r="E45">
        <v>6.4550000000000001</v>
      </c>
      <c r="F45">
        <v>12.917999999999999</v>
      </c>
      <c r="G45">
        <v>-4.6230000000000002</v>
      </c>
      <c r="H45">
        <v>0.53500000000000003</v>
      </c>
      <c r="I45">
        <v>0.3392</v>
      </c>
      <c r="J45">
        <v>4.1929999999999996</v>
      </c>
      <c r="K45">
        <v>0</v>
      </c>
      <c r="L45">
        <v>-248472</v>
      </c>
      <c r="M45">
        <f t="shared" si="17"/>
        <v>12.97236648</v>
      </c>
      <c r="N45">
        <f t="shared" si="10"/>
        <v>-193728</v>
      </c>
      <c r="O45" s="4">
        <f t="shared" si="1"/>
        <v>426762.00000000006</v>
      </c>
      <c r="P45">
        <f t="shared" si="11"/>
        <v>233034.00000000006</v>
      </c>
      <c r="Q45">
        <f t="shared" si="12"/>
        <v>0.546051429133803</v>
      </c>
      <c r="R45"/>
      <c r="S45" s="5"/>
      <c r="U45" s="2">
        <f t="shared" si="4"/>
        <v>12.96654648</v>
      </c>
      <c r="V45" s="5">
        <f t="shared" si="13"/>
        <v>12.917999999999999</v>
      </c>
      <c r="W45" s="5">
        <f t="shared" si="14"/>
        <v>-2.7942894224529522</v>
      </c>
      <c r="AF45" s="2">
        <f t="shared" si="15"/>
        <v>21.001111111111111</v>
      </c>
      <c r="AG45" s="2">
        <f t="shared" si="16"/>
        <v>-59.719914000000003</v>
      </c>
    </row>
    <row r="46" spans="1:33" x14ac:dyDescent="0.3">
      <c r="A46" s="5">
        <f t="shared" si="9"/>
        <v>21.501111111111111</v>
      </c>
      <c r="B46">
        <v>101</v>
      </c>
      <c r="C46" t="s">
        <v>292</v>
      </c>
      <c r="D46">
        <v>1644808039</v>
      </c>
      <c r="E46">
        <v>5.6680000000000001</v>
      </c>
      <c r="F46">
        <v>12.909000000000001</v>
      </c>
      <c r="G46">
        <v>-4.3769999999999998</v>
      </c>
      <c r="H46">
        <v>0.52739999999999998</v>
      </c>
      <c r="I46">
        <v>0.3342</v>
      </c>
      <c r="J46">
        <v>4.17</v>
      </c>
      <c r="K46">
        <v>0</v>
      </c>
      <c r="L46">
        <v>-256464</v>
      </c>
      <c r="M46">
        <f t="shared" si="17"/>
        <v>12.960473520000001</v>
      </c>
      <c r="N46">
        <f t="shared" si="10"/>
        <v>-201720</v>
      </c>
      <c r="O46" s="4">
        <f t="shared" si="1"/>
        <v>429595.19999999995</v>
      </c>
      <c r="P46">
        <f t="shared" si="11"/>
        <v>227875.19999999995</v>
      </c>
      <c r="Q46">
        <f t="shared" si="12"/>
        <v>0.53044168091263588</v>
      </c>
      <c r="R46"/>
      <c r="S46" s="5">
        <v>24</v>
      </c>
      <c r="T46" s="1">
        <f>(S46-32)*5/9</f>
        <v>-4.4444444444444446</v>
      </c>
      <c r="U46" s="2">
        <f t="shared" si="4"/>
        <v>12.95780152</v>
      </c>
      <c r="V46" s="5">
        <f t="shared" si="13"/>
        <v>12.909000000000001</v>
      </c>
      <c r="W46" s="5">
        <f t="shared" si="14"/>
        <v>-2.9492803289924607</v>
      </c>
      <c r="AF46" s="2">
        <f t="shared" si="15"/>
        <v>21.501111111111111</v>
      </c>
      <c r="AG46" s="2">
        <f t="shared" si="16"/>
        <v>-56.502693000000001</v>
      </c>
    </row>
    <row r="47" spans="1:33" x14ac:dyDescent="0.3">
      <c r="A47" s="5">
        <f t="shared" si="9"/>
        <v>22.001111111111111</v>
      </c>
      <c r="B47">
        <v>102</v>
      </c>
      <c r="C47" t="s">
        <v>291</v>
      </c>
      <c r="D47">
        <v>1644809839</v>
      </c>
      <c r="E47">
        <v>4.8170000000000002</v>
      </c>
      <c r="F47">
        <v>12.887</v>
      </c>
      <c r="G47">
        <v>-4.5</v>
      </c>
      <c r="H47">
        <v>0.52059999999999995</v>
      </c>
      <c r="I47">
        <v>0.32929999999999998</v>
      </c>
      <c r="J47">
        <v>4.1440000000000001</v>
      </c>
      <c r="K47">
        <v>0</v>
      </c>
      <c r="L47">
        <v>-264504</v>
      </c>
      <c r="M47">
        <f t="shared" si="17"/>
        <v>12.939920000000001</v>
      </c>
      <c r="N47">
        <f t="shared" si="10"/>
        <v>-209760</v>
      </c>
      <c r="O47" s="4">
        <f t="shared" si="1"/>
        <v>432658.8</v>
      </c>
      <c r="P47">
        <f t="shared" ref="P47:P65" si="18">N47+O47</f>
        <v>222898.8</v>
      </c>
      <c r="Q47">
        <f t="shared" ref="Q47:Q65" si="19">P47/O47</f>
        <v>0.5151837891659663</v>
      </c>
      <c r="R47"/>
      <c r="S47" s="5"/>
      <c r="U47" s="2">
        <f t="shared" si="4"/>
        <v>12.940652</v>
      </c>
      <c r="V47" s="5">
        <f t="shared" ref="V47:V65" si="20">F47-K47</f>
        <v>12.887</v>
      </c>
      <c r="W47" s="5">
        <f t="shared" ref="W47:W65" si="21">V47/G47</f>
        <v>-2.863777777777778</v>
      </c>
      <c r="AF47" s="2">
        <f t="shared" ref="AF47:AF68" si="22">A47</f>
        <v>22.001111111111111</v>
      </c>
      <c r="AG47" s="2">
        <f t="shared" ref="AG47:AG68" si="23">F47*G47</f>
        <v>-57.991500000000002</v>
      </c>
    </row>
    <row r="48" spans="1:33" x14ac:dyDescent="0.3">
      <c r="A48" s="5">
        <f t="shared" si="9"/>
        <v>22.501111111111111</v>
      </c>
      <c r="B48">
        <v>103</v>
      </c>
      <c r="C48" t="s">
        <v>290</v>
      </c>
      <c r="D48">
        <v>1644811639</v>
      </c>
      <c r="E48">
        <v>4.2229999999999999</v>
      </c>
      <c r="F48">
        <v>12.78</v>
      </c>
      <c r="G48">
        <v>-7.3979999999999997</v>
      </c>
      <c r="H48">
        <v>0.5071</v>
      </c>
      <c r="I48">
        <v>0.32450000000000001</v>
      </c>
      <c r="J48">
        <v>4.1269999999999998</v>
      </c>
      <c r="K48">
        <v>0</v>
      </c>
      <c r="L48">
        <v>-273936</v>
      </c>
      <c r="M48">
        <f t="shared" si="17"/>
        <v>12.86700048</v>
      </c>
      <c r="N48">
        <f t="shared" si="10"/>
        <v>-219192</v>
      </c>
      <c r="O48" s="4">
        <f t="shared" ref="O48:O65" si="24">360000*(1-0.01*(E48-25))</f>
        <v>434797.2</v>
      </c>
      <c r="P48">
        <f t="shared" si="18"/>
        <v>215605.2</v>
      </c>
      <c r="Q48">
        <f t="shared" si="19"/>
        <v>0.4958753184243137</v>
      </c>
      <c r="R48"/>
      <c r="S48" s="5">
        <v>25</v>
      </c>
      <c r="T48" s="1">
        <f>(S48-32)*5/9</f>
        <v>-3.8888888888888888</v>
      </c>
      <c r="U48" s="2">
        <f t="shared" ref="U48:U65" si="25">M48-($E48-5)*$Y$1</f>
        <v>12.870108479999999</v>
      </c>
      <c r="V48" s="5">
        <f t="shared" si="20"/>
        <v>12.78</v>
      </c>
      <c r="W48" s="5">
        <f t="shared" si="21"/>
        <v>-1.7274939172749391</v>
      </c>
      <c r="AF48" s="2">
        <f t="shared" si="22"/>
        <v>22.501111111111111</v>
      </c>
      <c r="AG48" s="2">
        <f t="shared" si="23"/>
        <v>-94.54643999999999</v>
      </c>
    </row>
    <row r="49" spans="1:33" x14ac:dyDescent="0.3">
      <c r="A49" s="5">
        <f t="shared" si="9"/>
        <v>23.001111111111111</v>
      </c>
      <c r="B49">
        <v>104</v>
      </c>
      <c r="C49" t="s">
        <v>289</v>
      </c>
      <c r="D49">
        <v>1644813439</v>
      </c>
      <c r="E49">
        <v>6.5720000000000001</v>
      </c>
      <c r="F49">
        <v>12.856999999999999</v>
      </c>
      <c r="G49">
        <v>-4.6230000000000002</v>
      </c>
      <c r="H49">
        <v>0.44929999999999998</v>
      </c>
      <c r="I49">
        <v>0.31969999999999998</v>
      </c>
      <c r="J49">
        <v>4.1970000000000001</v>
      </c>
      <c r="K49">
        <v>0</v>
      </c>
      <c r="L49">
        <v>-284304</v>
      </c>
      <c r="M49">
        <f t="shared" si="17"/>
        <v>12.91136648</v>
      </c>
      <c r="N49">
        <f t="shared" si="10"/>
        <v>-229560</v>
      </c>
      <c r="O49" s="4">
        <f t="shared" si="24"/>
        <v>426340.8</v>
      </c>
      <c r="P49">
        <f t="shared" si="18"/>
        <v>196780.79999999999</v>
      </c>
      <c r="Q49">
        <f t="shared" si="19"/>
        <v>0.46155751455173888</v>
      </c>
      <c r="R49"/>
      <c r="S49" s="5"/>
      <c r="U49" s="2">
        <f t="shared" si="25"/>
        <v>12.90507848</v>
      </c>
      <c r="V49" s="5">
        <f t="shared" si="20"/>
        <v>12.856999999999999</v>
      </c>
      <c r="W49" s="5">
        <f t="shared" si="21"/>
        <v>-2.7810945273631837</v>
      </c>
      <c r="AF49" s="2">
        <f t="shared" si="22"/>
        <v>23.001111111111111</v>
      </c>
      <c r="AG49" s="2">
        <f t="shared" si="23"/>
        <v>-59.437911</v>
      </c>
    </row>
    <row r="50" spans="1:33" x14ac:dyDescent="0.3">
      <c r="A50" s="5">
        <f t="shared" si="9"/>
        <v>23.501111111111111</v>
      </c>
      <c r="B50">
        <v>105</v>
      </c>
      <c r="C50" t="s">
        <v>288</v>
      </c>
      <c r="D50">
        <v>1644815239</v>
      </c>
      <c r="E50">
        <v>6.1420000000000003</v>
      </c>
      <c r="F50">
        <v>12.84</v>
      </c>
      <c r="G50">
        <v>-4.5620000000000003</v>
      </c>
      <c r="H50">
        <v>0.437</v>
      </c>
      <c r="I50">
        <v>0.31509999999999999</v>
      </c>
      <c r="J50">
        <v>4.1840000000000002</v>
      </c>
      <c r="K50">
        <v>0</v>
      </c>
      <c r="L50">
        <v>-292272</v>
      </c>
      <c r="M50">
        <f t="shared" si="17"/>
        <v>12.893649119999999</v>
      </c>
      <c r="N50">
        <f t="shared" si="10"/>
        <v>-237528</v>
      </c>
      <c r="O50" s="4">
        <f t="shared" si="24"/>
        <v>427888.8</v>
      </c>
      <c r="P50">
        <f t="shared" si="18"/>
        <v>190360.8</v>
      </c>
      <c r="Q50">
        <f t="shared" si="19"/>
        <v>0.44488381093405577</v>
      </c>
      <c r="R50"/>
      <c r="S50" s="5">
        <v>23</v>
      </c>
      <c r="T50" s="1">
        <f>(S50-32)*5/9</f>
        <v>-5</v>
      </c>
      <c r="U50" s="2">
        <f t="shared" si="25"/>
        <v>12.889081119999998</v>
      </c>
      <c r="V50" s="5">
        <f t="shared" si="20"/>
        <v>12.84</v>
      </c>
      <c r="W50" s="5">
        <f t="shared" si="21"/>
        <v>-2.8145550197281892</v>
      </c>
      <c r="AF50" s="2">
        <f t="shared" si="22"/>
        <v>23.501111111111111</v>
      </c>
      <c r="AG50" s="2">
        <f t="shared" si="23"/>
        <v>-58.576080000000005</v>
      </c>
    </row>
    <row r="51" spans="1:33" x14ac:dyDescent="0.3">
      <c r="A51" s="5">
        <f t="shared" si="9"/>
        <v>24.001111111111111</v>
      </c>
      <c r="B51">
        <v>106</v>
      </c>
      <c r="C51" t="s">
        <v>287</v>
      </c>
      <c r="D51">
        <v>1644817039</v>
      </c>
      <c r="E51">
        <v>5.1820000000000004</v>
      </c>
      <c r="F51">
        <v>12.814</v>
      </c>
      <c r="G51">
        <v>-4.2530000000000001</v>
      </c>
      <c r="H51">
        <v>0.43259999999999998</v>
      </c>
      <c r="I51">
        <v>0.31040000000000001</v>
      </c>
      <c r="J51">
        <v>4.1550000000000002</v>
      </c>
      <c r="K51">
        <v>0</v>
      </c>
      <c r="L51">
        <v>-300240</v>
      </c>
      <c r="M51">
        <f t="shared" si="17"/>
        <v>12.86401528</v>
      </c>
      <c r="N51">
        <f t="shared" si="10"/>
        <v>-245496</v>
      </c>
      <c r="O51" s="4">
        <f t="shared" si="24"/>
        <v>431344.8</v>
      </c>
      <c r="P51">
        <f t="shared" si="18"/>
        <v>185848.8</v>
      </c>
      <c r="Q51">
        <f t="shared" si="19"/>
        <v>0.4308590250769222</v>
      </c>
      <c r="R51"/>
      <c r="S51" s="5"/>
      <c r="U51" s="2">
        <f t="shared" si="25"/>
        <v>12.86328728</v>
      </c>
      <c r="V51" s="5">
        <f t="shared" si="20"/>
        <v>12.814</v>
      </c>
      <c r="W51" s="5">
        <f t="shared" si="21"/>
        <v>-3.0129320479661414</v>
      </c>
      <c r="AF51" s="2">
        <f t="shared" si="22"/>
        <v>24.001111111111111</v>
      </c>
      <c r="AG51" s="2">
        <f t="shared" si="23"/>
        <v>-54.497942000000002</v>
      </c>
    </row>
    <row r="52" spans="1:33" x14ac:dyDescent="0.3">
      <c r="A52" s="5">
        <f t="shared" si="9"/>
        <v>24.501111111111111</v>
      </c>
      <c r="B52">
        <v>107</v>
      </c>
      <c r="C52" t="s">
        <v>286</v>
      </c>
      <c r="D52">
        <v>1644818839</v>
      </c>
      <c r="E52">
        <v>4.3029999999999999</v>
      </c>
      <c r="F52">
        <v>12.78</v>
      </c>
      <c r="G52">
        <v>-4.5620000000000003</v>
      </c>
      <c r="H52">
        <v>0.42709999999999998</v>
      </c>
      <c r="I52">
        <v>0.30590000000000001</v>
      </c>
      <c r="J52">
        <v>4.1280000000000001</v>
      </c>
      <c r="K52">
        <v>0</v>
      </c>
      <c r="L52">
        <v>-308232</v>
      </c>
      <c r="M52">
        <f t="shared" si="17"/>
        <v>12.833649119999999</v>
      </c>
      <c r="N52">
        <f t="shared" si="10"/>
        <v>-253488</v>
      </c>
      <c r="O52" s="4">
        <f t="shared" si="24"/>
        <v>434509.2</v>
      </c>
      <c r="P52">
        <f t="shared" si="18"/>
        <v>181021.2</v>
      </c>
      <c r="Q52">
        <f t="shared" si="19"/>
        <v>0.41661074149868405</v>
      </c>
      <c r="R52"/>
      <c r="S52" s="5">
        <v>21</v>
      </c>
      <c r="T52" s="1">
        <f>(S52-32)*5/9</f>
        <v>-6.1111111111111107</v>
      </c>
      <c r="U52" s="2">
        <f t="shared" si="25"/>
        <v>12.836437119999999</v>
      </c>
      <c r="V52" s="5">
        <f t="shared" si="20"/>
        <v>12.78</v>
      </c>
      <c r="W52" s="5">
        <f t="shared" si="21"/>
        <v>-2.801402893467777</v>
      </c>
      <c r="AF52" s="2">
        <f t="shared" si="22"/>
        <v>24.501111111111111</v>
      </c>
      <c r="AG52" s="2">
        <f t="shared" si="23"/>
        <v>-58.30236</v>
      </c>
    </row>
    <row r="53" spans="1:33" x14ac:dyDescent="0.3">
      <c r="A53" s="5">
        <f t="shared" si="9"/>
        <v>25.001111111111111</v>
      </c>
      <c r="B53">
        <v>108</v>
      </c>
      <c r="C53" t="s">
        <v>285</v>
      </c>
      <c r="D53">
        <v>1644820639</v>
      </c>
      <c r="E53">
        <v>6.14</v>
      </c>
      <c r="F53">
        <v>12.741</v>
      </c>
      <c r="G53">
        <v>-4.5</v>
      </c>
      <c r="H53">
        <v>0.37209999999999999</v>
      </c>
      <c r="I53">
        <v>0.3014</v>
      </c>
      <c r="J53">
        <v>4.1840000000000002</v>
      </c>
      <c r="K53">
        <v>0</v>
      </c>
      <c r="L53">
        <v>-320280</v>
      </c>
      <c r="M53">
        <f t="shared" si="17"/>
        <v>12.79392</v>
      </c>
      <c r="N53">
        <f t="shared" si="10"/>
        <v>-265536</v>
      </c>
      <c r="O53" s="4">
        <f t="shared" si="24"/>
        <v>427896.00000000006</v>
      </c>
      <c r="P53">
        <f t="shared" si="18"/>
        <v>162360.00000000006</v>
      </c>
      <c r="Q53">
        <f t="shared" si="19"/>
        <v>0.37943799427898378</v>
      </c>
      <c r="R53"/>
      <c r="S53" s="5"/>
      <c r="U53" s="2">
        <f t="shared" si="25"/>
        <v>12.78936</v>
      </c>
      <c r="V53" s="5">
        <f t="shared" si="20"/>
        <v>12.741</v>
      </c>
      <c r="W53" s="5">
        <f t="shared" si="21"/>
        <v>-2.8313333333333333</v>
      </c>
      <c r="AF53" s="2">
        <f t="shared" si="22"/>
        <v>25.001111111111111</v>
      </c>
      <c r="AG53" s="2">
        <f t="shared" si="23"/>
        <v>-57.334499999999998</v>
      </c>
    </row>
    <row r="54" spans="1:33" x14ac:dyDescent="0.3">
      <c r="A54" s="5">
        <f t="shared" si="9"/>
        <v>25.501111111111111</v>
      </c>
      <c r="B54">
        <v>109</v>
      </c>
      <c r="C54" t="s">
        <v>284</v>
      </c>
      <c r="D54">
        <v>1644822439</v>
      </c>
      <c r="E54">
        <v>6.2320000000000002</v>
      </c>
      <c r="F54">
        <v>12.711</v>
      </c>
      <c r="G54">
        <v>-4.6230000000000002</v>
      </c>
      <c r="H54">
        <v>0.3513</v>
      </c>
      <c r="I54">
        <v>0.29699999999999999</v>
      </c>
      <c r="J54">
        <v>4.1870000000000003</v>
      </c>
      <c r="K54">
        <v>0</v>
      </c>
      <c r="L54">
        <v>-328368</v>
      </c>
      <c r="M54">
        <f t="shared" si="17"/>
        <v>12.765366480000001</v>
      </c>
      <c r="N54">
        <f t="shared" si="10"/>
        <v>-273624</v>
      </c>
      <c r="O54" s="4">
        <f t="shared" si="24"/>
        <v>427564.80000000005</v>
      </c>
      <c r="P54">
        <f t="shared" si="18"/>
        <v>153940.80000000005</v>
      </c>
      <c r="Q54">
        <f t="shared" si="19"/>
        <v>0.3600408639813194</v>
      </c>
      <c r="R54"/>
      <c r="S54" s="5">
        <v>20</v>
      </c>
      <c r="T54" s="1">
        <f>(S54-32)*5/9</f>
        <v>-6.666666666666667</v>
      </c>
      <c r="U54" s="2">
        <f t="shared" si="25"/>
        <v>12.760438480000001</v>
      </c>
      <c r="V54" s="5">
        <f t="shared" si="20"/>
        <v>12.711</v>
      </c>
      <c r="W54" s="5">
        <f t="shared" si="21"/>
        <v>-2.7495133030499677</v>
      </c>
      <c r="AF54" s="2">
        <f t="shared" si="22"/>
        <v>25.501111111111111</v>
      </c>
      <c r="AG54" s="2">
        <f t="shared" si="23"/>
        <v>-58.762953000000003</v>
      </c>
    </row>
    <row r="55" spans="1:33" x14ac:dyDescent="0.3">
      <c r="A55" s="5">
        <f t="shared" si="9"/>
        <v>26.00138888888889</v>
      </c>
      <c r="B55">
        <v>110</v>
      </c>
      <c r="C55" t="s">
        <v>283</v>
      </c>
      <c r="D55">
        <v>1644824240</v>
      </c>
      <c r="E55">
        <v>5.2830000000000004</v>
      </c>
      <c r="F55">
        <v>12.667999999999999</v>
      </c>
      <c r="G55">
        <v>-4.6230000000000002</v>
      </c>
      <c r="H55">
        <v>0.3473</v>
      </c>
      <c r="I55">
        <v>0.29270000000000002</v>
      </c>
      <c r="J55">
        <v>4.1580000000000004</v>
      </c>
      <c r="K55">
        <v>0</v>
      </c>
      <c r="L55">
        <v>-336408</v>
      </c>
      <c r="M55">
        <f t="shared" si="17"/>
        <v>12.72236648</v>
      </c>
      <c r="N55">
        <f t="shared" si="10"/>
        <v>-281664</v>
      </c>
      <c r="O55" s="4">
        <f t="shared" si="24"/>
        <v>430981.2</v>
      </c>
      <c r="P55">
        <f t="shared" si="18"/>
        <v>149317.20000000001</v>
      </c>
      <c r="Q55">
        <f t="shared" si="19"/>
        <v>0.34645873184259546</v>
      </c>
      <c r="R55"/>
      <c r="S55" s="5"/>
      <c r="U55" s="2">
        <f t="shared" si="25"/>
        <v>12.72123448</v>
      </c>
      <c r="V55" s="5">
        <f t="shared" si="20"/>
        <v>12.667999999999999</v>
      </c>
      <c r="W55" s="5">
        <f t="shared" si="21"/>
        <v>-2.7402119835604584</v>
      </c>
      <c r="AF55" s="2">
        <f t="shared" si="22"/>
        <v>26.00138888888889</v>
      </c>
      <c r="AG55" s="2">
        <f t="shared" si="23"/>
        <v>-58.564163999999998</v>
      </c>
    </row>
    <row r="56" spans="1:33" x14ac:dyDescent="0.3">
      <c r="A56" s="5">
        <f t="shared" si="9"/>
        <v>26.50138888888889</v>
      </c>
      <c r="B56">
        <v>111</v>
      </c>
      <c r="C56" t="s">
        <v>282</v>
      </c>
      <c r="D56">
        <v>1644826040</v>
      </c>
      <c r="E56">
        <v>4.3019999999999996</v>
      </c>
      <c r="F56">
        <v>12.621</v>
      </c>
      <c r="G56">
        <v>-4.7469999999999999</v>
      </c>
      <c r="H56">
        <v>0.34370000000000001</v>
      </c>
      <c r="I56">
        <v>0.28839999999999999</v>
      </c>
      <c r="J56">
        <v>4.1280000000000001</v>
      </c>
      <c r="K56">
        <v>0</v>
      </c>
      <c r="L56">
        <v>-344496</v>
      </c>
      <c r="M56">
        <f t="shared" si="17"/>
        <v>12.676824720000001</v>
      </c>
      <c r="N56">
        <f t="shared" si="10"/>
        <v>-289752</v>
      </c>
      <c r="O56" s="4">
        <f t="shared" si="24"/>
        <v>434512.8</v>
      </c>
      <c r="P56">
        <f t="shared" si="18"/>
        <v>144760.79999999999</v>
      </c>
      <c r="Q56">
        <f t="shared" si="19"/>
        <v>0.33315658364954953</v>
      </c>
      <c r="R56"/>
      <c r="S56" s="5">
        <v>20</v>
      </c>
      <c r="T56" s="1">
        <f>(S56-32)*5/9</f>
        <v>-6.666666666666667</v>
      </c>
      <c r="U56" s="2">
        <f t="shared" si="25"/>
        <v>12.67961672</v>
      </c>
      <c r="V56" s="5">
        <f t="shared" si="20"/>
        <v>12.621</v>
      </c>
      <c r="W56" s="5">
        <f t="shared" si="21"/>
        <v>-2.6587318306298715</v>
      </c>
      <c r="AF56" s="2">
        <f t="shared" si="22"/>
        <v>26.50138888888889</v>
      </c>
      <c r="AG56" s="2">
        <f t="shared" si="23"/>
        <v>-59.911887</v>
      </c>
    </row>
    <row r="57" spans="1:33" x14ac:dyDescent="0.3">
      <c r="A57" s="5">
        <f t="shared" si="9"/>
        <v>27.00138888888889</v>
      </c>
      <c r="B57">
        <v>112</v>
      </c>
      <c r="C57" t="s">
        <v>281</v>
      </c>
      <c r="D57">
        <v>1644827840</v>
      </c>
      <c r="E57">
        <v>5.91</v>
      </c>
      <c r="F57">
        <v>12.53</v>
      </c>
      <c r="G57">
        <v>-4.5620000000000003</v>
      </c>
      <c r="H57">
        <v>0.29060000000000002</v>
      </c>
      <c r="I57">
        <v>0.28420000000000001</v>
      </c>
      <c r="J57">
        <v>4.1769999999999996</v>
      </c>
      <c r="K57">
        <v>0</v>
      </c>
      <c r="L57">
        <v>-356832</v>
      </c>
      <c r="M57">
        <f t="shared" si="17"/>
        <v>12.583649119999999</v>
      </c>
      <c r="N57">
        <f t="shared" si="10"/>
        <v>-302088</v>
      </c>
      <c r="O57" s="4">
        <f t="shared" si="24"/>
        <v>428724</v>
      </c>
      <c r="P57">
        <f t="shared" si="18"/>
        <v>126636</v>
      </c>
      <c r="Q57">
        <f t="shared" si="19"/>
        <v>0.29537884513113333</v>
      </c>
      <c r="R57"/>
      <c r="S57" s="5"/>
      <c r="U57" s="2">
        <f t="shared" si="25"/>
        <v>12.580009119999998</v>
      </c>
      <c r="V57" s="5">
        <f t="shared" si="20"/>
        <v>12.53</v>
      </c>
      <c r="W57" s="5">
        <f t="shared" si="21"/>
        <v>-2.7466023673827267</v>
      </c>
      <c r="AF57" s="2">
        <f t="shared" si="22"/>
        <v>27.00138888888889</v>
      </c>
      <c r="AG57" s="2">
        <f t="shared" si="23"/>
        <v>-57.161859999999997</v>
      </c>
    </row>
    <row r="58" spans="1:33" x14ac:dyDescent="0.3">
      <c r="A58" s="5">
        <f t="shared" si="9"/>
        <v>27.50138888888889</v>
      </c>
      <c r="B58">
        <v>113</v>
      </c>
      <c r="C58" t="s">
        <v>280</v>
      </c>
      <c r="D58">
        <v>1644829640</v>
      </c>
      <c r="E58">
        <v>6.2380000000000004</v>
      </c>
      <c r="F58">
        <v>12.492000000000001</v>
      </c>
      <c r="G58">
        <v>-4.7469999999999999</v>
      </c>
      <c r="H58">
        <v>0.2656</v>
      </c>
      <c r="I58">
        <v>0.28000000000000003</v>
      </c>
      <c r="J58">
        <v>4.1870000000000003</v>
      </c>
      <c r="K58">
        <v>0</v>
      </c>
      <c r="L58">
        <v>-364944</v>
      </c>
      <c r="M58">
        <f t="shared" si="17"/>
        <v>12.547824720000001</v>
      </c>
      <c r="N58">
        <f t="shared" si="10"/>
        <v>-310200</v>
      </c>
      <c r="O58" s="4">
        <f t="shared" si="24"/>
        <v>427543.19999999995</v>
      </c>
      <c r="P58">
        <f t="shared" si="18"/>
        <v>117343.19999999995</v>
      </c>
      <c r="Q58">
        <f t="shared" si="19"/>
        <v>0.27445928271108033</v>
      </c>
      <c r="R58"/>
      <c r="S58" s="5">
        <v>19</v>
      </c>
      <c r="T58" s="1">
        <f>(S58-32)*5/9</f>
        <v>-7.2222222222222223</v>
      </c>
      <c r="U58" s="2">
        <f t="shared" si="25"/>
        <v>12.542872720000002</v>
      </c>
      <c r="V58" s="5">
        <f t="shared" si="20"/>
        <v>12.492000000000001</v>
      </c>
      <c r="W58" s="5">
        <f t="shared" si="21"/>
        <v>-2.6315567726985467</v>
      </c>
      <c r="AF58" s="2">
        <f t="shared" si="22"/>
        <v>27.50138888888889</v>
      </c>
      <c r="AG58" s="2">
        <f t="shared" si="23"/>
        <v>-59.299524000000005</v>
      </c>
    </row>
    <row r="59" spans="1:33" x14ac:dyDescent="0.3">
      <c r="A59" s="5">
        <f t="shared" si="9"/>
        <v>27.77</v>
      </c>
      <c r="B59">
        <v>114</v>
      </c>
      <c r="C59" t="s">
        <v>279</v>
      </c>
      <c r="D59">
        <v>1644830607</v>
      </c>
      <c r="E59">
        <v>5.7320000000000002</v>
      </c>
      <c r="F59">
        <v>12.448</v>
      </c>
      <c r="G59">
        <v>-4.6230000000000002</v>
      </c>
      <c r="H59">
        <v>0.2636</v>
      </c>
      <c r="I59">
        <v>0.27779999999999999</v>
      </c>
      <c r="J59">
        <v>4.1719999999999997</v>
      </c>
      <c r="K59">
        <v>0</v>
      </c>
      <c r="L59">
        <v>-369336</v>
      </c>
      <c r="M59">
        <f t="shared" si="17"/>
        <v>12.502366480000001</v>
      </c>
      <c r="N59">
        <f t="shared" si="10"/>
        <v>-314592</v>
      </c>
      <c r="O59" s="4">
        <f t="shared" si="24"/>
        <v>429364.8</v>
      </c>
      <c r="P59">
        <f t="shared" si="18"/>
        <v>114772.79999999999</v>
      </c>
      <c r="Q59">
        <f t="shared" si="19"/>
        <v>0.26730835876625192</v>
      </c>
      <c r="R59"/>
      <c r="S59" s="5"/>
      <c r="U59" s="2">
        <f t="shared" si="25"/>
        <v>12.49943848</v>
      </c>
      <c r="V59" s="5">
        <f t="shared" si="20"/>
        <v>12.448</v>
      </c>
      <c r="W59" s="5">
        <f t="shared" si="21"/>
        <v>-2.6926238373350637</v>
      </c>
      <c r="AF59" s="2">
        <f t="shared" si="22"/>
        <v>27.77</v>
      </c>
      <c r="AG59" s="2">
        <f t="shared" si="23"/>
        <v>-57.547104000000004</v>
      </c>
    </row>
    <row r="60" spans="1:33" x14ac:dyDescent="0.3">
      <c r="A60" s="5">
        <f t="shared" si="9"/>
        <v>27.77138888888889</v>
      </c>
      <c r="B60">
        <v>13</v>
      </c>
      <c r="C60" t="s">
        <v>406</v>
      </c>
      <c r="D60">
        <v>1644830612</v>
      </c>
      <c r="E60">
        <v>5.7320000000000002</v>
      </c>
      <c r="F60">
        <v>12.444000000000001</v>
      </c>
      <c r="G60">
        <v>-4.5</v>
      </c>
      <c r="H60">
        <v>0.2636</v>
      </c>
      <c r="I60">
        <v>0.27779999999999999</v>
      </c>
      <c r="J60">
        <v>4.1719999999999997</v>
      </c>
      <c r="K60">
        <v>0</v>
      </c>
      <c r="L60">
        <v>-369360</v>
      </c>
      <c r="M60">
        <f t="shared" si="17"/>
        <v>12.496920000000001</v>
      </c>
      <c r="N60">
        <f t="shared" si="10"/>
        <v>-314616</v>
      </c>
      <c r="O60" s="4">
        <f t="shared" si="24"/>
        <v>429364.8</v>
      </c>
      <c r="P60">
        <f t="shared" si="18"/>
        <v>114748.79999999999</v>
      </c>
      <c r="Q60">
        <f t="shared" si="19"/>
        <v>0.2672524622418978</v>
      </c>
      <c r="R60"/>
      <c r="S60" s="5"/>
      <c r="U60" s="2">
        <f t="shared" si="25"/>
        <v>12.493992</v>
      </c>
      <c r="V60" s="5">
        <f t="shared" si="20"/>
        <v>12.444000000000001</v>
      </c>
      <c r="W60" s="5">
        <f t="shared" si="21"/>
        <v>-2.7653333333333334</v>
      </c>
      <c r="AF60" s="2">
        <f t="shared" si="22"/>
        <v>27.77138888888889</v>
      </c>
      <c r="AG60" s="2">
        <f t="shared" si="23"/>
        <v>-55.998000000000005</v>
      </c>
    </row>
    <row r="61" spans="1:33" x14ac:dyDescent="0.3">
      <c r="A61" s="5">
        <f t="shared" si="9"/>
        <v>28.00138888888889</v>
      </c>
      <c r="B61">
        <v>14</v>
      </c>
      <c r="C61" t="s">
        <v>407</v>
      </c>
      <c r="D61">
        <v>1644831440</v>
      </c>
      <c r="E61">
        <v>5.2080000000000002</v>
      </c>
      <c r="F61">
        <v>12.379</v>
      </c>
      <c r="G61">
        <v>-4.7469999999999999</v>
      </c>
      <c r="H61">
        <v>0.26319999999999999</v>
      </c>
      <c r="I61">
        <v>0.27589999999999998</v>
      </c>
      <c r="J61">
        <v>4.1559999999999997</v>
      </c>
      <c r="K61">
        <v>0</v>
      </c>
      <c r="L61">
        <v>-373104</v>
      </c>
      <c r="M61">
        <f t="shared" si="17"/>
        <v>12.43482472</v>
      </c>
      <c r="N61">
        <f t="shared" si="10"/>
        <v>-318360</v>
      </c>
      <c r="O61" s="4">
        <f t="shared" si="24"/>
        <v>431251.20000000001</v>
      </c>
      <c r="P61">
        <f t="shared" si="18"/>
        <v>112891.20000000001</v>
      </c>
      <c r="Q61">
        <f t="shared" si="19"/>
        <v>0.26177596723209118</v>
      </c>
      <c r="R61"/>
      <c r="S61" s="5"/>
      <c r="U61" s="2">
        <f t="shared" si="25"/>
        <v>12.433992719999999</v>
      </c>
      <c r="V61" s="5">
        <f t="shared" si="20"/>
        <v>12.379</v>
      </c>
      <c r="W61" s="5">
        <f t="shared" si="21"/>
        <v>-2.6077522645881608</v>
      </c>
      <c r="AF61" s="2">
        <f t="shared" si="22"/>
        <v>28.00138888888889</v>
      </c>
      <c r="AG61" s="2">
        <f t="shared" si="23"/>
        <v>-58.763112999999997</v>
      </c>
    </row>
    <row r="62" spans="1:33" x14ac:dyDescent="0.3">
      <c r="A62" s="5">
        <f t="shared" si="9"/>
        <v>28.50138888888889</v>
      </c>
      <c r="B62">
        <v>15</v>
      </c>
      <c r="C62" t="s">
        <v>408</v>
      </c>
      <c r="D62">
        <v>1644833240</v>
      </c>
      <c r="E62">
        <v>4.1269999999999998</v>
      </c>
      <c r="F62">
        <v>11.893000000000001</v>
      </c>
      <c r="G62">
        <v>-7.6449999999999996</v>
      </c>
      <c r="H62">
        <v>0.25919999999999999</v>
      </c>
      <c r="I62">
        <v>0.27189999999999998</v>
      </c>
      <c r="J62">
        <v>4.1230000000000002</v>
      </c>
      <c r="K62">
        <v>0</v>
      </c>
      <c r="L62">
        <v>-382440</v>
      </c>
      <c r="M62">
        <f t="shared" si="17"/>
        <v>11.982905200000001</v>
      </c>
      <c r="N62">
        <f t="shared" si="10"/>
        <v>-327696</v>
      </c>
      <c r="O62" s="4">
        <f t="shared" si="24"/>
        <v>435142.80000000005</v>
      </c>
      <c r="P62">
        <f t="shared" si="18"/>
        <v>107446.80000000005</v>
      </c>
      <c r="Q62">
        <f t="shared" si="19"/>
        <v>0.24692307904439653</v>
      </c>
      <c r="R62"/>
      <c r="S62" s="5">
        <v>18</v>
      </c>
      <c r="T62" s="1">
        <f>(S62-32)*5/9</f>
        <v>-7.7777777777777777</v>
      </c>
      <c r="U62" s="2">
        <f t="shared" si="25"/>
        <v>11.986397200000001</v>
      </c>
      <c r="V62" s="5">
        <f t="shared" si="20"/>
        <v>11.893000000000001</v>
      </c>
      <c r="W62" s="5">
        <f t="shared" si="21"/>
        <v>-1.5556572923479399</v>
      </c>
      <c r="AF62" s="2">
        <f t="shared" si="22"/>
        <v>28.50138888888889</v>
      </c>
      <c r="AG62" s="2">
        <f t="shared" si="23"/>
        <v>-90.921985000000006</v>
      </c>
    </row>
    <row r="63" spans="1:33" x14ac:dyDescent="0.3">
      <c r="A63" s="5">
        <f t="shared" si="9"/>
        <v>29.00138888888889</v>
      </c>
      <c r="B63">
        <v>16</v>
      </c>
      <c r="C63" t="s">
        <v>409</v>
      </c>
      <c r="D63">
        <v>1644835040</v>
      </c>
      <c r="E63">
        <v>5.9729999999999999</v>
      </c>
      <c r="F63">
        <v>10.571</v>
      </c>
      <c r="G63">
        <v>-5.4870000000000001</v>
      </c>
      <c r="H63">
        <v>0.19869999999999999</v>
      </c>
      <c r="I63">
        <v>0.26790000000000003</v>
      </c>
      <c r="J63">
        <v>4.1790000000000003</v>
      </c>
      <c r="K63">
        <v>0</v>
      </c>
      <c r="L63">
        <v>-395640</v>
      </c>
      <c r="M63">
        <f t="shared" si="17"/>
        <v>10.635527119999999</v>
      </c>
      <c r="N63">
        <f t="shared" si="10"/>
        <v>-340896</v>
      </c>
      <c r="O63" s="4">
        <f t="shared" si="24"/>
        <v>428497.19999999995</v>
      </c>
      <c r="P63">
        <f t="shared" si="18"/>
        <v>87601.199999999953</v>
      </c>
      <c r="Q63">
        <f t="shared" si="19"/>
        <v>0.20443820869774637</v>
      </c>
      <c r="R63"/>
      <c r="S63" s="5"/>
      <c r="U63" s="2">
        <f t="shared" si="25"/>
        <v>10.631635119999999</v>
      </c>
      <c r="V63" s="5">
        <f t="shared" si="20"/>
        <v>10.571</v>
      </c>
      <c r="W63" s="5">
        <f t="shared" si="21"/>
        <v>-1.9265536723163841</v>
      </c>
      <c r="AF63" s="2">
        <f t="shared" si="22"/>
        <v>29.00138888888889</v>
      </c>
      <c r="AG63" s="2">
        <f t="shared" si="23"/>
        <v>-58.003076999999998</v>
      </c>
    </row>
    <row r="64" spans="1:33" x14ac:dyDescent="0.3">
      <c r="A64" s="5">
        <f t="shared" si="9"/>
        <v>29.50138888888889</v>
      </c>
      <c r="B64">
        <v>17</v>
      </c>
      <c r="C64" t="s">
        <v>410</v>
      </c>
      <c r="D64">
        <v>1644836840</v>
      </c>
      <c r="E64">
        <v>6.0750000000000002</v>
      </c>
      <c r="F64">
        <v>10.484999999999999</v>
      </c>
      <c r="G64">
        <v>-0.8</v>
      </c>
      <c r="H64">
        <v>0.18959999999999999</v>
      </c>
      <c r="I64">
        <v>0.26390000000000002</v>
      </c>
      <c r="J64">
        <v>4.1820000000000004</v>
      </c>
      <c r="K64">
        <v>0</v>
      </c>
      <c r="L64">
        <v>-398592</v>
      </c>
      <c r="M64">
        <f t="shared" si="17"/>
        <v>10.494408</v>
      </c>
      <c r="N64">
        <f t="shared" si="10"/>
        <v>-343848</v>
      </c>
      <c r="O64" s="4">
        <f t="shared" si="24"/>
        <v>428129.99999999994</v>
      </c>
      <c r="P64">
        <f t="shared" si="18"/>
        <v>84281.999999999942</v>
      </c>
      <c r="Q64">
        <f t="shared" si="19"/>
        <v>0.19686076658958718</v>
      </c>
      <c r="R64"/>
      <c r="S64" s="5">
        <v>17</v>
      </c>
      <c r="T64" s="1">
        <f>(S64-32)*5/9</f>
        <v>-8.3333333333333339</v>
      </c>
      <c r="U64" s="2">
        <f t="shared" si="25"/>
        <v>10.490107999999999</v>
      </c>
      <c r="V64" s="5">
        <f t="shared" si="20"/>
        <v>10.484999999999999</v>
      </c>
      <c r="W64" s="5">
        <f t="shared" si="21"/>
        <v>-13.106249999999999</v>
      </c>
      <c r="AF64" s="2">
        <f t="shared" si="22"/>
        <v>29.50138888888889</v>
      </c>
      <c r="AG64" s="2">
        <f t="shared" si="23"/>
        <v>-8.3879999999999999</v>
      </c>
    </row>
    <row r="65" spans="1:33" x14ac:dyDescent="0.3">
      <c r="A65" s="5">
        <f t="shared" si="9"/>
        <v>30.00138888888889</v>
      </c>
      <c r="B65">
        <v>18</v>
      </c>
      <c r="C65" t="s">
        <v>411</v>
      </c>
      <c r="D65">
        <v>1644838640</v>
      </c>
      <c r="E65">
        <v>4.9029999999999996</v>
      </c>
      <c r="F65">
        <v>9.9209999999999994</v>
      </c>
      <c r="G65">
        <v>-0.8</v>
      </c>
      <c r="H65">
        <v>0.2059</v>
      </c>
      <c r="I65">
        <v>0.2601</v>
      </c>
      <c r="J65">
        <v>4.1470000000000002</v>
      </c>
      <c r="K65">
        <v>0</v>
      </c>
      <c r="L65">
        <v>-400032</v>
      </c>
      <c r="M65">
        <f t="shared" si="17"/>
        <v>9.9304079999999999</v>
      </c>
      <c r="N65">
        <f t="shared" si="10"/>
        <v>-345288</v>
      </c>
      <c r="O65" s="4">
        <f t="shared" si="24"/>
        <v>432349.2</v>
      </c>
      <c r="P65">
        <f t="shared" si="18"/>
        <v>87061.200000000012</v>
      </c>
      <c r="Q65">
        <f t="shared" si="19"/>
        <v>0.20136778326408378</v>
      </c>
      <c r="R65"/>
      <c r="S65" s="5">
        <v>17</v>
      </c>
      <c r="T65" s="1">
        <f>(S65-32)*5/9</f>
        <v>-8.3333333333333339</v>
      </c>
      <c r="U65" s="2">
        <f t="shared" si="25"/>
        <v>9.9307959999999991</v>
      </c>
      <c r="V65" s="5">
        <f t="shared" si="20"/>
        <v>9.9209999999999994</v>
      </c>
      <c r="W65" s="5">
        <f t="shared" si="21"/>
        <v>-12.401249999999999</v>
      </c>
      <c r="AF65" s="2">
        <f t="shared" si="22"/>
        <v>30.00138888888889</v>
      </c>
      <c r="AG65" s="2">
        <f t="shared" si="23"/>
        <v>-7.9367999999999999</v>
      </c>
    </row>
    <row r="66" spans="1:33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"/>
      <c r="U66" s="5"/>
      <c r="V66" s="5"/>
      <c r="W66" s="5"/>
      <c r="AF66" s="2">
        <f t="shared" si="22"/>
        <v>0</v>
      </c>
      <c r="AG66" s="2">
        <f t="shared" si="23"/>
        <v>0</v>
      </c>
    </row>
    <row r="67" spans="1:33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"/>
      <c r="U67" s="5"/>
      <c r="V67" s="5"/>
      <c r="W67" s="5"/>
      <c r="AF67" s="2">
        <f t="shared" si="22"/>
        <v>0</v>
      </c>
      <c r="AG67" s="2">
        <f t="shared" si="23"/>
        <v>0</v>
      </c>
    </row>
    <row r="68" spans="1:33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"/>
      <c r="U68" s="5"/>
      <c r="V68" s="5"/>
      <c r="W68" s="5"/>
      <c r="AF68" s="2">
        <f t="shared" si="22"/>
        <v>0</v>
      </c>
      <c r="AG68" s="2">
        <f t="shared" si="23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"/>
  <sheetViews>
    <sheetView topLeftCell="A489" workbookViewId="0">
      <selection activeCell="D488" sqref="D488"/>
    </sheetView>
  </sheetViews>
  <sheetFormatPr defaultRowHeight="14.4" x14ac:dyDescent="0.3"/>
  <cols>
    <col min="1" max="1" width="29.21875" customWidth="1"/>
    <col min="2" max="2" width="23.5546875" customWidth="1"/>
    <col min="3" max="3" width="14.33203125" customWidth="1"/>
  </cols>
  <sheetData>
    <row r="1" spans="1:2" x14ac:dyDescent="0.3">
      <c r="A1" t="s">
        <v>560</v>
      </c>
    </row>
    <row r="2" spans="1:2" x14ac:dyDescent="0.3">
      <c r="A2" t="s">
        <v>559</v>
      </c>
    </row>
    <row r="5" spans="1:2" x14ac:dyDescent="0.3">
      <c r="A5" t="s">
        <v>0</v>
      </c>
    </row>
    <row r="6" spans="1:2" x14ac:dyDescent="0.3">
      <c r="A6" t="s">
        <v>1</v>
      </c>
    </row>
    <row r="7" spans="1:2" x14ac:dyDescent="0.3">
      <c r="A7" t="s">
        <v>2</v>
      </c>
    </row>
    <row r="8" spans="1:2" x14ac:dyDescent="0.3">
      <c r="A8" t="s">
        <v>3</v>
      </c>
    </row>
    <row r="9" spans="1:2" x14ac:dyDescent="0.3">
      <c r="A9" t="s">
        <v>4</v>
      </c>
    </row>
    <row r="10" spans="1:2" x14ac:dyDescent="0.3">
      <c r="A10" t="s">
        <v>5</v>
      </c>
    </row>
    <row r="11" spans="1:2" x14ac:dyDescent="0.3">
      <c r="A11" t="s">
        <v>6</v>
      </c>
    </row>
    <row r="12" spans="1:2" x14ac:dyDescent="0.3">
      <c r="A12" t="s">
        <v>7</v>
      </c>
    </row>
    <row r="13" spans="1:2" x14ac:dyDescent="0.3">
      <c r="A13" t="s">
        <v>8</v>
      </c>
    </row>
    <row r="14" spans="1:2" x14ac:dyDescent="0.3">
      <c r="A14" t="s">
        <v>9</v>
      </c>
    </row>
    <row r="15" spans="1:2" x14ac:dyDescent="0.3">
      <c r="A15" t="s">
        <v>10</v>
      </c>
    </row>
    <row r="16" spans="1:2" x14ac:dyDescent="0.3">
      <c r="A16" t="s">
        <v>11</v>
      </c>
      <c r="B16" t="s">
        <v>12</v>
      </c>
    </row>
    <row r="17" spans="1:2" x14ac:dyDescent="0.3">
      <c r="A17" t="s">
        <v>558</v>
      </c>
      <c r="B17" t="s">
        <v>14</v>
      </c>
    </row>
    <row r="18" spans="1:2" x14ac:dyDescent="0.3">
      <c r="A18" t="s">
        <v>15</v>
      </c>
    </row>
    <row r="19" spans="1:2" x14ac:dyDescent="0.3">
      <c r="A19" t="s">
        <v>16</v>
      </c>
      <c r="B19" t="s">
        <v>17</v>
      </c>
    </row>
    <row r="20" spans="1:2" x14ac:dyDescent="0.3">
      <c r="A20" t="s">
        <v>18</v>
      </c>
      <c r="B20" t="s">
        <v>17</v>
      </c>
    </row>
    <row r="21" spans="1:2" x14ac:dyDescent="0.3">
      <c r="A21" t="s">
        <v>19</v>
      </c>
      <c r="B21" t="s">
        <v>17</v>
      </c>
    </row>
    <row r="22" spans="1:2" x14ac:dyDescent="0.3">
      <c r="A22" t="s">
        <v>20</v>
      </c>
      <c r="B22" t="s">
        <v>21</v>
      </c>
    </row>
    <row r="23" spans="1:2" x14ac:dyDescent="0.3">
      <c r="A23" t="s">
        <v>22</v>
      </c>
      <c r="B23" t="s">
        <v>23</v>
      </c>
    </row>
    <row r="24" spans="1:2" x14ac:dyDescent="0.3">
      <c r="A24" t="s">
        <v>24</v>
      </c>
      <c r="B24" t="s">
        <v>25</v>
      </c>
    </row>
    <row r="25" spans="1:2" x14ac:dyDescent="0.3">
      <c r="A25" t="s">
        <v>26</v>
      </c>
    </row>
    <row r="26" spans="1:2" x14ac:dyDescent="0.3">
      <c r="A26" t="s">
        <v>27</v>
      </c>
      <c r="B26" t="s">
        <v>25</v>
      </c>
    </row>
    <row r="27" spans="1:2" x14ac:dyDescent="0.3">
      <c r="A27" t="s">
        <v>28</v>
      </c>
    </row>
    <row r="28" spans="1:2" x14ac:dyDescent="0.3">
      <c r="A28" t="s">
        <v>29</v>
      </c>
    </row>
    <row r="29" spans="1:2" x14ac:dyDescent="0.3">
      <c r="A29" t="s">
        <v>30</v>
      </c>
    </row>
    <row r="30" spans="1:2" x14ac:dyDescent="0.3">
      <c r="A30" t="s">
        <v>31</v>
      </c>
    </row>
    <row r="31" spans="1:2" x14ac:dyDescent="0.3">
      <c r="A31" t="s">
        <v>32</v>
      </c>
    </row>
    <row r="32" spans="1:2" x14ac:dyDescent="0.3">
      <c r="A32" t="s">
        <v>33</v>
      </c>
    </row>
    <row r="33" spans="1:3" x14ac:dyDescent="0.3">
      <c r="A33" t="s">
        <v>34</v>
      </c>
    </row>
    <row r="34" spans="1:3" x14ac:dyDescent="0.3">
      <c r="A34" t="s">
        <v>35</v>
      </c>
    </row>
    <row r="35" spans="1:3" x14ac:dyDescent="0.3">
      <c r="A35" t="s">
        <v>36</v>
      </c>
    </row>
    <row r="36" spans="1:3" x14ac:dyDescent="0.3">
      <c r="A36" t="s">
        <v>37</v>
      </c>
    </row>
    <row r="37" spans="1:3" x14ac:dyDescent="0.3">
      <c r="A37" t="s">
        <v>38</v>
      </c>
    </row>
    <row r="38" spans="1:3" x14ac:dyDescent="0.3">
      <c r="A38" t="s">
        <v>39</v>
      </c>
    </row>
    <row r="39" spans="1:3" x14ac:dyDescent="0.3">
      <c r="A39" t="s">
        <v>40</v>
      </c>
    </row>
    <row r="40" spans="1:3" x14ac:dyDescent="0.3">
      <c r="A40" t="s">
        <v>41</v>
      </c>
    </row>
    <row r="41" spans="1:3" x14ac:dyDescent="0.3">
      <c r="A41" t="s">
        <v>42</v>
      </c>
    </row>
    <row r="42" spans="1:3" x14ac:dyDescent="0.3">
      <c r="A42" t="s">
        <v>43</v>
      </c>
    </row>
    <row r="43" spans="1:3" x14ac:dyDescent="0.3">
      <c r="A43" t="s">
        <v>44</v>
      </c>
      <c r="B43" t="s">
        <v>45</v>
      </c>
      <c r="C43" t="s">
        <v>46</v>
      </c>
    </row>
    <row r="44" spans="1:3" x14ac:dyDescent="0.3">
      <c r="A44" t="s">
        <v>47</v>
      </c>
    </row>
    <row r="45" spans="1:3" x14ac:dyDescent="0.3">
      <c r="A45" t="s">
        <v>48</v>
      </c>
    </row>
    <row r="46" spans="1:3" x14ac:dyDescent="0.3">
      <c r="A46" t="s">
        <v>49</v>
      </c>
    </row>
    <row r="47" spans="1:3" x14ac:dyDescent="0.3">
      <c r="A47" t="s">
        <v>50</v>
      </c>
    </row>
    <row r="48" spans="1:3" x14ac:dyDescent="0.3">
      <c r="A48" t="s">
        <v>51</v>
      </c>
    </row>
    <row r="49" spans="1:6" x14ac:dyDescent="0.3">
      <c r="A49" t="s">
        <v>395</v>
      </c>
      <c r="B49" t="s">
        <v>394</v>
      </c>
    </row>
    <row r="50" spans="1:6" x14ac:dyDescent="0.3">
      <c r="A50" t="s">
        <v>52</v>
      </c>
      <c r="B50" t="s">
        <v>53</v>
      </c>
    </row>
    <row r="51" spans="1:6" x14ac:dyDescent="0.3">
      <c r="A51" t="s">
        <v>54</v>
      </c>
    </row>
    <row r="52" spans="1:6" x14ac:dyDescent="0.3">
      <c r="A52" t="s">
        <v>55</v>
      </c>
    </row>
    <row r="53" spans="1:6" x14ac:dyDescent="0.3">
      <c r="A53" t="s">
        <v>56</v>
      </c>
      <c r="B53" t="s">
        <v>57</v>
      </c>
      <c r="C53" t="s">
        <v>58</v>
      </c>
      <c r="D53" t="s">
        <v>59</v>
      </c>
      <c r="E53" t="s">
        <v>60</v>
      </c>
      <c r="F53" t="s">
        <v>61</v>
      </c>
    </row>
    <row r="54" spans="1:6" x14ac:dyDescent="0.3">
      <c r="A54" t="s">
        <v>62</v>
      </c>
    </row>
    <row r="55" spans="1:6" x14ac:dyDescent="0.3">
      <c r="A55" t="s">
        <v>63</v>
      </c>
    </row>
    <row r="56" spans="1:6" x14ac:dyDescent="0.3">
      <c r="A56" t="s">
        <v>64</v>
      </c>
      <c r="B56" t="s">
        <v>65</v>
      </c>
    </row>
    <row r="57" spans="1:6" x14ac:dyDescent="0.3">
      <c r="A57" t="s">
        <v>66</v>
      </c>
      <c r="B57" t="s">
        <v>67</v>
      </c>
    </row>
    <row r="58" spans="1:6" x14ac:dyDescent="0.3">
      <c r="A58" t="s">
        <v>68</v>
      </c>
    </row>
    <row r="59" spans="1:6" x14ac:dyDescent="0.3">
      <c r="A59" t="s">
        <v>69</v>
      </c>
    </row>
    <row r="60" spans="1:6" x14ac:dyDescent="0.3">
      <c r="A60" t="s">
        <v>70</v>
      </c>
    </row>
    <row r="61" spans="1:6" x14ac:dyDescent="0.3">
      <c r="A61" t="s">
        <v>71</v>
      </c>
    </row>
    <row r="62" spans="1:6" x14ac:dyDescent="0.3">
      <c r="A62" t="s">
        <v>72</v>
      </c>
    </row>
    <row r="63" spans="1:6" x14ac:dyDescent="0.3">
      <c r="A63" t="s">
        <v>73</v>
      </c>
    </row>
    <row r="64" spans="1:6" x14ac:dyDescent="0.3">
      <c r="A64" t="s">
        <v>74</v>
      </c>
    </row>
    <row r="65" spans="1:11" x14ac:dyDescent="0.3">
      <c r="A65" t="s">
        <v>75</v>
      </c>
    </row>
    <row r="66" spans="1:11" x14ac:dyDescent="0.3">
      <c r="A66">
        <v>0</v>
      </c>
      <c r="B66" t="s">
        <v>412</v>
      </c>
      <c r="C66">
        <v>1644852270</v>
      </c>
      <c r="D66">
        <v>6.25</v>
      </c>
      <c r="E66">
        <v>11.988</v>
      </c>
      <c r="F66">
        <v>32.314999999999998</v>
      </c>
      <c r="G66">
        <v>1</v>
      </c>
      <c r="H66">
        <v>0.63449999999999995</v>
      </c>
      <c r="I66">
        <v>13.432</v>
      </c>
      <c r="J66">
        <v>0</v>
      </c>
      <c r="K66">
        <v>-398976</v>
      </c>
    </row>
    <row r="67" spans="1:11" x14ac:dyDescent="0.3">
      <c r="A67">
        <v>1</v>
      </c>
      <c r="B67" t="s">
        <v>413</v>
      </c>
      <c r="C67">
        <v>1644854071</v>
      </c>
      <c r="D67">
        <v>6.3879999999999999</v>
      </c>
      <c r="E67">
        <v>13.034000000000001</v>
      </c>
      <c r="F67">
        <v>-0.55200000000000005</v>
      </c>
      <c r="G67">
        <v>0.99909999999999999</v>
      </c>
      <c r="H67">
        <v>0.63449999999999995</v>
      </c>
      <c r="I67">
        <v>13.423999999999999</v>
      </c>
      <c r="J67">
        <v>0</v>
      </c>
      <c r="K67">
        <v>-349032</v>
      </c>
    </row>
    <row r="68" spans="1:11" x14ac:dyDescent="0.3">
      <c r="A68">
        <v>2</v>
      </c>
      <c r="B68" t="s">
        <v>414</v>
      </c>
      <c r="C68">
        <v>1644855871</v>
      </c>
      <c r="D68">
        <v>8.6170000000000009</v>
      </c>
      <c r="E68">
        <v>13.176</v>
      </c>
      <c r="F68">
        <v>9.8680000000000003</v>
      </c>
      <c r="G68">
        <v>0.98839999999999995</v>
      </c>
      <c r="H68">
        <v>0.63449999999999995</v>
      </c>
      <c r="I68">
        <v>13.302</v>
      </c>
      <c r="J68">
        <v>13.069000000000001</v>
      </c>
      <c r="K68">
        <v>-344040</v>
      </c>
    </row>
    <row r="69" spans="1:11" x14ac:dyDescent="0.3">
      <c r="A69">
        <v>3</v>
      </c>
      <c r="B69" t="s">
        <v>415</v>
      </c>
      <c r="C69">
        <v>1644857671</v>
      </c>
      <c r="D69">
        <v>8.6229999999999993</v>
      </c>
      <c r="E69">
        <v>13.236000000000001</v>
      </c>
      <c r="F69">
        <v>5.367</v>
      </c>
      <c r="G69">
        <v>1</v>
      </c>
      <c r="H69">
        <v>0.63449999999999995</v>
      </c>
      <c r="I69">
        <v>13.475</v>
      </c>
      <c r="J69">
        <v>13.162000000000001</v>
      </c>
      <c r="K69">
        <v>-338904</v>
      </c>
    </row>
    <row r="70" spans="1:11" x14ac:dyDescent="0.3">
      <c r="A70">
        <v>4</v>
      </c>
      <c r="B70" t="s">
        <v>416</v>
      </c>
      <c r="C70">
        <v>1644859471</v>
      </c>
      <c r="D70">
        <v>8.6229999999999993</v>
      </c>
      <c r="E70">
        <v>13.404</v>
      </c>
      <c r="F70">
        <v>12.52</v>
      </c>
      <c r="G70">
        <v>1</v>
      </c>
      <c r="H70">
        <v>0.63449999999999995</v>
      </c>
      <c r="I70">
        <v>13.475</v>
      </c>
      <c r="J70">
        <v>13.25</v>
      </c>
      <c r="K70">
        <v>-338904</v>
      </c>
    </row>
    <row r="71" spans="1:11" x14ac:dyDescent="0.3">
      <c r="A71">
        <v>5</v>
      </c>
      <c r="B71" t="s">
        <v>417</v>
      </c>
      <c r="C71">
        <v>1644861271</v>
      </c>
      <c r="D71">
        <v>8.625</v>
      </c>
      <c r="E71">
        <v>13.782999999999999</v>
      </c>
      <c r="F71">
        <v>39.344999999999999</v>
      </c>
      <c r="G71">
        <v>1</v>
      </c>
      <c r="H71">
        <v>0.63449999999999995</v>
      </c>
      <c r="I71">
        <v>13.475</v>
      </c>
      <c r="J71">
        <v>13.335000000000001</v>
      </c>
      <c r="K71">
        <v>-338904</v>
      </c>
    </row>
    <row r="72" spans="1:11" x14ac:dyDescent="0.3">
      <c r="A72">
        <v>6</v>
      </c>
      <c r="B72" t="s">
        <v>418</v>
      </c>
      <c r="C72">
        <v>1644863071</v>
      </c>
      <c r="D72">
        <v>13.12</v>
      </c>
      <c r="E72">
        <v>13.308999999999999</v>
      </c>
      <c r="F72">
        <v>5.4279999999999999</v>
      </c>
      <c r="G72">
        <v>0.99509999999999998</v>
      </c>
      <c r="H72">
        <v>0.9637</v>
      </c>
      <c r="I72">
        <v>13.553000000000001</v>
      </c>
      <c r="J72">
        <v>13.24</v>
      </c>
      <c r="K72">
        <v>-319536</v>
      </c>
    </row>
    <row r="73" spans="1:11" x14ac:dyDescent="0.3">
      <c r="A73">
        <v>7</v>
      </c>
      <c r="B73" t="s">
        <v>419</v>
      </c>
      <c r="C73">
        <v>1644864870</v>
      </c>
      <c r="D73">
        <v>12.957000000000001</v>
      </c>
      <c r="E73">
        <v>13.249000000000001</v>
      </c>
      <c r="F73">
        <v>2.16</v>
      </c>
      <c r="G73">
        <v>1</v>
      </c>
      <c r="H73">
        <v>0.95960000000000001</v>
      </c>
      <c r="I73">
        <v>13.63</v>
      </c>
      <c r="J73">
        <v>13.221</v>
      </c>
      <c r="K73">
        <v>-317352</v>
      </c>
    </row>
    <row r="74" spans="1:11" x14ac:dyDescent="0.3">
      <c r="A74">
        <v>8</v>
      </c>
      <c r="B74" t="s">
        <v>420</v>
      </c>
      <c r="C74">
        <v>1644866674</v>
      </c>
      <c r="D74">
        <v>11.342000000000001</v>
      </c>
      <c r="E74">
        <v>13.227</v>
      </c>
      <c r="F74">
        <v>1.5429999999999999</v>
      </c>
      <c r="G74">
        <v>1</v>
      </c>
      <c r="H74">
        <v>0.97240000000000004</v>
      </c>
      <c r="I74">
        <v>13.558</v>
      </c>
      <c r="J74">
        <v>13.207000000000001</v>
      </c>
      <c r="K74">
        <v>-317328</v>
      </c>
    </row>
    <row r="75" spans="1:11" x14ac:dyDescent="0.3">
      <c r="A75">
        <v>9</v>
      </c>
      <c r="B75" t="s">
        <v>421</v>
      </c>
      <c r="C75">
        <v>1644868474</v>
      </c>
      <c r="D75">
        <v>11.613</v>
      </c>
      <c r="E75">
        <v>13.215</v>
      </c>
      <c r="F75">
        <v>0.372</v>
      </c>
      <c r="G75">
        <v>0.9909</v>
      </c>
      <c r="H75">
        <v>0.96809999999999996</v>
      </c>
      <c r="I75">
        <v>13.426</v>
      </c>
      <c r="J75">
        <v>13.209</v>
      </c>
      <c r="K75">
        <v>-316488</v>
      </c>
    </row>
    <row r="76" spans="1:11" x14ac:dyDescent="0.3">
      <c r="A76">
        <v>10</v>
      </c>
      <c r="B76" t="s">
        <v>422</v>
      </c>
      <c r="C76">
        <v>1644870274</v>
      </c>
      <c r="D76">
        <v>12.025</v>
      </c>
      <c r="E76">
        <v>13.21</v>
      </c>
      <c r="F76">
        <v>0.187</v>
      </c>
      <c r="G76">
        <v>0.98939999999999995</v>
      </c>
      <c r="H76">
        <v>0.96319999999999995</v>
      </c>
      <c r="I76">
        <v>13.414999999999999</v>
      </c>
      <c r="J76">
        <v>13.207000000000001</v>
      </c>
      <c r="K76">
        <v>-315288</v>
      </c>
    </row>
    <row r="77" spans="1:11" x14ac:dyDescent="0.3">
      <c r="A77">
        <v>11</v>
      </c>
      <c r="B77" t="s">
        <v>423</v>
      </c>
      <c r="C77">
        <v>1644872074</v>
      </c>
      <c r="D77">
        <v>10.218</v>
      </c>
      <c r="E77">
        <v>13.193</v>
      </c>
      <c r="F77">
        <v>6.3E-2</v>
      </c>
      <c r="G77">
        <v>1</v>
      </c>
      <c r="H77">
        <v>0.97619999999999996</v>
      </c>
      <c r="I77">
        <v>13.509</v>
      </c>
      <c r="J77">
        <v>13.193</v>
      </c>
      <c r="K77">
        <v>-315144</v>
      </c>
    </row>
    <row r="78" spans="1:11" x14ac:dyDescent="0.3">
      <c r="A78">
        <v>12</v>
      </c>
      <c r="B78" t="s">
        <v>424</v>
      </c>
      <c r="C78">
        <v>1644873874</v>
      </c>
      <c r="D78">
        <v>12.077</v>
      </c>
      <c r="E78">
        <v>13.189</v>
      </c>
      <c r="F78">
        <v>2E-3</v>
      </c>
      <c r="G78">
        <v>0.98129999999999995</v>
      </c>
      <c r="H78">
        <v>0.96099999999999997</v>
      </c>
      <c r="I78">
        <v>13.285</v>
      </c>
      <c r="J78">
        <v>13.188000000000001</v>
      </c>
      <c r="K78">
        <v>-315048</v>
      </c>
    </row>
    <row r="79" spans="1:11" x14ac:dyDescent="0.3">
      <c r="A79">
        <v>13</v>
      </c>
      <c r="B79" t="s">
        <v>425</v>
      </c>
      <c r="C79">
        <v>1644875674</v>
      </c>
      <c r="D79">
        <v>11.268000000000001</v>
      </c>
      <c r="E79">
        <v>13.183999999999999</v>
      </c>
      <c r="F79">
        <v>-0.12</v>
      </c>
      <c r="G79">
        <v>0.98919999999999997</v>
      </c>
      <c r="H79">
        <v>0.96630000000000005</v>
      </c>
      <c r="I79">
        <v>13.384</v>
      </c>
      <c r="J79">
        <v>13.186</v>
      </c>
      <c r="K79">
        <v>-315120</v>
      </c>
    </row>
    <row r="80" spans="1:11" x14ac:dyDescent="0.3">
      <c r="A80">
        <v>14</v>
      </c>
      <c r="B80" t="s">
        <v>426</v>
      </c>
      <c r="C80">
        <v>1644877474</v>
      </c>
      <c r="D80">
        <v>10.192</v>
      </c>
      <c r="E80">
        <v>13.176</v>
      </c>
      <c r="F80">
        <v>-0.12</v>
      </c>
      <c r="G80">
        <v>0.99790000000000001</v>
      </c>
      <c r="H80">
        <v>0.97419999999999995</v>
      </c>
      <c r="I80">
        <v>13.476000000000001</v>
      </c>
      <c r="J80">
        <v>13.178000000000001</v>
      </c>
      <c r="K80">
        <v>-315384</v>
      </c>
    </row>
    <row r="81" spans="1:11" x14ac:dyDescent="0.3">
      <c r="A81">
        <v>15</v>
      </c>
      <c r="B81" t="s">
        <v>427</v>
      </c>
      <c r="C81">
        <v>1644879274</v>
      </c>
      <c r="D81">
        <v>12.025</v>
      </c>
      <c r="E81">
        <v>13.327</v>
      </c>
      <c r="F81">
        <v>-0.24299999999999999</v>
      </c>
      <c r="G81">
        <v>0.99970000000000003</v>
      </c>
      <c r="H81">
        <v>0.96560000000000001</v>
      </c>
      <c r="I81">
        <v>13.584</v>
      </c>
      <c r="J81">
        <v>13.196999999999999</v>
      </c>
      <c r="K81">
        <v>-304872</v>
      </c>
    </row>
    <row r="82" spans="1:11" x14ac:dyDescent="0.3">
      <c r="A82">
        <v>16</v>
      </c>
      <c r="B82" t="s">
        <v>428</v>
      </c>
      <c r="C82">
        <v>1644881074</v>
      </c>
      <c r="D82">
        <v>11.625</v>
      </c>
      <c r="E82">
        <v>13.218999999999999</v>
      </c>
      <c r="F82">
        <v>-0.182</v>
      </c>
      <c r="G82">
        <v>1</v>
      </c>
      <c r="H82">
        <v>0.9738</v>
      </c>
      <c r="I82">
        <v>13.571</v>
      </c>
      <c r="J82">
        <v>13.222</v>
      </c>
      <c r="K82">
        <v>-305256</v>
      </c>
    </row>
    <row r="83" spans="1:11" x14ac:dyDescent="0.3">
      <c r="A83">
        <v>17</v>
      </c>
      <c r="B83" t="s">
        <v>429</v>
      </c>
      <c r="C83">
        <v>1644882874</v>
      </c>
      <c r="D83">
        <v>10.013</v>
      </c>
      <c r="E83">
        <v>13.124000000000001</v>
      </c>
      <c r="F83">
        <v>-3.02</v>
      </c>
      <c r="G83">
        <v>0.99680000000000002</v>
      </c>
      <c r="H83">
        <v>0.97140000000000004</v>
      </c>
      <c r="I83">
        <v>13.452999999999999</v>
      </c>
      <c r="J83">
        <v>13.161</v>
      </c>
      <c r="K83">
        <v>-308856</v>
      </c>
    </row>
    <row r="84" spans="1:11" x14ac:dyDescent="0.3">
      <c r="A84">
        <v>18</v>
      </c>
      <c r="B84" t="s">
        <v>430</v>
      </c>
      <c r="C84">
        <v>1644884674</v>
      </c>
      <c r="D84">
        <v>11.712</v>
      </c>
      <c r="E84">
        <v>13.154</v>
      </c>
      <c r="F84">
        <v>-0.24299999999999999</v>
      </c>
      <c r="G84">
        <v>0.96850000000000003</v>
      </c>
      <c r="H84">
        <v>0.95709999999999995</v>
      </c>
      <c r="I84">
        <v>13.205</v>
      </c>
      <c r="J84">
        <v>13.157999999999999</v>
      </c>
      <c r="K84">
        <v>-313440</v>
      </c>
    </row>
    <row r="85" spans="1:11" x14ac:dyDescent="0.3">
      <c r="A85">
        <v>19</v>
      </c>
      <c r="B85" t="s">
        <v>431</v>
      </c>
      <c r="C85">
        <v>1644886474</v>
      </c>
      <c r="D85">
        <v>10.81</v>
      </c>
      <c r="E85">
        <v>13.736000000000001</v>
      </c>
      <c r="F85">
        <v>29.847999999999999</v>
      </c>
      <c r="G85">
        <v>1</v>
      </c>
      <c r="H85">
        <v>0.98939999999999995</v>
      </c>
      <c r="I85">
        <v>13.535</v>
      </c>
      <c r="J85">
        <v>13.366</v>
      </c>
      <c r="K85">
        <v>-303552</v>
      </c>
    </row>
    <row r="86" spans="1:11" x14ac:dyDescent="0.3">
      <c r="A86">
        <v>20</v>
      </c>
      <c r="B86" t="s">
        <v>432</v>
      </c>
      <c r="C86">
        <v>1644888274</v>
      </c>
      <c r="D86">
        <v>10.465</v>
      </c>
      <c r="E86">
        <v>13.262</v>
      </c>
      <c r="F86">
        <v>-0.182</v>
      </c>
      <c r="G86">
        <v>0.99409999999999998</v>
      </c>
      <c r="H86">
        <v>0.98340000000000005</v>
      </c>
      <c r="I86">
        <v>13.43</v>
      </c>
      <c r="J86">
        <v>13.263999999999999</v>
      </c>
      <c r="K86">
        <v>-303984</v>
      </c>
    </row>
    <row r="87" spans="1:11" x14ac:dyDescent="0.3">
      <c r="A87">
        <v>21</v>
      </c>
      <c r="B87" t="s">
        <v>433</v>
      </c>
      <c r="C87">
        <v>1644890074</v>
      </c>
      <c r="D87">
        <v>12.153</v>
      </c>
      <c r="E87">
        <v>13.231999999999999</v>
      </c>
      <c r="F87">
        <v>-0.182</v>
      </c>
      <c r="G87">
        <v>0.97560000000000002</v>
      </c>
      <c r="H87">
        <v>0.97289999999999999</v>
      </c>
      <c r="I87">
        <v>13.247999999999999</v>
      </c>
      <c r="J87">
        <v>13.234</v>
      </c>
      <c r="K87">
        <v>-304440</v>
      </c>
    </row>
    <row r="88" spans="1:11" x14ac:dyDescent="0.3">
      <c r="A88">
        <v>22</v>
      </c>
      <c r="B88" t="s">
        <v>434</v>
      </c>
      <c r="C88">
        <v>1644891875</v>
      </c>
      <c r="D88">
        <v>10.11</v>
      </c>
      <c r="E88">
        <v>13.218999999999999</v>
      </c>
      <c r="F88">
        <v>-0.182</v>
      </c>
      <c r="G88">
        <v>0.99519999999999997</v>
      </c>
      <c r="H88">
        <v>0.98119999999999996</v>
      </c>
      <c r="I88">
        <v>13.432</v>
      </c>
      <c r="J88">
        <v>13.222</v>
      </c>
      <c r="K88">
        <v>-304776</v>
      </c>
    </row>
    <row r="89" spans="1:11" x14ac:dyDescent="0.3">
      <c r="A89">
        <v>23</v>
      </c>
      <c r="B89" t="s">
        <v>435</v>
      </c>
      <c r="C89">
        <v>1644893675</v>
      </c>
      <c r="D89">
        <v>10.343</v>
      </c>
      <c r="E89">
        <v>13.21</v>
      </c>
      <c r="F89">
        <v>-0.24299999999999999</v>
      </c>
      <c r="G89">
        <v>0.99229999999999996</v>
      </c>
      <c r="H89">
        <v>0.98040000000000005</v>
      </c>
      <c r="I89">
        <v>13.398</v>
      </c>
      <c r="J89">
        <v>13.212999999999999</v>
      </c>
      <c r="K89">
        <v>-305112</v>
      </c>
    </row>
    <row r="90" spans="1:11" x14ac:dyDescent="0.3">
      <c r="A90">
        <v>24</v>
      </c>
      <c r="B90" t="s">
        <v>436</v>
      </c>
      <c r="C90">
        <v>1644895475</v>
      </c>
      <c r="D90">
        <v>11.618</v>
      </c>
      <c r="E90">
        <v>13.21</v>
      </c>
      <c r="F90">
        <v>-0.182</v>
      </c>
      <c r="G90">
        <v>0.97840000000000005</v>
      </c>
      <c r="H90">
        <v>0.97009999999999996</v>
      </c>
      <c r="I90">
        <v>13.242000000000001</v>
      </c>
      <c r="J90">
        <v>13.212999999999999</v>
      </c>
      <c r="K90">
        <v>-305472</v>
      </c>
    </row>
    <row r="91" spans="1:11" x14ac:dyDescent="0.3">
      <c r="A91">
        <v>25</v>
      </c>
      <c r="B91" t="s">
        <v>437</v>
      </c>
      <c r="C91">
        <v>1644897275</v>
      </c>
      <c r="D91">
        <v>9.49</v>
      </c>
      <c r="E91">
        <v>13.202</v>
      </c>
      <c r="F91">
        <v>-0.182</v>
      </c>
      <c r="G91">
        <v>0.99909999999999999</v>
      </c>
      <c r="H91">
        <v>0.98089999999999999</v>
      </c>
      <c r="I91">
        <v>13.477</v>
      </c>
      <c r="J91">
        <v>13.204000000000001</v>
      </c>
      <c r="K91">
        <v>-305832</v>
      </c>
    </row>
    <row r="92" spans="1:11" x14ac:dyDescent="0.3">
      <c r="A92">
        <v>26</v>
      </c>
      <c r="B92" t="s">
        <v>438</v>
      </c>
      <c r="C92">
        <v>1644899075</v>
      </c>
      <c r="D92">
        <v>10.458</v>
      </c>
      <c r="E92">
        <v>13.196999999999999</v>
      </c>
      <c r="F92">
        <v>-0.182</v>
      </c>
      <c r="G92">
        <v>0.98860000000000003</v>
      </c>
      <c r="H92">
        <v>0.97709999999999997</v>
      </c>
      <c r="I92">
        <v>13.345000000000001</v>
      </c>
      <c r="J92">
        <v>13.2</v>
      </c>
      <c r="K92">
        <v>-306192</v>
      </c>
    </row>
    <row r="93" spans="1:11" x14ac:dyDescent="0.3">
      <c r="A93">
        <v>27</v>
      </c>
      <c r="B93" t="s">
        <v>439</v>
      </c>
      <c r="C93">
        <v>1644900875</v>
      </c>
      <c r="D93">
        <v>11.263</v>
      </c>
      <c r="E93">
        <v>13.189</v>
      </c>
      <c r="F93">
        <v>-0.24299999999999999</v>
      </c>
      <c r="G93">
        <v>0.97929999999999995</v>
      </c>
      <c r="H93">
        <v>0.9698</v>
      </c>
      <c r="I93">
        <v>13.234999999999999</v>
      </c>
      <c r="J93">
        <v>13.192</v>
      </c>
      <c r="K93">
        <v>-306576</v>
      </c>
    </row>
    <row r="94" spans="1:11" x14ac:dyDescent="0.3">
      <c r="A94">
        <v>28</v>
      </c>
      <c r="B94" t="s">
        <v>440</v>
      </c>
      <c r="C94">
        <v>1644902675</v>
      </c>
      <c r="D94">
        <v>9.24</v>
      </c>
      <c r="E94">
        <v>13.193</v>
      </c>
      <c r="F94">
        <v>-0.182</v>
      </c>
      <c r="G94">
        <v>0.99880000000000002</v>
      </c>
      <c r="H94">
        <v>0.98040000000000005</v>
      </c>
      <c r="I94">
        <v>13.468</v>
      </c>
      <c r="J94">
        <v>13.196</v>
      </c>
      <c r="K94">
        <v>-306984</v>
      </c>
    </row>
    <row r="95" spans="1:11" x14ac:dyDescent="0.3">
      <c r="A95">
        <v>29</v>
      </c>
      <c r="B95" t="s">
        <v>441</v>
      </c>
      <c r="C95">
        <v>1644904475</v>
      </c>
      <c r="D95">
        <v>10.512</v>
      </c>
      <c r="E95">
        <v>13.189</v>
      </c>
      <c r="F95">
        <v>-0.24299999999999999</v>
      </c>
      <c r="G95">
        <v>0.98509999999999998</v>
      </c>
      <c r="H95">
        <v>0.97470000000000001</v>
      </c>
      <c r="I95">
        <v>13.294</v>
      </c>
      <c r="J95">
        <v>13.192</v>
      </c>
      <c r="K95">
        <v>-307416</v>
      </c>
    </row>
    <row r="96" spans="1:11" x14ac:dyDescent="0.3">
      <c r="A96">
        <v>30</v>
      </c>
      <c r="B96" t="s">
        <v>442</v>
      </c>
      <c r="C96">
        <v>1644906275</v>
      </c>
      <c r="D96">
        <v>10.96</v>
      </c>
      <c r="E96">
        <v>13.183999999999999</v>
      </c>
      <c r="F96">
        <v>-0.24299999999999999</v>
      </c>
      <c r="G96">
        <v>0.97929999999999995</v>
      </c>
      <c r="H96">
        <v>0.97009999999999996</v>
      </c>
      <c r="I96">
        <v>13.226000000000001</v>
      </c>
      <c r="J96">
        <v>13.188000000000001</v>
      </c>
      <c r="K96">
        <v>-307824</v>
      </c>
    </row>
    <row r="97" spans="1:11" x14ac:dyDescent="0.3">
      <c r="A97">
        <v>31</v>
      </c>
      <c r="B97" t="s">
        <v>443</v>
      </c>
      <c r="C97">
        <v>1644908075</v>
      </c>
      <c r="D97">
        <v>9.2530000000000001</v>
      </c>
      <c r="E97">
        <v>13.18</v>
      </c>
      <c r="F97">
        <v>-0.24299999999999999</v>
      </c>
      <c r="G97">
        <v>0.99570000000000003</v>
      </c>
      <c r="H97">
        <v>0.97989999999999999</v>
      </c>
      <c r="I97">
        <v>13.422000000000001</v>
      </c>
      <c r="J97">
        <v>13.183</v>
      </c>
      <c r="K97">
        <v>-308232</v>
      </c>
    </row>
    <row r="98" spans="1:11" x14ac:dyDescent="0.3">
      <c r="A98">
        <v>32</v>
      </c>
      <c r="B98" t="s">
        <v>444</v>
      </c>
      <c r="C98">
        <v>1644909875</v>
      </c>
      <c r="D98">
        <v>10.917</v>
      </c>
      <c r="E98">
        <v>13.183999999999999</v>
      </c>
      <c r="F98">
        <v>-0.182</v>
      </c>
      <c r="G98">
        <v>0.97809999999999997</v>
      </c>
      <c r="H98">
        <v>0.97040000000000004</v>
      </c>
      <c r="I98">
        <v>13.218999999999999</v>
      </c>
      <c r="J98">
        <v>13.186999999999999</v>
      </c>
      <c r="K98">
        <v>-308616</v>
      </c>
    </row>
    <row r="99" spans="1:11" x14ac:dyDescent="0.3">
      <c r="A99">
        <v>33</v>
      </c>
      <c r="B99" t="s">
        <v>445</v>
      </c>
      <c r="C99">
        <v>1644911675</v>
      </c>
      <c r="D99">
        <v>10.651999999999999</v>
      </c>
      <c r="E99">
        <v>13.176</v>
      </c>
      <c r="F99">
        <v>-0.182</v>
      </c>
      <c r="G99">
        <v>0.97950000000000004</v>
      </c>
      <c r="H99">
        <v>0.97109999999999996</v>
      </c>
      <c r="I99">
        <v>13.217000000000001</v>
      </c>
      <c r="J99">
        <v>13.178000000000001</v>
      </c>
      <c r="K99">
        <v>-308976</v>
      </c>
    </row>
    <row r="100" spans="1:11" x14ac:dyDescent="0.3">
      <c r="A100">
        <v>34</v>
      </c>
      <c r="B100" t="s">
        <v>446</v>
      </c>
      <c r="C100">
        <v>1644913475</v>
      </c>
      <c r="D100">
        <v>9.3620000000000001</v>
      </c>
      <c r="E100">
        <v>13.18</v>
      </c>
      <c r="F100">
        <v>-0.182</v>
      </c>
      <c r="G100">
        <v>0.9919</v>
      </c>
      <c r="H100">
        <v>0.97860000000000003</v>
      </c>
      <c r="I100">
        <v>13.367000000000001</v>
      </c>
      <c r="J100">
        <v>13.182</v>
      </c>
      <c r="K100">
        <v>-309360</v>
      </c>
    </row>
    <row r="101" spans="1:11" x14ac:dyDescent="0.3">
      <c r="A101">
        <v>35</v>
      </c>
      <c r="B101" t="s">
        <v>447</v>
      </c>
      <c r="C101">
        <v>1644915275</v>
      </c>
      <c r="D101">
        <v>11.178000000000001</v>
      </c>
      <c r="E101">
        <v>13.18</v>
      </c>
      <c r="F101">
        <v>-0.182</v>
      </c>
      <c r="G101">
        <v>0.97260000000000002</v>
      </c>
      <c r="H101">
        <v>0.96709999999999996</v>
      </c>
      <c r="I101">
        <v>13.205</v>
      </c>
      <c r="J101">
        <v>13.182</v>
      </c>
      <c r="K101">
        <v>-309744</v>
      </c>
    </row>
    <row r="102" spans="1:11" x14ac:dyDescent="0.3">
      <c r="A102">
        <v>36</v>
      </c>
      <c r="B102" t="s">
        <v>448</v>
      </c>
      <c r="C102">
        <v>1644917075</v>
      </c>
      <c r="D102">
        <v>10.25</v>
      </c>
      <c r="E102">
        <v>13.172000000000001</v>
      </c>
      <c r="F102">
        <v>-0.24299999999999999</v>
      </c>
      <c r="G102">
        <v>0.98050000000000004</v>
      </c>
      <c r="H102">
        <v>0.97330000000000005</v>
      </c>
      <c r="I102">
        <v>13.215</v>
      </c>
      <c r="J102">
        <v>13.173999999999999</v>
      </c>
      <c r="K102">
        <v>-310176</v>
      </c>
    </row>
    <row r="103" spans="1:11" x14ac:dyDescent="0.3">
      <c r="A103">
        <v>37</v>
      </c>
      <c r="B103" t="s">
        <v>449</v>
      </c>
      <c r="C103">
        <v>1644918875</v>
      </c>
      <c r="D103">
        <v>9.2750000000000004</v>
      </c>
      <c r="E103">
        <v>13.18</v>
      </c>
      <c r="F103">
        <v>-0.24299999999999999</v>
      </c>
      <c r="G103">
        <v>0.98980000000000001</v>
      </c>
      <c r="H103">
        <v>0.97799999999999998</v>
      </c>
      <c r="I103">
        <v>13.334</v>
      </c>
      <c r="J103">
        <v>13.183</v>
      </c>
      <c r="K103">
        <v>-310584</v>
      </c>
    </row>
    <row r="104" spans="1:11" x14ac:dyDescent="0.3">
      <c r="A104">
        <v>38</v>
      </c>
      <c r="B104" t="s">
        <v>450</v>
      </c>
      <c r="C104">
        <v>1644920675</v>
      </c>
      <c r="D104">
        <v>11.038</v>
      </c>
      <c r="E104">
        <v>13.183999999999999</v>
      </c>
      <c r="F104">
        <v>-0.24299999999999999</v>
      </c>
      <c r="G104">
        <v>0.97089999999999999</v>
      </c>
      <c r="H104">
        <v>0.96730000000000005</v>
      </c>
      <c r="I104">
        <v>13.193</v>
      </c>
      <c r="J104">
        <v>13.188000000000001</v>
      </c>
      <c r="K104">
        <v>-311040</v>
      </c>
    </row>
    <row r="105" spans="1:11" x14ac:dyDescent="0.3">
      <c r="A105">
        <v>39</v>
      </c>
      <c r="B105" t="s">
        <v>451</v>
      </c>
      <c r="C105">
        <v>1644922475</v>
      </c>
      <c r="D105">
        <v>10.605</v>
      </c>
      <c r="E105">
        <v>13.766</v>
      </c>
      <c r="F105">
        <v>27.073</v>
      </c>
      <c r="G105">
        <v>1</v>
      </c>
      <c r="H105">
        <v>0.99360000000000004</v>
      </c>
      <c r="I105">
        <v>13.526999999999999</v>
      </c>
      <c r="J105">
        <v>13.432</v>
      </c>
      <c r="K105">
        <v>-298248</v>
      </c>
    </row>
    <row r="106" spans="1:11" x14ac:dyDescent="0.3">
      <c r="A106">
        <v>40</v>
      </c>
      <c r="B106" t="s">
        <v>452</v>
      </c>
      <c r="C106">
        <v>1644924276</v>
      </c>
      <c r="D106">
        <v>12.207000000000001</v>
      </c>
      <c r="E106">
        <v>13.787000000000001</v>
      </c>
      <c r="F106">
        <v>26.518000000000001</v>
      </c>
      <c r="G106">
        <v>0.99970000000000003</v>
      </c>
      <c r="H106">
        <v>0.99170000000000003</v>
      </c>
      <c r="I106">
        <v>13.592000000000001</v>
      </c>
      <c r="J106">
        <v>13.458</v>
      </c>
      <c r="K106">
        <v>-288288</v>
      </c>
    </row>
    <row r="107" spans="1:11" x14ac:dyDescent="0.3">
      <c r="A107">
        <v>41</v>
      </c>
      <c r="B107" t="s">
        <v>453</v>
      </c>
      <c r="C107">
        <v>1644926076</v>
      </c>
      <c r="D107">
        <v>12.087</v>
      </c>
      <c r="E107">
        <v>13.321999999999999</v>
      </c>
      <c r="F107">
        <v>-0.24299999999999999</v>
      </c>
      <c r="G107">
        <v>1</v>
      </c>
      <c r="H107">
        <v>0.98370000000000002</v>
      </c>
      <c r="I107">
        <v>13.592000000000001</v>
      </c>
      <c r="J107">
        <v>13.326000000000001</v>
      </c>
      <c r="K107">
        <v>-286200</v>
      </c>
    </row>
    <row r="108" spans="1:11" x14ac:dyDescent="0.3">
      <c r="A108">
        <v>42</v>
      </c>
      <c r="B108" t="s">
        <v>454</v>
      </c>
      <c r="C108">
        <v>1644927876</v>
      </c>
      <c r="D108">
        <v>10.057</v>
      </c>
      <c r="E108">
        <v>14.295999999999999</v>
      </c>
      <c r="F108">
        <v>21.832000000000001</v>
      </c>
      <c r="G108">
        <v>1</v>
      </c>
      <c r="H108">
        <v>1</v>
      </c>
      <c r="I108">
        <v>13.502000000000001</v>
      </c>
      <c r="J108">
        <v>14.016</v>
      </c>
      <c r="K108">
        <v>-285552</v>
      </c>
    </row>
    <row r="109" spans="1:11" x14ac:dyDescent="0.3">
      <c r="A109">
        <v>43</v>
      </c>
      <c r="B109" t="s">
        <v>455</v>
      </c>
      <c r="C109">
        <v>1644929676</v>
      </c>
      <c r="D109">
        <v>12.407</v>
      </c>
      <c r="E109">
        <v>13.946999999999999</v>
      </c>
      <c r="F109">
        <v>0.187</v>
      </c>
      <c r="G109">
        <v>0.99990000000000001</v>
      </c>
      <c r="H109">
        <v>1</v>
      </c>
      <c r="I109">
        <v>13.605</v>
      </c>
      <c r="J109">
        <v>13.945</v>
      </c>
      <c r="K109">
        <v>-285624</v>
      </c>
    </row>
    <row r="110" spans="1:11" x14ac:dyDescent="0.3">
      <c r="A110">
        <v>44</v>
      </c>
      <c r="B110" t="s">
        <v>456</v>
      </c>
      <c r="C110">
        <v>1644931248</v>
      </c>
      <c r="D110">
        <v>12.147</v>
      </c>
      <c r="E110">
        <v>14.497999999999999</v>
      </c>
      <c r="F110">
        <v>0.433</v>
      </c>
      <c r="G110">
        <v>1</v>
      </c>
      <c r="H110">
        <v>1</v>
      </c>
      <c r="I110">
        <v>13.593999999999999</v>
      </c>
      <c r="J110">
        <v>14.493</v>
      </c>
      <c r="K110">
        <v>-285624</v>
      </c>
    </row>
    <row r="111" spans="1:11" x14ac:dyDescent="0.3">
      <c r="A111">
        <v>45</v>
      </c>
      <c r="B111" t="s">
        <v>557</v>
      </c>
      <c r="C111">
        <v>1644931252</v>
      </c>
      <c r="D111">
        <v>12.147</v>
      </c>
      <c r="E111">
        <v>14.493</v>
      </c>
      <c r="F111">
        <v>0.248</v>
      </c>
      <c r="G111">
        <v>1</v>
      </c>
      <c r="H111">
        <v>1</v>
      </c>
      <c r="I111">
        <v>13.593999999999999</v>
      </c>
      <c r="J111">
        <v>14.489000000000001</v>
      </c>
      <c r="K111">
        <v>-285624</v>
      </c>
    </row>
    <row r="112" spans="1:11" x14ac:dyDescent="0.3">
      <c r="A112">
        <v>46</v>
      </c>
      <c r="B112" t="s">
        <v>556</v>
      </c>
      <c r="C112">
        <v>1644931476</v>
      </c>
      <c r="D112">
        <v>11.891999999999999</v>
      </c>
      <c r="E112">
        <v>14.497999999999999</v>
      </c>
      <c r="F112">
        <v>0.31</v>
      </c>
      <c r="G112">
        <v>1</v>
      </c>
      <c r="H112">
        <v>1</v>
      </c>
      <c r="I112">
        <v>13.582000000000001</v>
      </c>
      <c r="J112">
        <v>14.494</v>
      </c>
      <c r="K112">
        <v>-285624</v>
      </c>
    </row>
    <row r="113" spans="1:11" x14ac:dyDescent="0.3">
      <c r="A113">
        <v>47</v>
      </c>
      <c r="B113" t="s">
        <v>555</v>
      </c>
      <c r="C113">
        <v>1644933276</v>
      </c>
      <c r="D113">
        <v>10.067</v>
      </c>
      <c r="E113">
        <v>14.481</v>
      </c>
      <c r="F113">
        <v>0.248</v>
      </c>
      <c r="G113">
        <v>1</v>
      </c>
      <c r="H113">
        <v>1</v>
      </c>
      <c r="I113">
        <v>13.502000000000001</v>
      </c>
      <c r="J113">
        <v>14.478</v>
      </c>
      <c r="K113">
        <v>-285624</v>
      </c>
    </row>
    <row r="114" spans="1:11" x14ac:dyDescent="0.3">
      <c r="A114">
        <v>48</v>
      </c>
      <c r="B114" t="s">
        <v>554</v>
      </c>
      <c r="C114">
        <v>1644935076</v>
      </c>
      <c r="D114">
        <v>11.93</v>
      </c>
      <c r="E114">
        <v>14.477</v>
      </c>
      <c r="F114">
        <v>0.187</v>
      </c>
      <c r="G114">
        <v>0.99990000000000001</v>
      </c>
      <c r="H114">
        <v>1</v>
      </c>
      <c r="I114">
        <v>13.584</v>
      </c>
      <c r="J114">
        <v>14.474</v>
      </c>
      <c r="K114">
        <v>-285624</v>
      </c>
    </row>
    <row r="115" spans="1:11" x14ac:dyDescent="0.3">
      <c r="A115">
        <v>49</v>
      </c>
      <c r="B115" t="s">
        <v>553</v>
      </c>
      <c r="C115">
        <v>1644936876</v>
      </c>
      <c r="D115">
        <v>12.028</v>
      </c>
      <c r="E115">
        <v>14.477</v>
      </c>
      <c r="F115">
        <v>0.187</v>
      </c>
      <c r="G115">
        <v>1</v>
      </c>
      <c r="H115">
        <v>1</v>
      </c>
      <c r="I115">
        <v>13.589</v>
      </c>
      <c r="J115">
        <v>14.474</v>
      </c>
      <c r="K115">
        <v>-285624</v>
      </c>
    </row>
    <row r="116" spans="1:11" x14ac:dyDescent="0.3">
      <c r="A116">
        <v>50</v>
      </c>
      <c r="B116" t="s">
        <v>552</v>
      </c>
      <c r="C116">
        <v>1644938676</v>
      </c>
      <c r="D116">
        <v>10.74</v>
      </c>
      <c r="E116">
        <v>14.477</v>
      </c>
      <c r="F116">
        <v>0.187</v>
      </c>
      <c r="G116">
        <v>1</v>
      </c>
      <c r="H116">
        <v>1</v>
      </c>
      <c r="I116">
        <v>13.532999999999999</v>
      </c>
      <c r="J116">
        <v>14.474</v>
      </c>
      <c r="K116">
        <v>-285624</v>
      </c>
    </row>
    <row r="117" spans="1:11" x14ac:dyDescent="0.3">
      <c r="A117">
        <v>51</v>
      </c>
      <c r="B117" t="s">
        <v>551</v>
      </c>
      <c r="C117">
        <v>1644940476</v>
      </c>
      <c r="D117">
        <v>10.307</v>
      </c>
      <c r="E117">
        <v>14.467000000000001</v>
      </c>
      <c r="F117">
        <v>0.125</v>
      </c>
      <c r="G117">
        <v>0.99990000000000001</v>
      </c>
      <c r="H117">
        <v>1</v>
      </c>
      <c r="I117">
        <v>13.512</v>
      </c>
      <c r="J117">
        <v>14.465999999999999</v>
      </c>
      <c r="K117">
        <v>-285624</v>
      </c>
    </row>
    <row r="118" spans="1:11" x14ac:dyDescent="0.3">
      <c r="A118">
        <v>52</v>
      </c>
      <c r="B118" t="s">
        <v>550</v>
      </c>
      <c r="C118">
        <v>1644942043</v>
      </c>
      <c r="D118">
        <v>12.352</v>
      </c>
      <c r="E118">
        <v>13.898999999999999</v>
      </c>
      <c r="F118">
        <v>-4.3150000000000004</v>
      </c>
      <c r="G118">
        <v>0.99909999999999999</v>
      </c>
      <c r="H118">
        <v>1</v>
      </c>
      <c r="I118">
        <v>13.589</v>
      </c>
      <c r="J118">
        <v>13.933999999999999</v>
      </c>
      <c r="K118">
        <v>-285864</v>
      </c>
    </row>
    <row r="119" spans="1:11" x14ac:dyDescent="0.3">
      <c r="A119">
        <v>53</v>
      </c>
      <c r="B119" t="s">
        <v>549</v>
      </c>
      <c r="C119">
        <v>1644942276</v>
      </c>
      <c r="D119">
        <v>12.375</v>
      </c>
      <c r="E119">
        <v>13.516</v>
      </c>
      <c r="F119">
        <v>-4.7469999999999999</v>
      </c>
      <c r="G119">
        <v>0.99629999999999996</v>
      </c>
      <c r="H119">
        <v>0.99809999999999999</v>
      </c>
      <c r="I119">
        <v>13.542999999999999</v>
      </c>
      <c r="J119">
        <v>13.571999999999999</v>
      </c>
      <c r="K119">
        <v>-286920</v>
      </c>
    </row>
    <row r="120" spans="1:11" x14ac:dyDescent="0.3">
      <c r="A120">
        <v>54</v>
      </c>
      <c r="B120" t="s">
        <v>548</v>
      </c>
      <c r="C120">
        <v>1644944076</v>
      </c>
      <c r="D120">
        <v>11.502000000000001</v>
      </c>
      <c r="E120">
        <v>13.154</v>
      </c>
      <c r="F120">
        <v>-4.5</v>
      </c>
      <c r="G120">
        <v>0.98509999999999998</v>
      </c>
      <c r="H120">
        <v>0.97109999999999996</v>
      </c>
      <c r="I120">
        <v>13.326000000000001</v>
      </c>
      <c r="J120">
        <v>13.21</v>
      </c>
      <c r="K120">
        <v>-295056</v>
      </c>
    </row>
    <row r="121" spans="1:11" x14ac:dyDescent="0.3">
      <c r="A121">
        <v>55</v>
      </c>
      <c r="B121" t="s">
        <v>547</v>
      </c>
      <c r="C121">
        <v>1644945876</v>
      </c>
      <c r="D121">
        <v>10.353</v>
      </c>
      <c r="E121">
        <v>13.116</v>
      </c>
      <c r="F121">
        <v>-7.46</v>
      </c>
      <c r="G121">
        <v>0.97060000000000002</v>
      </c>
      <c r="H121">
        <v>0.97770000000000001</v>
      </c>
      <c r="I121">
        <v>13.17</v>
      </c>
      <c r="J121">
        <v>13.206</v>
      </c>
      <c r="K121">
        <v>-305832</v>
      </c>
    </row>
    <row r="122" spans="1:11" x14ac:dyDescent="0.3">
      <c r="A122">
        <v>56</v>
      </c>
      <c r="B122" t="s">
        <v>546</v>
      </c>
      <c r="C122">
        <v>1644947677</v>
      </c>
      <c r="D122">
        <v>12.558</v>
      </c>
      <c r="E122">
        <v>13.163</v>
      </c>
      <c r="F122">
        <v>-4.4379999999999997</v>
      </c>
      <c r="G122">
        <v>0.92149999999999999</v>
      </c>
      <c r="H122">
        <v>0.96489999999999998</v>
      </c>
      <c r="I122">
        <v>13.054</v>
      </c>
      <c r="J122">
        <v>13.217000000000001</v>
      </c>
      <c r="K122">
        <v>-316440</v>
      </c>
    </row>
    <row r="123" spans="1:11" x14ac:dyDescent="0.3">
      <c r="A123">
        <v>57</v>
      </c>
      <c r="B123" t="s">
        <v>545</v>
      </c>
      <c r="C123">
        <v>1644949477</v>
      </c>
      <c r="D123">
        <v>12.073</v>
      </c>
      <c r="E123">
        <v>13.157999999999999</v>
      </c>
      <c r="F123">
        <v>-4.5</v>
      </c>
      <c r="G123">
        <v>0.90669999999999995</v>
      </c>
      <c r="H123">
        <v>0.96889999999999998</v>
      </c>
      <c r="I123">
        <v>12.975</v>
      </c>
      <c r="J123">
        <v>13.214</v>
      </c>
      <c r="K123">
        <v>-324576</v>
      </c>
    </row>
    <row r="124" spans="1:11" x14ac:dyDescent="0.3">
      <c r="A124">
        <v>58</v>
      </c>
      <c r="B124" t="s">
        <v>544</v>
      </c>
      <c r="C124">
        <v>1644951277</v>
      </c>
      <c r="D124">
        <v>10.677</v>
      </c>
      <c r="E124">
        <v>13.098000000000001</v>
      </c>
      <c r="F124">
        <v>-7.2130000000000001</v>
      </c>
      <c r="G124">
        <v>0.90090000000000003</v>
      </c>
      <c r="H124">
        <v>0.9728</v>
      </c>
      <c r="I124">
        <v>12.885999999999999</v>
      </c>
      <c r="J124">
        <v>13.186</v>
      </c>
      <c r="K124">
        <v>-333120</v>
      </c>
    </row>
    <row r="125" spans="1:11" x14ac:dyDescent="0.3">
      <c r="A125">
        <v>59</v>
      </c>
      <c r="B125" t="s">
        <v>543</v>
      </c>
      <c r="C125">
        <v>1644953077</v>
      </c>
      <c r="D125">
        <v>12.102</v>
      </c>
      <c r="E125">
        <v>13.146000000000001</v>
      </c>
      <c r="F125">
        <v>-4.3150000000000004</v>
      </c>
      <c r="G125">
        <v>0.85509999999999997</v>
      </c>
      <c r="H125">
        <v>0.96599999999999997</v>
      </c>
      <c r="I125">
        <v>12.676</v>
      </c>
      <c r="J125">
        <v>13.202</v>
      </c>
      <c r="K125">
        <v>-345648</v>
      </c>
    </row>
    <row r="126" spans="1:11" x14ac:dyDescent="0.3">
      <c r="A126">
        <v>60</v>
      </c>
      <c r="B126" t="s">
        <v>542</v>
      </c>
      <c r="C126">
        <v>1644954877</v>
      </c>
      <c r="D126">
        <v>12.442</v>
      </c>
      <c r="E126">
        <v>13.154</v>
      </c>
      <c r="F126">
        <v>-4.6849999999999996</v>
      </c>
      <c r="G126">
        <v>0.83069999999999999</v>
      </c>
      <c r="H126">
        <v>0.96299999999999997</v>
      </c>
      <c r="I126">
        <v>12.565</v>
      </c>
      <c r="J126">
        <v>13.211</v>
      </c>
      <c r="K126">
        <v>-353760</v>
      </c>
    </row>
    <row r="127" spans="1:11" x14ac:dyDescent="0.3">
      <c r="A127">
        <v>61</v>
      </c>
      <c r="B127" t="s">
        <v>541</v>
      </c>
      <c r="C127">
        <v>1644956677</v>
      </c>
      <c r="D127">
        <v>11.048</v>
      </c>
      <c r="E127">
        <v>13.146000000000001</v>
      </c>
      <c r="F127">
        <v>-4.6230000000000002</v>
      </c>
      <c r="G127">
        <v>0.82669999999999999</v>
      </c>
      <c r="H127">
        <v>0.97270000000000001</v>
      </c>
      <c r="I127">
        <v>12.379</v>
      </c>
      <c r="J127">
        <v>13.202999999999999</v>
      </c>
      <c r="K127">
        <v>-361872</v>
      </c>
    </row>
    <row r="128" spans="1:11" x14ac:dyDescent="0.3">
      <c r="A128">
        <v>62</v>
      </c>
      <c r="B128" t="s">
        <v>540</v>
      </c>
      <c r="C128">
        <v>1644958477</v>
      </c>
      <c r="D128">
        <v>11.372</v>
      </c>
      <c r="E128">
        <v>13.064</v>
      </c>
      <c r="F128">
        <v>-7.3979999999999997</v>
      </c>
      <c r="G128">
        <v>0.79269999999999996</v>
      </c>
      <c r="H128">
        <v>0.96030000000000004</v>
      </c>
      <c r="I128">
        <v>12.1</v>
      </c>
      <c r="J128">
        <v>13.154</v>
      </c>
      <c r="K128">
        <v>-374472</v>
      </c>
    </row>
    <row r="129" spans="1:11" x14ac:dyDescent="0.3">
      <c r="A129">
        <v>63</v>
      </c>
      <c r="B129" t="s">
        <v>539</v>
      </c>
      <c r="C129">
        <v>1644960277</v>
      </c>
      <c r="D129">
        <v>12.557</v>
      </c>
      <c r="E129">
        <v>13.12</v>
      </c>
      <c r="F129">
        <v>-4.5</v>
      </c>
      <c r="G129">
        <v>0.75639999999999996</v>
      </c>
      <c r="H129">
        <v>0.95430000000000004</v>
      </c>
      <c r="I129">
        <v>11.353</v>
      </c>
      <c r="J129">
        <v>13.175000000000001</v>
      </c>
      <c r="K129">
        <v>-383280</v>
      </c>
    </row>
    <row r="130" spans="1:11" x14ac:dyDescent="0.3">
      <c r="A130">
        <v>64</v>
      </c>
      <c r="B130" t="s">
        <v>538</v>
      </c>
      <c r="C130">
        <v>1644962077</v>
      </c>
      <c r="D130">
        <v>11.263</v>
      </c>
      <c r="E130">
        <v>13.102</v>
      </c>
      <c r="F130">
        <v>-4.7469999999999999</v>
      </c>
      <c r="G130">
        <v>0.752</v>
      </c>
      <c r="H130">
        <v>0.96060000000000001</v>
      </c>
      <c r="I130">
        <v>10.355</v>
      </c>
      <c r="J130">
        <v>13.159000000000001</v>
      </c>
      <c r="K130">
        <v>-391440</v>
      </c>
    </row>
    <row r="131" spans="1:11" x14ac:dyDescent="0.3">
      <c r="A131">
        <v>65</v>
      </c>
      <c r="B131" t="s">
        <v>537</v>
      </c>
      <c r="C131">
        <v>1644963877</v>
      </c>
      <c r="D131">
        <v>10.885</v>
      </c>
      <c r="E131">
        <v>13.007999999999999</v>
      </c>
      <c r="F131">
        <v>-7.0279999999999996</v>
      </c>
      <c r="G131">
        <v>0.72740000000000005</v>
      </c>
      <c r="H131">
        <v>0.94869999999999999</v>
      </c>
      <c r="I131">
        <v>7.9710000000000001</v>
      </c>
      <c r="J131">
        <v>13.097</v>
      </c>
      <c r="K131">
        <v>-403536</v>
      </c>
    </row>
    <row r="132" spans="1:11" x14ac:dyDescent="0.3">
      <c r="A132">
        <v>66</v>
      </c>
      <c r="B132" t="s">
        <v>536</v>
      </c>
      <c r="C132">
        <v>1644965677</v>
      </c>
      <c r="D132">
        <v>12.48</v>
      </c>
      <c r="E132">
        <v>13.042999999999999</v>
      </c>
      <c r="F132">
        <v>-4.6230000000000002</v>
      </c>
      <c r="G132">
        <v>0.68300000000000005</v>
      </c>
      <c r="H132">
        <v>0.93489999999999995</v>
      </c>
      <c r="I132">
        <v>6.8710000000000004</v>
      </c>
      <c r="J132">
        <v>13.099</v>
      </c>
      <c r="K132">
        <v>-413400</v>
      </c>
    </row>
    <row r="133" spans="1:11" x14ac:dyDescent="0.3">
      <c r="A133">
        <v>67</v>
      </c>
      <c r="B133" t="s">
        <v>535</v>
      </c>
      <c r="C133">
        <v>1644967477</v>
      </c>
      <c r="D133">
        <v>11.08</v>
      </c>
      <c r="E133">
        <v>13.029</v>
      </c>
      <c r="F133">
        <v>-4.5</v>
      </c>
      <c r="G133">
        <v>0.68069999999999997</v>
      </c>
      <c r="H133">
        <v>0.94420000000000004</v>
      </c>
      <c r="I133">
        <v>5.39</v>
      </c>
      <c r="J133">
        <v>13.086</v>
      </c>
      <c r="K133">
        <v>-421584</v>
      </c>
    </row>
    <row r="134" spans="1:11" x14ac:dyDescent="0.3">
      <c r="A134">
        <v>68</v>
      </c>
      <c r="B134" t="s">
        <v>534</v>
      </c>
      <c r="C134">
        <v>1644969278</v>
      </c>
      <c r="D134">
        <v>10.742000000000001</v>
      </c>
      <c r="E134">
        <v>12.957000000000001</v>
      </c>
      <c r="F134">
        <v>-7.3979999999999997</v>
      </c>
      <c r="G134">
        <v>0.65500000000000003</v>
      </c>
      <c r="H134">
        <v>0.93830000000000002</v>
      </c>
      <c r="I134">
        <v>4.82</v>
      </c>
      <c r="J134">
        <v>13.047000000000001</v>
      </c>
      <c r="K134">
        <v>-434064</v>
      </c>
    </row>
    <row r="135" spans="1:11" x14ac:dyDescent="0.3">
      <c r="A135">
        <v>69</v>
      </c>
      <c r="B135" t="s">
        <v>533</v>
      </c>
      <c r="C135">
        <v>1644971078</v>
      </c>
      <c r="D135">
        <v>12.262</v>
      </c>
      <c r="E135">
        <v>13.007999999999999</v>
      </c>
      <c r="F135">
        <v>-4.5</v>
      </c>
      <c r="G135">
        <v>0.61040000000000005</v>
      </c>
      <c r="H135">
        <v>0.92720000000000002</v>
      </c>
      <c r="I135">
        <v>4.6719999999999997</v>
      </c>
      <c r="J135">
        <v>13.064</v>
      </c>
      <c r="K135">
        <v>-444024</v>
      </c>
    </row>
    <row r="136" spans="1:11" x14ac:dyDescent="0.3">
      <c r="A136">
        <v>70</v>
      </c>
      <c r="B136" t="s">
        <v>532</v>
      </c>
      <c r="C136">
        <v>1644972878</v>
      </c>
      <c r="D136">
        <v>10.667999999999999</v>
      </c>
      <c r="E136">
        <v>12.957000000000001</v>
      </c>
      <c r="F136">
        <v>-7.3979999999999997</v>
      </c>
      <c r="G136">
        <v>0.61140000000000005</v>
      </c>
      <c r="H136">
        <v>0.9345</v>
      </c>
      <c r="I136">
        <v>4.4180000000000001</v>
      </c>
      <c r="J136">
        <v>13.03</v>
      </c>
      <c r="K136">
        <v>-452208</v>
      </c>
    </row>
    <row r="137" spans="1:11" x14ac:dyDescent="0.3">
      <c r="A137">
        <v>71</v>
      </c>
      <c r="B137" t="s">
        <v>531</v>
      </c>
      <c r="C137">
        <v>1644974678</v>
      </c>
      <c r="D137">
        <v>10.728</v>
      </c>
      <c r="E137">
        <v>12.939</v>
      </c>
      <c r="F137">
        <v>-7.09</v>
      </c>
      <c r="G137">
        <v>0.57899999999999996</v>
      </c>
      <c r="H137">
        <v>0.93330000000000002</v>
      </c>
      <c r="I137">
        <v>4.3280000000000003</v>
      </c>
      <c r="J137">
        <v>13.026999999999999</v>
      </c>
      <c r="K137">
        <v>-465408</v>
      </c>
    </row>
    <row r="138" spans="1:11" x14ac:dyDescent="0.3">
      <c r="A138">
        <v>72</v>
      </c>
      <c r="B138" t="s">
        <v>530</v>
      </c>
      <c r="C138">
        <v>1644976478</v>
      </c>
      <c r="D138">
        <v>11.988</v>
      </c>
      <c r="E138">
        <v>12.981999999999999</v>
      </c>
      <c r="F138">
        <v>-4.6849999999999996</v>
      </c>
      <c r="G138">
        <v>0.53739999999999999</v>
      </c>
      <c r="H138">
        <v>0.92469999999999997</v>
      </c>
      <c r="I138">
        <v>4.3789999999999996</v>
      </c>
      <c r="J138">
        <v>13.039</v>
      </c>
      <c r="K138">
        <v>-475200</v>
      </c>
    </row>
    <row r="139" spans="1:11" x14ac:dyDescent="0.3">
      <c r="A139">
        <v>73</v>
      </c>
      <c r="B139" t="s">
        <v>529</v>
      </c>
      <c r="C139">
        <v>1644978278</v>
      </c>
      <c r="D139">
        <v>10.11</v>
      </c>
      <c r="E139">
        <v>12.913</v>
      </c>
      <c r="F139">
        <v>-7.3979999999999997</v>
      </c>
      <c r="G139">
        <v>0.54100000000000004</v>
      </c>
      <c r="H139">
        <v>0.93530000000000002</v>
      </c>
      <c r="I139">
        <v>4.3040000000000003</v>
      </c>
      <c r="J139">
        <v>13.004</v>
      </c>
      <c r="K139">
        <v>-484464</v>
      </c>
    </row>
    <row r="140" spans="1:11" x14ac:dyDescent="0.3">
      <c r="A140">
        <v>74</v>
      </c>
      <c r="B140" t="s">
        <v>528</v>
      </c>
      <c r="C140">
        <v>1644980078</v>
      </c>
      <c r="D140">
        <v>10.802</v>
      </c>
      <c r="E140">
        <v>12.9</v>
      </c>
      <c r="F140">
        <v>-7.09</v>
      </c>
      <c r="G140">
        <v>0.49990000000000001</v>
      </c>
      <c r="H140">
        <v>0.92510000000000003</v>
      </c>
      <c r="I140">
        <v>4.3319999999999999</v>
      </c>
      <c r="J140">
        <v>12.989000000000001</v>
      </c>
      <c r="K140">
        <v>-497568</v>
      </c>
    </row>
    <row r="141" spans="1:11" x14ac:dyDescent="0.3">
      <c r="A141">
        <v>75</v>
      </c>
      <c r="B141" t="s">
        <v>527</v>
      </c>
      <c r="C141">
        <v>1644981878</v>
      </c>
      <c r="D141">
        <v>11.682</v>
      </c>
      <c r="E141">
        <v>12.946999999999999</v>
      </c>
      <c r="F141">
        <v>-4.3769999999999998</v>
      </c>
      <c r="G141">
        <v>0.46400000000000002</v>
      </c>
      <c r="H141">
        <v>0.92010000000000003</v>
      </c>
      <c r="I141">
        <v>4.367</v>
      </c>
      <c r="J141">
        <v>13.002000000000001</v>
      </c>
      <c r="K141">
        <v>-506904</v>
      </c>
    </row>
    <row r="142" spans="1:11" x14ac:dyDescent="0.3">
      <c r="A142">
        <v>76</v>
      </c>
      <c r="B142" t="s">
        <v>526</v>
      </c>
      <c r="C142">
        <v>1644983678</v>
      </c>
      <c r="D142">
        <v>9.74</v>
      </c>
      <c r="E142">
        <v>12.866</v>
      </c>
      <c r="F142">
        <v>-7.3979999999999997</v>
      </c>
      <c r="G142">
        <v>0.46779999999999999</v>
      </c>
      <c r="H142">
        <v>0.92600000000000005</v>
      </c>
      <c r="I142">
        <v>4.2919999999999998</v>
      </c>
      <c r="J142">
        <v>12.956</v>
      </c>
      <c r="K142">
        <v>-517032</v>
      </c>
    </row>
    <row r="143" spans="1:11" x14ac:dyDescent="0.3">
      <c r="A143">
        <v>77</v>
      </c>
      <c r="B143" t="s">
        <v>525</v>
      </c>
      <c r="C143">
        <v>1644985478</v>
      </c>
      <c r="D143">
        <v>10.952999999999999</v>
      </c>
      <c r="E143">
        <v>12.84</v>
      </c>
      <c r="F143">
        <v>-7.46</v>
      </c>
      <c r="G143">
        <v>0.41849999999999998</v>
      </c>
      <c r="H143">
        <v>0.90859999999999996</v>
      </c>
      <c r="I143">
        <v>4.3380000000000001</v>
      </c>
      <c r="J143">
        <v>12.93</v>
      </c>
      <c r="K143">
        <v>-530088</v>
      </c>
    </row>
    <row r="144" spans="1:11" x14ac:dyDescent="0.3">
      <c r="A144">
        <v>78</v>
      </c>
      <c r="B144" t="s">
        <v>524</v>
      </c>
      <c r="C144">
        <v>1644987278</v>
      </c>
      <c r="D144">
        <v>11.475</v>
      </c>
      <c r="E144">
        <v>12.879</v>
      </c>
      <c r="F144">
        <v>-4.6230000000000002</v>
      </c>
      <c r="G144">
        <v>0.38840000000000002</v>
      </c>
      <c r="H144">
        <v>0.90390000000000004</v>
      </c>
      <c r="I144">
        <v>4.3579999999999997</v>
      </c>
      <c r="J144">
        <v>12.935</v>
      </c>
      <c r="K144">
        <v>-539040</v>
      </c>
    </row>
    <row r="145" spans="1:11" x14ac:dyDescent="0.3">
      <c r="A145">
        <v>79</v>
      </c>
      <c r="B145" t="s">
        <v>523</v>
      </c>
      <c r="C145">
        <v>1644989078</v>
      </c>
      <c r="D145">
        <v>9.6229999999999993</v>
      </c>
      <c r="E145">
        <v>12.788</v>
      </c>
      <c r="F145">
        <v>-7.3369999999999997</v>
      </c>
      <c r="G145">
        <v>0.39090000000000003</v>
      </c>
      <c r="H145">
        <v>0.90600000000000003</v>
      </c>
      <c r="I145">
        <v>4.2880000000000003</v>
      </c>
      <c r="J145">
        <v>12.878</v>
      </c>
      <c r="K145">
        <v>-549720</v>
      </c>
    </row>
    <row r="146" spans="1:11" x14ac:dyDescent="0.3">
      <c r="A146">
        <v>80</v>
      </c>
      <c r="B146" t="s">
        <v>522</v>
      </c>
      <c r="C146">
        <v>1644990878</v>
      </c>
      <c r="D146">
        <v>11.026999999999999</v>
      </c>
      <c r="E146">
        <v>12.737</v>
      </c>
      <c r="F146">
        <v>-7.09</v>
      </c>
      <c r="G146">
        <v>0.3377</v>
      </c>
      <c r="H146">
        <v>0.8891</v>
      </c>
      <c r="I146">
        <v>4.3410000000000002</v>
      </c>
      <c r="J146">
        <v>12.824999999999999</v>
      </c>
      <c r="K146">
        <v>-562752</v>
      </c>
    </row>
    <row r="147" spans="1:11" x14ac:dyDescent="0.3">
      <c r="A147">
        <v>81</v>
      </c>
      <c r="B147" t="s">
        <v>521</v>
      </c>
      <c r="C147">
        <v>1644992678</v>
      </c>
      <c r="D147">
        <v>11.382999999999999</v>
      </c>
      <c r="E147">
        <v>12.754</v>
      </c>
      <c r="F147">
        <v>-4.4379999999999997</v>
      </c>
      <c r="G147">
        <v>0.31030000000000002</v>
      </c>
      <c r="H147">
        <v>0.88470000000000004</v>
      </c>
      <c r="I147">
        <v>4.3550000000000004</v>
      </c>
      <c r="J147">
        <v>12.808999999999999</v>
      </c>
      <c r="K147">
        <v>-571560</v>
      </c>
    </row>
    <row r="148" spans="1:11" x14ac:dyDescent="0.3">
      <c r="A148">
        <v>82</v>
      </c>
      <c r="B148" t="s">
        <v>520</v>
      </c>
      <c r="C148">
        <v>1644994479</v>
      </c>
      <c r="D148">
        <v>9.56</v>
      </c>
      <c r="E148">
        <v>12.629</v>
      </c>
      <c r="F148">
        <v>-7.2130000000000001</v>
      </c>
      <c r="G148">
        <v>0.31309999999999999</v>
      </c>
      <c r="H148">
        <v>0.88439999999999996</v>
      </c>
      <c r="I148">
        <v>4.2869999999999999</v>
      </c>
      <c r="J148">
        <v>12.718</v>
      </c>
      <c r="K148">
        <v>-582432</v>
      </c>
    </row>
    <row r="149" spans="1:11" x14ac:dyDescent="0.3">
      <c r="A149">
        <v>83</v>
      </c>
      <c r="B149" t="s">
        <v>519</v>
      </c>
      <c r="C149">
        <v>1644996279</v>
      </c>
      <c r="D149">
        <v>10.837</v>
      </c>
      <c r="E149">
        <v>12.56</v>
      </c>
      <c r="F149">
        <v>-7.09</v>
      </c>
      <c r="G149">
        <v>0.26119999999999999</v>
      </c>
      <c r="H149">
        <v>0.86719999999999997</v>
      </c>
      <c r="I149">
        <v>4.3330000000000002</v>
      </c>
      <c r="J149">
        <v>12.648</v>
      </c>
      <c r="K149">
        <v>-595440</v>
      </c>
    </row>
    <row r="150" spans="1:11" x14ac:dyDescent="0.3">
      <c r="A150">
        <v>84</v>
      </c>
      <c r="B150" t="s">
        <v>518</v>
      </c>
      <c r="C150">
        <v>1644998079</v>
      </c>
      <c r="D150">
        <v>11.487</v>
      </c>
      <c r="E150">
        <v>12.577999999999999</v>
      </c>
      <c r="F150">
        <v>-4.5</v>
      </c>
      <c r="G150">
        <v>0.2273</v>
      </c>
      <c r="H150">
        <v>0.85740000000000005</v>
      </c>
      <c r="I150">
        <v>4.359</v>
      </c>
      <c r="J150">
        <v>12.632999999999999</v>
      </c>
      <c r="K150">
        <v>-604800</v>
      </c>
    </row>
    <row r="151" spans="1:11" x14ac:dyDescent="0.3">
      <c r="A151">
        <v>85</v>
      </c>
      <c r="B151" t="s">
        <v>517</v>
      </c>
      <c r="C151">
        <v>1644999879</v>
      </c>
      <c r="D151">
        <v>9.4830000000000005</v>
      </c>
      <c r="E151">
        <v>12.327999999999999</v>
      </c>
      <c r="F151">
        <v>-7.09</v>
      </c>
      <c r="G151">
        <v>0.23519999999999999</v>
      </c>
      <c r="H151">
        <v>0.84719999999999995</v>
      </c>
      <c r="I151">
        <v>4.2839999999999998</v>
      </c>
      <c r="J151">
        <v>12.416</v>
      </c>
      <c r="K151">
        <v>-615336</v>
      </c>
    </row>
    <row r="152" spans="1:11" x14ac:dyDescent="0.3">
      <c r="A152">
        <v>86</v>
      </c>
      <c r="B152" t="s">
        <v>516</v>
      </c>
      <c r="C152">
        <v>1645001679</v>
      </c>
      <c r="D152">
        <v>10.202</v>
      </c>
      <c r="E152">
        <v>11.497</v>
      </c>
      <c r="F152">
        <v>-7.7069999999999999</v>
      </c>
      <c r="G152">
        <v>0.19070000000000001</v>
      </c>
      <c r="H152">
        <v>0.78010000000000002</v>
      </c>
      <c r="I152">
        <v>4.3079999999999998</v>
      </c>
      <c r="J152">
        <v>11.590999999999999</v>
      </c>
      <c r="K152">
        <v>-628776</v>
      </c>
    </row>
    <row r="153" spans="1:11" x14ac:dyDescent="0.3">
      <c r="A153">
        <v>87</v>
      </c>
      <c r="B153" t="s">
        <v>319</v>
      </c>
      <c r="C153">
        <v>1644761237</v>
      </c>
      <c r="D153">
        <v>5.2149999999999999</v>
      </c>
      <c r="E153">
        <v>13.215</v>
      </c>
      <c r="F153">
        <v>-1.17</v>
      </c>
      <c r="G153">
        <v>0.93089999999999995</v>
      </c>
      <c r="H153">
        <v>0.4904</v>
      </c>
      <c r="I153">
        <v>12.887</v>
      </c>
      <c r="J153">
        <v>0</v>
      </c>
      <c r="K153">
        <v>-85128</v>
      </c>
    </row>
    <row r="154" spans="1:11" x14ac:dyDescent="0.3">
      <c r="A154">
        <v>88</v>
      </c>
      <c r="B154" t="s">
        <v>318</v>
      </c>
      <c r="C154">
        <v>1644763037</v>
      </c>
      <c r="D154">
        <v>4.6479999999999997</v>
      </c>
      <c r="E154">
        <v>13.202</v>
      </c>
      <c r="F154">
        <v>-1.17</v>
      </c>
      <c r="G154">
        <v>0.93200000000000005</v>
      </c>
      <c r="H154">
        <v>0.48330000000000001</v>
      </c>
      <c r="I154">
        <v>12.881</v>
      </c>
      <c r="J154">
        <v>0</v>
      </c>
      <c r="K154">
        <v>-87288</v>
      </c>
    </row>
    <row r="155" spans="1:11" x14ac:dyDescent="0.3">
      <c r="A155">
        <v>89</v>
      </c>
      <c r="B155" t="s">
        <v>317</v>
      </c>
      <c r="C155">
        <v>1644764837</v>
      </c>
      <c r="D155">
        <v>4.8819999999999997</v>
      </c>
      <c r="E155">
        <v>13.106999999999999</v>
      </c>
      <c r="F155">
        <v>-3.9449999999999998</v>
      </c>
      <c r="G155">
        <v>0.9194</v>
      </c>
      <c r="H155">
        <v>0.47620000000000001</v>
      </c>
      <c r="I155">
        <v>12.827999999999999</v>
      </c>
      <c r="J155">
        <v>0</v>
      </c>
      <c r="K155">
        <v>-91944</v>
      </c>
    </row>
    <row r="156" spans="1:11" x14ac:dyDescent="0.3">
      <c r="A156">
        <v>90</v>
      </c>
      <c r="B156" t="s">
        <v>316</v>
      </c>
      <c r="C156">
        <v>1644766637</v>
      </c>
      <c r="D156">
        <v>6.7130000000000001</v>
      </c>
      <c r="E156">
        <v>13.21</v>
      </c>
      <c r="F156">
        <v>-1.17</v>
      </c>
      <c r="G156">
        <v>0.89200000000000002</v>
      </c>
      <c r="H156">
        <v>0.46920000000000001</v>
      </c>
      <c r="I156">
        <v>12.712999999999999</v>
      </c>
      <c r="J156">
        <v>0</v>
      </c>
      <c r="K156">
        <v>-94920</v>
      </c>
    </row>
    <row r="157" spans="1:11" x14ac:dyDescent="0.3">
      <c r="A157">
        <v>91</v>
      </c>
      <c r="B157" t="s">
        <v>315</v>
      </c>
      <c r="C157">
        <v>1644768437</v>
      </c>
      <c r="D157">
        <v>6.1870000000000003</v>
      </c>
      <c r="E157">
        <v>13.18</v>
      </c>
      <c r="F157">
        <v>-2.2799999999999998</v>
      </c>
      <c r="G157">
        <v>0.89319999999999999</v>
      </c>
      <c r="H157">
        <v>0.46239999999999998</v>
      </c>
      <c r="I157">
        <v>12.711</v>
      </c>
      <c r="J157">
        <v>0</v>
      </c>
      <c r="K157">
        <v>-96888</v>
      </c>
    </row>
    <row r="158" spans="1:11" x14ac:dyDescent="0.3">
      <c r="A158">
        <v>92</v>
      </c>
      <c r="B158" t="s">
        <v>314</v>
      </c>
      <c r="C158">
        <v>1644770237</v>
      </c>
      <c r="D158">
        <v>5.4580000000000002</v>
      </c>
      <c r="E158">
        <v>13.167999999999999</v>
      </c>
      <c r="F158">
        <v>-2.2799999999999998</v>
      </c>
      <c r="G158">
        <v>0.89119999999999999</v>
      </c>
      <c r="H158">
        <v>0.4556</v>
      </c>
      <c r="I158">
        <v>12.679</v>
      </c>
      <c r="J158">
        <v>0</v>
      </c>
      <c r="K158">
        <v>-101112</v>
      </c>
    </row>
    <row r="159" spans="1:11" x14ac:dyDescent="0.3">
      <c r="A159">
        <v>93</v>
      </c>
      <c r="B159" t="s">
        <v>313</v>
      </c>
      <c r="C159">
        <v>1644772037</v>
      </c>
      <c r="D159">
        <v>4.867</v>
      </c>
      <c r="E159">
        <v>13.154</v>
      </c>
      <c r="F159">
        <v>-2.403</v>
      </c>
      <c r="G159">
        <v>0.88790000000000002</v>
      </c>
      <c r="H159">
        <v>0.44890000000000002</v>
      </c>
      <c r="I159">
        <v>12.638999999999999</v>
      </c>
      <c r="J159">
        <v>0</v>
      </c>
      <c r="K159">
        <v>-105360</v>
      </c>
    </row>
    <row r="160" spans="1:11" x14ac:dyDescent="0.3">
      <c r="A160">
        <v>94</v>
      </c>
      <c r="B160" t="s">
        <v>312</v>
      </c>
      <c r="C160">
        <v>1644773837</v>
      </c>
      <c r="D160">
        <v>4.4779999999999998</v>
      </c>
      <c r="E160">
        <v>13.154</v>
      </c>
      <c r="F160">
        <v>-2.3420000000000001</v>
      </c>
      <c r="G160">
        <v>0.88229999999999997</v>
      </c>
      <c r="H160">
        <v>0.44230000000000003</v>
      </c>
      <c r="I160">
        <v>12.586</v>
      </c>
      <c r="J160">
        <v>0</v>
      </c>
      <c r="K160">
        <v>-109608</v>
      </c>
    </row>
    <row r="161" spans="1:11" x14ac:dyDescent="0.3">
      <c r="A161">
        <v>95</v>
      </c>
      <c r="B161" t="s">
        <v>311</v>
      </c>
      <c r="C161">
        <v>1644775637</v>
      </c>
      <c r="D161">
        <v>5.4119999999999999</v>
      </c>
      <c r="E161">
        <v>13.06</v>
      </c>
      <c r="F161">
        <v>-5.117</v>
      </c>
      <c r="G161">
        <v>0.85580000000000001</v>
      </c>
      <c r="H161">
        <v>0.43590000000000001</v>
      </c>
      <c r="I161">
        <v>12.393000000000001</v>
      </c>
      <c r="J161">
        <v>0</v>
      </c>
      <c r="K161">
        <v>-117000</v>
      </c>
    </row>
    <row r="162" spans="1:11" x14ac:dyDescent="0.3">
      <c r="A162">
        <v>96</v>
      </c>
      <c r="B162" t="s">
        <v>310</v>
      </c>
      <c r="C162">
        <v>1644777437</v>
      </c>
      <c r="D162">
        <v>6.6630000000000003</v>
      </c>
      <c r="E162">
        <v>13.15</v>
      </c>
      <c r="F162">
        <v>-2.3420000000000001</v>
      </c>
      <c r="G162">
        <v>0.83030000000000004</v>
      </c>
      <c r="H162">
        <v>0.42949999999999999</v>
      </c>
      <c r="I162">
        <v>12.214</v>
      </c>
      <c r="J162">
        <v>0</v>
      </c>
      <c r="K162">
        <v>-121464</v>
      </c>
    </row>
    <row r="163" spans="1:11" x14ac:dyDescent="0.3">
      <c r="A163">
        <v>97</v>
      </c>
      <c r="B163" t="s">
        <v>309</v>
      </c>
      <c r="C163">
        <v>1644779237</v>
      </c>
      <c r="D163">
        <v>6.04</v>
      </c>
      <c r="E163">
        <v>13.15</v>
      </c>
      <c r="F163">
        <v>-2.403</v>
      </c>
      <c r="G163">
        <v>0.82740000000000002</v>
      </c>
      <c r="H163">
        <v>0.42320000000000002</v>
      </c>
      <c r="I163">
        <v>12.178000000000001</v>
      </c>
      <c r="J163">
        <v>0</v>
      </c>
      <c r="K163">
        <v>-125712</v>
      </c>
    </row>
    <row r="164" spans="1:11" x14ac:dyDescent="0.3">
      <c r="A164">
        <v>98</v>
      </c>
      <c r="B164" t="s">
        <v>308</v>
      </c>
      <c r="C164">
        <v>1644781038</v>
      </c>
      <c r="D164">
        <v>5.2850000000000001</v>
      </c>
      <c r="E164">
        <v>13.146000000000001</v>
      </c>
      <c r="F164">
        <v>-2.403</v>
      </c>
      <c r="G164">
        <v>0.82620000000000005</v>
      </c>
      <c r="H164">
        <v>0.41699999999999998</v>
      </c>
      <c r="I164">
        <v>12.151999999999999</v>
      </c>
      <c r="J164">
        <v>0</v>
      </c>
      <c r="K164">
        <v>-129984</v>
      </c>
    </row>
    <row r="165" spans="1:11" x14ac:dyDescent="0.3">
      <c r="A165">
        <v>99</v>
      </c>
      <c r="B165" t="s">
        <v>307</v>
      </c>
      <c r="C165">
        <v>1644782838</v>
      </c>
      <c r="D165">
        <v>4.6399999999999997</v>
      </c>
      <c r="E165">
        <v>13.137</v>
      </c>
      <c r="F165">
        <v>-2.3420000000000001</v>
      </c>
      <c r="G165">
        <v>0.82369999999999999</v>
      </c>
      <c r="H165">
        <v>0.41089999999999999</v>
      </c>
      <c r="I165">
        <v>12.118</v>
      </c>
      <c r="J165">
        <v>0</v>
      </c>
      <c r="K165">
        <v>-134232</v>
      </c>
    </row>
    <row r="166" spans="1:11" x14ac:dyDescent="0.3">
      <c r="A166">
        <v>100</v>
      </c>
      <c r="B166" t="s">
        <v>306</v>
      </c>
      <c r="C166">
        <v>1644784196</v>
      </c>
      <c r="D166">
        <v>4.2770000000000001</v>
      </c>
      <c r="E166">
        <v>12.999000000000001</v>
      </c>
      <c r="F166">
        <v>-6.782</v>
      </c>
      <c r="G166">
        <v>0.81640000000000001</v>
      </c>
      <c r="H166">
        <v>0.40629999999999999</v>
      </c>
      <c r="I166">
        <v>12.052</v>
      </c>
      <c r="J166">
        <v>0</v>
      </c>
      <c r="K166">
        <v>-139200</v>
      </c>
    </row>
    <row r="167" spans="1:11" x14ac:dyDescent="0.3">
      <c r="A167">
        <v>101</v>
      </c>
      <c r="B167" t="s">
        <v>305</v>
      </c>
      <c r="C167">
        <v>1644784638</v>
      </c>
      <c r="D167">
        <v>4.827</v>
      </c>
      <c r="E167">
        <v>12.961</v>
      </c>
      <c r="F167">
        <v>-7.6449999999999996</v>
      </c>
      <c r="G167">
        <v>0.80330000000000001</v>
      </c>
      <c r="H167">
        <v>0.40489999999999998</v>
      </c>
      <c r="I167">
        <v>11.957000000000001</v>
      </c>
      <c r="J167">
        <v>0</v>
      </c>
      <c r="K167">
        <v>-142440</v>
      </c>
    </row>
    <row r="168" spans="1:11" x14ac:dyDescent="0.3">
      <c r="A168">
        <v>102</v>
      </c>
      <c r="B168" t="s">
        <v>304</v>
      </c>
      <c r="C168">
        <v>1644786438</v>
      </c>
      <c r="D168">
        <v>6.6920000000000002</v>
      </c>
      <c r="E168">
        <v>13.038</v>
      </c>
      <c r="F168">
        <v>-4.3150000000000004</v>
      </c>
      <c r="G168">
        <v>0.75890000000000002</v>
      </c>
      <c r="H168">
        <v>0.39889999999999998</v>
      </c>
      <c r="I168">
        <v>10.273</v>
      </c>
      <c r="J168">
        <v>0</v>
      </c>
      <c r="K168">
        <v>-151680</v>
      </c>
    </row>
    <row r="169" spans="1:11" x14ac:dyDescent="0.3">
      <c r="A169">
        <v>103</v>
      </c>
      <c r="B169" t="s">
        <v>303</v>
      </c>
      <c r="C169">
        <v>1644788238</v>
      </c>
      <c r="D169">
        <v>6.3029999999999999</v>
      </c>
      <c r="E169">
        <v>13.025</v>
      </c>
      <c r="F169">
        <v>-4.6230000000000002</v>
      </c>
      <c r="G169">
        <v>0.74429999999999996</v>
      </c>
      <c r="H169">
        <v>0.3931</v>
      </c>
      <c r="I169">
        <v>8.7110000000000003</v>
      </c>
      <c r="J169">
        <v>0</v>
      </c>
      <c r="K169">
        <v>-159936</v>
      </c>
    </row>
    <row r="170" spans="1:11" x14ac:dyDescent="0.3">
      <c r="A170">
        <v>104</v>
      </c>
      <c r="B170" t="s">
        <v>302</v>
      </c>
      <c r="C170">
        <v>1644790038</v>
      </c>
      <c r="D170">
        <v>5.57</v>
      </c>
      <c r="E170">
        <v>12.999000000000001</v>
      </c>
      <c r="F170">
        <v>-4.6849999999999996</v>
      </c>
      <c r="G170">
        <v>0.73419999999999996</v>
      </c>
      <c r="H170">
        <v>0.38740000000000002</v>
      </c>
      <c r="I170">
        <v>7.6180000000000003</v>
      </c>
      <c r="J170">
        <v>0</v>
      </c>
      <c r="K170">
        <v>-168096</v>
      </c>
    </row>
    <row r="171" spans="1:11" x14ac:dyDescent="0.3">
      <c r="A171">
        <v>105</v>
      </c>
      <c r="B171" t="s">
        <v>301</v>
      </c>
      <c r="C171">
        <v>1644791838</v>
      </c>
      <c r="D171">
        <v>4.9349999999999996</v>
      </c>
      <c r="E171">
        <v>12.977</v>
      </c>
      <c r="F171">
        <v>-4.6230000000000002</v>
      </c>
      <c r="G171">
        <v>0.72319999999999995</v>
      </c>
      <c r="H171">
        <v>0.38169999999999998</v>
      </c>
      <c r="I171">
        <v>6.468</v>
      </c>
      <c r="J171">
        <v>0</v>
      </c>
      <c r="K171">
        <v>-176208</v>
      </c>
    </row>
    <row r="172" spans="1:11" x14ac:dyDescent="0.3">
      <c r="A172">
        <v>106</v>
      </c>
      <c r="B172" t="s">
        <v>300</v>
      </c>
      <c r="C172">
        <v>1644793638</v>
      </c>
      <c r="D172">
        <v>4.415</v>
      </c>
      <c r="E172">
        <v>12.957000000000001</v>
      </c>
      <c r="F172">
        <v>-4.5</v>
      </c>
      <c r="G172">
        <v>0.71040000000000003</v>
      </c>
      <c r="H172">
        <v>0.37609999999999999</v>
      </c>
      <c r="I172">
        <v>5.1719999999999997</v>
      </c>
      <c r="J172">
        <v>0</v>
      </c>
      <c r="K172">
        <v>-184560</v>
      </c>
    </row>
    <row r="173" spans="1:11" x14ac:dyDescent="0.3">
      <c r="A173">
        <v>107</v>
      </c>
      <c r="B173" t="s">
        <v>299</v>
      </c>
      <c r="C173">
        <v>1644795438</v>
      </c>
      <c r="D173">
        <v>5.8019999999999996</v>
      </c>
      <c r="E173">
        <v>12.943</v>
      </c>
      <c r="F173">
        <v>-4.4379999999999997</v>
      </c>
      <c r="G173">
        <v>0.6663</v>
      </c>
      <c r="H173">
        <v>0.37059999999999998</v>
      </c>
      <c r="I173">
        <v>4.173</v>
      </c>
      <c r="J173">
        <v>0</v>
      </c>
      <c r="K173">
        <v>-196464</v>
      </c>
    </row>
    <row r="174" spans="1:11" x14ac:dyDescent="0.3">
      <c r="A174">
        <v>108</v>
      </c>
      <c r="B174" t="s">
        <v>298</v>
      </c>
      <c r="C174">
        <v>1644797238</v>
      </c>
      <c r="D174">
        <v>6.5650000000000004</v>
      </c>
      <c r="E174">
        <v>12.965</v>
      </c>
      <c r="F174">
        <v>-4.3769999999999998</v>
      </c>
      <c r="G174">
        <v>0.63629999999999998</v>
      </c>
      <c r="H174">
        <v>0.36509999999999998</v>
      </c>
      <c r="I174">
        <v>4.1970000000000001</v>
      </c>
      <c r="J174">
        <v>0</v>
      </c>
      <c r="K174">
        <v>-204624</v>
      </c>
    </row>
    <row r="175" spans="1:11" x14ac:dyDescent="0.3">
      <c r="A175">
        <v>109</v>
      </c>
      <c r="B175" t="s">
        <v>297</v>
      </c>
      <c r="C175">
        <v>1644799038</v>
      </c>
      <c r="D175">
        <v>5.8730000000000002</v>
      </c>
      <c r="E175">
        <v>12.939</v>
      </c>
      <c r="F175">
        <v>-4.5620000000000003</v>
      </c>
      <c r="G175">
        <v>0.62680000000000002</v>
      </c>
      <c r="H175">
        <v>0.35980000000000001</v>
      </c>
      <c r="I175">
        <v>4.1760000000000002</v>
      </c>
      <c r="J175">
        <v>0</v>
      </c>
      <c r="K175">
        <v>-212616</v>
      </c>
    </row>
    <row r="176" spans="1:11" x14ac:dyDescent="0.3">
      <c r="A176">
        <v>110</v>
      </c>
      <c r="B176" t="s">
        <v>296</v>
      </c>
      <c r="C176">
        <v>1644800838</v>
      </c>
      <c r="D176">
        <v>5.077</v>
      </c>
      <c r="E176">
        <v>12.935</v>
      </c>
      <c r="F176">
        <v>-4.4379999999999997</v>
      </c>
      <c r="G176">
        <v>0.61860000000000004</v>
      </c>
      <c r="H176">
        <v>0.35460000000000003</v>
      </c>
      <c r="I176">
        <v>4.1520000000000001</v>
      </c>
      <c r="J176">
        <v>0</v>
      </c>
      <c r="K176">
        <v>-220632</v>
      </c>
    </row>
    <row r="177" spans="1:13" x14ac:dyDescent="0.3">
      <c r="A177">
        <v>111</v>
      </c>
      <c r="B177" t="s">
        <v>295</v>
      </c>
      <c r="C177">
        <v>1644802639</v>
      </c>
      <c r="D177">
        <v>4.4119999999999999</v>
      </c>
      <c r="E177">
        <v>12.922000000000001</v>
      </c>
      <c r="F177">
        <v>-4.7469999999999999</v>
      </c>
      <c r="G177">
        <v>0.60870000000000002</v>
      </c>
      <c r="H177">
        <v>0.34939999999999999</v>
      </c>
      <c r="I177">
        <v>4.1319999999999997</v>
      </c>
      <c r="J177">
        <v>0</v>
      </c>
      <c r="K177">
        <v>-228696</v>
      </c>
    </row>
    <row r="178" spans="1:13" x14ac:dyDescent="0.3">
      <c r="A178">
        <v>112</v>
      </c>
      <c r="B178" t="s">
        <v>294</v>
      </c>
      <c r="C178">
        <v>1644804439</v>
      </c>
      <c r="D178">
        <v>6.0019999999999998</v>
      </c>
      <c r="E178">
        <v>12.909000000000001</v>
      </c>
      <c r="F178">
        <v>-4.3769999999999998</v>
      </c>
      <c r="G178">
        <v>0.56100000000000005</v>
      </c>
      <c r="H178">
        <v>0.34429999999999999</v>
      </c>
      <c r="I178">
        <v>4.18</v>
      </c>
      <c r="J178">
        <v>0</v>
      </c>
      <c r="K178">
        <v>-240432</v>
      </c>
    </row>
    <row r="179" spans="1:13" x14ac:dyDescent="0.3">
      <c r="A179">
        <v>113</v>
      </c>
      <c r="B179" t="s">
        <v>293</v>
      </c>
      <c r="C179">
        <v>1644806239</v>
      </c>
      <c r="D179">
        <v>6.4550000000000001</v>
      </c>
      <c r="E179">
        <v>12.917999999999999</v>
      </c>
      <c r="F179">
        <v>-4.6230000000000002</v>
      </c>
      <c r="G179">
        <v>0.53500000000000003</v>
      </c>
      <c r="H179">
        <v>0.3392</v>
      </c>
      <c r="I179">
        <v>4.1929999999999996</v>
      </c>
      <c r="J179">
        <v>0</v>
      </c>
      <c r="K179">
        <v>-248472</v>
      </c>
    </row>
    <row r="180" spans="1:13" x14ac:dyDescent="0.3">
      <c r="A180">
        <v>114</v>
      </c>
      <c r="B180" t="s">
        <v>292</v>
      </c>
      <c r="C180">
        <v>1644808039</v>
      </c>
      <c r="D180">
        <v>5.6680000000000001</v>
      </c>
      <c r="E180">
        <v>12.909000000000001</v>
      </c>
      <c r="F180">
        <v>-4.3769999999999998</v>
      </c>
      <c r="G180">
        <v>0.52739999999999998</v>
      </c>
      <c r="H180">
        <v>0.3342</v>
      </c>
      <c r="I180">
        <v>4.17</v>
      </c>
      <c r="J180">
        <v>0</v>
      </c>
      <c r="K180">
        <v>-256464</v>
      </c>
    </row>
    <row r="181" spans="1:13" x14ac:dyDescent="0.3">
      <c r="A181" t="s">
        <v>76</v>
      </c>
      <c r="B181" t="s">
        <v>77</v>
      </c>
      <c r="C181" t="s">
        <v>78</v>
      </c>
      <c r="D181" t="s">
        <v>79</v>
      </c>
      <c r="E181" t="s">
        <v>80</v>
      </c>
      <c r="F181" t="s">
        <v>81</v>
      </c>
      <c r="G181" t="s">
        <v>82</v>
      </c>
      <c r="H181" t="s">
        <v>83</v>
      </c>
      <c r="I181" t="s">
        <v>84</v>
      </c>
      <c r="J181" t="s">
        <v>85</v>
      </c>
      <c r="K181" t="s">
        <v>278</v>
      </c>
    </row>
    <row r="182" spans="1:13" x14ac:dyDescent="0.3">
      <c r="A182" t="s">
        <v>86</v>
      </c>
    </row>
    <row r="183" spans="1:13" x14ac:dyDescent="0.3">
      <c r="A183" t="s">
        <v>87</v>
      </c>
    </row>
    <row r="184" spans="1:13" x14ac:dyDescent="0.3">
      <c r="A184" t="s">
        <v>88</v>
      </c>
    </row>
    <row r="185" spans="1:13" x14ac:dyDescent="0.3">
      <c r="A185" t="s">
        <v>89</v>
      </c>
      <c r="B185" t="s">
        <v>90</v>
      </c>
      <c r="C185" t="s">
        <v>491</v>
      </c>
      <c r="D185">
        <v>4</v>
      </c>
      <c r="E185" t="s">
        <v>91</v>
      </c>
    </row>
    <row r="186" spans="1:13" x14ac:dyDescent="0.3">
      <c r="A186" t="s">
        <v>92</v>
      </c>
      <c r="B186" t="s">
        <v>93</v>
      </c>
      <c r="C186" t="s">
        <v>94</v>
      </c>
      <c r="D186" t="s">
        <v>95</v>
      </c>
      <c r="E186" t="s">
        <v>96</v>
      </c>
      <c r="F186" t="s">
        <v>97</v>
      </c>
      <c r="G186" t="s">
        <v>98</v>
      </c>
      <c r="H186">
        <v>1.6000000000000001E-3</v>
      </c>
      <c r="I186">
        <v>0.2</v>
      </c>
      <c r="J186">
        <v>7.7000000000000002E-3</v>
      </c>
      <c r="K186">
        <v>83</v>
      </c>
      <c r="L186">
        <v>70</v>
      </c>
      <c r="M186" t="s">
        <v>99</v>
      </c>
    </row>
    <row r="187" spans="1:13" x14ac:dyDescent="0.3">
      <c r="A187" t="s">
        <v>244</v>
      </c>
      <c r="B187" t="s">
        <v>243</v>
      </c>
    </row>
    <row r="188" spans="1:13" x14ac:dyDescent="0.3">
      <c r="A188" t="s">
        <v>242</v>
      </c>
      <c r="B188" t="s">
        <v>100</v>
      </c>
    </row>
    <row r="189" spans="1:13" x14ac:dyDescent="0.3">
      <c r="A189" t="s">
        <v>241</v>
      </c>
      <c r="B189" t="s">
        <v>101</v>
      </c>
    </row>
    <row r="190" spans="1:13" x14ac:dyDescent="0.3">
      <c r="A190" t="s">
        <v>515</v>
      </c>
      <c r="B190" t="s">
        <v>102</v>
      </c>
      <c r="C190" t="s">
        <v>25</v>
      </c>
    </row>
    <row r="191" spans="1:13" x14ac:dyDescent="0.3">
      <c r="A191" t="s">
        <v>488</v>
      </c>
      <c r="B191" t="s">
        <v>25</v>
      </c>
    </row>
    <row r="192" spans="1:13" x14ac:dyDescent="0.3">
      <c r="A192" t="s">
        <v>514</v>
      </c>
      <c r="B192" t="s">
        <v>25</v>
      </c>
    </row>
    <row r="193" spans="1:3" x14ac:dyDescent="0.3">
      <c r="A193" t="s">
        <v>487</v>
      </c>
      <c r="B193" t="s">
        <v>25</v>
      </c>
    </row>
    <row r="194" spans="1:3" x14ac:dyDescent="0.3">
      <c r="A194" t="s">
        <v>275</v>
      </c>
      <c r="B194" t="s">
        <v>25</v>
      </c>
    </row>
    <row r="195" spans="1:3" x14ac:dyDescent="0.3">
      <c r="A195" t="s">
        <v>486</v>
      </c>
      <c r="B195" t="s">
        <v>25</v>
      </c>
    </row>
    <row r="196" spans="1:3" x14ac:dyDescent="0.3">
      <c r="A196" t="s">
        <v>103</v>
      </c>
      <c r="B196" t="s">
        <v>104</v>
      </c>
    </row>
    <row r="197" spans="1:3" x14ac:dyDescent="0.3">
      <c r="A197" t="s">
        <v>513</v>
      </c>
      <c r="B197" t="s">
        <v>104</v>
      </c>
    </row>
    <row r="198" spans="1:3" x14ac:dyDescent="0.3">
      <c r="A198" t="s">
        <v>512</v>
      </c>
      <c r="B198" t="s">
        <v>105</v>
      </c>
    </row>
    <row r="199" spans="1:3" x14ac:dyDescent="0.3">
      <c r="A199" t="s">
        <v>511</v>
      </c>
      <c r="B199" t="s">
        <v>105</v>
      </c>
    </row>
    <row r="200" spans="1:3" x14ac:dyDescent="0.3">
      <c r="A200" t="s">
        <v>510</v>
      </c>
    </row>
    <row r="201" spans="1:3" x14ac:dyDescent="0.3">
      <c r="A201" t="s">
        <v>509</v>
      </c>
    </row>
    <row r="202" spans="1:3" x14ac:dyDescent="0.3">
      <c r="A202" t="s">
        <v>508</v>
      </c>
      <c r="B202" t="s">
        <v>106</v>
      </c>
    </row>
    <row r="203" spans="1:3" x14ac:dyDescent="0.3">
      <c r="A203" t="s">
        <v>507</v>
      </c>
      <c r="B203" t="s">
        <v>106</v>
      </c>
    </row>
    <row r="204" spans="1:3" x14ac:dyDescent="0.3">
      <c r="A204" t="s">
        <v>107</v>
      </c>
    </row>
    <row r="205" spans="1:3" x14ac:dyDescent="0.3">
      <c r="A205" t="s">
        <v>108</v>
      </c>
      <c r="B205" t="s">
        <v>25</v>
      </c>
    </row>
    <row r="206" spans="1:3" x14ac:dyDescent="0.3">
      <c r="A206" t="s">
        <v>506</v>
      </c>
      <c r="B206" t="s">
        <v>109</v>
      </c>
    </row>
    <row r="207" spans="1:3" x14ac:dyDescent="0.3">
      <c r="A207" t="s">
        <v>110</v>
      </c>
    </row>
    <row r="208" spans="1:3" x14ac:dyDescent="0.3">
      <c r="A208" t="s">
        <v>111</v>
      </c>
      <c r="B208" t="s">
        <v>112</v>
      </c>
      <c r="C208" t="s">
        <v>104</v>
      </c>
    </row>
    <row r="209" spans="1:3" x14ac:dyDescent="0.3">
      <c r="A209" t="s">
        <v>113</v>
      </c>
      <c r="B209" t="s">
        <v>114</v>
      </c>
      <c r="C209" t="s">
        <v>104</v>
      </c>
    </row>
    <row r="210" spans="1:3" x14ac:dyDescent="0.3">
      <c r="A210" t="s">
        <v>505</v>
      </c>
      <c r="B210" t="s">
        <v>104</v>
      </c>
    </row>
    <row r="211" spans="1:3" x14ac:dyDescent="0.3">
      <c r="A211" t="s">
        <v>577</v>
      </c>
      <c r="B211" t="s">
        <v>231</v>
      </c>
      <c r="C211" t="s">
        <v>104</v>
      </c>
    </row>
    <row r="212" spans="1:3" x14ac:dyDescent="0.3">
      <c r="A212" t="s">
        <v>503</v>
      </c>
      <c r="B212" t="s">
        <v>104</v>
      </c>
    </row>
    <row r="213" spans="1:3" x14ac:dyDescent="0.3">
      <c r="A213" t="s">
        <v>567</v>
      </c>
      <c r="B213" t="s">
        <v>104</v>
      </c>
    </row>
    <row r="214" spans="1:3" x14ac:dyDescent="0.3">
      <c r="A214" t="s">
        <v>576</v>
      </c>
      <c r="B214" t="s">
        <v>104</v>
      </c>
    </row>
    <row r="215" spans="1:3" x14ac:dyDescent="0.3">
      <c r="A215" t="s">
        <v>479</v>
      </c>
    </row>
    <row r="216" spans="1:3" x14ac:dyDescent="0.3">
      <c r="A216" t="s">
        <v>478</v>
      </c>
    </row>
    <row r="217" spans="1:3" x14ac:dyDescent="0.3">
      <c r="A217" t="s">
        <v>115</v>
      </c>
      <c r="B217" t="s">
        <v>116</v>
      </c>
    </row>
    <row r="218" spans="1:3" x14ac:dyDescent="0.3">
      <c r="A218" t="s">
        <v>117</v>
      </c>
      <c r="B218" t="s">
        <v>118</v>
      </c>
    </row>
    <row r="219" spans="1:3" x14ac:dyDescent="0.3">
      <c r="A219" t="s">
        <v>477</v>
      </c>
      <c r="B219" t="s">
        <v>118</v>
      </c>
    </row>
    <row r="220" spans="1:3" x14ac:dyDescent="0.3">
      <c r="A220" t="s">
        <v>119</v>
      </c>
      <c r="B220" t="s">
        <v>120</v>
      </c>
    </row>
    <row r="221" spans="1:3" x14ac:dyDescent="0.3">
      <c r="A221" t="s">
        <v>121</v>
      </c>
      <c r="B221" t="s">
        <v>122</v>
      </c>
    </row>
    <row r="222" spans="1:3" x14ac:dyDescent="0.3">
      <c r="A222" t="s">
        <v>224</v>
      </c>
    </row>
    <row r="223" spans="1:3" x14ac:dyDescent="0.3">
      <c r="A223" t="s">
        <v>123</v>
      </c>
    </row>
    <row r="224" spans="1:3" x14ac:dyDescent="0.3">
      <c r="A224" t="s">
        <v>124</v>
      </c>
      <c r="B224">
        <v>0</v>
      </c>
    </row>
    <row r="225" spans="1:4" x14ac:dyDescent="0.3">
      <c r="A225">
        <v>0</v>
      </c>
      <c r="B225" t="s">
        <v>125</v>
      </c>
    </row>
    <row r="226" spans="1:4" x14ac:dyDescent="0.3">
      <c r="A226" t="s">
        <v>575</v>
      </c>
      <c r="B226" t="s">
        <v>574</v>
      </c>
    </row>
    <row r="227" spans="1:4" x14ac:dyDescent="0.3">
      <c r="A227" t="s">
        <v>126</v>
      </c>
      <c r="B227">
        <v>0</v>
      </c>
    </row>
    <row r="228" spans="1:4" x14ac:dyDescent="0.3">
      <c r="A228">
        <v>9.2999999999999997E-5</v>
      </c>
      <c r="B228" t="s">
        <v>127</v>
      </c>
    </row>
    <row r="229" spans="1:4" x14ac:dyDescent="0.3">
      <c r="A229" t="s">
        <v>573</v>
      </c>
      <c r="B229" t="s">
        <v>498</v>
      </c>
    </row>
    <row r="230" spans="1:4" x14ac:dyDescent="0.3">
      <c r="A230" t="s">
        <v>128</v>
      </c>
      <c r="B230" t="s">
        <v>129</v>
      </c>
    </row>
    <row r="231" spans="1:4" x14ac:dyDescent="0.3">
      <c r="A231" t="s">
        <v>130</v>
      </c>
      <c r="B231" t="s">
        <v>131</v>
      </c>
    </row>
    <row r="232" spans="1:4" x14ac:dyDescent="0.3">
      <c r="A232" t="s">
        <v>572</v>
      </c>
      <c r="B232" t="s">
        <v>571</v>
      </c>
    </row>
    <row r="233" spans="1:4" x14ac:dyDescent="0.3">
      <c r="A233" t="s">
        <v>133</v>
      </c>
    </row>
    <row r="234" spans="1:4" x14ac:dyDescent="0.3">
      <c r="A234" t="s">
        <v>134</v>
      </c>
    </row>
    <row r="235" spans="1:4" x14ac:dyDescent="0.3">
      <c r="A235" t="s">
        <v>253</v>
      </c>
      <c r="B235" t="s">
        <v>135</v>
      </c>
      <c r="C235" t="s">
        <v>136</v>
      </c>
      <c r="D235" t="s">
        <v>25</v>
      </c>
    </row>
    <row r="236" spans="1:4" x14ac:dyDescent="0.3">
      <c r="A236" t="s">
        <v>137</v>
      </c>
    </row>
    <row r="237" spans="1:4" x14ac:dyDescent="0.3">
      <c r="A237" t="s">
        <v>138</v>
      </c>
    </row>
    <row r="238" spans="1:4" x14ac:dyDescent="0.3">
      <c r="A238" t="s">
        <v>252</v>
      </c>
    </row>
    <row r="239" spans="1:4" x14ac:dyDescent="0.3">
      <c r="A239" t="s">
        <v>139</v>
      </c>
    </row>
    <row r="240" spans="1:4" x14ac:dyDescent="0.3">
      <c r="A240" t="s">
        <v>495</v>
      </c>
    </row>
    <row r="241" spans="1:13" x14ac:dyDescent="0.3">
      <c r="A241" t="s">
        <v>494</v>
      </c>
    </row>
    <row r="242" spans="1:13" x14ac:dyDescent="0.3">
      <c r="A242" t="s">
        <v>493</v>
      </c>
      <c r="B242" t="s">
        <v>25</v>
      </c>
    </row>
    <row r="243" spans="1:13" x14ac:dyDescent="0.3">
      <c r="A243" t="s">
        <v>570</v>
      </c>
    </row>
    <row r="244" spans="1:13" x14ac:dyDescent="0.3">
      <c r="A244" t="s">
        <v>247</v>
      </c>
    </row>
    <row r="245" spans="1:13" x14ac:dyDescent="0.3">
      <c r="A245" t="s">
        <v>246</v>
      </c>
    </row>
    <row r="247" spans="1:13" x14ac:dyDescent="0.3">
      <c r="A247" t="s">
        <v>140</v>
      </c>
    </row>
    <row r="248" spans="1:13" x14ac:dyDescent="0.3">
      <c r="A248" t="s">
        <v>141</v>
      </c>
    </row>
    <row r="249" spans="1:13" x14ac:dyDescent="0.3">
      <c r="A249" t="s">
        <v>140</v>
      </c>
    </row>
    <row r="250" spans="1:13" x14ac:dyDescent="0.3">
      <c r="A250" t="s">
        <v>142</v>
      </c>
    </row>
    <row r="251" spans="1:13" x14ac:dyDescent="0.3">
      <c r="A251" t="s">
        <v>89</v>
      </c>
      <c r="B251" t="s">
        <v>90</v>
      </c>
      <c r="C251" t="s">
        <v>491</v>
      </c>
      <c r="D251">
        <v>4</v>
      </c>
      <c r="E251" t="s">
        <v>91</v>
      </c>
    </row>
    <row r="252" spans="1:13" x14ac:dyDescent="0.3">
      <c r="A252" t="s">
        <v>92</v>
      </c>
      <c r="B252" t="s">
        <v>93</v>
      </c>
      <c r="C252" t="s">
        <v>94</v>
      </c>
      <c r="D252" t="s">
        <v>95</v>
      </c>
      <c r="E252" t="s">
        <v>96</v>
      </c>
      <c r="F252" t="s">
        <v>97</v>
      </c>
      <c r="G252" t="s">
        <v>98</v>
      </c>
      <c r="H252">
        <v>1.6000000000000001E-3</v>
      </c>
      <c r="I252">
        <v>0.2</v>
      </c>
      <c r="J252">
        <v>7.7000000000000002E-3</v>
      </c>
      <c r="K252">
        <v>83</v>
      </c>
      <c r="L252">
        <v>70</v>
      </c>
      <c r="M252" t="s">
        <v>99</v>
      </c>
    </row>
    <row r="253" spans="1:13" x14ac:dyDescent="0.3">
      <c r="A253" t="s">
        <v>244</v>
      </c>
      <c r="B253" t="s">
        <v>243</v>
      </c>
    </row>
    <row r="254" spans="1:13" x14ac:dyDescent="0.3">
      <c r="A254" t="s">
        <v>490</v>
      </c>
      <c r="B254" t="s">
        <v>100</v>
      </c>
    </row>
    <row r="255" spans="1:13" x14ac:dyDescent="0.3">
      <c r="A255" t="s">
        <v>241</v>
      </c>
      <c r="B255" t="s">
        <v>101</v>
      </c>
    </row>
    <row r="256" spans="1:13" x14ac:dyDescent="0.3">
      <c r="A256" t="s">
        <v>489</v>
      </c>
      <c r="B256" t="s">
        <v>102</v>
      </c>
      <c r="C256" t="s">
        <v>25</v>
      </c>
    </row>
    <row r="257" spans="1:2" x14ac:dyDescent="0.3">
      <c r="A257" t="s">
        <v>488</v>
      </c>
      <c r="B257" t="s">
        <v>25</v>
      </c>
    </row>
    <row r="258" spans="1:2" x14ac:dyDescent="0.3">
      <c r="A258" t="s">
        <v>143</v>
      </c>
      <c r="B258" t="s">
        <v>25</v>
      </c>
    </row>
    <row r="259" spans="1:2" x14ac:dyDescent="0.3">
      <c r="A259" t="s">
        <v>487</v>
      </c>
      <c r="B259" t="s">
        <v>25</v>
      </c>
    </row>
    <row r="260" spans="1:2" x14ac:dyDescent="0.3">
      <c r="A260" t="s">
        <v>144</v>
      </c>
      <c r="B260" t="s">
        <v>25</v>
      </c>
    </row>
    <row r="261" spans="1:2" x14ac:dyDescent="0.3">
      <c r="A261" t="s">
        <v>486</v>
      </c>
      <c r="B261" t="s">
        <v>25</v>
      </c>
    </row>
    <row r="262" spans="1:2" x14ac:dyDescent="0.3">
      <c r="A262" t="s">
        <v>569</v>
      </c>
      <c r="B262" t="s">
        <v>104</v>
      </c>
    </row>
    <row r="263" spans="1:2" x14ac:dyDescent="0.3">
      <c r="A263" t="s">
        <v>145</v>
      </c>
      <c r="B263" t="s">
        <v>104</v>
      </c>
    </row>
    <row r="264" spans="1:2" x14ac:dyDescent="0.3">
      <c r="A264" t="s">
        <v>146</v>
      </c>
      <c r="B264" t="s">
        <v>105</v>
      </c>
    </row>
    <row r="265" spans="1:2" x14ac:dyDescent="0.3">
      <c r="A265" t="s">
        <v>147</v>
      </c>
      <c r="B265" t="s">
        <v>105</v>
      </c>
    </row>
    <row r="266" spans="1:2" x14ac:dyDescent="0.3">
      <c r="A266" t="s">
        <v>148</v>
      </c>
    </row>
    <row r="267" spans="1:2" x14ac:dyDescent="0.3">
      <c r="A267" t="s">
        <v>149</v>
      </c>
    </row>
    <row r="268" spans="1:2" x14ac:dyDescent="0.3">
      <c r="A268" t="s">
        <v>150</v>
      </c>
      <c r="B268" t="s">
        <v>106</v>
      </c>
    </row>
    <row r="269" spans="1:2" x14ac:dyDescent="0.3">
      <c r="A269" t="s">
        <v>151</v>
      </c>
      <c r="B269" t="s">
        <v>106</v>
      </c>
    </row>
    <row r="270" spans="1:2" x14ac:dyDescent="0.3">
      <c r="A270" t="s">
        <v>107</v>
      </c>
    </row>
    <row r="271" spans="1:2" x14ac:dyDescent="0.3">
      <c r="A271" t="s">
        <v>108</v>
      </c>
      <c r="B271" t="s">
        <v>25</v>
      </c>
    </row>
    <row r="272" spans="1:2" x14ac:dyDescent="0.3">
      <c r="A272" t="s">
        <v>152</v>
      </c>
      <c r="B272" t="s">
        <v>109</v>
      </c>
    </row>
    <row r="273" spans="1:6" x14ac:dyDescent="0.3">
      <c r="A273" t="s">
        <v>153</v>
      </c>
      <c r="B273" t="s">
        <v>154</v>
      </c>
      <c r="C273" t="s">
        <v>155</v>
      </c>
      <c r="D273" t="s">
        <v>83</v>
      </c>
      <c r="E273" t="s">
        <v>156</v>
      </c>
      <c r="F273" t="s">
        <v>157</v>
      </c>
    </row>
    <row r="274" spans="1:6" x14ac:dyDescent="0.3">
      <c r="A274" t="s">
        <v>568</v>
      </c>
      <c r="B274" t="s">
        <v>101</v>
      </c>
    </row>
    <row r="275" spans="1:6" x14ac:dyDescent="0.3">
      <c r="A275" t="s">
        <v>158</v>
      </c>
      <c r="B275" t="s">
        <v>101</v>
      </c>
    </row>
    <row r="276" spans="1:6" x14ac:dyDescent="0.3">
      <c r="A276" t="s">
        <v>159</v>
      </c>
      <c r="B276" t="s">
        <v>160</v>
      </c>
    </row>
    <row r="277" spans="1:6" x14ac:dyDescent="0.3">
      <c r="A277" t="s">
        <v>161</v>
      </c>
      <c r="B277" t="s">
        <v>160</v>
      </c>
    </row>
    <row r="278" spans="1:6" x14ac:dyDescent="0.3">
      <c r="A278" t="s">
        <v>162</v>
      </c>
      <c r="B278" t="s">
        <v>163</v>
      </c>
    </row>
    <row r="279" spans="1:6" x14ac:dyDescent="0.3">
      <c r="A279" t="s">
        <v>164</v>
      </c>
      <c r="B279" t="s">
        <v>165</v>
      </c>
    </row>
    <row r="280" spans="1:6" x14ac:dyDescent="0.3">
      <c r="A280" t="s">
        <v>234</v>
      </c>
    </row>
    <row r="281" spans="1:6" x14ac:dyDescent="0.3">
      <c r="A281" t="s">
        <v>166</v>
      </c>
    </row>
    <row r="282" spans="1:6" x14ac:dyDescent="0.3">
      <c r="A282" t="s">
        <v>111</v>
      </c>
      <c r="B282" t="s">
        <v>112</v>
      </c>
      <c r="C282" t="s">
        <v>104</v>
      </c>
    </row>
    <row r="283" spans="1:6" x14ac:dyDescent="0.3">
      <c r="A283" t="s">
        <v>167</v>
      </c>
      <c r="B283" t="s">
        <v>114</v>
      </c>
      <c r="C283" t="s">
        <v>104</v>
      </c>
    </row>
    <row r="284" spans="1:6" x14ac:dyDescent="0.3">
      <c r="A284" t="s">
        <v>483</v>
      </c>
      <c r="B284" t="s">
        <v>104</v>
      </c>
    </row>
    <row r="285" spans="1:6" x14ac:dyDescent="0.3">
      <c r="A285" t="s">
        <v>482</v>
      </c>
      <c r="B285" t="s">
        <v>231</v>
      </c>
      <c r="C285" t="s">
        <v>104</v>
      </c>
    </row>
    <row r="286" spans="1:6" x14ac:dyDescent="0.3">
      <c r="A286" t="s">
        <v>481</v>
      </c>
      <c r="B286" t="s">
        <v>104</v>
      </c>
    </row>
    <row r="287" spans="1:6" x14ac:dyDescent="0.3">
      <c r="A287" t="s">
        <v>567</v>
      </c>
      <c r="B287" t="s">
        <v>104</v>
      </c>
    </row>
    <row r="288" spans="1:6" x14ac:dyDescent="0.3">
      <c r="A288" t="s">
        <v>228</v>
      </c>
      <c r="B288" t="s">
        <v>104</v>
      </c>
    </row>
    <row r="289" spans="1:2" x14ac:dyDescent="0.3">
      <c r="A289" t="s">
        <v>479</v>
      </c>
    </row>
    <row r="290" spans="1:2" x14ac:dyDescent="0.3">
      <c r="A290" t="s">
        <v>478</v>
      </c>
    </row>
    <row r="291" spans="1:2" x14ac:dyDescent="0.3">
      <c r="A291" t="s">
        <v>115</v>
      </c>
      <c r="B291" t="s">
        <v>116</v>
      </c>
    </row>
    <row r="292" spans="1:2" x14ac:dyDescent="0.3">
      <c r="A292" t="s">
        <v>117</v>
      </c>
      <c r="B292" t="s">
        <v>118</v>
      </c>
    </row>
    <row r="293" spans="1:2" x14ac:dyDescent="0.3">
      <c r="A293" t="s">
        <v>477</v>
      </c>
      <c r="B293" t="s">
        <v>118</v>
      </c>
    </row>
    <row r="294" spans="1:2" x14ac:dyDescent="0.3">
      <c r="A294" t="s">
        <v>119</v>
      </c>
      <c r="B294" t="s">
        <v>120</v>
      </c>
    </row>
    <row r="295" spans="1:2" x14ac:dyDescent="0.3">
      <c r="A295" t="s">
        <v>121</v>
      </c>
      <c r="B295" t="s">
        <v>122</v>
      </c>
    </row>
    <row r="296" spans="1:2" x14ac:dyDescent="0.3">
      <c r="A296" t="s">
        <v>224</v>
      </c>
    </row>
    <row r="297" spans="1:2" x14ac:dyDescent="0.3">
      <c r="A297" t="s">
        <v>168</v>
      </c>
    </row>
    <row r="298" spans="1:2" x14ac:dyDescent="0.3">
      <c r="A298" t="s">
        <v>124</v>
      </c>
      <c r="B298">
        <v>0</v>
      </c>
    </row>
    <row r="299" spans="1:2" x14ac:dyDescent="0.3">
      <c r="A299">
        <v>0</v>
      </c>
      <c r="B299" t="s">
        <v>125</v>
      </c>
    </row>
    <row r="300" spans="1:2" x14ac:dyDescent="0.3">
      <c r="A300" t="s">
        <v>223</v>
      </c>
      <c r="B300" t="s">
        <v>127</v>
      </c>
    </row>
    <row r="301" spans="1:2" x14ac:dyDescent="0.3">
      <c r="A301" t="s">
        <v>126</v>
      </c>
      <c r="B301">
        <v>0</v>
      </c>
    </row>
    <row r="302" spans="1:2" x14ac:dyDescent="0.3">
      <c r="A302">
        <v>9.2999999999999997E-5</v>
      </c>
      <c r="B302" t="s">
        <v>127</v>
      </c>
    </row>
    <row r="303" spans="1:2" x14ac:dyDescent="0.3">
      <c r="A303" t="s">
        <v>221</v>
      </c>
      <c r="B303" t="s">
        <v>566</v>
      </c>
    </row>
    <row r="304" spans="1:2" x14ac:dyDescent="0.3">
      <c r="A304" t="s">
        <v>169</v>
      </c>
      <c r="B304" t="s">
        <v>131</v>
      </c>
    </row>
    <row r="305" spans="1:8" x14ac:dyDescent="0.3">
      <c r="A305" t="s">
        <v>170</v>
      </c>
      <c r="B305" t="s">
        <v>131</v>
      </c>
    </row>
    <row r="306" spans="1:8" x14ac:dyDescent="0.3">
      <c r="A306" t="s">
        <v>132</v>
      </c>
      <c r="B306" t="s">
        <v>127</v>
      </c>
    </row>
    <row r="308" spans="1:8" x14ac:dyDescent="0.3">
      <c r="A308" t="s">
        <v>171</v>
      </c>
    </row>
    <row r="309" spans="1:8" x14ac:dyDescent="0.3">
      <c r="A309" t="s">
        <v>475</v>
      </c>
      <c r="B309" t="s">
        <v>565</v>
      </c>
      <c r="C309" t="s">
        <v>473</v>
      </c>
      <c r="D309" t="s">
        <v>564</v>
      </c>
      <c r="E309" t="s">
        <v>471</v>
      </c>
      <c r="F309" t="s">
        <v>173</v>
      </c>
    </row>
    <row r="310" spans="1:8" x14ac:dyDescent="0.3">
      <c r="A310" t="s">
        <v>174</v>
      </c>
      <c r="B310" t="s">
        <v>175</v>
      </c>
      <c r="C310" t="s">
        <v>176</v>
      </c>
      <c r="D310" t="s">
        <v>177</v>
      </c>
      <c r="E310" t="s">
        <v>173</v>
      </c>
    </row>
    <row r="311" spans="1:8" x14ac:dyDescent="0.3">
      <c r="A311" t="s">
        <v>178</v>
      </c>
      <c r="B311" t="s">
        <v>179</v>
      </c>
      <c r="C311" t="s">
        <v>180</v>
      </c>
      <c r="D311" t="s">
        <v>181</v>
      </c>
      <c r="E311" t="s">
        <v>182</v>
      </c>
      <c r="F311" t="s">
        <v>183</v>
      </c>
      <c r="G311" t="s">
        <v>184</v>
      </c>
      <c r="H311" t="s">
        <v>173</v>
      </c>
    </row>
    <row r="312" spans="1:8" x14ac:dyDescent="0.3">
      <c r="A312" t="s">
        <v>185</v>
      </c>
      <c r="B312" t="s">
        <v>186</v>
      </c>
      <c r="C312" t="s">
        <v>187</v>
      </c>
      <c r="D312" t="s">
        <v>563</v>
      </c>
    </row>
    <row r="313" spans="1:8" x14ac:dyDescent="0.3">
      <c r="A313" t="s">
        <v>188</v>
      </c>
      <c r="B313" t="s">
        <v>189</v>
      </c>
      <c r="C313" t="s">
        <v>190</v>
      </c>
      <c r="D313" t="s">
        <v>191</v>
      </c>
      <c r="E313" t="s">
        <v>192</v>
      </c>
      <c r="F313" t="s">
        <v>193</v>
      </c>
      <c r="G313" t="s">
        <v>194</v>
      </c>
      <c r="H313" t="s">
        <v>214</v>
      </c>
    </row>
    <row r="315" spans="1:8" x14ac:dyDescent="0.3">
      <c r="A315" t="s">
        <v>204</v>
      </c>
    </row>
    <row r="316" spans="1:8" x14ac:dyDescent="0.3">
      <c r="A316" t="s">
        <v>469</v>
      </c>
    </row>
    <row r="317" spans="1:8" x14ac:dyDescent="0.3">
      <c r="A317" t="s">
        <v>468</v>
      </c>
    </row>
    <row r="318" spans="1:8" x14ac:dyDescent="0.3">
      <c r="A318" t="s">
        <v>467</v>
      </c>
    </row>
    <row r="319" spans="1:8" x14ac:dyDescent="0.3">
      <c r="A319" t="s">
        <v>466</v>
      </c>
    </row>
    <row r="320" spans="1:8" x14ac:dyDescent="0.3">
      <c r="A320" t="s">
        <v>209</v>
      </c>
    </row>
    <row r="321" spans="1:21" x14ac:dyDescent="0.3">
      <c r="A321" t="s">
        <v>465</v>
      </c>
    </row>
    <row r="322" spans="1:21" x14ac:dyDescent="0.3">
      <c r="A322" t="s">
        <v>464</v>
      </c>
    </row>
    <row r="323" spans="1:21" x14ac:dyDescent="0.3">
      <c r="A323" t="s">
        <v>196</v>
      </c>
    </row>
    <row r="324" spans="1:21" x14ac:dyDescent="0.3">
      <c r="A324" t="s">
        <v>462</v>
      </c>
      <c r="B324" t="s">
        <v>562</v>
      </c>
      <c r="C324">
        <v>38221572.109999999</v>
      </c>
      <c r="D324">
        <v>2.133</v>
      </c>
      <c r="E324">
        <v>3.125</v>
      </c>
      <c r="F324">
        <v>3.125</v>
      </c>
      <c r="G324">
        <v>1.1970000000000001</v>
      </c>
      <c r="H324">
        <v>13.375999999999999</v>
      </c>
      <c r="I324">
        <v>13.255000000000001</v>
      </c>
      <c r="J324">
        <v>0</v>
      </c>
      <c r="K324">
        <v>0</v>
      </c>
      <c r="L324">
        <v>0</v>
      </c>
      <c r="M324">
        <v>-0.183</v>
      </c>
      <c r="N324">
        <v>-24</v>
      </c>
      <c r="O324">
        <v>1</v>
      </c>
      <c r="P324">
        <v>0.63500000000000001</v>
      </c>
      <c r="Q324">
        <v>1</v>
      </c>
      <c r="R324">
        <v>121.9</v>
      </c>
      <c r="S324">
        <v>77.400000000000006</v>
      </c>
      <c r="T324">
        <v>121.9</v>
      </c>
      <c r="U324" t="s">
        <v>460</v>
      </c>
    </row>
    <row r="325" spans="1:21" x14ac:dyDescent="0.3">
      <c r="A325" t="s">
        <v>462</v>
      </c>
      <c r="B325" t="s">
        <v>562</v>
      </c>
      <c r="C325">
        <v>38221572.564999998</v>
      </c>
      <c r="D325">
        <v>0.1</v>
      </c>
      <c r="E325">
        <v>3.125</v>
      </c>
      <c r="F325">
        <v>3.125</v>
      </c>
      <c r="G325">
        <v>1.2010000000000001</v>
      </c>
      <c r="H325">
        <v>13.375999999999999</v>
      </c>
      <c r="I325">
        <v>13.255000000000001</v>
      </c>
      <c r="J325">
        <v>0</v>
      </c>
      <c r="K325">
        <v>0</v>
      </c>
      <c r="L325">
        <v>0</v>
      </c>
      <c r="M325">
        <v>-0.183</v>
      </c>
      <c r="N325">
        <v>-24</v>
      </c>
      <c r="O325">
        <v>1</v>
      </c>
      <c r="P325">
        <v>0.63500000000000001</v>
      </c>
      <c r="Q325">
        <v>1</v>
      </c>
      <c r="R325">
        <v>121.9</v>
      </c>
      <c r="S325">
        <v>77.400000000000006</v>
      </c>
      <c r="T325">
        <v>121.9</v>
      </c>
      <c r="U325" t="s">
        <v>460</v>
      </c>
    </row>
    <row r="326" spans="1:21" x14ac:dyDescent="0.3">
      <c r="A326" t="s">
        <v>462</v>
      </c>
      <c r="B326" t="s">
        <v>562</v>
      </c>
      <c r="C326">
        <v>38221572.965000004</v>
      </c>
      <c r="D326">
        <v>0.1</v>
      </c>
      <c r="E326">
        <v>3.125</v>
      </c>
      <c r="F326">
        <v>3.125</v>
      </c>
      <c r="G326">
        <v>1.1970000000000001</v>
      </c>
      <c r="H326">
        <v>13.375999999999999</v>
      </c>
      <c r="I326">
        <v>13.255000000000001</v>
      </c>
      <c r="J326">
        <v>0</v>
      </c>
      <c r="K326">
        <v>0</v>
      </c>
      <c r="L326">
        <v>0</v>
      </c>
      <c r="M326">
        <v>-0.183</v>
      </c>
      <c r="N326">
        <v>-24</v>
      </c>
      <c r="O326">
        <v>1</v>
      </c>
      <c r="P326">
        <v>0.63500000000000001</v>
      </c>
      <c r="Q326">
        <v>1</v>
      </c>
      <c r="R326">
        <v>121.9</v>
      </c>
      <c r="S326">
        <v>77.400000000000006</v>
      </c>
      <c r="T326">
        <v>121.9</v>
      </c>
      <c r="U326" t="s">
        <v>460</v>
      </c>
    </row>
    <row r="327" spans="1:21" x14ac:dyDescent="0.3">
      <c r="A327" t="s">
        <v>462</v>
      </c>
      <c r="B327" t="s">
        <v>561</v>
      </c>
      <c r="C327">
        <v>38221573.309</v>
      </c>
      <c r="D327">
        <v>0.1</v>
      </c>
      <c r="E327">
        <v>3.125</v>
      </c>
      <c r="F327">
        <v>3.125</v>
      </c>
      <c r="G327">
        <v>1.1930000000000001</v>
      </c>
      <c r="H327">
        <v>13.375999999999999</v>
      </c>
      <c r="I327">
        <v>13.255000000000001</v>
      </c>
      <c r="J327">
        <v>0</v>
      </c>
      <c r="K327">
        <v>0</v>
      </c>
      <c r="L327">
        <v>0</v>
      </c>
      <c r="M327">
        <v>-0.183</v>
      </c>
      <c r="N327">
        <v>-24</v>
      </c>
      <c r="O327">
        <v>1</v>
      </c>
      <c r="P327">
        <v>0.63500000000000001</v>
      </c>
      <c r="Q327">
        <v>1</v>
      </c>
      <c r="R327">
        <v>121.9</v>
      </c>
      <c r="S327">
        <v>77.400000000000006</v>
      </c>
      <c r="T327">
        <v>121.9</v>
      </c>
      <c r="U327" t="s">
        <v>460</v>
      </c>
    </row>
    <row r="328" spans="1:21" x14ac:dyDescent="0.3">
      <c r="A328" t="s">
        <v>462</v>
      </c>
      <c r="B328" t="s">
        <v>561</v>
      </c>
      <c r="C328">
        <v>38221573.766000003</v>
      </c>
      <c r="D328">
        <v>0.1</v>
      </c>
      <c r="E328">
        <v>3.125</v>
      </c>
      <c r="F328">
        <v>3.125</v>
      </c>
      <c r="G328">
        <v>1.1930000000000001</v>
      </c>
      <c r="H328">
        <v>13.375999999999999</v>
      </c>
      <c r="I328">
        <v>13.255000000000001</v>
      </c>
      <c r="J328">
        <v>0</v>
      </c>
      <c r="K328">
        <v>0</v>
      </c>
      <c r="L328">
        <v>0</v>
      </c>
      <c r="M328">
        <v>-0.122</v>
      </c>
      <c r="N328">
        <v>-24</v>
      </c>
      <c r="O328">
        <v>1</v>
      </c>
      <c r="P328">
        <v>0.63500000000000001</v>
      </c>
      <c r="Q328">
        <v>1</v>
      </c>
      <c r="R328">
        <v>121.9</v>
      </c>
      <c r="S328">
        <v>77.400000000000006</v>
      </c>
      <c r="T328">
        <v>121.9</v>
      </c>
      <c r="U328" t="s">
        <v>460</v>
      </c>
    </row>
    <row r="329" spans="1:21" x14ac:dyDescent="0.3">
      <c r="A329" t="s">
        <v>560</v>
      </c>
    </row>
    <row r="330" spans="1:21" x14ac:dyDescent="0.3">
      <c r="A330" t="s">
        <v>559</v>
      </c>
    </row>
    <row r="333" spans="1:21" x14ac:dyDescent="0.3">
      <c r="A333" t="s">
        <v>0</v>
      </c>
    </row>
    <row r="334" spans="1:21" x14ac:dyDescent="0.3">
      <c r="A334" t="s">
        <v>1</v>
      </c>
    </row>
    <row r="335" spans="1:21" x14ac:dyDescent="0.3">
      <c r="A335" t="s">
        <v>2</v>
      </c>
    </row>
    <row r="336" spans="1:21" x14ac:dyDescent="0.3">
      <c r="A336" t="s">
        <v>3</v>
      </c>
    </row>
    <row r="337" spans="1:2" x14ac:dyDescent="0.3">
      <c r="A337" t="s">
        <v>4</v>
      </c>
    </row>
    <row r="338" spans="1:2" x14ac:dyDescent="0.3">
      <c r="A338" t="s">
        <v>5</v>
      </c>
    </row>
    <row r="339" spans="1:2" x14ac:dyDescent="0.3">
      <c r="A339" t="s">
        <v>6</v>
      </c>
    </row>
    <row r="340" spans="1:2" x14ac:dyDescent="0.3">
      <c r="A340" t="s">
        <v>7</v>
      </c>
    </row>
    <row r="341" spans="1:2" x14ac:dyDescent="0.3">
      <c r="A341" t="s">
        <v>8</v>
      </c>
    </row>
    <row r="342" spans="1:2" x14ac:dyDescent="0.3">
      <c r="A342" t="s">
        <v>9</v>
      </c>
    </row>
    <row r="343" spans="1:2" x14ac:dyDescent="0.3">
      <c r="A343" t="s">
        <v>10</v>
      </c>
    </row>
    <row r="344" spans="1:2" x14ac:dyDescent="0.3">
      <c r="A344" t="s">
        <v>11</v>
      </c>
      <c r="B344" t="s">
        <v>12</v>
      </c>
    </row>
    <row r="345" spans="1:2" x14ac:dyDescent="0.3">
      <c r="A345" t="s">
        <v>558</v>
      </c>
      <c r="B345" t="s">
        <v>14</v>
      </c>
    </row>
    <row r="346" spans="1:2" x14ac:dyDescent="0.3">
      <c r="A346" t="s">
        <v>15</v>
      </c>
    </row>
    <row r="347" spans="1:2" x14ac:dyDescent="0.3">
      <c r="A347" t="s">
        <v>16</v>
      </c>
      <c r="B347" t="s">
        <v>17</v>
      </c>
    </row>
    <row r="348" spans="1:2" x14ac:dyDescent="0.3">
      <c r="A348" t="s">
        <v>18</v>
      </c>
      <c r="B348" t="s">
        <v>17</v>
      </c>
    </row>
    <row r="349" spans="1:2" x14ac:dyDescent="0.3">
      <c r="A349" t="s">
        <v>19</v>
      </c>
      <c r="B349" t="s">
        <v>17</v>
      </c>
    </row>
    <row r="350" spans="1:2" x14ac:dyDescent="0.3">
      <c r="A350" t="s">
        <v>20</v>
      </c>
      <c r="B350" t="s">
        <v>21</v>
      </c>
    </row>
    <row r="351" spans="1:2" x14ac:dyDescent="0.3">
      <c r="A351" t="s">
        <v>22</v>
      </c>
      <c r="B351" t="s">
        <v>23</v>
      </c>
    </row>
    <row r="352" spans="1:2" x14ac:dyDescent="0.3">
      <c r="A352" t="s">
        <v>24</v>
      </c>
      <c r="B352" t="s">
        <v>25</v>
      </c>
    </row>
    <row r="353" spans="1:2" x14ac:dyDescent="0.3">
      <c r="A353" t="s">
        <v>26</v>
      </c>
    </row>
    <row r="354" spans="1:2" x14ac:dyDescent="0.3">
      <c r="A354" t="s">
        <v>27</v>
      </c>
      <c r="B354" t="s">
        <v>25</v>
      </c>
    </row>
    <row r="355" spans="1:2" x14ac:dyDescent="0.3">
      <c r="A355" t="s">
        <v>28</v>
      </c>
    </row>
    <row r="356" spans="1:2" x14ac:dyDescent="0.3">
      <c r="A356" t="s">
        <v>29</v>
      </c>
    </row>
    <row r="357" spans="1:2" x14ac:dyDescent="0.3">
      <c r="A357" t="s">
        <v>30</v>
      </c>
    </row>
    <row r="358" spans="1:2" x14ac:dyDescent="0.3">
      <c r="A358" t="s">
        <v>31</v>
      </c>
    </row>
    <row r="359" spans="1:2" x14ac:dyDescent="0.3">
      <c r="A359" t="s">
        <v>32</v>
      </c>
    </row>
    <row r="360" spans="1:2" x14ac:dyDescent="0.3">
      <c r="A360" t="s">
        <v>33</v>
      </c>
    </row>
    <row r="361" spans="1:2" x14ac:dyDescent="0.3">
      <c r="A361" t="s">
        <v>34</v>
      </c>
    </row>
    <row r="362" spans="1:2" x14ac:dyDescent="0.3">
      <c r="A362" t="s">
        <v>35</v>
      </c>
    </row>
    <row r="363" spans="1:2" x14ac:dyDescent="0.3">
      <c r="A363" t="s">
        <v>36</v>
      </c>
    </row>
    <row r="364" spans="1:2" x14ac:dyDescent="0.3">
      <c r="A364" t="s">
        <v>37</v>
      </c>
    </row>
    <row r="365" spans="1:2" x14ac:dyDescent="0.3">
      <c r="A365" t="s">
        <v>38</v>
      </c>
    </row>
    <row r="366" spans="1:2" x14ac:dyDescent="0.3">
      <c r="A366" t="s">
        <v>39</v>
      </c>
    </row>
    <row r="367" spans="1:2" x14ac:dyDescent="0.3">
      <c r="A367" t="s">
        <v>40</v>
      </c>
    </row>
    <row r="368" spans="1:2" x14ac:dyDescent="0.3">
      <c r="A368" t="s">
        <v>41</v>
      </c>
    </row>
    <row r="369" spans="1:6" x14ac:dyDescent="0.3">
      <c r="A369" t="s">
        <v>42</v>
      </c>
    </row>
    <row r="370" spans="1:6" x14ac:dyDescent="0.3">
      <c r="A370" t="s">
        <v>43</v>
      </c>
    </row>
    <row r="371" spans="1:6" x14ac:dyDescent="0.3">
      <c r="A371" t="s">
        <v>44</v>
      </c>
      <c r="B371" t="s">
        <v>45</v>
      </c>
      <c r="C371" t="s">
        <v>46</v>
      </c>
    </row>
    <row r="372" spans="1:6" x14ac:dyDescent="0.3">
      <c r="A372" t="s">
        <v>47</v>
      </c>
    </row>
    <row r="373" spans="1:6" x14ac:dyDescent="0.3">
      <c r="A373" t="s">
        <v>48</v>
      </c>
    </row>
    <row r="374" spans="1:6" x14ac:dyDescent="0.3">
      <c r="A374" t="s">
        <v>49</v>
      </c>
    </row>
    <row r="375" spans="1:6" x14ac:dyDescent="0.3">
      <c r="A375" t="s">
        <v>50</v>
      </c>
    </row>
    <row r="376" spans="1:6" x14ac:dyDescent="0.3">
      <c r="A376" t="s">
        <v>51</v>
      </c>
    </row>
    <row r="377" spans="1:6" x14ac:dyDescent="0.3">
      <c r="A377" t="s">
        <v>395</v>
      </c>
      <c r="B377" t="s">
        <v>394</v>
      </c>
    </row>
    <row r="378" spans="1:6" x14ac:dyDescent="0.3">
      <c r="A378" t="s">
        <v>52</v>
      </c>
      <c r="B378" t="s">
        <v>53</v>
      </c>
    </row>
    <row r="379" spans="1:6" x14ac:dyDescent="0.3">
      <c r="A379" t="s">
        <v>54</v>
      </c>
    </row>
    <row r="380" spans="1:6" x14ac:dyDescent="0.3">
      <c r="A380" t="s">
        <v>55</v>
      </c>
    </row>
    <row r="381" spans="1:6" x14ac:dyDescent="0.3">
      <c r="A381" t="s">
        <v>56</v>
      </c>
      <c r="B381" t="s">
        <v>57</v>
      </c>
      <c r="C381" t="s">
        <v>58</v>
      </c>
      <c r="D381" t="s">
        <v>59</v>
      </c>
      <c r="E381" t="s">
        <v>60</v>
      </c>
      <c r="F381" t="s">
        <v>61</v>
      </c>
    </row>
    <row r="382" spans="1:6" x14ac:dyDescent="0.3">
      <c r="A382" t="s">
        <v>62</v>
      </c>
    </row>
    <row r="383" spans="1:6" x14ac:dyDescent="0.3">
      <c r="A383" t="s">
        <v>63</v>
      </c>
    </row>
    <row r="384" spans="1:6" x14ac:dyDescent="0.3">
      <c r="A384" t="s">
        <v>64</v>
      </c>
      <c r="B384" t="s">
        <v>65</v>
      </c>
    </row>
    <row r="385" spans="1:11" x14ac:dyDescent="0.3">
      <c r="A385" t="s">
        <v>66</v>
      </c>
      <c r="B385" t="s">
        <v>67</v>
      </c>
    </row>
    <row r="386" spans="1:11" x14ac:dyDescent="0.3">
      <c r="A386" t="s">
        <v>68</v>
      </c>
    </row>
    <row r="387" spans="1:11" x14ac:dyDescent="0.3">
      <c r="A387" t="s">
        <v>69</v>
      </c>
    </row>
    <row r="388" spans="1:11" x14ac:dyDescent="0.3">
      <c r="A388" t="s">
        <v>70</v>
      </c>
    </row>
    <row r="389" spans="1:11" x14ac:dyDescent="0.3">
      <c r="A389" t="s">
        <v>71</v>
      </c>
    </row>
    <row r="390" spans="1:11" x14ac:dyDescent="0.3">
      <c r="A390" t="s">
        <v>72</v>
      </c>
    </row>
    <row r="391" spans="1:11" x14ac:dyDescent="0.3">
      <c r="A391" t="s">
        <v>73</v>
      </c>
    </row>
    <row r="392" spans="1:11" x14ac:dyDescent="0.3">
      <c r="A392" t="s">
        <v>74</v>
      </c>
    </row>
    <row r="393" spans="1:11" x14ac:dyDescent="0.3">
      <c r="A393" t="s">
        <v>75</v>
      </c>
    </row>
    <row r="394" spans="1:11" x14ac:dyDescent="0.3">
      <c r="A394">
        <v>0</v>
      </c>
      <c r="B394" t="s">
        <v>412</v>
      </c>
      <c r="C394">
        <v>1644852270</v>
      </c>
      <c r="D394">
        <v>6.25</v>
      </c>
      <c r="E394">
        <v>11.988</v>
      </c>
      <c r="F394">
        <v>32.314999999999998</v>
      </c>
      <c r="G394">
        <v>1</v>
      </c>
      <c r="H394">
        <v>0.63449999999999995</v>
      </c>
      <c r="I394">
        <v>13.432</v>
      </c>
      <c r="J394">
        <v>0</v>
      </c>
      <c r="K394">
        <v>-398976</v>
      </c>
    </row>
    <row r="395" spans="1:11" x14ac:dyDescent="0.3">
      <c r="A395">
        <v>1</v>
      </c>
      <c r="B395" t="s">
        <v>413</v>
      </c>
      <c r="C395">
        <v>1644854071</v>
      </c>
      <c r="D395">
        <v>6.3879999999999999</v>
      </c>
      <c r="E395">
        <v>13.034000000000001</v>
      </c>
      <c r="F395">
        <v>-0.55200000000000005</v>
      </c>
      <c r="G395">
        <v>0.99909999999999999</v>
      </c>
      <c r="H395">
        <v>0.63449999999999995</v>
      </c>
      <c r="I395">
        <v>13.423999999999999</v>
      </c>
      <c r="J395">
        <v>0</v>
      </c>
      <c r="K395">
        <v>-349032</v>
      </c>
    </row>
    <row r="396" spans="1:11" x14ac:dyDescent="0.3">
      <c r="A396">
        <v>2</v>
      </c>
      <c r="B396" t="s">
        <v>414</v>
      </c>
      <c r="C396">
        <v>1644855871</v>
      </c>
      <c r="D396">
        <v>8.6170000000000009</v>
      </c>
      <c r="E396">
        <v>13.176</v>
      </c>
      <c r="F396">
        <v>9.8680000000000003</v>
      </c>
      <c r="G396">
        <v>0.98839999999999995</v>
      </c>
      <c r="H396">
        <v>0.63449999999999995</v>
      </c>
      <c r="I396">
        <v>13.302</v>
      </c>
      <c r="J396">
        <v>13.069000000000001</v>
      </c>
      <c r="K396">
        <v>-344040</v>
      </c>
    </row>
    <row r="397" spans="1:11" x14ac:dyDescent="0.3">
      <c r="A397">
        <v>3</v>
      </c>
      <c r="B397" t="s">
        <v>415</v>
      </c>
      <c r="C397">
        <v>1644857671</v>
      </c>
      <c r="D397">
        <v>8.6229999999999993</v>
      </c>
      <c r="E397">
        <v>13.236000000000001</v>
      </c>
      <c r="F397">
        <v>5.367</v>
      </c>
      <c r="G397">
        <v>1</v>
      </c>
      <c r="H397">
        <v>0.63449999999999995</v>
      </c>
      <c r="I397">
        <v>13.475</v>
      </c>
      <c r="J397">
        <v>13.162000000000001</v>
      </c>
      <c r="K397">
        <v>-338904</v>
      </c>
    </row>
    <row r="398" spans="1:11" x14ac:dyDescent="0.3">
      <c r="A398">
        <v>4</v>
      </c>
      <c r="B398" t="s">
        <v>416</v>
      </c>
      <c r="C398">
        <v>1644859471</v>
      </c>
      <c r="D398">
        <v>8.6229999999999993</v>
      </c>
      <c r="E398">
        <v>13.404</v>
      </c>
      <c r="F398">
        <v>12.52</v>
      </c>
      <c r="G398">
        <v>1</v>
      </c>
      <c r="H398">
        <v>0.63449999999999995</v>
      </c>
      <c r="I398">
        <v>13.475</v>
      </c>
      <c r="J398">
        <v>13.25</v>
      </c>
      <c r="K398">
        <v>-338904</v>
      </c>
    </row>
    <row r="399" spans="1:11" x14ac:dyDescent="0.3">
      <c r="A399">
        <v>5</v>
      </c>
      <c r="B399" t="s">
        <v>417</v>
      </c>
      <c r="C399">
        <v>1644861271</v>
      </c>
      <c r="D399">
        <v>8.625</v>
      </c>
      <c r="E399">
        <v>13.782999999999999</v>
      </c>
      <c r="F399">
        <v>39.344999999999999</v>
      </c>
      <c r="G399">
        <v>1</v>
      </c>
      <c r="H399">
        <v>0.63449999999999995</v>
      </c>
      <c r="I399">
        <v>13.475</v>
      </c>
      <c r="J399">
        <v>13.335000000000001</v>
      </c>
      <c r="K399">
        <v>-338904</v>
      </c>
    </row>
    <row r="400" spans="1:11" x14ac:dyDescent="0.3">
      <c r="A400">
        <v>6</v>
      </c>
      <c r="B400" t="s">
        <v>418</v>
      </c>
      <c r="C400">
        <v>1644863071</v>
      </c>
      <c r="D400">
        <v>13.12</v>
      </c>
      <c r="E400">
        <v>13.308999999999999</v>
      </c>
      <c r="F400">
        <v>5.4279999999999999</v>
      </c>
      <c r="G400">
        <v>0.99509999999999998</v>
      </c>
      <c r="H400">
        <v>0.9637</v>
      </c>
      <c r="I400">
        <v>13.553000000000001</v>
      </c>
      <c r="J400">
        <v>13.24</v>
      </c>
      <c r="K400">
        <v>-319536</v>
      </c>
    </row>
    <row r="401" spans="1:11" x14ac:dyDescent="0.3">
      <c r="A401">
        <v>7</v>
      </c>
      <c r="B401" t="s">
        <v>419</v>
      </c>
      <c r="C401">
        <v>1644864870</v>
      </c>
      <c r="D401">
        <v>12.957000000000001</v>
      </c>
      <c r="E401">
        <v>13.249000000000001</v>
      </c>
      <c r="F401">
        <v>2.16</v>
      </c>
      <c r="G401">
        <v>1</v>
      </c>
      <c r="H401">
        <v>0.95960000000000001</v>
      </c>
      <c r="I401">
        <v>13.63</v>
      </c>
      <c r="J401">
        <v>13.221</v>
      </c>
      <c r="K401">
        <v>-317352</v>
      </c>
    </row>
    <row r="402" spans="1:11" x14ac:dyDescent="0.3">
      <c r="A402">
        <v>8</v>
      </c>
      <c r="B402" t="s">
        <v>420</v>
      </c>
      <c r="C402">
        <v>1644866674</v>
      </c>
      <c r="D402">
        <v>11.342000000000001</v>
      </c>
      <c r="E402">
        <v>13.227</v>
      </c>
      <c r="F402">
        <v>1.5429999999999999</v>
      </c>
      <c r="G402">
        <v>1</v>
      </c>
      <c r="H402">
        <v>0.97240000000000004</v>
      </c>
      <c r="I402">
        <v>13.558</v>
      </c>
      <c r="J402">
        <v>13.207000000000001</v>
      </c>
      <c r="K402">
        <v>-317328</v>
      </c>
    </row>
    <row r="403" spans="1:11" x14ac:dyDescent="0.3">
      <c r="A403">
        <v>9</v>
      </c>
      <c r="B403" t="s">
        <v>421</v>
      </c>
      <c r="C403">
        <v>1644868474</v>
      </c>
      <c r="D403">
        <v>11.613</v>
      </c>
      <c r="E403">
        <v>13.215</v>
      </c>
      <c r="F403">
        <v>0.372</v>
      </c>
      <c r="G403">
        <v>0.9909</v>
      </c>
      <c r="H403">
        <v>0.96809999999999996</v>
      </c>
      <c r="I403">
        <v>13.426</v>
      </c>
      <c r="J403">
        <v>13.209</v>
      </c>
      <c r="K403">
        <v>-316488</v>
      </c>
    </row>
    <row r="404" spans="1:11" x14ac:dyDescent="0.3">
      <c r="A404">
        <v>10</v>
      </c>
      <c r="B404" t="s">
        <v>422</v>
      </c>
      <c r="C404">
        <v>1644870274</v>
      </c>
      <c r="D404">
        <v>12.025</v>
      </c>
      <c r="E404">
        <v>13.21</v>
      </c>
      <c r="F404">
        <v>0.187</v>
      </c>
      <c r="G404">
        <v>0.98939999999999995</v>
      </c>
      <c r="H404">
        <v>0.96319999999999995</v>
      </c>
      <c r="I404">
        <v>13.414999999999999</v>
      </c>
      <c r="J404">
        <v>13.207000000000001</v>
      </c>
      <c r="K404">
        <v>-315288</v>
      </c>
    </row>
    <row r="405" spans="1:11" x14ac:dyDescent="0.3">
      <c r="A405">
        <v>11</v>
      </c>
      <c r="B405" t="s">
        <v>423</v>
      </c>
      <c r="C405">
        <v>1644872074</v>
      </c>
      <c r="D405">
        <v>10.218</v>
      </c>
      <c r="E405">
        <v>13.193</v>
      </c>
      <c r="F405">
        <v>6.3E-2</v>
      </c>
      <c r="G405">
        <v>1</v>
      </c>
      <c r="H405">
        <v>0.97619999999999996</v>
      </c>
      <c r="I405">
        <v>13.509</v>
      </c>
      <c r="J405">
        <v>13.193</v>
      </c>
      <c r="K405">
        <v>-315144</v>
      </c>
    </row>
    <row r="406" spans="1:11" x14ac:dyDescent="0.3">
      <c r="A406">
        <v>12</v>
      </c>
      <c r="B406" t="s">
        <v>424</v>
      </c>
      <c r="C406">
        <v>1644873874</v>
      </c>
      <c r="D406">
        <v>12.077</v>
      </c>
      <c r="E406">
        <v>13.189</v>
      </c>
      <c r="F406">
        <v>2E-3</v>
      </c>
      <c r="G406">
        <v>0.98129999999999995</v>
      </c>
      <c r="H406">
        <v>0.96099999999999997</v>
      </c>
      <c r="I406">
        <v>13.285</v>
      </c>
      <c r="J406">
        <v>13.188000000000001</v>
      </c>
      <c r="K406">
        <v>-315048</v>
      </c>
    </row>
    <row r="407" spans="1:11" x14ac:dyDescent="0.3">
      <c r="A407">
        <v>13</v>
      </c>
      <c r="B407" t="s">
        <v>425</v>
      </c>
      <c r="C407">
        <v>1644875674</v>
      </c>
      <c r="D407">
        <v>11.268000000000001</v>
      </c>
      <c r="E407">
        <v>13.183999999999999</v>
      </c>
      <c r="F407">
        <v>-0.12</v>
      </c>
      <c r="G407">
        <v>0.98919999999999997</v>
      </c>
      <c r="H407">
        <v>0.96630000000000005</v>
      </c>
      <c r="I407">
        <v>13.384</v>
      </c>
      <c r="J407">
        <v>13.186</v>
      </c>
      <c r="K407">
        <v>-315120</v>
      </c>
    </row>
    <row r="408" spans="1:11" x14ac:dyDescent="0.3">
      <c r="A408">
        <v>14</v>
      </c>
      <c r="B408" t="s">
        <v>426</v>
      </c>
      <c r="C408">
        <v>1644877474</v>
      </c>
      <c r="D408">
        <v>10.192</v>
      </c>
      <c r="E408">
        <v>13.176</v>
      </c>
      <c r="F408">
        <v>-0.12</v>
      </c>
      <c r="G408">
        <v>0.99790000000000001</v>
      </c>
      <c r="H408">
        <v>0.97419999999999995</v>
      </c>
      <c r="I408">
        <v>13.476000000000001</v>
      </c>
      <c r="J408">
        <v>13.178000000000001</v>
      </c>
      <c r="K408">
        <v>-315384</v>
      </c>
    </row>
    <row r="409" spans="1:11" x14ac:dyDescent="0.3">
      <c r="A409">
        <v>15</v>
      </c>
      <c r="B409" t="s">
        <v>427</v>
      </c>
      <c r="C409">
        <v>1644879274</v>
      </c>
      <c r="D409">
        <v>12.025</v>
      </c>
      <c r="E409">
        <v>13.327</v>
      </c>
      <c r="F409">
        <v>-0.24299999999999999</v>
      </c>
      <c r="G409">
        <v>0.99970000000000003</v>
      </c>
      <c r="H409">
        <v>0.96560000000000001</v>
      </c>
      <c r="I409">
        <v>13.584</v>
      </c>
      <c r="J409">
        <v>13.196999999999999</v>
      </c>
      <c r="K409">
        <v>-304872</v>
      </c>
    </row>
    <row r="410" spans="1:11" x14ac:dyDescent="0.3">
      <c r="A410">
        <v>16</v>
      </c>
      <c r="B410" t="s">
        <v>428</v>
      </c>
      <c r="C410">
        <v>1644881074</v>
      </c>
      <c r="D410">
        <v>11.625</v>
      </c>
      <c r="E410">
        <v>13.218999999999999</v>
      </c>
      <c r="F410">
        <v>-0.182</v>
      </c>
      <c r="G410">
        <v>1</v>
      </c>
      <c r="H410">
        <v>0.9738</v>
      </c>
      <c r="I410">
        <v>13.571</v>
      </c>
      <c r="J410">
        <v>13.222</v>
      </c>
      <c r="K410">
        <v>-305256</v>
      </c>
    </row>
    <row r="411" spans="1:11" x14ac:dyDescent="0.3">
      <c r="A411">
        <v>17</v>
      </c>
      <c r="B411" t="s">
        <v>429</v>
      </c>
      <c r="C411">
        <v>1644882874</v>
      </c>
      <c r="D411">
        <v>10.013</v>
      </c>
      <c r="E411">
        <v>13.124000000000001</v>
      </c>
      <c r="F411">
        <v>-3.02</v>
      </c>
      <c r="G411">
        <v>0.99680000000000002</v>
      </c>
      <c r="H411">
        <v>0.97140000000000004</v>
      </c>
      <c r="I411">
        <v>13.452999999999999</v>
      </c>
      <c r="J411">
        <v>13.161</v>
      </c>
      <c r="K411">
        <v>-308856</v>
      </c>
    </row>
    <row r="412" spans="1:11" x14ac:dyDescent="0.3">
      <c r="A412">
        <v>18</v>
      </c>
      <c r="B412" t="s">
        <v>430</v>
      </c>
      <c r="C412">
        <v>1644884674</v>
      </c>
      <c r="D412">
        <v>11.712</v>
      </c>
      <c r="E412">
        <v>13.154</v>
      </c>
      <c r="F412">
        <v>-0.24299999999999999</v>
      </c>
      <c r="G412">
        <v>0.96850000000000003</v>
      </c>
      <c r="H412">
        <v>0.95709999999999995</v>
      </c>
      <c r="I412">
        <v>13.205</v>
      </c>
      <c r="J412">
        <v>13.157999999999999</v>
      </c>
      <c r="K412">
        <v>-313440</v>
      </c>
    </row>
    <row r="413" spans="1:11" x14ac:dyDescent="0.3">
      <c r="A413">
        <v>19</v>
      </c>
      <c r="B413" t="s">
        <v>431</v>
      </c>
      <c r="C413">
        <v>1644886474</v>
      </c>
      <c r="D413">
        <v>10.81</v>
      </c>
      <c r="E413">
        <v>13.736000000000001</v>
      </c>
      <c r="F413">
        <v>29.847999999999999</v>
      </c>
      <c r="G413">
        <v>1</v>
      </c>
      <c r="H413">
        <v>0.98939999999999995</v>
      </c>
      <c r="I413">
        <v>13.535</v>
      </c>
      <c r="J413">
        <v>13.366</v>
      </c>
      <c r="K413">
        <v>-303552</v>
      </c>
    </row>
    <row r="414" spans="1:11" x14ac:dyDescent="0.3">
      <c r="A414">
        <v>20</v>
      </c>
      <c r="B414" t="s">
        <v>432</v>
      </c>
      <c r="C414">
        <v>1644888274</v>
      </c>
      <c r="D414">
        <v>10.465</v>
      </c>
      <c r="E414">
        <v>13.262</v>
      </c>
      <c r="F414">
        <v>-0.182</v>
      </c>
      <c r="G414">
        <v>0.99409999999999998</v>
      </c>
      <c r="H414">
        <v>0.98340000000000005</v>
      </c>
      <c r="I414">
        <v>13.43</v>
      </c>
      <c r="J414">
        <v>13.263999999999999</v>
      </c>
      <c r="K414">
        <v>-303984</v>
      </c>
    </row>
    <row r="415" spans="1:11" x14ac:dyDescent="0.3">
      <c r="A415">
        <v>21</v>
      </c>
      <c r="B415" t="s">
        <v>433</v>
      </c>
      <c r="C415">
        <v>1644890074</v>
      </c>
      <c r="D415">
        <v>12.153</v>
      </c>
      <c r="E415">
        <v>13.231999999999999</v>
      </c>
      <c r="F415">
        <v>-0.182</v>
      </c>
      <c r="G415">
        <v>0.97560000000000002</v>
      </c>
      <c r="H415">
        <v>0.97289999999999999</v>
      </c>
      <c r="I415">
        <v>13.247999999999999</v>
      </c>
      <c r="J415">
        <v>13.234</v>
      </c>
      <c r="K415">
        <v>-304440</v>
      </c>
    </row>
    <row r="416" spans="1:11" x14ac:dyDescent="0.3">
      <c r="A416">
        <v>22</v>
      </c>
      <c r="B416" t="s">
        <v>434</v>
      </c>
      <c r="C416">
        <v>1644891875</v>
      </c>
      <c r="D416">
        <v>10.11</v>
      </c>
      <c r="E416">
        <v>13.218999999999999</v>
      </c>
      <c r="F416">
        <v>-0.182</v>
      </c>
      <c r="G416">
        <v>0.99519999999999997</v>
      </c>
      <c r="H416">
        <v>0.98119999999999996</v>
      </c>
      <c r="I416">
        <v>13.432</v>
      </c>
      <c r="J416">
        <v>13.222</v>
      </c>
      <c r="K416">
        <v>-304776</v>
      </c>
    </row>
    <row r="417" spans="1:11" x14ac:dyDescent="0.3">
      <c r="A417">
        <v>23</v>
      </c>
      <c r="B417" t="s">
        <v>435</v>
      </c>
      <c r="C417">
        <v>1644893675</v>
      </c>
      <c r="D417">
        <v>10.343</v>
      </c>
      <c r="E417">
        <v>13.21</v>
      </c>
      <c r="F417">
        <v>-0.24299999999999999</v>
      </c>
      <c r="G417">
        <v>0.99229999999999996</v>
      </c>
      <c r="H417">
        <v>0.98040000000000005</v>
      </c>
      <c r="I417">
        <v>13.398</v>
      </c>
      <c r="J417">
        <v>13.212999999999999</v>
      </c>
      <c r="K417">
        <v>-305112</v>
      </c>
    </row>
    <row r="418" spans="1:11" x14ac:dyDescent="0.3">
      <c r="A418">
        <v>24</v>
      </c>
      <c r="B418" t="s">
        <v>436</v>
      </c>
      <c r="C418">
        <v>1644895475</v>
      </c>
      <c r="D418">
        <v>11.618</v>
      </c>
      <c r="E418">
        <v>13.21</v>
      </c>
      <c r="F418">
        <v>-0.182</v>
      </c>
      <c r="G418">
        <v>0.97840000000000005</v>
      </c>
      <c r="H418">
        <v>0.97009999999999996</v>
      </c>
      <c r="I418">
        <v>13.242000000000001</v>
      </c>
      <c r="J418">
        <v>13.212999999999999</v>
      </c>
      <c r="K418">
        <v>-305472</v>
      </c>
    </row>
    <row r="419" spans="1:11" x14ac:dyDescent="0.3">
      <c r="A419">
        <v>25</v>
      </c>
      <c r="B419" t="s">
        <v>437</v>
      </c>
      <c r="C419">
        <v>1644897275</v>
      </c>
      <c r="D419">
        <v>9.49</v>
      </c>
      <c r="E419">
        <v>13.202</v>
      </c>
      <c r="F419">
        <v>-0.182</v>
      </c>
      <c r="G419">
        <v>0.99909999999999999</v>
      </c>
      <c r="H419">
        <v>0.98089999999999999</v>
      </c>
      <c r="I419">
        <v>13.477</v>
      </c>
      <c r="J419">
        <v>13.204000000000001</v>
      </c>
      <c r="K419">
        <v>-305832</v>
      </c>
    </row>
    <row r="420" spans="1:11" x14ac:dyDescent="0.3">
      <c r="A420">
        <v>26</v>
      </c>
      <c r="B420" t="s">
        <v>438</v>
      </c>
      <c r="C420">
        <v>1644899075</v>
      </c>
      <c r="D420">
        <v>10.458</v>
      </c>
      <c r="E420">
        <v>13.196999999999999</v>
      </c>
      <c r="F420">
        <v>-0.182</v>
      </c>
      <c r="G420">
        <v>0.98860000000000003</v>
      </c>
      <c r="H420">
        <v>0.97709999999999997</v>
      </c>
      <c r="I420">
        <v>13.345000000000001</v>
      </c>
      <c r="J420">
        <v>13.2</v>
      </c>
      <c r="K420">
        <v>-306192</v>
      </c>
    </row>
    <row r="421" spans="1:11" x14ac:dyDescent="0.3">
      <c r="A421">
        <v>27</v>
      </c>
      <c r="B421" t="s">
        <v>439</v>
      </c>
      <c r="C421">
        <v>1644900875</v>
      </c>
      <c r="D421">
        <v>11.263</v>
      </c>
      <c r="E421">
        <v>13.189</v>
      </c>
      <c r="F421">
        <v>-0.24299999999999999</v>
      </c>
      <c r="G421">
        <v>0.97929999999999995</v>
      </c>
      <c r="H421">
        <v>0.9698</v>
      </c>
      <c r="I421">
        <v>13.234999999999999</v>
      </c>
      <c r="J421">
        <v>13.192</v>
      </c>
      <c r="K421">
        <v>-306576</v>
      </c>
    </row>
    <row r="422" spans="1:11" x14ac:dyDescent="0.3">
      <c r="A422">
        <v>28</v>
      </c>
      <c r="B422" t="s">
        <v>440</v>
      </c>
      <c r="C422">
        <v>1644902675</v>
      </c>
      <c r="D422">
        <v>9.24</v>
      </c>
      <c r="E422">
        <v>13.193</v>
      </c>
      <c r="F422">
        <v>-0.182</v>
      </c>
      <c r="G422">
        <v>0.99880000000000002</v>
      </c>
      <c r="H422">
        <v>0.98040000000000005</v>
      </c>
      <c r="I422">
        <v>13.468</v>
      </c>
      <c r="J422">
        <v>13.196</v>
      </c>
      <c r="K422">
        <v>-306984</v>
      </c>
    </row>
    <row r="423" spans="1:11" x14ac:dyDescent="0.3">
      <c r="A423">
        <v>29</v>
      </c>
      <c r="B423" t="s">
        <v>441</v>
      </c>
      <c r="C423">
        <v>1644904475</v>
      </c>
      <c r="D423">
        <v>10.512</v>
      </c>
      <c r="E423">
        <v>13.189</v>
      </c>
      <c r="F423">
        <v>-0.24299999999999999</v>
      </c>
      <c r="G423">
        <v>0.98509999999999998</v>
      </c>
      <c r="H423">
        <v>0.97470000000000001</v>
      </c>
      <c r="I423">
        <v>13.294</v>
      </c>
      <c r="J423">
        <v>13.192</v>
      </c>
      <c r="K423">
        <v>-307416</v>
      </c>
    </row>
    <row r="424" spans="1:11" x14ac:dyDescent="0.3">
      <c r="A424">
        <v>30</v>
      </c>
      <c r="B424" t="s">
        <v>442</v>
      </c>
      <c r="C424">
        <v>1644906275</v>
      </c>
      <c r="D424">
        <v>10.96</v>
      </c>
      <c r="E424">
        <v>13.183999999999999</v>
      </c>
      <c r="F424">
        <v>-0.24299999999999999</v>
      </c>
      <c r="G424">
        <v>0.97929999999999995</v>
      </c>
      <c r="H424">
        <v>0.97009999999999996</v>
      </c>
      <c r="I424">
        <v>13.226000000000001</v>
      </c>
      <c r="J424">
        <v>13.188000000000001</v>
      </c>
      <c r="K424">
        <v>-307824</v>
      </c>
    </row>
    <row r="425" spans="1:11" x14ac:dyDescent="0.3">
      <c r="A425">
        <v>31</v>
      </c>
      <c r="B425" t="s">
        <v>443</v>
      </c>
      <c r="C425">
        <v>1644908075</v>
      </c>
      <c r="D425">
        <v>9.2530000000000001</v>
      </c>
      <c r="E425">
        <v>13.18</v>
      </c>
      <c r="F425">
        <v>-0.24299999999999999</v>
      </c>
      <c r="G425">
        <v>0.99570000000000003</v>
      </c>
      <c r="H425">
        <v>0.97989999999999999</v>
      </c>
      <c r="I425">
        <v>13.422000000000001</v>
      </c>
      <c r="J425">
        <v>13.183</v>
      </c>
      <c r="K425">
        <v>-308232</v>
      </c>
    </row>
    <row r="426" spans="1:11" x14ac:dyDescent="0.3">
      <c r="A426">
        <v>32</v>
      </c>
      <c r="B426" t="s">
        <v>444</v>
      </c>
      <c r="C426">
        <v>1644909875</v>
      </c>
      <c r="D426">
        <v>10.917</v>
      </c>
      <c r="E426">
        <v>13.183999999999999</v>
      </c>
      <c r="F426">
        <v>-0.182</v>
      </c>
      <c r="G426">
        <v>0.97809999999999997</v>
      </c>
      <c r="H426">
        <v>0.97040000000000004</v>
      </c>
      <c r="I426">
        <v>13.218999999999999</v>
      </c>
      <c r="J426">
        <v>13.186999999999999</v>
      </c>
      <c r="K426">
        <v>-308616</v>
      </c>
    </row>
    <row r="427" spans="1:11" x14ac:dyDescent="0.3">
      <c r="A427">
        <v>33</v>
      </c>
      <c r="B427" t="s">
        <v>445</v>
      </c>
      <c r="C427">
        <v>1644911675</v>
      </c>
      <c r="D427">
        <v>10.651999999999999</v>
      </c>
      <c r="E427">
        <v>13.176</v>
      </c>
      <c r="F427">
        <v>-0.182</v>
      </c>
      <c r="G427">
        <v>0.97950000000000004</v>
      </c>
      <c r="H427">
        <v>0.97109999999999996</v>
      </c>
      <c r="I427">
        <v>13.217000000000001</v>
      </c>
      <c r="J427">
        <v>13.178000000000001</v>
      </c>
      <c r="K427">
        <v>-308976</v>
      </c>
    </row>
    <row r="428" spans="1:11" x14ac:dyDescent="0.3">
      <c r="A428">
        <v>34</v>
      </c>
      <c r="B428" t="s">
        <v>446</v>
      </c>
      <c r="C428">
        <v>1644913475</v>
      </c>
      <c r="D428">
        <v>9.3620000000000001</v>
      </c>
      <c r="E428">
        <v>13.18</v>
      </c>
      <c r="F428">
        <v>-0.182</v>
      </c>
      <c r="G428">
        <v>0.9919</v>
      </c>
      <c r="H428">
        <v>0.97860000000000003</v>
      </c>
      <c r="I428">
        <v>13.367000000000001</v>
      </c>
      <c r="J428">
        <v>13.182</v>
      </c>
      <c r="K428">
        <v>-309360</v>
      </c>
    </row>
    <row r="429" spans="1:11" x14ac:dyDescent="0.3">
      <c r="A429">
        <v>35</v>
      </c>
      <c r="B429" t="s">
        <v>447</v>
      </c>
      <c r="C429">
        <v>1644915275</v>
      </c>
      <c r="D429">
        <v>11.178000000000001</v>
      </c>
      <c r="E429">
        <v>13.18</v>
      </c>
      <c r="F429">
        <v>-0.182</v>
      </c>
      <c r="G429">
        <v>0.97260000000000002</v>
      </c>
      <c r="H429">
        <v>0.96709999999999996</v>
      </c>
      <c r="I429">
        <v>13.205</v>
      </c>
      <c r="J429">
        <v>13.182</v>
      </c>
      <c r="K429">
        <v>-309744</v>
      </c>
    </row>
    <row r="430" spans="1:11" x14ac:dyDescent="0.3">
      <c r="A430">
        <v>36</v>
      </c>
      <c r="B430" t="s">
        <v>448</v>
      </c>
      <c r="C430">
        <v>1644917075</v>
      </c>
      <c r="D430">
        <v>10.25</v>
      </c>
      <c r="E430">
        <v>13.172000000000001</v>
      </c>
      <c r="F430">
        <v>-0.24299999999999999</v>
      </c>
      <c r="G430">
        <v>0.98050000000000004</v>
      </c>
      <c r="H430">
        <v>0.97330000000000005</v>
      </c>
      <c r="I430">
        <v>13.215</v>
      </c>
      <c r="J430">
        <v>13.173999999999999</v>
      </c>
      <c r="K430">
        <v>-310176</v>
      </c>
    </row>
    <row r="431" spans="1:11" x14ac:dyDescent="0.3">
      <c r="A431">
        <v>37</v>
      </c>
      <c r="B431" t="s">
        <v>449</v>
      </c>
      <c r="C431">
        <v>1644918875</v>
      </c>
      <c r="D431">
        <v>9.2750000000000004</v>
      </c>
      <c r="E431">
        <v>13.18</v>
      </c>
      <c r="F431">
        <v>-0.24299999999999999</v>
      </c>
      <c r="G431">
        <v>0.98980000000000001</v>
      </c>
      <c r="H431">
        <v>0.97799999999999998</v>
      </c>
      <c r="I431">
        <v>13.334</v>
      </c>
      <c r="J431">
        <v>13.183</v>
      </c>
      <c r="K431">
        <v>-310584</v>
      </c>
    </row>
    <row r="432" spans="1:11" x14ac:dyDescent="0.3">
      <c r="A432">
        <v>38</v>
      </c>
      <c r="B432" t="s">
        <v>450</v>
      </c>
      <c r="C432">
        <v>1644920675</v>
      </c>
      <c r="D432">
        <v>11.038</v>
      </c>
      <c r="E432">
        <v>13.183999999999999</v>
      </c>
      <c r="F432">
        <v>-0.24299999999999999</v>
      </c>
      <c r="G432">
        <v>0.97089999999999999</v>
      </c>
      <c r="H432">
        <v>0.96730000000000005</v>
      </c>
      <c r="I432">
        <v>13.193</v>
      </c>
      <c r="J432">
        <v>13.188000000000001</v>
      </c>
      <c r="K432">
        <v>-311040</v>
      </c>
    </row>
    <row r="433" spans="1:11" x14ac:dyDescent="0.3">
      <c r="A433">
        <v>39</v>
      </c>
      <c r="B433" t="s">
        <v>451</v>
      </c>
      <c r="C433">
        <v>1644922475</v>
      </c>
      <c r="D433">
        <v>10.605</v>
      </c>
      <c r="E433">
        <v>13.766</v>
      </c>
      <c r="F433">
        <v>27.073</v>
      </c>
      <c r="G433">
        <v>1</v>
      </c>
      <c r="H433">
        <v>0.99360000000000004</v>
      </c>
      <c r="I433">
        <v>13.526999999999999</v>
      </c>
      <c r="J433">
        <v>13.432</v>
      </c>
      <c r="K433">
        <v>-298248</v>
      </c>
    </row>
    <row r="434" spans="1:11" x14ac:dyDescent="0.3">
      <c r="A434">
        <v>40</v>
      </c>
      <c r="B434" t="s">
        <v>452</v>
      </c>
      <c r="C434">
        <v>1644924276</v>
      </c>
      <c r="D434">
        <v>12.207000000000001</v>
      </c>
      <c r="E434">
        <v>13.787000000000001</v>
      </c>
      <c r="F434">
        <v>26.518000000000001</v>
      </c>
      <c r="G434">
        <v>0.99970000000000003</v>
      </c>
      <c r="H434">
        <v>0.99170000000000003</v>
      </c>
      <c r="I434">
        <v>13.592000000000001</v>
      </c>
      <c r="J434">
        <v>13.458</v>
      </c>
      <c r="K434">
        <v>-288288</v>
      </c>
    </row>
    <row r="435" spans="1:11" x14ac:dyDescent="0.3">
      <c r="A435">
        <v>41</v>
      </c>
      <c r="B435" t="s">
        <v>453</v>
      </c>
      <c r="C435">
        <v>1644926076</v>
      </c>
      <c r="D435">
        <v>12.087</v>
      </c>
      <c r="E435">
        <v>13.321999999999999</v>
      </c>
      <c r="F435">
        <v>-0.24299999999999999</v>
      </c>
      <c r="G435">
        <v>1</v>
      </c>
      <c r="H435">
        <v>0.98370000000000002</v>
      </c>
      <c r="I435">
        <v>13.592000000000001</v>
      </c>
      <c r="J435">
        <v>13.326000000000001</v>
      </c>
      <c r="K435">
        <v>-286200</v>
      </c>
    </row>
    <row r="436" spans="1:11" x14ac:dyDescent="0.3">
      <c r="A436">
        <v>42</v>
      </c>
      <c r="B436" t="s">
        <v>454</v>
      </c>
      <c r="C436">
        <v>1644927876</v>
      </c>
      <c r="D436">
        <v>10.057</v>
      </c>
      <c r="E436">
        <v>14.295999999999999</v>
      </c>
      <c r="F436">
        <v>21.832000000000001</v>
      </c>
      <c r="G436">
        <v>1</v>
      </c>
      <c r="H436">
        <v>1</v>
      </c>
      <c r="I436">
        <v>13.502000000000001</v>
      </c>
      <c r="J436">
        <v>14.016</v>
      </c>
      <c r="K436">
        <v>-285552</v>
      </c>
    </row>
    <row r="437" spans="1:11" x14ac:dyDescent="0.3">
      <c r="A437">
        <v>43</v>
      </c>
      <c r="B437" t="s">
        <v>455</v>
      </c>
      <c r="C437">
        <v>1644929676</v>
      </c>
      <c r="D437">
        <v>12.407</v>
      </c>
      <c r="E437">
        <v>13.946999999999999</v>
      </c>
      <c r="F437">
        <v>0.187</v>
      </c>
      <c r="G437">
        <v>0.99990000000000001</v>
      </c>
      <c r="H437">
        <v>1</v>
      </c>
      <c r="I437">
        <v>13.605</v>
      </c>
      <c r="J437">
        <v>13.945</v>
      </c>
      <c r="K437">
        <v>-285624</v>
      </c>
    </row>
    <row r="438" spans="1:11" x14ac:dyDescent="0.3">
      <c r="A438">
        <v>44</v>
      </c>
      <c r="B438" t="s">
        <v>456</v>
      </c>
      <c r="C438">
        <v>1644931248</v>
      </c>
      <c r="D438">
        <v>12.147</v>
      </c>
      <c r="E438">
        <v>14.497999999999999</v>
      </c>
      <c r="F438">
        <v>0.433</v>
      </c>
      <c r="G438">
        <v>1</v>
      </c>
      <c r="H438">
        <v>1</v>
      </c>
      <c r="I438">
        <v>13.593999999999999</v>
      </c>
      <c r="J438">
        <v>14.493</v>
      </c>
      <c r="K438">
        <v>-285624</v>
      </c>
    </row>
    <row r="439" spans="1:11" x14ac:dyDescent="0.3">
      <c r="A439">
        <v>45</v>
      </c>
      <c r="B439" t="s">
        <v>557</v>
      </c>
      <c r="C439">
        <v>1644931252</v>
      </c>
      <c r="D439">
        <v>12.147</v>
      </c>
      <c r="E439">
        <v>14.493</v>
      </c>
      <c r="F439">
        <v>0.248</v>
      </c>
      <c r="G439">
        <v>1</v>
      </c>
      <c r="H439">
        <v>1</v>
      </c>
      <c r="I439">
        <v>13.593999999999999</v>
      </c>
      <c r="J439">
        <v>14.489000000000001</v>
      </c>
      <c r="K439">
        <v>-285624</v>
      </c>
    </row>
    <row r="440" spans="1:11" x14ac:dyDescent="0.3">
      <c r="A440">
        <v>46</v>
      </c>
      <c r="B440" t="s">
        <v>556</v>
      </c>
      <c r="C440">
        <v>1644931476</v>
      </c>
      <c r="D440">
        <v>11.891999999999999</v>
      </c>
      <c r="E440">
        <v>14.497999999999999</v>
      </c>
      <c r="F440">
        <v>0.31</v>
      </c>
      <c r="G440">
        <v>1</v>
      </c>
      <c r="H440">
        <v>1</v>
      </c>
      <c r="I440">
        <v>13.582000000000001</v>
      </c>
      <c r="J440">
        <v>14.494</v>
      </c>
      <c r="K440">
        <v>-285624</v>
      </c>
    </row>
    <row r="441" spans="1:11" x14ac:dyDescent="0.3">
      <c r="A441">
        <v>47</v>
      </c>
      <c r="B441" t="s">
        <v>555</v>
      </c>
      <c r="C441">
        <v>1644933276</v>
      </c>
      <c r="D441">
        <v>10.067</v>
      </c>
      <c r="E441">
        <v>14.481</v>
      </c>
      <c r="F441">
        <v>0.248</v>
      </c>
      <c r="G441">
        <v>1</v>
      </c>
      <c r="H441">
        <v>1</v>
      </c>
      <c r="I441">
        <v>13.502000000000001</v>
      </c>
      <c r="J441">
        <v>14.478</v>
      </c>
      <c r="K441">
        <v>-285624</v>
      </c>
    </row>
    <row r="442" spans="1:11" x14ac:dyDescent="0.3">
      <c r="A442">
        <v>48</v>
      </c>
      <c r="B442" t="s">
        <v>554</v>
      </c>
      <c r="C442">
        <v>1644935076</v>
      </c>
      <c r="D442">
        <v>11.93</v>
      </c>
      <c r="E442">
        <v>14.477</v>
      </c>
      <c r="F442">
        <v>0.187</v>
      </c>
      <c r="G442">
        <v>0.99990000000000001</v>
      </c>
      <c r="H442">
        <v>1</v>
      </c>
      <c r="I442">
        <v>13.584</v>
      </c>
      <c r="J442">
        <v>14.474</v>
      </c>
      <c r="K442">
        <v>-285624</v>
      </c>
    </row>
    <row r="443" spans="1:11" x14ac:dyDescent="0.3">
      <c r="A443">
        <v>49</v>
      </c>
      <c r="B443" t="s">
        <v>553</v>
      </c>
      <c r="C443">
        <v>1644936876</v>
      </c>
      <c r="D443">
        <v>12.028</v>
      </c>
      <c r="E443">
        <v>14.477</v>
      </c>
      <c r="F443">
        <v>0.187</v>
      </c>
      <c r="G443">
        <v>1</v>
      </c>
      <c r="H443">
        <v>1</v>
      </c>
      <c r="I443">
        <v>13.589</v>
      </c>
      <c r="J443">
        <v>14.474</v>
      </c>
      <c r="K443">
        <v>-285624</v>
      </c>
    </row>
    <row r="444" spans="1:11" x14ac:dyDescent="0.3">
      <c r="A444">
        <v>50</v>
      </c>
      <c r="B444" t="s">
        <v>552</v>
      </c>
      <c r="C444">
        <v>1644938676</v>
      </c>
      <c r="D444">
        <v>10.74</v>
      </c>
      <c r="E444">
        <v>14.477</v>
      </c>
      <c r="F444">
        <v>0.187</v>
      </c>
      <c r="G444">
        <v>1</v>
      </c>
      <c r="H444">
        <v>1</v>
      </c>
      <c r="I444">
        <v>13.532999999999999</v>
      </c>
      <c r="J444">
        <v>14.474</v>
      </c>
      <c r="K444">
        <v>-285624</v>
      </c>
    </row>
    <row r="445" spans="1:11" x14ac:dyDescent="0.3">
      <c r="A445">
        <v>51</v>
      </c>
      <c r="B445" t="s">
        <v>551</v>
      </c>
      <c r="C445">
        <v>1644940476</v>
      </c>
      <c r="D445">
        <v>10.307</v>
      </c>
      <c r="E445">
        <v>14.467000000000001</v>
      </c>
      <c r="F445">
        <v>0.125</v>
      </c>
      <c r="G445">
        <v>0.99990000000000001</v>
      </c>
      <c r="H445">
        <v>1</v>
      </c>
      <c r="I445">
        <v>13.512</v>
      </c>
      <c r="J445">
        <v>14.465999999999999</v>
      </c>
      <c r="K445">
        <v>-285624</v>
      </c>
    </row>
    <row r="446" spans="1:11" x14ac:dyDescent="0.3">
      <c r="A446">
        <v>52</v>
      </c>
      <c r="B446" t="s">
        <v>550</v>
      </c>
      <c r="C446">
        <v>1644942043</v>
      </c>
      <c r="D446">
        <v>12.352</v>
      </c>
      <c r="E446">
        <v>13.898999999999999</v>
      </c>
      <c r="F446">
        <v>-4.3150000000000004</v>
      </c>
      <c r="G446">
        <v>0.99909999999999999</v>
      </c>
      <c r="H446">
        <v>1</v>
      </c>
      <c r="I446">
        <v>13.589</v>
      </c>
      <c r="J446">
        <v>13.933999999999999</v>
      </c>
      <c r="K446">
        <v>-285864</v>
      </c>
    </row>
    <row r="447" spans="1:11" x14ac:dyDescent="0.3">
      <c r="A447">
        <v>53</v>
      </c>
      <c r="B447" t="s">
        <v>549</v>
      </c>
      <c r="C447">
        <v>1644942276</v>
      </c>
      <c r="D447">
        <v>12.375</v>
      </c>
      <c r="E447">
        <v>13.516</v>
      </c>
      <c r="F447">
        <v>-4.7469999999999999</v>
      </c>
      <c r="G447">
        <v>0.99629999999999996</v>
      </c>
      <c r="H447">
        <v>0.99809999999999999</v>
      </c>
      <c r="I447">
        <v>13.542999999999999</v>
      </c>
      <c r="J447">
        <v>13.571999999999999</v>
      </c>
      <c r="K447">
        <v>-286920</v>
      </c>
    </row>
    <row r="448" spans="1:11" x14ac:dyDescent="0.3">
      <c r="A448">
        <v>54</v>
      </c>
      <c r="B448" t="s">
        <v>548</v>
      </c>
      <c r="C448">
        <v>1644944076</v>
      </c>
      <c r="D448">
        <v>11.502000000000001</v>
      </c>
      <c r="E448">
        <v>13.154</v>
      </c>
      <c r="F448">
        <v>-4.5</v>
      </c>
      <c r="G448">
        <v>0.98509999999999998</v>
      </c>
      <c r="H448">
        <v>0.97109999999999996</v>
      </c>
      <c r="I448">
        <v>13.326000000000001</v>
      </c>
      <c r="J448">
        <v>13.21</v>
      </c>
      <c r="K448">
        <v>-295056</v>
      </c>
    </row>
    <row r="449" spans="1:11" x14ac:dyDescent="0.3">
      <c r="A449">
        <v>55</v>
      </c>
      <c r="B449" t="s">
        <v>547</v>
      </c>
      <c r="C449">
        <v>1644945876</v>
      </c>
      <c r="D449">
        <v>10.353</v>
      </c>
      <c r="E449">
        <v>13.116</v>
      </c>
      <c r="F449">
        <v>-7.46</v>
      </c>
      <c r="G449">
        <v>0.97060000000000002</v>
      </c>
      <c r="H449">
        <v>0.97770000000000001</v>
      </c>
      <c r="I449">
        <v>13.17</v>
      </c>
      <c r="J449">
        <v>13.206</v>
      </c>
      <c r="K449">
        <v>-305832</v>
      </c>
    </row>
    <row r="450" spans="1:11" x14ac:dyDescent="0.3">
      <c r="A450">
        <v>56</v>
      </c>
      <c r="B450" t="s">
        <v>546</v>
      </c>
      <c r="C450">
        <v>1644947677</v>
      </c>
      <c r="D450">
        <v>12.558</v>
      </c>
      <c r="E450">
        <v>13.163</v>
      </c>
      <c r="F450">
        <v>-4.4379999999999997</v>
      </c>
      <c r="G450">
        <v>0.92149999999999999</v>
      </c>
      <c r="H450">
        <v>0.96489999999999998</v>
      </c>
      <c r="I450">
        <v>13.054</v>
      </c>
      <c r="J450">
        <v>13.217000000000001</v>
      </c>
      <c r="K450">
        <v>-316440</v>
      </c>
    </row>
    <row r="451" spans="1:11" x14ac:dyDescent="0.3">
      <c r="A451">
        <v>57</v>
      </c>
      <c r="B451" t="s">
        <v>545</v>
      </c>
      <c r="C451">
        <v>1644949477</v>
      </c>
      <c r="D451">
        <v>12.073</v>
      </c>
      <c r="E451">
        <v>13.157999999999999</v>
      </c>
      <c r="F451">
        <v>-4.5</v>
      </c>
      <c r="G451">
        <v>0.90669999999999995</v>
      </c>
      <c r="H451">
        <v>0.96889999999999998</v>
      </c>
      <c r="I451">
        <v>12.975</v>
      </c>
      <c r="J451">
        <v>13.214</v>
      </c>
      <c r="K451">
        <v>-324576</v>
      </c>
    </row>
    <row r="452" spans="1:11" x14ac:dyDescent="0.3">
      <c r="A452">
        <v>58</v>
      </c>
      <c r="B452" t="s">
        <v>544</v>
      </c>
      <c r="C452">
        <v>1644951277</v>
      </c>
      <c r="D452">
        <v>10.677</v>
      </c>
      <c r="E452">
        <v>13.098000000000001</v>
      </c>
      <c r="F452">
        <v>-7.2130000000000001</v>
      </c>
      <c r="G452">
        <v>0.90090000000000003</v>
      </c>
      <c r="H452">
        <v>0.9728</v>
      </c>
      <c r="I452">
        <v>12.885999999999999</v>
      </c>
      <c r="J452">
        <v>13.186</v>
      </c>
      <c r="K452">
        <v>-333120</v>
      </c>
    </row>
    <row r="453" spans="1:11" x14ac:dyDescent="0.3">
      <c r="A453">
        <v>59</v>
      </c>
      <c r="B453" t="s">
        <v>543</v>
      </c>
      <c r="C453">
        <v>1644953077</v>
      </c>
      <c r="D453">
        <v>12.102</v>
      </c>
      <c r="E453">
        <v>13.146000000000001</v>
      </c>
      <c r="F453">
        <v>-4.3150000000000004</v>
      </c>
      <c r="G453">
        <v>0.85509999999999997</v>
      </c>
      <c r="H453">
        <v>0.96599999999999997</v>
      </c>
      <c r="I453">
        <v>12.676</v>
      </c>
      <c r="J453">
        <v>13.202</v>
      </c>
      <c r="K453">
        <v>-345648</v>
      </c>
    </row>
    <row r="454" spans="1:11" x14ac:dyDescent="0.3">
      <c r="A454">
        <v>60</v>
      </c>
      <c r="B454" t="s">
        <v>542</v>
      </c>
      <c r="C454">
        <v>1644954877</v>
      </c>
      <c r="D454">
        <v>12.442</v>
      </c>
      <c r="E454">
        <v>13.154</v>
      </c>
      <c r="F454">
        <v>-4.6849999999999996</v>
      </c>
      <c r="G454">
        <v>0.83069999999999999</v>
      </c>
      <c r="H454">
        <v>0.96299999999999997</v>
      </c>
      <c r="I454">
        <v>12.565</v>
      </c>
      <c r="J454">
        <v>13.211</v>
      </c>
      <c r="K454">
        <v>-353760</v>
      </c>
    </row>
    <row r="455" spans="1:11" x14ac:dyDescent="0.3">
      <c r="A455">
        <v>61</v>
      </c>
      <c r="B455" t="s">
        <v>541</v>
      </c>
      <c r="C455">
        <v>1644956677</v>
      </c>
      <c r="D455">
        <v>11.048</v>
      </c>
      <c r="E455">
        <v>13.146000000000001</v>
      </c>
      <c r="F455">
        <v>-4.6230000000000002</v>
      </c>
      <c r="G455">
        <v>0.82669999999999999</v>
      </c>
      <c r="H455">
        <v>0.97270000000000001</v>
      </c>
      <c r="I455">
        <v>12.379</v>
      </c>
      <c r="J455">
        <v>13.202999999999999</v>
      </c>
      <c r="K455">
        <v>-361872</v>
      </c>
    </row>
    <row r="456" spans="1:11" x14ac:dyDescent="0.3">
      <c r="A456">
        <v>62</v>
      </c>
      <c r="B456" t="s">
        <v>540</v>
      </c>
      <c r="C456">
        <v>1644958477</v>
      </c>
      <c r="D456">
        <v>11.372</v>
      </c>
      <c r="E456">
        <v>13.064</v>
      </c>
      <c r="F456">
        <v>-7.3979999999999997</v>
      </c>
      <c r="G456">
        <v>0.79269999999999996</v>
      </c>
      <c r="H456">
        <v>0.96030000000000004</v>
      </c>
      <c r="I456">
        <v>12.1</v>
      </c>
      <c r="J456">
        <v>13.154</v>
      </c>
      <c r="K456">
        <v>-374472</v>
      </c>
    </row>
    <row r="457" spans="1:11" x14ac:dyDescent="0.3">
      <c r="A457">
        <v>63</v>
      </c>
      <c r="B457" t="s">
        <v>539</v>
      </c>
      <c r="C457">
        <v>1644960277</v>
      </c>
      <c r="D457">
        <v>12.557</v>
      </c>
      <c r="E457">
        <v>13.12</v>
      </c>
      <c r="F457">
        <v>-4.5</v>
      </c>
      <c r="G457">
        <v>0.75639999999999996</v>
      </c>
      <c r="H457">
        <v>0.95430000000000004</v>
      </c>
      <c r="I457">
        <v>11.353</v>
      </c>
      <c r="J457">
        <v>13.175000000000001</v>
      </c>
      <c r="K457">
        <v>-383280</v>
      </c>
    </row>
    <row r="458" spans="1:11" x14ac:dyDescent="0.3">
      <c r="A458">
        <v>64</v>
      </c>
      <c r="B458" t="s">
        <v>538</v>
      </c>
      <c r="C458">
        <v>1644962077</v>
      </c>
      <c r="D458">
        <v>11.263</v>
      </c>
      <c r="E458">
        <v>13.102</v>
      </c>
      <c r="F458">
        <v>-4.7469999999999999</v>
      </c>
      <c r="G458">
        <v>0.752</v>
      </c>
      <c r="H458">
        <v>0.96060000000000001</v>
      </c>
      <c r="I458">
        <v>10.355</v>
      </c>
      <c r="J458">
        <v>13.159000000000001</v>
      </c>
      <c r="K458">
        <v>-391440</v>
      </c>
    </row>
    <row r="459" spans="1:11" x14ac:dyDescent="0.3">
      <c r="A459">
        <v>65</v>
      </c>
      <c r="B459" t="s">
        <v>537</v>
      </c>
      <c r="C459">
        <v>1644963877</v>
      </c>
      <c r="D459">
        <v>10.885</v>
      </c>
      <c r="E459">
        <v>13.007999999999999</v>
      </c>
      <c r="F459">
        <v>-7.0279999999999996</v>
      </c>
      <c r="G459">
        <v>0.72740000000000005</v>
      </c>
      <c r="H459">
        <v>0.94869999999999999</v>
      </c>
      <c r="I459">
        <v>7.9710000000000001</v>
      </c>
      <c r="J459">
        <v>13.097</v>
      </c>
      <c r="K459">
        <v>-403536</v>
      </c>
    </row>
    <row r="460" spans="1:11" x14ac:dyDescent="0.3">
      <c r="A460">
        <v>66</v>
      </c>
      <c r="B460" t="s">
        <v>536</v>
      </c>
      <c r="C460">
        <v>1644965677</v>
      </c>
      <c r="D460">
        <v>12.48</v>
      </c>
      <c r="E460">
        <v>13.042999999999999</v>
      </c>
      <c r="F460">
        <v>-4.6230000000000002</v>
      </c>
      <c r="G460">
        <v>0.68300000000000005</v>
      </c>
      <c r="H460">
        <v>0.93489999999999995</v>
      </c>
      <c r="I460">
        <v>6.8710000000000004</v>
      </c>
      <c r="J460">
        <v>13.099</v>
      </c>
      <c r="K460">
        <v>-413400</v>
      </c>
    </row>
    <row r="461" spans="1:11" x14ac:dyDescent="0.3">
      <c r="A461">
        <v>67</v>
      </c>
      <c r="B461" t="s">
        <v>535</v>
      </c>
      <c r="C461">
        <v>1644967477</v>
      </c>
      <c r="D461">
        <v>11.08</v>
      </c>
      <c r="E461">
        <v>13.029</v>
      </c>
      <c r="F461">
        <v>-4.5</v>
      </c>
      <c r="G461">
        <v>0.68069999999999997</v>
      </c>
      <c r="H461">
        <v>0.94420000000000004</v>
      </c>
      <c r="I461">
        <v>5.39</v>
      </c>
      <c r="J461">
        <v>13.086</v>
      </c>
      <c r="K461">
        <v>-421584</v>
      </c>
    </row>
    <row r="462" spans="1:11" x14ac:dyDescent="0.3">
      <c r="A462">
        <v>68</v>
      </c>
      <c r="B462" t="s">
        <v>534</v>
      </c>
      <c r="C462">
        <v>1644969278</v>
      </c>
      <c r="D462">
        <v>10.742000000000001</v>
      </c>
      <c r="E462">
        <v>12.957000000000001</v>
      </c>
      <c r="F462">
        <v>-7.3979999999999997</v>
      </c>
      <c r="G462">
        <v>0.65500000000000003</v>
      </c>
      <c r="H462">
        <v>0.93830000000000002</v>
      </c>
      <c r="I462">
        <v>4.82</v>
      </c>
      <c r="J462">
        <v>13.047000000000001</v>
      </c>
      <c r="K462">
        <v>-434064</v>
      </c>
    </row>
    <row r="463" spans="1:11" x14ac:dyDescent="0.3">
      <c r="A463">
        <v>69</v>
      </c>
      <c r="B463" t="s">
        <v>533</v>
      </c>
      <c r="C463">
        <v>1644971078</v>
      </c>
      <c r="D463">
        <v>12.262</v>
      </c>
      <c r="E463">
        <v>13.007999999999999</v>
      </c>
      <c r="F463">
        <v>-4.5</v>
      </c>
      <c r="G463">
        <v>0.61040000000000005</v>
      </c>
      <c r="H463">
        <v>0.92720000000000002</v>
      </c>
      <c r="I463">
        <v>4.6719999999999997</v>
      </c>
      <c r="J463">
        <v>13.064</v>
      </c>
      <c r="K463">
        <v>-444024</v>
      </c>
    </row>
    <row r="464" spans="1:11" x14ac:dyDescent="0.3">
      <c r="A464">
        <v>70</v>
      </c>
      <c r="B464" t="s">
        <v>532</v>
      </c>
      <c r="C464">
        <v>1644972878</v>
      </c>
      <c r="D464">
        <v>10.667999999999999</v>
      </c>
      <c r="E464">
        <v>12.957000000000001</v>
      </c>
      <c r="F464">
        <v>-7.3979999999999997</v>
      </c>
      <c r="G464">
        <v>0.61140000000000005</v>
      </c>
      <c r="H464">
        <v>0.9345</v>
      </c>
      <c r="I464">
        <v>4.4180000000000001</v>
      </c>
      <c r="J464">
        <v>13.03</v>
      </c>
      <c r="K464">
        <v>-452208</v>
      </c>
    </row>
    <row r="465" spans="1:11" x14ac:dyDescent="0.3">
      <c r="A465">
        <v>71</v>
      </c>
      <c r="B465" t="s">
        <v>531</v>
      </c>
      <c r="C465">
        <v>1644974678</v>
      </c>
      <c r="D465">
        <v>10.728</v>
      </c>
      <c r="E465">
        <v>12.939</v>
      </c>
      <c r="F465">
        <v>-7.09</v>
      </c>
      <c r="G465">
        <v>0.57899999999999996</v>
      </c>
      <c r="H465">
        <v>0.93330000000000002</v>
      </c>
      <c r="I465">
        <v>4.3280000000000003</v>
      </c>
      <c r="J465">
        <v>13.026999999999999</v>
      </c>
      <c r="K465">
        <v>-465408</v>
      </c>
    </row>
    <row r="466" spans="1:11" x14ac:dyDescent="0.3">
      <c r="A466">
        <v>72</v>
      </c>
      <c r="B466" t="s">
        <v>530</v>
      </c>
      <c r="C466">
        <v>1644976478</v>
      </c>
      <c r="D466">
        <v>11.988</v>
      </c>
      <c r="E466">
        <v>12.981999999999999</v>
      </c>
      <c r="F466">
        <v>-4.6849999999999996</v>
      </c>
      <c r="G466">
        <v>0.53739999999999999</v>
      </c>
      <c r="H466">
        <v>0.92469999999999997</v>
      </c>
      <c r="I466">
        <v>4.3789999999999996</v>
      </c>
      <c r="J466">
        <v>13.039</v>
      </c>
      <c r="K466">
        <v>-475200</v>
      </c>
    </row>
    <row r="467" spans="1:11" x14ac:dyDescent="0.3">
      <c r="A467">
        <v>73</v>
      </c>
      <c r="B467" t="s">
        <v>529</v>
      </c>
      <c r="C467">
        <v>1644978278</v>
      </c>
      <c r="D467">
        <v>10.11</v>
      </c>
      <c r="E467">
        <v>12.913</v>
      </c>
      <c r="F467">
        <v>-7.3979999999999997</v>
      </c>
      <c r="G467">
        <v>0.54100000000000004</v>
      </c>
      <c r="H467">
        <v>0.93530000000000002</v>
      </c>
      <c r="I467">
        <v>4.3040000000000003</v>
      </c>
      <c r="J467">
        <v>13.004</v>
      </c>
      <c r="K467">
        <v>-484464</v>
      </c>
    </row>
    <row r="468" spans="1:11" x14ac:dyDescent="0.3">
      <c r="A468">
        <v>74</v>
      </c>
      <c r="B468" t="s">
        <v>528</v>
      </c>
      <c r="C468">
        <v>1644980078</v>
      </c>
      <c r="D468">
        <v>10.802</v>
      </c>
      <c r="E468">
        <v>12.9</v>
      </c>
      <c r="F468">
        <v>-7.09</v>
      </c>
      <c r="G468">
        <v>0.49990000000000001</v>
      </c>
      <c r="H468">
        <v>0.92510000000000003</v>
      </c>
      <c r="I468">
        <v>4.3319999999999999</v>
      </c>
      <c r="J468">
        <v>12.989000000000001</v>
      </c>
      <c r="K468">
        <v>-497568</v>
      </c>
    </row>
    <row r="469" spans="1:11" x14ac:dyDescent="0.3">
      <c r="A469">
        <v>75</v>
      </c>
      <c r="B469" t="s">
        <v>527</v>
      </c>
      <c r="C469">
        <v>1644981878</v>
      </c>
      <c r="D469">
        <v>11.682</v>
      </c>
      <c r="E469">
        <v>12.946999999999999</v>
      </c>
      <c r="F469">
        <v>-4.3769999999999998</v>
      </c>
      <c r="G469">
        <v>0.46400000000000002</v>
      </c>
      <c r="H469">
        <v>0.92010000000000003</v>
      </c>
      <c r="I469">
        <v>4.367</v>
      </c>
      <c r="J469">
        <v>13.002000000000001</v>
      </c>
      <c r="K469">
        <v>-506904</v>
      </c>
    </row>
    <row r="470" spans="1:11" x14ac:dyDescent="0.3">
      <c r="A470">
        <v>76</v>
      </c>
      <c r="B470" t="s">
        <v>526</v>
      </c>
      <c r="C470">
        <v>1644983678</v>
      </c>
      <c r="D470">
        <v>9.74</v>
      </c>
      <c r="E470">
        <v>12.866</v>
      </c>
      <c r="F470">
        <v>-7.3979999999999997</v>
      </c>
      <c r="G470">
        <v>0.46779999999999999</v>
      </c>
      <c r="H470">
        <v>0.92600000000000005</v>
      </c>
      <c r="I470">
        <v>4.2919999999999998</v>
      </c>
      <c r="J470">
        <v>12.956</v>
      </c>
      <c r="K470">
        <v>-517032</v>
      </c>
    </row>
    <row r="471" spans="1:11" x14ac:dyDescent="0.3">
      <c r="A471">
        <v>77</v>
      </c>
      <c r="B471" t="s">
        <v>525</v>
      </c>
      <c r="C471">
        <v>1644985478</v>
      </c>
      <c r="D471">
        <v>10.952999999999999</v>
      </c>
      <c r="E471">
        <v>12.84</v>
      </c>
      <c r="F471">
        <v>-7.46</v>
      </c>
      <c r="G471">
        <v>0.41849999999999998</v>
      </c>
      <c r="H471">
        <v>0.90859999999999996</v>
      </c>
      <c r="I471">
        <v>4.3380000000000001</v>
      </c>
      <c r="J471">
        <v>12.93</v>
      </c>
      <c r="K471">
        <v>-530088</v>
      </c>
    </row>
    <row r="472" spans="1:11" x14ac:dyDescent="0.3">
      <c r="A472">
        <v>78</v>
      </c>
      <c r="B472" t="s">
        <v>524</v>
      </c>
      <c r="C472">
        <v>1644987278</v>
      </c>
      <c r="D472">
        <v>11.475</v>
      </c>
      <c r="E472">
        <v>12.879</v>
      </c>
      <c r="F472">
        <v>-4.6230000000000002</v>
      </c>
      <c r="G472">
        <v>0.38840000000000002</v>
      </c>
      <c r="H472">
        <v>0.90390000000000004</v>
      </c>
      <c r="I472">
        <v>4.3579999999999997</v>
      </c>
      <c r="J472">
        <v>12.935</v>
      </c>
      <c r="K472">
        <v>-539040</v>
      </c>
    </row>
    <row r="473" spans="1:11" x14ac:dyDescent="0.3">
      <c r="A473">
        <v>79</v>
      </c>
      <c r="B473" t="s">
        <v>523</v>
      </c>
      <c r="C473">
        <v>1644989078</v>
      </c>
      <c r="D473">
        <v>9.6229999999999993</v>
      </c>
      <c r="E473">
        <v>12.788</v>
      </c>
      <c r="F473">
        <v>-7.3369999999999997</v>
      </c>
      <c r="G473">
        <v>0.39090000000000003</v>
      </c>
      <c r="H473">
        <v>0.90600000000000003</v>
      </c>
      <c r="I473">
        <v>4.2880000000000003</v>
      </c>
      <c r="J473">
        <v>12.878</v>
      </c>
      <c r="K473">
        <v>-549720</v>
      </c>
    </row>
    <row r="474" spans="1:11" x14ac:dyDescent="0.3">
      <c r="A474">
        <v>80</v>
      </c>
      <c r="B474" t="s">
        <v>522</v>
      </c>
      <c r="C474">
        <v>1644990878</v>
      </c>
      <c r="D474">
        <v>11.026999999999999</v>
      </c>
      <c r="E474">
        <v>12.737</v>
      </c>
      <c r="F474">
        <v>-7.09</v>
      </c>
      <c r="G474">
        <v>0.3377</v>
      </c>
      <c r="H474">
        <v>0.8891</v>
      </c>
      <c r="I474">
        <v>4.3410000000000002</v>
      </c>
      <c r="J474">
        <v>12.824999999999999</v>
      </c>
      <c r="K474">
        <v>-562752</v>
      </c>
    </row>
    <row r="475" spans="1:11" x14ac:dyDescent="0.3">
      <c r="A475">
        <v>81</v>
      </c>
      <c r="B475" t="s">
        <v>521</v>
      </c>
      <c r="C475">
        <v>1644992678</v>
      </c>
      <c r="D475">
        <v>11.382999999999999</v>
      </c>
      <c r="E475">
        <v>12.754</v>
      </c>
      <c r="F475">
        <v>-4.4379999999999997</v>
      </c>
      <c r="G475">
        <v>0.31030000000000002</v>
      </c>
      <c r="H475">
        <v>0.88470000000000004</v>
      </c>
      <c r="I475">
        <v>4.3550000000000004</v>
      </c>
      <c r="J475">
        <v>12.808999999999999</v>
      </c>
      <c r="K475">
        <v>-571560</v>
      </c>
    </row>
    <row r="476" spans="1:11" x14ac:dyDescent="0.3">
      <c r="A476">
        <v>82</v>
      </c>
      <c r="B476" t="s">
        <v>520</v>
      </c>
      <c r="C476">
        <v>1644994479</v>
      </c>
      <c r="D476">
        <v>9.56</v>
      </c>
      <c r="E476">
        <v>12.629</v>
      </c>
      <c r="F476">
        <v>-7.2130000000000001</v>
      </c>
      <c r="G476">
        <v>0.31309999999999999</v>
      </c>
      <c r="H476">
        <v>0.88439999999999996</v>
      </c>
      <c r="I476">
        <v>4.2869999999999999</v>
      </c>
      <c r="J476">
        <v>12.718</v>
      </c>
      <c r="K476">
        <v>-582432</v>
      </c>
    </row>
    <row r="477" spans="1:11" x14ac:dyDescent="0.3">
      <c r="A477">
        <v>83</v>
      </c>
      <c r="B477" t="s">
        <v>519</v>
      </c>
      <c r="C477">
        <v>1644996279</v>
      </c>
      <c r="D477">
        <v>10.837</v>
      </c>
      <c r="E477">
        <v>12.56</v>
      </c>
      <c r="F477">
        <v>-7.09</v>
      </c>
      <c r="G477">
        <v>0.26119999999999999</v>
      </c>
      <c r="H477">
        <v>0.86719999999999997</v>
      </c>
      <c r="I477">
        <v>4.3330000000000002</v>
      </c>
      <c r="J477">
        <v>12.648</v>
      </c>
      <c r="K477">
        <v>-595440</v>
      </c>
    </row>
    <row r="478" spans="1:11" x14ac:dyDescent="0.3">
      <c r="A478">
        <v>84</v>
      </c>
      <c r="B478" t="s">
        <v>518</v>
      </c>
      <c r="C478">
        <v>1644998079</v>
      </c>
      <c r="D478">
        <v>11.487</v>
      </c>
      <c r="E478">
        <v>12.577999999999999</v>
      </c>
      <c r="F478">
        <v>-4.5</v>
      </c>
      <c r="G478">
        <v>0.2273</v>
      </c>
      <c r="H478">
        <v>0.85740000000000005</v>
      </c>
      <c r="I478">
        <v>4.359</v>
      </c>
      <c r="J478">
        <v>12.632999999999999</v>
      </c>
      <c r="K478">
        <v>-604800</v>
      </c>
    </row>
    <row r="479" spans="1:11" x14ac:dyDescent="0.3">
      <c r="A479">
        <v>85</v>
      </c>
      <c r="B479" t="s">
        <v>517</v>
      </c>
      <c r="C479">
        <v>1644999879</v>
      </c>
      <c r="D479">
        <v>9.4830000000000005</v>
      </c>
      <c r="E479">
        <v>12.327999999999999</v>
      </c>
      <c r="F479">
        <v>-7.09</v>
      </c>
      <c r="G479">
        <v>0.23519999999999999</v>
      </c>
      <c r="H479">
        <v>0.84719999999999995</v>
      </c>
      <c r="I479">
        <v>4.2839999999999998</v>
      </c>
      <c r="J479">
        <v>12.416</v>
      </c>
      <c r="K479">
        <v>-615336</v>
      </c>
    </row>
    <row r="480" spans="1:11" x14ac:dyDescent="0.3">
      <c r="A480">
        <v>86</v>
      </c>
      <c r="B480" t="s">
        <v>516</v>
      </c>
      <c r="C480">
        <v>1645001679</v>
      </c>
      <c r="D480">
        <v>10.202</v>
      </c>
      <c r="E480">
        <v>11.497</v>
      </c>
      <c r="F480">
        <v>-7.7069999999999999</v>
      </c>
      <c r="G480">
        <v>0.19070000000000001</v>
      </c>
      <c r="H480">
        <v>0.78010000000000002</v>
      </c>
      <c r="I480">
        <v>4.3079999999999998</v>
      </c>
      <c r="J480">
        <v>11.590999999999999</v>
      </c>
      <c r="K480">
        <v>-628776</v>
      </c>
    </row>
    <row r="481" spans="1:11" x14ac:dyDescent="0.3">
      <c r="A481">
        <v>87</v>
      </c>
      <c r="B481" t="s">
        <v>319</v>
      </c>
      <c r="C481">
        <v>1644761237</v>
      </c>
      <c r="D481">
        <v>5.2149999999999999</v>
      </c>
      <c r="E481">
        <v>13.215</v>
      </c>
      <c r="F481">
        <v>-1.17</v>
      </c>
      <c r="G481">
        <v>0.93089999999999995</v>
      </c>
      <c r="H481">
        <v>0.4904</v>
      </c>
      <c r="I481">
        <v>12.887</v>
      </c>
      <c r="J481">
        <v>0</v>
      </c>
      <c r="K481">
        <v>-85128</v>
      </c>
    </row>
    <row r="482" spans="1:11" x14ac:dyDescent="0.3">
      <c r="A482">
        <v>88</v>
      </c>
      <c r="B482" t="s">
        <v>318</v>
      </c>
      <c r="C482">
        <v>1644763037</v>
      </c>
      <c r="D482">
        <v>4.6479999999999997</v>
      </c>
      <c r="E482">
        <v>13.202</v>
      </c>
      <c r="F482">
        <v>-1.17</v>
      </c>
      <c r="G482">
        <v>0.93200000000000005</v>
      </c>
      <c r="H482">
        <v>0.48330000000000001</v>
      </c>
      <c r="I482">
        <v>12.881</v>
      </c>
      <c r="J482">
        <v>0</v>
      </c>
      <c r="K482">
        <v>-87288</v>
      </c>
    </row>
    <row r="483" spans="1:11" x14ac:dyDescent="0.3">
      <c r="A483">
        <v>89</v>
      </c>
      <c r="B483" t="s">
        <v>317</v>
      </c>
      <c r="C483">
        <v>1644764837</v>
      </c>
      <c r="D483">
        <v>4.8819999999999997</v>
      </c>
      <c r="E483">
        <v>13.106999999999999</v>
      </c>
      <c r="F483">
        <v>-3.9449999999999998</v>
      </c>
      <c r="G483">
        <v>0.9194</v>
      </c>
      <c r="H483">
        <v>0.47620000000000001</v>
      </c>
      <c r="I483">
        <v>12.827999999999999</v>
      </c>
      <c r="J483">
        <v>0</v>
      </c>
      <c r="K483">
        <v>-91944</v>
      </c>
    </row>
    <row r="484" spans="1:11" x14ac:dyDescent="0.3">
      <c r="A484">
        <v>90</v>
      </c>
      <c r="B484" t="s">
        <v>316</v>
      </c>
      <c r="C484">
        <v>1644766637</v>
      </c>
      <c r="D484">
        <v>6.7130000000000001</v>
      </c>
      <c r="E484">
        <v>13.21</v>
      </c>
      <c r="F484">
        <v>-1.17</v>
      </c>
      <c r="G484">
        <v>0.89200000000000002</v>
      </c>
      <c r="H484">
        <v>0.46920000000000001</v>
      </c>
      <c r="I484">
        <v>12.712999999999999</v>
      </c>
      <c r="J484">
        <v>0</v>
      </c>
      <c r="K484">
        <v>-94920</v>
      </c>
    </row>
    <row r="485" spans="1:11" x14ac:dyDescent="0.3">
      <c r="A485">
        <v>91</v>
      </c>
      <c r="B485" t="s">
        <v>315</v>
      </c>
      <c r="C485">
        <v>1644768437</v>
      </c>
      <c r="D485">
        <v>6.1870000000000003</v>
      </c>
      <c r="E485">
        <v>13.18</v>
      </c>
      <c r="F485">
        <v>-2.2799999999999998</v>
      </c>
      <c r="G485">
        <v>0.89319999999999999</v>
      </c>
      <c r="H485">
        <v>0.46239999999999998</v>
      </c>
      <c r="I485">
        <v>12.711</v>
      </c>
      <c r="J485">
        <v>0</v>
      </c>
      <c r="K485">
        <v>-96888</v>
      </c>
    </row>
    <row r="486" spans="1:11" x14ac:dyDescent="0.3">
      <c r="A486">
        <v>92</v>
      </c>
      <c r="B486" t="s">
        <v>314</v>
      </c>
      <c r="C486">
        <v>1644770237</v>
      </c>
      <c r="D486">
        <v>5.4580000000000002</v>
      </c>
      <c r="E486">
        <v>13.167999999999999</v>
      </c>
      <c r="F486">
        <v>-2.2799999999999998</v>
      </c>
      <c r="G486">
        <v>0.89119999999999999</v>
      </c>
      <c r="H486">
        <v>0.4556</v>
      </c>
      <c r="I486">
        <v>12.679</v>
      </c>
      <c r="J486">
        <v>0</v>
      </c>
      <c r="K486">
        <v>-101112</v>
      </c>
    </row>
    <row r="487" spans="1:11" x14ac:dyDescent="0.3">
      <c r="A487">
        <v>93</v>
      </c>
      <c r="B487" t="s">
        <v>313</v>
      </c>
      <c r="C487">
        <v>1644772037</v>
      </c>
      <c r="D487">
        <v>4.867</v>
      </c>
      <c r="E487">
        <v>13.154</v>
      </c>
      <c r="F487">
        <v>-2.403</v>
      </c>
      <c r="G487">
        <v>0.88790000000000002</v>
      </c>
      <c r="H487">
        <v>0.44890000000000002</v>
      </c>
      <c r="I487">
        <v>12.638999999999999</v>
      </c>
      <c r="J487">
        <v>0</v>
      </c>
      <c r="K487">
        <v>-105360</v>
      </c>
    </row>
    <row r="488" spans="1:11" x14ac:dyDescent="0.3">
      <c r="A488">
        <v>94</v>
      </c>
      <c r="B488" t="s">
        <v>312</v>
      </c>
      <c r="C488">
        <v>1644773837</v>
      </c>
      <c r="D488">
        <v>4.4779999999999998</v>
      </c>
      <c r="E488">
        <v>13.154</v>
      </c>
      <c r="F488">
        <v>-2.3420000000000001</v>
      </c>
      <c r="G488">
        <v>0.88229999999999997</v>
      </c>
      <c r="H488">
        <v>0.44230000000000003</v>
      </c>
      <c r="I488">
        <v>12.586</v>
      </c>
      <c r="J488">
        <v>0</v>
      </c>
      <c r="K488">
        <v>-109608</v>
      </c>
    </row>
    <row r="489" spans="1:11" x14ac:dyDescent="0.3">
      <c r="A489">
        <v>95</v>
      </c>
      <c r="B489" t="s">
        <v>311</v>
      </c>
      <c r="C489">
        <v>1644775637</v>
      </c>
      <c r="D489">
        <v>5.4119999999999999</v>
      </c>
      <c r="E489">
        <v>13.06</v>
      </c>
      <c r="F489">
        <v>-5.117</v>
      </c>
      <c r="G489">
        <v>0.85580000000000001</v>
      </c>
      <c r="H489">
        <v>0.43590000000000001</v>
      </c>
      <c r="I489">
        <v>12.393000000000001</v>
      </c>
      <c r="J489">
        <v>0</v>
      </c>
      <c r="K489">
        <v>-117000</v>
      </c>
    </row>
    <row r="490" spans="1:11" x14ac:dyDescent="0.3">
      <c r="A490">
        <v>96</v>
      </c>
      <c r="B490" t="s">
        <v>310</v>
      </c>
      <c r="C490">
        <v>1644777437</v>
      </c>
      <c r="D490">
        <v>6.6630000000000003</v>
      </c>
      <c r="E490">
        <v>13.15</v>
      </c>
      <c r="F490">
        <v>-2.3420000000000001</v>
      </c>
      <c r="G490">
        <v>0.83030000000000004</v>
      </c>
      <c r="H490">
        <v>0.42949999999999999</v>
      </c>
      <c r="I490">
        <v>12.214</v>
      </c>
      <c r="J490">
        <v>0</v>
      </c>
      <c r="K490">
        <v>-121464</v>
      </c>
    </row>
    <row r="491" spans="1:11" x14ac:dyDescent="0.3">
      <c r="A491">
        <v>97</v>
      </c>
      <c r="B491" t="s">
        <v>309</v>
      </c>
      <c r="C491">
        <v>1644779237</v>
      </c>
      <c r="D491">
        <v>6.04</v>
      </c>
      <c r="E491">
        <v>13.15</v>
      </c>
      <c r="F491">
        <v>-2.403</v>
      </c>
      <c r="G491">
        <v>0.82740000000000002</v>
      </c>
      <c r="H491">
        <v>0.42320000000000002</v>
      </c>
      <c r="I491">
        <v>12.178000000000001</v>
      </c>
      <c r="J491">
        <v>0</v>
      </c>
      <c r="K491">
        <v>-125712</v>
      </c>
    </row>
    <row r="492" spans="1:11" x14ac:dyDescent="0.3">
      <c r="A492">
        <v>98</v>
      </c>
      <c r="B492" t="s">
        <v>308</v>
      </c>
      <c r="C492">
        <v>1644781038</v>
      </c>
      <c r="D492">
        <v>5.2850000000000001</v>
      </c>
      <c r="E492">
        <v>13.146000000000001</v>
      </c>
      <c r="F492">
        <v>-2.403</v>
      </c>
      <c r="G492">
        <v>0.82620000000000005</v>
      </c>
      <c r="H492">
        <v>0.41699999999999998</v>
      </c>
      <c r="I492">
        <v>12.151999999999999</v>
      </c>
      <c r="J492">
        <v>0</v>
      </c>
      <c r="K492">
        <v>-129984</v>
      </c>
    </row>
    <row r="493" spans="1:11" x14ac:dyDescent="0.3">
      <c r="A493">
        <v>99</v>
      </c>
      <c r="B493" t="s">
        <v>307</v>
      </c>
      <c r="C493">
        <v>1644782838</v>
      </c>
      <c r="D493">
        <v>4.6399999999999997</v>
      </c>
      <c r="E493">
        <v>13.137</v>
      </c>
      <c r="F493">
        <v>-2.3420000000000001</v>
      </c>
      <c r="G493">
        <v>0.82369999999999999</v>
      </c>
      <c r="H493">
        <v>0.41089999999999999</v>
      </c>
      <c r="I493">
        <v>12.118</v>
      </c>
      <c r="J493">
        <v>0</v>
      </c>
      <c r="K493">
        <v>-134232</v>
      </c>
    </row>
    <row r="494" spans="1:11" x14ac:dyDescent="0.3">
      <c r="A494">
        <v>100</v>
      </c>
      <c r="B494" t="s">
        <v>306</v>
      </c>
      <c r="C494">
        <v>1644784196</v>
      </c>
      <c r="D494">
        <v>4.2770000000000001</v>
      </c>
      <c r="E494">
        <v>12.999000000000001</v>
      </c>
      <c r="F494">
        <v>-6.782</v>
      </c>
      <c r="G494">
        <v>0.81640000000000001</v>
      </c>
      <c r="H494">
        <v>0.40629999999999999</v>
      </c>
      <c r="I494">
        <v>12.052</v>
      </c>
      <c r="J494">
        <v>0</v>
      </c>
      <c r="K494">
        <v>-139200</v>
      </c>
    </row>
    <row r="495" spans="1:11" x14ac:dyDescent="0.3">
      <c r="A495">
        <v>101</v>
      </c>
      <c r="B495" t="s">
        <v>305</v>
      </c>
      <c r="C495">
        <v>1644784638</v>
      </c>
      <c r="D495">
        <v>4.827</v>
      </c>
      <c r="E495">
        <v>12.961</v>
      </c>
      <c r="F495">
        <v>-7.6449999999999996</v>
      </c>
      <c r="G495">
        <v>0.80330000000000001</v>
      </c>
      <c r="H495">
        <v>0.40489999999999998</v>
      </c>
      <c r="I495">
        <v>11.957000000000001</v>
      </c>
      <c r="J495">
        <v>0</v>
      </c>
      <c r="K495">
        <v>-142440</v>
      </c>
    </row>
    <row r="496" spans="1:11" x14ac:dyDescent="0.3">
      <c r="A496">
        <v>102</v>
      </c>
      <c r="B496" t="s">
        <v>304</v>
      </c>
      <c r="C496">
        <v>1644786438</v>
      </c>
      <c r="D496">
        <v>6.6920000000000002</v>
      </c>
      <c r="E496">
        <v>13.038</v>
      </c>
      <c r="F496">
        <v>-4.3150000000000004</v>
      </c>
      <c r="G496">
        <v>0.75890000000000002</v>
      </c>
      <c r="H496">
        <v>0.39889999999999998</v>
      </c>
      <c r="I496">
        <v>10.273</v>
      </c>
      <c r="J496">
        <v>0</v>
      </c>
      <c r="K496">
        <v>-151680</v>
      </c>
    </row>
    <row r="497" spans="1:11" x14ac:dyDescent="0.3">
      <c r="A497">
        <v>103</v>
      </c>
      <c r="B497" t="s">
        <v>303</v>
      </c>
      <c r="C497">
        <v>1644788238</v>
      </c>
      <c r="D497">
        <v>6.3029999999999999</v>
      </c>
      <c r="E497">
        <v>13.025</v>
      </c>
      <c r="F497">
        <v>-4.6230000000000002</v>
      </c>
      <c r="G497">
        <v>0.74429999999999996</v>
      </c>
      <c r="H497">
        <v>0.3931</v>
      </c>
      <c r="I497">
        <v>8.7110000000000003</v>
      </c>
      <c r="J497">
        <v>0</v>
      </c>
      <c r="K497">
        <v>-159936</v>
      </c>
    </row>
    <row r="498" spans="1:11" x14ac:dyDescent="0.3">
      <c r="A498">
        <v>104</v>
      </c>
      <c r="B498" t="s">
        <v>302</v>
      </c>
      <c r="C498">
        <v>1644790038</v>
      </c>
      <c r="D498">
        <v>5.57</v>
      </c>
      <c r="E498">
        <v>12.999000000000001</v>
      </c>
      <c r="F498">
        <v>-4.6849999999999996</v>
      </c>
      <c r="G498">
        <v>0.73419999999999996</v>
      </c>
      <c r="H498">
        <v>0.38740000000000002</v>
      </c>
      <c r="I498">
        <v>7.6180000000000003</v>
      </c>
      <c r="J498">
        <v>0</v>
      </c>
      <c r="K498">
        <v>-168096</v>
      </c>
    </row>
    <row r="499" spans="1:11" x14ac:dyDescent="0.3">
      <c r="A499">
        <v>105</v>
      </c>
      <c r="B499" t="s">
        <v>301</v>
      </c>
      <c r="C499">
        <v>1644791838</v>
      </c>
      <c r="D499">
        <v>4.9349999999999996</v>
      </c>
      <c r="E499">
        <v>12.977</v>
      </c>
      <c r="F499">
        <v>-4.6230000000000002</v>
      </c>
      <c r="G499">
        <v>0.72319999999999995</v>
      </c>
      <c r="H499">
        <v>0.38169999999999998</v>
      </c>
      <c r="I499">
        <v>6.468</v>
      </c>
      <c r="J499">
        <v>0</v>
      </c>
      <c r="K499">
        <v>-176208</v>
      </c>
    </row>
    <row r="500" spans="1:11" x14ac:dyDescent="0.3">
      <c r="A500">
        <v>106</v>
      </c>
      <c r="B500" t="s">
        <v>300</v>
      </c>
      <c r="C500">
        <v>1644793638</v>
      </c>
      <c r="D500">
        <v>4.415</v>
      </c>
      <c r="E500">
        <v>12.957000000000001</v>
      </c>
      <c r="F500">
        <v>-4.5</v>
      </c>
      <c r="G500">
        <v>0.71040000000000003</v>
      </c>
      <c r="H500">
        <v>0.37609999999999999</v>
      </c>
      <c r="I500">
        <v>5.1719999999999997</v>
      </c>
      <c r="J500">
        <v>0</v>
      </c>
      <c r="K500">
        <v>-184560</v>
      </c>
    </row>
    <row r="501" spans="1:11" x14ac:dyDescent="0.3">
      <c r="A501">
        <v>107</v>
      </c>
      <c r="B501" t="s">
        <v>299</v>
      </c>
      <c r="C501">
        <v>1644795438</v>
      </c>
      <c r="D501">
        <v>5.8019999999999996</v>
      </c>
      <c r="E501">
        <v>12.943</v>
      </c>
      <c r="F501">
        <v>-4.4379999999999997</v>
      </c>
      <c r="G501">
        <v>0.6663</v>
      </c>
      <c r="H501">
        <v>0.37059999999999998</v>
      </c>
      <c r="I501">
        <v>4.173</v>
      </c>
      <c r="J501">
        <v>0</v>
      </c>
      <c r="K501">
        <v>-196464</v>
      </c>
    </row>
    <row r="502" spans="1:11" x14ac:dyDescent="0.3">
      <c r="A502">
        <v>108</v>
      </c>
      <c r="B502" t="s">
        <v>298</v>
      </c>
      <c r="C502">
        <v>1644797238</v>
      </c>
      <c r="D502">
        <v>6.5650000000000004</v>
      </c>
      <c r="E502">
        <v>12.965</v>
      </c>
      <c r="F502">
        <v>-4.3769999999999998</v>
      </c>
      <c r="G502">
        <v>0.63629999999999998</v>
      </c>
      <c r="H502">
        <v>0.36509999999999998</v>
      </c>
      <c r="I502">
        <v>4.1970000000000001</v>
      </c>
      <c r="J502">
        <v>0</v>
      </c>
      <c r="K502">
        <v>-204624</v>
      </c>
    </row>
    <row r="503" spans="1:11" x14ac:dyDescent="0.3">
      <c r="A503">
        <v>109</v>
      </c>
      <c r="B503" t="s">
        <v>297</v>
      </c>
      <c r="C503">
        <v>1644799038</v>
      </c>
      <c r="D503">
        <v>5.8730000000000002</v>
      </c>
      <c r="E503">
        <v>12.939</v>
      </c>
      <c r="F503">
        <v>-4.5620000000000003</v>
      </c>
      <c r="G503">
        <v>0.62680000000000002</v>
      </c>
      <c r="H503">
        <v>0.35980000000000001</v>
      </c>
      <c r="I503">
        <v>4.1760000000000002</v>
      </c>
      <c r="J503">
        <v>0</v>
      </c>
      <c r="K503">
        <v>-212616</v>
      </c>
    </row>
    <row r="504" spans="1:11" x14ac:dyDescent="0.3">
      <c r="A504">
        <v>110</v>
      </c>
      <c r="B504" t="s">
        <v>296</v>
      </c>
      <c r="C504">
        <v>1644800838</v>
      </c>
      <c r="D504">
        <v>5.077</v>
      </c>
      <c r="E504">
        <v>12.935</v>
      </c>
      <c r="F504">
        <v>-4.4379999999999997</v>
      </c>
      <c r="G504">
        <v>0.61860000000000004</v>
      </c>
      <c r="H504">
        <v>0.35460000000000003</v>
      </c>
      <c r="I504">
        <v>4.1520000000000001</v>
      </c>
      <c r="J504">
        <v>0</v>
      </c>
      <c r="K504">
        <v>-220632</v>
      </c>
    </row>
    <row r="505" spans="1:11" x14ac:dyDescent="0.3">
      <c r="A505">
        <v>111</v>
      </c>
      <c r="B505" t="s">
        <v>295</v>
      </c>
      <c r="C505">
        <v>1644802639</v>
      </c>
      <c r="D505">
        <v>4.4119999999999999</v>
      </c>
      <c r="E505">
        <v>12.922000000000001</v>
      </c>
      <c r="F505">
        <v>-4.7469999999999999</v>
      </c>
      <c r="G505">
        <v>0.60870000000000002</v>
      </c>
      <c r="H505">
        <v>0.34939999999999999</v>
      </c>
      <c r="I505">
        <v>4.1319999999999997</v>
      </c>
      <c r="J505">
        <v>0</v>
      </c>
      <c r="K505">
        <v>-228696</v>
      </c>
    </row>
    <row r="506" spans="1:11" x14ac:dyDescent="0.3">
      <c r="A506">
        <v>112</v>
      </c>
      <c r="B506" t="s">
        <v>294</v>
      </c>
      <c r="C506">
        <v>1644804439</v>
      </c>
      <c r="D506">
        <v>6.0019999999999998</v>
      </c>
      <c r="E506">
        <v>12.909000000000001</v>
      </c>
      <c r="F506">
        <v>-4.3769999999999998</v>
      </c>
      <c r="G506">
        <v>0.56100000000000005</v>
      </c>
      <c r="H506">
        <v>0.34429999999999999</v>
      </c>
      <c r="I506">
        <v>4.18</v>
      </c>
      <c r="J506">
        <v>0</v>
      </c>
      <c r="K506">
        <v>-240432</v>
      </c>
    </row>
    <row r="507" spans="1:11" x14ac:dyDescent="0.3">
      <c r="A507">
        <v>113</v>
      </c>
      <c r="B507" t="s">
        <v>293</v>
      </c>
      <c r="C507">
        <v>1644806239</v>
      </c>
      <c r="D507">
        <v>6.4550000000000001</v>
      </c>
      <c r="E507">
        <v>12.917999999999999</v>
      </c>
      <c r="F507">
        <v>-4.6230000000000002</v>
      </c>
      <c r="G507">
        <v>0.53500000000000003</v>
      </c>
      <c r="H507">
        <v>0.3392</v>
      </c>
      <c r="I507">
        <v>4.1929999999999996</v>
      </c>
      <c r="J507">
        <v>0</v>
      </c>
      <c r="K507">
        <v>-248472</v>
      </c>
    </row>
    <row r="508" spans="1:11" x14ac:dyDescent="0.3">
      <c r="A508">
        <v>114</v>
      </c>
      <c r="B508" t="s">
        <v>292</v>
      </c>
      <c r="C508">
        <v>1644808039</v>
      </c>
      <c r="D508">
        <v>5.6680000000000001</v>
      </c>
      <c r="E508">
        <v>12.909000000000001</v>
      </c>
      <c r="F508">
        <v>-4.3769999999999998</v>
      </c>
      <c r="G508">
        <v>0.52739999999999998</v>
      </c>
      <c r="H508">
        <v>0.3342</v>
      </c>
      <c r="I508">
        <v>4.17</v>
      </c>
      <c r="J508">
        <v>0</v>
      </c>
      <c r="K508">
        <v>-256464</v>
      </c>
    </row>
    <row r="509" spans="1:11" x14ac:dyDescent="0.3">
      <c r="A509" t="s">
        <v>76</v>
      </c>
      <c r="B509" t="s">
        <v>77</v>
      </c>
      <c r="C509" t="s">
        <v>78</v>
      </c>
      <c r="D509" t="s">
        <v>79</v>
      </c>
      <c r="E509" t="s">
        <v>80</v>
      </c>
      <c r="F509" t="s">
        <v>81</v>
      </c>
      <c r="G509" t="s">
        <v>82</v>
      </c>
      <c r="H509" t="s">
        <v>83</v>
      </c>
      <c r="I509" t="s">
        <v>84</v>
      </c>
      <c r="J509" t="s">
        <v>85</v>
      </c>
      <c r="K509" t="s">
        <v>278</v>
      </c>
    </row>
    <row r="510" spans="1:11" x14ac:dyDescent="0.3">
      <c r="A510" t="s">
        <v>86</v>
      </c>
    </row>
    <row r="511" spans="1:11" x14ac:dyDescent="0.3">
      <c r="A511" t="s">
        <v>87</v>
      </c>
    </row>
    <row r="512" spans="1:11" x14ac:dyDescent="0.3">
      <c r="A512" t="s">
        <v>88</v>
      </c>
    </row>
    <row r="513" spans="1:13" x14ac:dyDescent="0.3">
      <c r="A513" t="s">
        <v>89</v>
      </c>
      <c r="B513" t="s">
        <v>90</v>
      </c>
      <c r="C513" t="s">
        <v>491</v>
      </c>
      <c r="D513">
        <v>4</v>
      </c>
      <c r="E513" t="s">
        <v>91</v>
      </c>
    </row>
    <row r="514" spans="1:13" x14ac:dyDescent="0.3">
      <c r="A514" t="s">
        <v>92</v>
      </c>
      <c r="B514" t="s">
        <v>93</v>
      </c>
      <c r="C514" t="s">
        <v>94</v>
      </c>
      <c r="D514" t="s">
        <v>95</v>
      </c>
      <c r="E514" t="s">
        <v>96</v>
      </c>
      <c r="F514" t="s">
        <v>97</v>
      </c>
      <c r="G514" t="s">
        <v>98</v>
      </c>
      <c r="H514">
        <v>1.6000000000000001E-3</v>
      </c>
      <c r="I514">
        <v>0.2</v>
      </c>
      <c r="J514">
        <v>7.7000000000000002E-3</v>
      </c>
      <c r="K514">
        <v>83</v>
      </c>
      <c r="L514">
        <v>70</v>
      </c>
      <c r="M514" t="s">
        <v>99</v>
      </c>
    </row>
    <row r="515" spans="1:13" x14ac:dyDescent="0.3">
      <c r="A515" t="s">
        <v>244</v>
      </c>
      <c r="B515" t="s">
        <v>243</v>
      </c>
    </row>
    <row r="516" spans="1:13" x14ac:dyDescent="0.3">
      <c r="A516" t="s">
        <v>242</v>
      </c>
      <c r="B516" t="s">
        <v>100</v>
      </c>
    </row>
    <row r="517" spans="1:13" x14ac:dyDescent="0.3">
      <c r="A517" t="s">
        <v>241</v>
      </c>
      <c r="B517" t="s">
        <v>101</v>
      </c>
    </row>
    <row r="518" spans="1:13" x14ac:dyDescent="0.3">
      <c r="A518" t="s">
        <v>515</v>
      </c>
      <c r="B518" t="s">
        <v>102</v>
      </c>
      <c r="C518" t="s">
        <v>25</v>
      </c>
    </row>
    <row r="519" spans="1:13" x14ac:dyDescent="0.3">
      <c r="A519" t="s">
        <v>488</v>
      </c>
      <c r="B519" t="s">
        <v>25</v>
      </c>
    </row>
    <row r="520" spans="1:13" x14ac:dyDescent="0.3">
      <c r="A520" t="s">
        <v>514</v>
      </c>
      <c r="B520" t="s">
        <v>25</v>
      </c>
    </row>
    <row r="521" spans="1:13" x14ac:dyDescent="0.3">
      <c r="A521" t="s">
        <v>487</v>
      </c>
      <c r="B521" t="s">
        <v>25</v>
      </c>
    </row>
    <row r="522" spans="1:13" x14ac:dyDescent="0.3">
      <c r="A522" t="s">
        <v>275</v>
      </c>
      <c r="B522" t="s">
        <v>25</v>
      </c>
    </row>
    <row r="523" spans="1:13" x14ac:dyDescent="0.3">
      <c r="A523" t="s">
        <v>486</v>
      </c>
      <c r="B523" t="s">
        <v>25</v>
      </c>
    </row>
    <row r="524" spans="1:13" x14ac:dyDescent="0.3">
      <c r="A524" t="s">
        <v>103</v>
      </c>
      <c r="B524" t="s">
        <v>104</v>
      </c>
    </row>
    <row r="525" spans="1:13" x14ac:dyDescent="0.3">
      <c r="A525" t="s">
        <v>513</v>
      </c>
      <c r="B525" t="s">
        <v>104</v>
      </c>
    </row>
    <row r="526" spans="1:13" x14ac:dyDescent="0.3">
      <c r="A526" t="s">
        <v>512</v>
      </c>
      <c r="B526" t="s">
        <v>105</v>
      </c>
    </row>
    <row r="527" spans="1:13" x14ac:dyDescent="0.3">
      <c r="A527" t="s">
        <v>511</v>
      </c>
      <c r="B527" t="s">
        <v>105</v>
      </c>
    </row>
    <row r="528" spans="1:13" x14ac:dyDescent="0.3">
      <c r="A528" t="s">
        <v>510</v>
      </c>
    </row>
    <row r="529" spans="1:3" x14ac:dyDescent="0.3">
      <c r="A529" t="s">
        <v>509</v>
      </c>
    </row>
    <row r="530" spans="1:3" x14ac:dyDescent="0.3">
      <c r="A530" t="s">
        <v>508</v>
      </c>
      <c r="B530" t="s">
        <v>106</v>
      </c>
    </row>
    <row r="531" spans="1:3" x14ac:dyDescent="0.3">
      <c r="A531" t="s">
        <v>507</v>
      </c>
      <c r="B531" t="s">
        <v>106</v>
      </c>
    </row>
    <row r="532" spans="1:3" x14ac:dyDescent="0.3">
      <c r="A532" t="s">
        <v>107</v>
      </c>
    </row>
    <row r="533" spans="1:3" x14ac:dyDescent="0.3">
      <c r="A533" t="s">
        <v>108</v>
      </c>
      <c r="B533" t="s">
        <v>25</v>
      </c>
    </row>
    <row r="534" spans="1:3" x14ac:dyDescent="0.3">
      <c r="A534" t="s">
        <v>506</v>
      </c>
      <c r="B534" t="s">
        <v>109</v>
      </c>
    </row>
    <row r="535" spans="1:3" x14ac:dyDescent="0.3">
      <c r="A535" t="s">
        <v>110</v>
      </c>
    </row>
    <row r="536" spans="1:3" x14ac:dyDescent="0.3">
      <c r="A536" t="s">
        <v>111</v>
      </c>
      <c r="B536" t="s">
        <v>112</v>
      </c>
      <c r="C536" t="s">
        <v>104</v>
      </c>
    </row>
    <row r="537" spans="1:3" x14ac:dyDescent="0.3">
      <c r="A537" t="s">
        <v>113</v>
      </c>
      <c r="B537" t="s">
        <v>114</v>
      </c>
      <c r="C537" t="s">
        <v>104</v>
      </c>
    </row>
    <row r="538" spans="1:3" x14ac:dyDescent="0.3">
      <c r="A538" t="s">
        <v>505</v>
      </c>
      <c r="B538" t="s">
        <v>104</v>
      </c>
    </row>
    <row r="539" spans="1:3" x14ac:dyDescent="0.3">
      <c r="A539" t="s">
        <v>504</v>
      </c>
      <c r="B539" t="s">
        <v>231</v>
      </c>
      <c r="C539" t="s">
        <v>104</v>
      </c>
    </row>
    <row r="540" spans="1:3" x14ac:dyDescent="0.3">
      <c r="A540" t="s">
        <v>503</v>
      </c>
      <c r="B540" t="s">
        <v>104</v>
      </c>
    </row>
    <row r="541" spans="1:3" x14ac:dyDescent="0.3">
      <c r="A541" t="s">
        <v>480</v>
      </c>
      <c r="B541" t="s">
        <v>104</v>
      </c>
    </row>
    <row r="542" spans="1:3" x14ac:dyDescent="0.3">
      <c r="A542" t="s">
        <v>502</v>
      </c>
      <c r="B542" t="s">
        <v>104</v>
      </c>
    </row>
    <row r="543" spans="1:3" x14ac:dyDescent="0.3">
      <c r="A543" t="s">
        <v>479</v>
      </c>
    </row>
    <row r="544" spans="1:3" x14ac:dyDescent="0.3">
      <c r="A544" t="s">
        <v>478</v>
      </c>
    </row>
    <row r="545" spans="1:2" x14ac:dyDescent="0.3">
      <c r="A545" t="s">
        <v>115</v>
      </c>
      <c r="B545" t="s">
        <v>116</v>
      </c>
    </row>
    <row r="546" spans="1:2" x14ac:dyDescent="0.3">
      <c r="A546" t="s">
        <v>117</v>
      </c>
      <c r="B546" t="s">
        <v>118</v>
      </c>
    </row>
    <row r="547" spans="1:2" x14ac:dyDescent="0.3">
      <c r="A547" t="s">
        <v>477</v>
      </c>
      <c r="B547" t="s">
        <v>118</v>
      </c>
    </row>
    <row r="548" spans="1:2" x14ac:dyDescent="0.3">
      <c r="A548" t="s">
        <v>119</v>
      </c>
      <c r="B548" t="s">
        <v>120</v>
      </c>
    </row>
    <row r="549" spans="1:2" x14ac:dyDescent="0.3">
      <c r="A549" t="s">
        <v>121</v>
      </c>
      <c r="B549" t="s">
        <v>122</v>
      </c>
    </row>
    <row r="550" spans="1:2" x14ac:dyDescent="0.3">
      <c r="A550" t="s">
        <v>224</v>
      </c>
    </row>
    <row r="551" spans="1:2" x14ac:dyDescent="0.3">
      <c r="A551" t="s">
        <v>123</v>
      </c>
    </row>
    <row r="552" spans="1:2" x14ac:dyDescent="0.3">
      <c r="A552" t="s">
        <v>124</v>
      </c>
      <c r="B552">
        <v>0</v>
      </c>
    </row>
    <row r="553" spans="1:2" x14ac:dyDescent="0.3">
      <c r="A553">
        <v>0</v>
      </c>
      <c r="B553" t="s">
        <v>125</v>
      </c>
    </row>
    <row r="554" spans="1:2" x14ac:dyDescent="0.3">
      <c r="A554" t="s">
        <v>501</v>
      </c>
      <c r="B554" t="s">
        <v>500</v>
      </c>
    </row>
    <row r="555" spans="1:2" x14ac:dyDescent="0.3">
      <c r="A555" t="s">
        <v>126</v>
      </c>
      <c r="B555">
        <v>0</v>
      </c>
    </row>
    <row r="556" spans="1:2" x14ac:dyDescent="0.3">
      <c r="A556">
        <v>9.2999999999999997E-5</v>
      </c>
      <c r="B556" t="s">
        <v>127</v>
      </c>
    </row>
    <row r="557" spans="1:2" x14ac:dyDescent="0.3">
      <c r="A557" t="s">
        <v>499</v>
      </c>
      <c r="B557" t="s">
        <v>498</v>
      </c>
    </row>
    <row r="558" spans="1:2" x14ac:dyDescent="0.3">
      <c r="A558" t="s">
        <v>128</v>
      </c>
      <c r="B558" t="s">
        <v>129</v>
      </c>
    </row>
    <row r="559" spans="1:2" x14ac:dyDescent="0.3">
      <c r="A559" t="s">
        <v>130</v>
      </c>
      <c r="B559" t="s">
        <v>131</v>
      </c>
    </row>
    <row r="560" spans="1:2" x14ac:dyDescent="0.3">
      <c r="A560" t="s">
        <v>497</v>
      </c>
      <c r="B560" t="s">
        <v>496</v>
      </c>
    </row>
    <row r="561" spans="1:4" x14ac:dyDescent="0.3">
      <c r="A561" t="s">
        <v>133</v>
      </c>
    </row>
    <row r="562" spans="1:4" x14ac:dyDescent="0.3">
      <c r="A562" t="s">
        <v>134</v>
      </c>
    </row>
    <row r="563" spans="1:4" x14ac:dyDescent="0.3">
      <c r="A563" t="s">
        <v>253</v>
      </c>
      <c r="B563" t="s">
        <v>135</v>
      </c>
      <c r="C563" t="s">
        <v>136</v>
      </c>
      <c r="D563" t="s">
        <v>25</v>
      </c>
    </row>
    <row r="564" spans="1:4" x14ac:dyDescent="0.3">
      <c r="A564" t="s">
        <v>137</v>
      </c>
    </row>
    <row r="565" spans="1:4" x14ac:dyDescent="0.3">
      <c r="A565" t="s">
        <v>138</v>
      </c>
    </row>
    <row r="566" spans="1:4" x14ac:dyDescent="0.3">
      <c r="A566" t="s">
        <v>252</v>
      </c>
    </row>
    <row r="567" spans="1:4" x14ac:dyDescent="0.3">
      <c r="A567" t="s">
        <v>139</v>
      </c>
    </row>
    <row r="568" spans="1:4" x14ac:dyDescent="0.3">
      <c r="A568" t="s">
        <v>495</v>
      </c>
    </row>
    <row r="569" spans="1:4" x14ac:dyDescent="0.3">
      <c r="A569" t="s">
        <v>494</v>
      </c>
    </row>
    <row r="570" spans="1:4" x14ac:dyDescent="0.3">
      <c r="A570" t="s">
        <v>493</v>
      </c>
      <c r="B570" t="s">
        <v>25</v>
      </c>
    </row>
    <row r="571" spans="1:4" x14ac:dyDescent="0.3">
      <c r="A571" t="s">
        <v>492</v>
      </c>
    </row>
    <row r="572" spans="1:4" x14ac:dyDescent="0.3">
      <c r="A572" t="s">
        <v>247</v>
      </c>
    </row>
    <row r="573" spans="1:4" x14ac:dyDescent="0.3">
      <c r="A573" t="s">
        <v>246</v>
      </c>
    </row>
    <row r="575" spans="1:4" x14ac:dyDescent="0.3">
      <c r="A575" t="s">
        <v>140</v>
      </c>
    </row>
    <row r="576" spans="1:4" x14ac:dyDescent="0.3">
      <c r="A576" t="s">
        <v>141</v>
      </c>
    </row>
    <row r="577" spans="1:13" x14ac:dyDescent="0.3">
      <c r="A577" t="s">
        <v>140</v>
      </c>
    </row>
    <row r="578" spans="1:13" x14ac:dyDescent="0.3">
      <c r="A578" t="s">
        <v>142</v>
      </c>
    </row>
    <row r="579" spans="1:13" x14ac:dyDescent="0.3">
      <c r="A579" t="s">
        <v>89</v>
      </c>
      <c r="B579" t="s">
        <v>90</v>
      </c>
      <c r="C579" t="s">
        <v>491</v>
      </c>
      <c r="D579">
        <v>4</v>
      </c>
      <c r="E579" t="s">
        <v>91</v>
      </c>
    </row>
    <row r="580" spans="1:13" x14ac:dyDescent="0.3">
      <c r="A580" t="s">
        <v>92</v>
      </c>
      <c r="B580" t="s">
        <v>93</v>
      </c>
      <c r="C580" t="s">
        <v>94</v>
      </c>
      <c r="D580" t="s">
        <v>95</v>
      </c>
      <c r="E580" t="s">
        <v>96</v>
      </c>
      <c r="F580" t="s">
        <v>97</v>
      </c>
      <c r="G580" t="s">
        <v>98</v>
      </c>
      <c r="H580">
        <v>1.6000000000000001E-3</v>
      </c>
      <c r="I580">
        <v>0.2</v>
      </c>
      <c r="J580">
        <v>7.7000000000000002E-3</v>
      </c>
      <c r="K580">
        <v>83</v>
      </c>
      <c r="L580">
        <v>70</v>
      </c>
      <c r="M580" t="s">
        <v>99</v>
      </c>
    </row>
    <row r="581" spans="1:13" x14ac:dyDescent="0.3">
      <c r="A581" t="s">
        <v>244</v>
      </c>
      <c r="B581" t="s">
        <v>243</v>
      </c>
    </row>
    <row r="582" spans="1:13" x14ac:dyDescent="0.3">
      <c r="A582" t="s">
        <v>490</v>
      </c>
      <c r="B582" t="s">
        <v>100</v>
      </c>
    </row>
    <row r="583" spans="1:13" x14ac:dyDescent="0.3">
      <c r="A583" t="s">
        <v>241</v>
      </c>
      <c r="B583" t="s">
        <v>101</v>
      </c>
    </row>
    <row r="584" spans="1:13" x14ac:dyDescent="0.3">
      <c r="A584" t="s">
        <v>489</v>
      </c>
      <c r="B584" t="s">
        <v>102</v>
      </c>
      <c r="C584" t="s">
        <v>25</v>
      </c>
    </row>
    <row r="585" spans="1:13" x14ac:dyDescent="0.3">
      <c r="A585" t="s">
        <v>488</v>
      </c>
      <c r="B585" t="s">
        <v>25</v>
      </c>
    </row>
    <row r="586" spans="1:13" x14ac:dyDescent="0.3">
      <c r="A586" t="s">
        <v>143</v>
      </c>
      <c r="B586" t="s">
        <v>25</v>
      </c>
    </row>
    <row r="587" spans="1:13" x14ac:dyDescent="0.3">
      <c r="A587" t="s">
        <v>487</v>
      </c>
      <c r="B587" t="s">
        <v>25</v>
      </c>
    </row>
    <row r="588" spans="1:13" x14ac:dyDescent="0.3">
      <c r="A588" t="s">
        <v>144</v>
      </c>
      <c r="B588" t="s">
        <v>25</v>
      </c>
    </row>
    <row r="589" spans="1:13" x14ac:dyDescent="0.3">
      <c r="A589" t="s">
        <v>486</v>
      </c>
      <c r="B589" t="s">
        <v>25</v>
      </c>
    </row>
    <row r="590" spans="1:13" x14ac:dyDescent="0.3">
      <c r="A590" t="s">
        <v>485</v>
      </c>
      <c r="B590" t="s">
        <v>104</v>
      </c>
    </row>
    <row r="591" spans="1:13" x14ac:dyDescent="0.3">
      <c r="A591" t="s">
        <v>145</v>
      </c>
      <c r="B591" t="s">
        <v>104</v>
      </c>
    </row>
    <row r="592" spans="1:13" x14ac:dyDescent="0.3">
      <c r="A592" t="s">
        <v>146</v>
      </c>
      <c r="B592" t="s">
        <v>105</v>
      </c>
    </row>
    <row r="593" spans="1:6" x14ac:dyDescent="0.3">
      <c r="A593" t="s">
        <v>147</v>
      </c>
      <c r="B593" t="s">
        <v>105</v>
      </c>
    </row>
    <row r="594" spans="1:6" x14ac:dyDescent="0.3">
      <c r="A594" t="s">
        <v>148</v>
      </c>
    </row>
    <row r="595" spans="1:6" x14ac:dyDescent="0.3">
      <c r="A595" t="s">
        <v>149</v>
      </c>
    </row>
    <row r="596" spans="1:6" x14ac:dyDescent="0.3">
      <c r="A596" t="s">
        <v>150</v>
      </c>
      <c r="B596" t="s">
        <v>106</v>
      </c>
    </row>
    <row r="597" spans="1:6" x14ac:dyDescent="0.3">
      <c r="A597" t="s">
        <v>151</v>
      </c>
      <c r="B597" t="s">
        <v>106</v>
      </c>
    </row>
    <row r="598" spans="1:6" x14ac:dyDescent="0.3">
      <c r="A598" t="s">
        <v>107</v>
      </c>
    </row>
    <row r="599" spans="1:6" x14ac:dyDescent="0.3">
      <c r="A599" t="s">
        <v>108</v>
      </c>
      <c r="B599" t="s">
        <v>25</v>
      </c>
    </row>
    <row r="600" spans="1:6" x14ac:dyDescent="0.3">
      <c r="A600" t="s">
        <v>152</v>
      </c>
      <c r="B600" t="s">
        <v>109</v>
      </c>
    </row>
    <row r="601" spans="1:6" x14ac:dyDescent="0.3">
      <c r="A601" t="s">
        <v>153</v>
      </c>
      <c r="B601" t="s">
        <v>154</v>
      </c>
      <c r="C601" t="s">
        <v>155</v>
      </c>
      <c r="D601" t="s">
        <v>83</v>
      </c>
      <c r="E601" t="s">
        <v>156</v>
      </c>
      <c r="F601" t="s">
        <v>157</v>
      </c>
    </row>
    <row r="602" spans="1:6" x14ac:dyDescent="0.3">
      <c r="A602" t="s">
        <v>484</v>
      </c>
      <c r="B602" t="s">
        <v>101</v>
      </c>
    </row>
    <row r="603" spans="1:6" x14ac:dyDescent="0.3">
      <c r="A603" t="s">
        <v>158</v>
      </c>
      <c r="B603" t="s">
        <v>101</v>
      </c>
    </row>
    <row r="604" spans="1:6" x14ac:dyDescent="0.3">
      <c r="A604" t="s">
        <v>159</v>
      </c>
      <c r="B604" t="s">
        <v>160</v>
      </c>
    </row>
    <row r="605" spans="1:6" x14ac:dyDescent="0.3">
      <c r="A605" t="s">
        <v>161</v>
      </c>
      <c r="B605" t="s">
        <v>160</v>
      </c>
    </row>
    <row r="606" spans="1:6" x14ac:dyDescent="0.3">
      <c r="A606" t="s">
        <v>162</v>
      </c>
      <c r="B606" t="s">
        <v>163</v>
      </c>
    </row>
    <row r="607" spans="1:6" x14ac:dyDescent="0.3">
      <c r="A607" t="s">
        <v>164</v>
      </c>
      <c r="B607" t="s">
        <v>165</v>
      </c>
    </row>
    <row r="608" spans="1:6" x14ac:dyDescent="0.3">
      <c r="A608" t="s">
        <v>234</v>
      </c>
    </row>
    <row r="609" spans="1:3" x14ac:dyDescent="0.3">
      <c r="A609" t="s">
        <v>166</v>
      </c>
    </row>
    <row r="610" spans="1:3" x14ac:dyDescent="0.3">
      <c r="A610" t="s">
        <v>111</v>
      </c>
      <c r="B610" t="s">
        <v>112</v>
      </c>
      <c r="C610" t="s">
        <v>104</v>
      </c>
    </row>
    <row r="611" spans="1:3" x14ac:dyDescent="0.3">
      <c r="A611" t="s">
        <v>167</v>
      </c>
      <c r="B611" t="s">
        <v>114</v>
      </c>
      <c r="C611" t="s">
        <v>104</v>
      </c>
    </row>
    <row r="612" spans="1:3" x14ac:dyDescent="0.3">
      <c r="A612" t="s">
        <v>483</v>
      </c>
      <c r="B612" t="s">
        <v>104</v>
      </c>
    </row>
    <row r="613" spans="1:3" x14ac:dyDescent="0.3">
      <c r="A613" t="s">
        <v>482</v>
      </c>
      <c r="B613" t="s">
        <v>231</v>
      </c>
      <c r="C613" t="s">
        <v>104</v>
      </c>
    </row>
    <row r="614" spans="1:3" x14ac:dyDescent="0.3">
      <c r="A614" t="s">
        <v>481</v>
      </c>
      <c r="B614" t="s">
        <v>104</v>
      </c>
    </row>
    <row r="615" spans="1:3" x14ac:dyDescent="0.3">
      <c r="A615" t="s">
        <v>480</v>
      </c>
      <c r="B615" t="s">
        <v>104</v>
      </c>
    </row>
    <row r="616" spans="1:3" x14ac:dyDescent="0.3">
      <c r="A616" t="s">
        <v>228</v>
      </c>
      <c r="B616" t="s">
        <v>104</v>
      </c>
    </row>
    <row r="617" spans="1:3" x14ac:dyDescent="0.3">
      <c r="A617" t="s">
        <v>479</v>
      </c>
    </row>
    <row r="618" spans="1:3" x14ac:dyDescent="0.3">
      <c r="A618" t="s">
        <v>478</v>
      </c>
    </row>
    <row r="619" spans="1:3" x14ac:dyDescent="0.3">
      <c r="A619" t="s">
        <v>115</v>
      </c>
      <c r="B619" t="s">
        <v>116</v>
      </c>
    </row>
    <row r="620" spans="1:3" x14ac:dyDescent="0.3">
      <c r="A620" t="s">
        <v>117</v>
      </c>
      <c r="B620" t="s">
        <v>118</v>
      </c>
    </row>
    <row r="621" spans="1:3" x14ac:dyDescent="0.3">
      <c r="A621" t="s">
        <v>477</v>
      </c>
      <c r="B621" t="s">
        <v>118</v>
      </c>
    </row>
    <row r="622" spans="1:3" x14ac:dyDescent="0.3">
      <c r="A622" t="s">
        <v>119</v>
      </c>
      <c r="B622" t="s">
        <v>120</v>
      </c>
    </row>
    <row r="623" spans="1:3" x14ac:dyDescent="0.3">
      <c r="A623" t="s">
        <v>121</v>
      </c>
      <c r="B623" t="s">
        <v>122</v>
      </c>
    </row>
    <row r="624" spans="1:3" x14ac:dyDescent="0.3">
      <c r="A624" t="s">
        <v>224</v>
      </c>
    </row>
    <row r="625" spans="1:8" x14ac:dyDescent="0.3">
      <c r="A625" t="s">
        <v>168</v>
      </c>
    </row>
    <row r="626" spans="1:8" x14ac:dyDescent="0.3">
      <c r="A626" t="s">
        <v>124</v>
      </c>
      <c r="B626">
        <v>0</v>
      </c>
    </row>
    <row r="627" spans="1:8" x14ac:dyDescent="0.3">
      <c r="A627">
        <v>0</v>
      </c>
      <c r="B627" t="s">
        <v>125</v>
      </c>
    </row>
    <row r="628" spans="1:8" x14ac:dyDescent="0.3">
      <c r="A628" t="s">
        <v>223</v>
      </c>
      <c r="B628" t="s">
        <v>127</v>
      </c>
    </row>
    <row r="629" spans="1:8" x14ac:dyDescent="0.3">
      <c r="A629" t="s">
        <v>126</v>
      </c>
      <c r="B629">
        <v>0</v>
      </c>
    </row>
    <row r="630" spans="1:8" x14ac:dyDescent="0.3">
      <c r="A630">
        <v>9.2999999999999997E-5</v>
      </c>
      <c r="B630" t="s">
        <v>127</v>
      </c>
    </row>
    <row r="631" spans="1:8" x14ac:dyDescent="0.3">
      <c r="A631" t="s">
        <v>221</v>
      </c>
      <c r="B631" t="s">
        <v>476</v>
      </c>
    </row>
    <row r="632" spans="1:8" x14ac:dyDescent="0.3">
      <c r="A632" t="s">
        <v>169</v>
      </c>
      <c r="B632" t="s">
        <v>131</v>
      </c>
    </row>
    <row r="633" spans="1:8" x14ac:dyDescent="0.3">
      <c r="A633" t="s">
        <v>170</v>
      </c>
      <c r="B633" t="s">
        <v>131</v>
      </c>
    </row>
    <row r="634" spans="1:8" x14ac:dyDescent="0.3">
      <c r="A634" t="s">
        <v>132</v>
      </c>
      <c r="B634" t="s">
        <v>127</v>
      </c>
    </row>
    <row r="636" spans="1:8" x14ac:dyDescent="0.3">
      <c r="A636" t="s">
        <v>171</v>
      </c>
    </row>
    <row r="637" spans="1:8" x14ac:dyDescent="0.3">
      <c r="A637" t="s">
        <v>475</v>
      </c>
      <c r="B637" t="s">
        <v>474</v>
      </c>
      <c r="C637" t="s">
        <v>473</v>
      </c>
      <c r="D637" t="s">
        <v>472</v>
      </c>
      <c r="E637" t="s">
        <v>471</v>
      </c>
      <c r="F637" t="s">
        <v>173</v>
      </c>
    </row>
    <row r="638" spans="1:8" x14ac:dyDescent="0.3">
      <c r="A638" t="s">
        <v>174</v>
      </c>
      <c r="B638" t="s">
        <v>175</v>
      </c>
      <c r="C638" t="s">
        <v>176</v>
      </c>
      <c r="D638" t="s">
        <v>177</v>
      </c>
      <c r="E638" t="s">
        <v>173</v>
      </c>
    </row>
    <row r="639" spans="1:8" x14ac:dyDescent="0.3">
      <c r="A639" t="s">
        <v>178</v>
      </c>
      <c r="B639" t="s">
        <v>179</v>
      </c>
      <c r="C639" t="s">
        <v>180</v>
      </c>
      <c r="D639" t="s">
        <v>181</v>
      </c>
      <c r="E639" t="s">
        <v>182</v>
      </c>
      <c r="F639" t="s">
        <v>183</v>
      </c>
      <c r="G639" t="s">
        <v>184</v>
      </c>
      <c r="H639" t="s">
        <v>173</v>
      </c>
    </row>
    <row r="640" spans="1:8" x14ac:dyDescent="0.3">
      <c r="A640" t="s">
        <v>185</v>
      </c>
      <c r="B640" t="s">
        <v>186</v>
      </c>
      <c r="C640" t="s">
        <v>187</v>
      </c>
      <c r="D640" t="s">
        <v>470</v>
      </c>
    </row>
    <row r="641" spans="1:21" x14ac:dyDescent="0.3">
      <c r="A641" t="s">
        <v>188</v>
      </c>
      <c r="B641" t="s">
        <v>189</v>
      </c>
      <c r="C641" t="s">
        <v>190</v>
      </c>
      <c r="D641" t="s">
        <v>191</v>
      </c>
      <c r="E641" t="s">
        <v>192</v>
      </c>
      <c r="F641" t="s">
        <v>193</v>
      </c>
      <c r="G641" t="s">
        <v>194</v>
      </c>
      <c r="H641" t="s">
        <v>214</v>
      </c>
    </row>
    <row r="643" spans="1:21" x14ac:dyDescent="0.3">
      <c r="A643" t="s">
        <v>204</v>
      </c>
    </row>
    <row r="644" spans="1:21" x14ac:dyDescent="0.3">
      <c r="A644" t="s">
        <v>469</v>
      </c>
    </row>
    <row r="645" spans="1:21" x14ac:dyDescent="0.3">
      <c r="A645" t="s">
        <v>468</v>
      </c>
    </row>
    <row r="646" spans="1:21" x14ac:dyDescent="0.3">
      <c r="A646" t="s">
        <v>467</v>
      </c>
    </row>
    <row r="647" spans="1:21" x14ac:dyDescent="0.3">
      <c r="A647" t="s">
        <v>466</v>
      </c>
    </row>
    <row r="648" spans="1:21" x14ac:dyDescent="0.3">
      <c r="A648" t="s">
        <v>209</v>
      </c>
    </row>
    <row r="649" spans="1:21" x14ac:dyDescent="0.3">
      <c r="A649" t="s">
        <v>465</v>
      </c>
    </row>
    <row r="650" spans="1:21" x14ac:dyDescent="0.3">
      <c r="A650" t="s">
        <v>464</v>
      </c>
    </row>
    <row r="651" spans="1:21" x14ac:dyDescent="0.3">
      <c r="A651" t="s">
        <v>196</v>
      </c>
    </row>
    <row r="652" spans="1:21" x14ac:dyDescent="0.3">
      <c r="A652" t="s">
        <v>462</v>
      </c>
      <c r="B652" t="s">
        <v>463</v>
      </c>
      <c r="C652">
        <v>38221576.156000003</v>
      </c>
      <c r="D652">
        <v>2.1459999999999999</v>
      </c>
      <c r="E652">
        <v>3.125</v>
      </c>
      <c r="F652">
        <v>3.125</v>
      </c>
      <c r="G652">
        <v>1.1930000000000001</v>
      </c>
      <c r="H652">
        <v>13.375999999999999</v>
      </c>
      <c r="I652">
        <v>13.255000000000001</v>
      </c>
      <c r="J652">
        <v>0</v>
      </c>
      <c r="K652">
        <v>0</v>
      </c>
      <c r="L652">
        <v>0</v>
      </c>
      <c r="M652">
        <v>-0.183</v>
      </c>
      <c r="N652">
        <v>-24</v>
      </c>
      <c r="O652">
        <v>1</v>
      </c>
      <c r="P652">
        <v>0.63500000000000001</v>
      </c>
      <c r="Q652">
        <v>1</v>
      </c>
      <c r="R652">
        <v>121.9</v>
      </c>
      <c r="S652">
        <v>77.400000000000006</v>
      </c>
      <c r="T652">
        <v>121.9</v>
      </c>
      <c r="U652" t="s">
        <v>460</v>
      </c>
    </row>
    <row r="653" spans="1:21" x14ac:dyDescent="0.3">
      <c r="A653" t="s">
        <v>462</v>
      </c>
      <c r="B653" t="s">
        <v>463</v>
      </c>
      <c r="C653">
        <v>38221576.611000001</v>
      </c>
      <c r="D653">
        <v>0.1</v>
      </c>
      <c r="E653">
        <v>3.125</v>
      </c>
      <c r="F653">
        <v>3.125</v>
      </c>
      <c r="G653">
        <v>1.1970000000000001</v>
      </c>
      <c r="H653">
        <v>13.375999999999999</v>
      </c>
      <c r="I653">
        <v>13.255000000000001</v>
      </c>
      <c r="J653">
        <v>0</v>
      </c>
      <c r="K653">
        <v>0</v>
      </c>
      <c r="L653">
        <v>0</v>
      </c>
      <c r="M653">
        <v>-0.122</v>
      </c>
      <c r="N653">
        <v>-24</v>
      </c>
      <c r="O653">
        <v>1</v>
      </c>
      <c r="P653">
        <v>0.63500000000000001</v>
      </c>
      <c r="Q653">
        <v>1</v>
      </c>
      <c r="R653">
        <v>121.9</v>
      </c>
      <c r="S653">
        <v>77.400000000000006</v>
      </c>
      <c r="T653">
        <v>121.9</v>
      </c>
      <c r="U653" t="s">
        <v>460</v>
      </c>
    </row>
    <row r="654" spans="1:21" x14ac:dyDescent="0.3">
      <c r="A654" t="s">
        <v>462</v>
      </c>
      <c r="B654" t="s">
        <v>461</v>
      </c>
      <c r="C654">
        <v>38221577.011</v>
      </c>
      <c r="D654">
        <v>0.1</v>
      </c>
      <c r="E654">
        <v>3.125</v>
      </c>
      <c r="F654">
        <v>3.125</v>
      </c>
      <c r="G654">
        <v>1.1930000000000001</v>
      </c>
      <c r="H654">
        <v>13.375999999999999</v>
      </c>
      <c r="I654">
        <v>13.255000000000001</v>
      </c>
      <c r="J654">
        <v>0</v>
      </c>
      <c r="K654">
        <v>0</v>
      </c>
      <c r="L654">
        <v>0</v>
      </c>
      <c r="M654">
        <v>-0.183</v>
      </c>
      <c r="N654">
        <v>-24</v>
      </c>
      <c r="O654">
        <v>1</v>
      </c>
      <c r="P654">
        <v>0.63500000000000001</v>
      </c>
      <c r="Q654">
        <v>1</v>
      </c>
      <c r="R654">
        <v>121.9</v>
      </c>
      <c r="S654">
        <v>77.400000000000006</v>
      </c>
      <c r="T654">
        <v>121.9</v>
      </c>
      <c r="U654" t="s">
        <v>460</v>
      </c>
    </row>
    <row r="655" spans="1:21" x14ac:dyDescent="0.3">
      <c r="A655" t="s">
        <v>462</v>
      </c>
      <c r="B655" t="s">
        <v>461</v>
      </c>
      <c r="C655">
        <v>38221577.355999999</v>
      </c>
      <c r="D655">
        <v>0.1</v>
      </c>
      <c r="E655">
        <v>3.125</v>
      </c>
      <c r="F655">
        <v>3.125</v>
      </c>
      <c r="G655">
        <v>1.1930000000000001</v>
      </c>
      <c r="H655">
        <v>13.375999999999999</v>
      </c>
      <c r="I655">
        <v>13.255000000000001</v>
      </c>
      <c r="J655">
        <v>0</v>
      </c>
      <c r="K655">
        <v>0</v>
      </c>
      <c r="L655">
        <v>0</v>
      </c>
      <c r="M655">
        <v>-0.122</v>
      </c>
      <c r="N655">
        <v>-24</v>
      </c>
      <c r="O655">
        <v>1</v>
      </c>
      <c r="P655">
        <v>0.63500000000000001</v>
      </c>
      <c r="Q655">
        <v>1</v>
      </c>
      <c r="R655">
        <v>121.9</v>
      </c>
      <c r="S655">
        <v>77.400000000000006</v>
      </c>
      <c r="T655">
        <v>121.9</v>
      </c>
      <c r="U655" t="s">
        <v>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zoomScaleNormal="100" workbookViewId="0">
      <pane ySplit="1" topLeftCell="A11" activePane="bottomLeft" state="frozen"/>
      <selection pane="bottomLeft" activeCell="N22" sqref="N22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5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8" width="6.21875" style="2" customWidth="1"/>
    <col min="29" max="30" width="7.21875" style="2" bestFit="1" customWidth="1"/>
    <col min="31" max="16384" width="8.88671875" style="2"/>
  </cols>
  <sheetData>
    <row r="1" spans="1:37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5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579</v>
      </c>
      <c r="V1" s="2" t="s">
        <v>202</v>
      </c>
      <c r="W1" s="2" t="s">
        <v>201</v>
      </c>
      <c r="X1" s="2" t="s">
        <v>405</v>
      </c>
      <c r="Y1" s="2">
        <v>4.0000000000000001E-3</v>
      </c>
      <c r="Z1" s="3" t="s">
        <v>203</v>
      </c>
      <c r="AA1" s="3" t="s">
        <v>402</v>
      </c>
      <c r="AB1" s="3" t="s">
        <v>578</v>
      </c>
      <c r="AC1" s="5"/>
      <c r="AD1" s="5"/>
      <c r="AG1" s="2" t="s">
        <v>199</v>
      </c>
      <c r="AH1" s="2" t="s">
        <v>206</v>
      </c>
    </row>
    <row r="2" spans="1:37" x14ac:dyDescent="0.3">
      <c r="A2" s="5">
        <v>0</v>
      </c>
      <c r="B2">
        <v>51</v>
      </c>
      <c r="C2" t="s">
        <v>551</v>
      </c>
      <c r="D2">
        <v>1644940476</v>
      </c>
      <c r="E2">
        <v>10.307</v>
      </c>
      <c r="F2">
        <v>14.467000000000001</v>
      </c>
      <c r="G2">
        <v>0.125</v>
      </c>
      <c r="H2">
        <v>0.99990000000000001</v>
      </c>
      <c r="I2">
        <v>1</v>
      </c>
      <c r="J2">
        <v>13.512</v>
      </c>
      <c r="K2">
        <v>14.465999999999999</v>
      </c>
      <c r="L2">
        <v>-285624</v>
      </c>
      <c r="M2">
        <f t="shared" ref="M2:M37" si="0">F2-G2*$AK$2</f>
        <v>14.465530000000001</v>
      </c>
      <c r="N2">
        <f t="shared" ref="N2:N37" si="1">L2-$L$2</f>
        <v>0</v>
      </c>
      <c r="O2" s="4">
        <f>360000*(1-0.01*(E2-25))</f>
        <v>412894.8</v>
      </c>
      <c r="P2">
        <f t="shared" ref="P2:P37" si="2">N2+O2</f>
        <v>412894.8</v>
      </c>
      <c r="Q2">
        <f t="shared" ref="Q2:Q37" si="3">P2/O2</f>
        <v>1</v>
      </c>
      <c r="R2"/>
      <c r="S2" s="2">
        <v>56</v>
      </c>
      <c r="T2" s="1">
        <f>(S2-32)*5/9</f>
        <v>13.333333333333334</v>
      </c>
      <c r="U2" s="2">
        <f>M2-($E2-11.1)*$Y$1</f>
        <v>14.468702</v>
      </c>
      <c r="V2" s="2">
        <f t="shared" ref="V2:V37" si="4">F2-K2</f>
        <v>1.0000000000012221E-3</v>
      </c>
      <c r="W2" s="2">
        <f t="shared" ref="W2:W37" si="5">V2/G2</f>
        <v>8.0000000000097771E-3</v>
      </c>
      <c r="X2" s="2" t="s">
        <v>200</v>
      </c>
      <c r="Y2" s="2">
        <f>Y1/4</f>
        <v>1E-3</v>
      </c>
      <c r="Z2" s="3">
        <v>0</v>
      </c>
      <c r="AA2" s="3">
        <v>4</v>
      </c>
      <c r="AB2" s="3">
        <v>4</v>
      </c>
      <c r="AC2" s="5"/>
      <c r="AD2" s="5"/>
      <c r="AG2" s="2">
        <f t="shared" ref="AG2:AG33" si="6">A2</f>
        <v>0</v>
      </c>
      <c r="AH2" s="2">
        <f t="shared" ref="AH2:AH33" si="7">F2*G2</f>
        <v>1.8083750000000001</v>
      </c>
      <c r="AJ2" s="2" t="s">
        <v>401</v>
      </c>
      <c r="AK2" s="2">
        <f>(0.00168+0.00126)*4</f>
        <v>1.176E-2</v>
      </c>
    </row>
    <row r="3" spans="1:37" x14ac:dyDescent="0.3">
      <c r="A3" s="5">
        <f t="shared" ref="A3:A37" si="8">(D3-$D$2)/3600</f>
        <v>0.43527777777777776</v>
      </c>
      <c r="B3">
        <v>52</v>
      </c>
      <c r="C3" t="s">
        <v>550</v>
      </c>
      <c r="D3">
        <v>1644942043</v>
      </c>
      <c r="E3">
        <v>12.352</v>
      </c>
      <c r="F3">
        <v>13.898999999999999</v>
      </c>
      <c r="G3">
        <v>-4.3150000000000004</v>
      </c>
      <c r="H3">
        <v>0.99909999999999999</v>
      </c>
      <c r="I3">
        <v>1</v>
      </c>
      <c r="J3">
        <v>13.589</v>
      </c>
      <c r="K3">
        <v>13.933999999999999</v>
      </c>
      <c r="L3">
        <v>-285864</v>
      </c>
      <c r="M3">
        <f t="shared" si="0"/>
        <v>13.949744399999998</v>
      </c>
      <c r="N3">
        <f t="shared" si="1"/>
        <v>-240</v>
      </c>
      <c r="O3" s="4">
        <f t="shared" ref="O3:O37" si="9">360000*(1-0.01*(E3-25))</f>
        <v>405532.8</v>
      </c>
      <c r="P3">
        <f t="shared" si="2"/>
        <v>405292.79999999999</v>
      </c>
      <c r="Q3">
        <f t="shared" si="3"/>
        <v>0.99940818597164027</v>
      </c>
      <c r="R3"/>
      <c r="U3" s="2">
        <f t="shared" ref="U3:U37" si="10">M3-($E3-11.1)*$Y$1</f>
        <v>13.944736399999998</v>
      </c>
      <c r="V3" s="2">
        <f t="shared" si="4"/>
        <v>-3.5000000000000142E-2</v>
      </c>
      <c r="W3" s="2">
        <f t="shared" si="5"/>
        <v>8.1112398609502062E-3</v>
      </c>
      <c r="Z3" s="3">
        <v>0.1</v>
      </c>
      <c r="AA3" s="3">
        <v>4</v>
      </c>
      <c r="AB3" s="3">
        <v>9</v>
      </c>
      <c r="AC3" s="5"/>
      <c r="AD3" s="5"/>
      <c r="AG3" s="2">
        <f t="shared" si="6"/>
        <v>0.43527777777777776</v>
      </c>
      <c r="AH3" s="2">
        <f t="shared" si="7"/>
        <v>-59.974184999999999</v>
      </c>
    </row>
    <row r="4" spans="1:37" x14ac:dyDescent="0.3">
      <c r="A4" s="5">
        <f t="shared" si="8"/>
        <v>0.5</v>
      </c>
      <c r="B4">
        <v>53</v>
      </c>
      <c r="C4" t="s">
        <v>549</v>
      </c>
      <c r="D4">
        <v>1644942276</v>
      </c>
      <c r="E4">
        <v>12.375</v>
      </c>
      <c r="F4">
        <v>13.516</v>
      </c>
      <c r="G4">
        <v>-4.7469999999999999</v>
      </c>
      <c r="H4">
        <v>0.99629999999999996</v>
      </c>
      <c r="I4">
        <v>0.99809999999999999</v>
      </c>
      <c r="J4">
        <v>13.542999999999999</v>
      </c>
      <c r="K4">
        <v>13.571999999999999</v>
      </c>
      <c r="L4">
        <v>-286920</v>
      </c>
      <c r="M4">
        <f t="shared" si="0"/>
        <v>13.57182472</v>
      </c>
      <c r="N4">
        <f t="shared" si="1"/>
        <v>-1296</v>
      </c>
      <c r="O4" s="4">
        <f t="shared" si="9"/>
        <v>405450</v>
      </c>
      <c r="P4">
        <f t="shared" si="2"/>
        <v>404154</v>
      </c>
      <c r="Q4">
        <f t="shared" si="3"/>
        <v>0.99680355160932299</v>
      </c>
      <c r="R4"/>
      <c r="S4" s="2">
        <v>53</v>
      </c>
      <c r="T4" s="1">
        <f>(S4-32)*5/9</f>
        <v>11.666666666666666</v>
      </c>
      <c r="U4" s="2">
        <f t="shared" si="10"/>
        <v>13.56672472</v>
      </c>
      <c r="V4" s="2">
        <f t="shared" si="4"/>
        <v>-5.5999999999999162E-2</v>
      </c>
      <c r="W4" s="2">
        <f t="shared" si="5"/>
        <v>1.1796924373288217E-2</v>
      </c>
      <c r="Z4" s="3">
        <v>0.13</v>
      </c>
      <c r="AA4" s="3">
        <v>6</v>
      </c>
      <c r="AB4" s="3">
        <v>10</v>
      </c>
      <c r="AC4" s="5"/>
      <c r="AD4" s="5"/>
      <c r="AG4" s="2">
        <f t="shared" si="6"/>
        <v>0.5</v>
      </c>
      <c r="AH4" s="2">
        <f t="shared" si="7"/>
        <v>-64.160451999999992</v>
      </c>
    </row>
    <row r="5" spans="1:37" x14ac:dyDescent="0.3">
      <c r="A5" s="5">
        <f t="shared" si="8"/>
        <v>1</v>
      </c>
      <c r="B5">
        <v>54</v>
      </c>
      <c r="C5" t="s">
        <v>548</v>
      </c>
      <c r="D5">
        <v>1644944076</v>
      </c>
      <c r="E5">
        <v>11.502000000000001</v>
      </c>
      <c r="F5">
        <v>13.154</v>
      </c>
      <c r="G5">
        <v>-4.5</v>
      </c>
      <c r="H5">
        <v>0.98509999999999998</v>
      </c>
      <c r="I5">
        <v>0.97109999999999996</v>
      </c>
      <c r="J5">
        <v>13.326000000000001</v>
      </c>
      <c r="K5">
        <v>13.21</v>
      </c>
      <c r="L5">
        <v>-295056</v>
      </c>
      <c r="M5">
        <f t="shared" si="0"/>
        <v>13.20692</v>
      </c>
      <c r="N5">
        <f t="shared" si="1"/>
        <v>-9432</v>
      </c>
      <c r="O5" s="4">
        <f t="shared" si="9"/>
        <v>408592.80000000005</v>
      </c>
      <c r="P5">
        <f t="shared" si="2"/>
        <v>399160.80000000005</v>
      </c>
      <c r="Q5">
        <f t="shared" si="3"/>
        <v>0.97691589279106239</v>
      </c>
      <c r="R5"/>
      <c r="U5" s="2">
        <f t="shared" si="10"/>
        <v>13.205312000000001</v>
      </c>
      <c r="V5" s="2">
        <f t="shared" si="4"/>
        <v>-5.6000000000000938E-2</v>
      </c>
      <c r="W5" s="2">
        <f t="shared" si="5"/>
        <v>1.2444444444444654E-2</v>
      </c>
      <c r="Z5" s="3">
        <v>0.2</v>
      </c>
      <c r="AA5" s="3">
        <v>10.5</v>
      </c>
      <c r="AB5" s="3">
        <v>12.4</v>
      </c>
      <c r="AC5" s="5"/>
      <c r="AD5" s="5"/>
      <c r="AG5" s="2">
        <f t="shared" si="6"/>
        <v>1</v>
      </c>
      <c r="AH5" s="2">
        <f t="shared" si="7"/>
        <v>-59.192999999999998</v>
      </c>
    </row>
    <row r="6" spans="1:37" x14ac:dyDescent="0.3">
      <c r="A6" s="5">
        <f t="shared" si="8"/>
        <v>1.5</v>
      </c>
      <c r="B6">
        <v>55</v>
      </c>
      <c r="C6" t="s">
        <v>547</v>
      </c>
      <c r="D6">
        <v>1644945876</v>
      </c>
      <c r="E6">
        <v>10.353</v>
      </c>
      <c r="F6">
        <v>13.116</v>
      </c>
      <c r="G6">
        <v>-7.46</v>
      </c>
      <c r="H6">
        <v>0.97060000000000002</v>
      </c>
      <c r="I6">
        <v>0.97770000000000001</v>
      </c>
      <c r="J6">
        <v>13.17</v>
      </c>
      <c r="K6">
        <v>13.206</v>
      </c>
      <c r="L6">
        <v>-305832</v>
      </c>
      <c r="M6">
        <f t="shared" si="0"/>
        <v>13.203729599999999</v>
      </c>
      <c r="N6">
        <f t="shared" si="1"/>
        <v>-20208</v>
      </c>
      <c r="O6" s="4">
        <f t="shared" si="9"/>
        <v>412729.2</v>
      </c>
      <c r="P6">
        <f t="shared" si="2"/>
        <v>392521.2</v>
      </c>
      <c r="Q6">
        <f t="shared" si="3"/>
        <v>0.95103811409515004</v>
      </c>
      <c r="R6"/>
      <c r="S6" s="2">
        <v>51</v>
      </c>
      <c r="T6" s="1">
        <f>(S6-32)*5/9</f>
        <v>10.555555555555555</v>
      </c>
      <c r="U6" s="2">
        <f t="shared" si="10"/>
        <v>13.206717599999999</v>
      </c>
      <c r="V6" s="2">
        <f t="shared" si="4"/>
        <v>-8.9999999999999858E-2</v>
      </c>
      <c r="W6" s="2">
        <f t="shared" si="5"/>
        <v>1.2064343163538854E-2</v>
      </c>
      <c r="Z6" s="3">
        <v>0.23</v>
      </c>
      <c r="AA6" s="3">
        <v>12</v>
      </c>
      <c r="AB6" s="3">
        <v>12.6</v>
      </c>
      <c r="AC6" s="5"/>
      <c r="AD6" s="5"/>
      <c r="AG6" s="2">
        <f t="shared" si="6"/>
        <v>1.5</v>
      </c>
      <c r="AH6" s="2">
        <f t="shared" si="7"/>
        <v>-97.845359999999999</v>
      </c>
    </row>
    <row r="7" spans="1:37" x14ac:dyDescent="0.3">
      <c r="A7" s="5">
        <f t="shared" si="8"/>
        <v>2.0002777777777778</v>
      </c>
      <c r="B7">
        <v>56</v>
      </c>
      <c r="C7" t="s">
        <v>546</v>
      </c>
      <c r="D7">
        <v>1644947677</v>
      </c>
      <c r="E7">
        <v>12.558</v>
      </c>
      <c r="F7">
        <v>13.163</v>
      </c>
      <c r="G7">
        <v>-4.4379999999999997</v>
      </c>
      <c r="H7">
        <v>0.92149999999999999</v>
      </c>
      <c r="I7">
        <v>0.96489999999999998</v>
      </c>
      <c r="J7">
        <v>13.054</v>
      </c>
      <c r="K7">
        <v>13.217000000000001</v>
      </c>
      <c r="L7">
        <v>-316440</v>
      </c>
      <c r="M7">
        <f t="shared" si="0"/>
        <v>13.21519088</v>
      </c>
      <c r="N7">
        <f t="shared" si="1"/>
        <v>-30816</v>
      </c>
      <c r="O7" s="4">
        <f t="shared" si="9"/>
        <v>404791.2</v>
      </c>
      <c r="P7">
        <f t="shared" si="2"/>
        <v>373975.2</v>
      </c>
      <c r="Q7">
        <f t="shared" si="3"/>
        <v>0.92387186282705747</v>
      </c>
      <c r="R7"/>
      <c r="U7" s="2">
        <f t="shared" si="10"/>
        <v>13.20935888</v>
      </c>
      <c r="V7" s="2">
        <f t="shared" si="4"/>
        <v>-5.400000000000027E-2</v>
      </c>
      <c r="W7" s="2">
        <f t="shared" si="5"/>
        <v>1.2167643082469643E-2</v>
      </c>
      <c r="Z7" s="3">
        <v>0.25</v>
      </c>
      <c r="AA7" s="3">
        <v>12.43</v>
      </c>
      <c r="AB7" s="3">
        <v>12.7</v>
      </c>
      <c r="AC7" s="5"/>
      <c r="AD7" s="5"/>
      <c r="AG7" s="2">
        <f t="shared" si="6"/>
        <v>2.0002777777777778</v>
      </c>
      <c r="AH7" s="2">
        <f t="shared" si="7"/>
        <v>-58.417393999999994</v>
      </c>
    </row>
    <row r="8" spans="1:37" x14ac:dyDescent="0.3">
      <c r="A8" s="5">
        <f t="shared" si="8"/>
        <v>2.5002777777777778</v>
      </c>
      <c r="B8">
        <v>57</v>
      </c>
      <c r="C8" t="s">
        <v>545</v>
      </c>
      <c r="D8">
        <v>1644949477</v>
      </c>
      <c r="E8">
        <v>12.073</v>
      </c>
      <c r="F8">
        <v>13.157999999999999</v>
      </c>
      <c r="G8">
        <v>-4.5</v>
      </c>
      <c r="H8">
        <v>0.90669999999999995</v>
      </c>
      <c r="I8">
        <v>0.96889999999999998</v>
      </c>
      <c r="J8">
        <v>12.975</v>
      </c>
      <c r="K8">
        <v>13.214</v>
      </c>
      <c r="L8">
        <v>-324576</v>
      </c>
      <c r="M8">
        <f t="shared" si="0"/>
        <v>13.21092</v>
      </c>
      <c r="N8">
        <f t="shared" si="1"/>
        <v>-38952</v>
      </c>
      <c r="O8" s="4">
        <f t="shared" si="9"/>
        <v>406537.2</v>
      </c>
      <c r="P8">
        <f t="shared" si="2"/>
        <v>367585.2</v>
      </c>
      <c r="Q8">
        <f t="shared" si="3"/>
        <v>0.90418588999973437</v>
      </c>
      <c r="R8"/>
      <c r="S8" s="2">
        <v>48</v>
      </c>
      <c r="T8" s="1">
        <f>(S8-32)*5/9</f>
        <v>8.8888888888888893</v>
      </c>
      <c r="U8" s="2">
        <f t="shared" si="10"/>
        <v>13.207027999999999</v>
      </c>
      <c r="V8" s="2">
        <f t="shared" si="4"/>
        <v>-5.6000000000000938E-2</v>
      </c>
      <c r="W8" s="2">
        <f t="shared" si="5"/>
        <v>1.2444444444444654E-2</v>
      </c>
      <c r="Z8" s="3">
        <v>0.3</v>
      </c>
      <c r="AA8" s="3">
        <v>12.65</v>
      </c>
      <c r="AB8" s="3">
        <v>12.8</v>
      </c>
      <c r="AC8" s="5"/>
      <c r="AD8" s="5"/>
      <c r="AG8" s="2">
        <f t="shared" si="6"/>
        <v>2.5002777777777778</v>
      </c>
      <c r="AH8" s="2">
        <f t="shared" si="7"/>
        <v>-59.210999999999999</v>
      </c>
    </row>
    <row r="9" spans="1:37" x14ac:dyDescent="0.3">
      <c r="A9" s="5">
        <f t="shared" si="8"/>
        <v>3.0002777777777778</v>
      </c>
      <c r="B9">
        <v>58</v>
      </c>
      <c r="C9" t="s">
        <v>544</v>
      </c>
      <c r="D9">
        <v>1644951277</v>
      </c>
      <c r="E9">
        <v>10.677</v>
      </c>
      <c r="F9">
        <v>13.098000000000001</v>
      </c>
      <c r="G9">
        <v>-7.2130000000000001</v>
      </c>
      <c r="H9">
        <v>0.90090000000000003</v>
      </c>
      <c r="I9">
        <v>0.9728</v>
      </c>
      <c r="J9">
        <v>12.885999999999999</v>
      </c>
      <c r="K9">
        <v>13.186</v>
      </c>
      <c r="L9">
        <v>-333120</v>
      </c>
      <c r="M9">
        <f t="shared" si="0"/>
        <v>13.18282488</v>
      </c>
      <c r="N9">
        <f t="shared" si="1"/>
        <v>-47496</v>
      </c>
      <c r="O9" s="4">
        <f t="shared" si="9"/>
        <v>411562.8</v>
      </c>
      <c r="P9">
        <f t="shared" si="2"/>
        <v>364066.8</v>
      </c>
      <c r="Q9">
        <f t="shared" si="3"/>
        <v>0.88459598389358807</v>
      </c>
      <c r="R9"/>
      <c r="U9" s="2">
        <f t="shared" si="10"/>
        <v>13.18451688</v>
      </c>
      <c r="V9" s="2">
        <f t="shared" si="4"/>
        <v>-8.799999999999919E-2</v>
      </c>
      <c r="W9" s="2">
        <f t="shared" si="5"/>
        <v>1.2200194093996837E-2</v>
      </c>
      <c r="Z9" s="3">
        <v>0.4</v>
      </c>
      <c r="AA9" s="3">
        <v>12.82</v>
      </c>
      <c r="AB9" s="3">
        <v>12.92</v>
      </c>
      <c r="AC9" s="5"/>
      <c r="AD9" s="5"/>
      <c r="AG9" s="2">
        <f t="shared" si="6"/>
        <v>3.0002777777777778</v>
      </c>
      <c r="AH9" s="2">
        <f t="shared" si="7"/>
        <v>-94.475874000000005</v>
      </c>
    </row>
    <row r="10" spans="1:37" x14ac:dyDescent="0.3">
      <c r="A10" s="5">
        <f t="shared" si="8"/>
        <v>3.5002777777777778</v>
      </c>
      <c r="B10">
        <v>59</v>
      </c>
      <c r="C10" t="s">
        <v>543</v>
      </c>
      <c r="D10">
        <v>1644953077</v>
      </c>
      <c r="E10">
        <v>12.102</v>
      </c>
      <c r="F10">
        <v>13.146000000000001</v>
      </c>
      <c r="G10">
        <v>-4.3150000000000004</v>
      </c>
      <c r="H10">
        <v>0.85509999999999997</v>
      </c>
      <c r="I10">
        <v>0.96599999999999997</v>
      </c>
      <c r="J10">
        <v>12.676</v>
      </c>
      <c r="K10">
        <v>13.202</v>
      </c>
      <c r="L10">
        <v>-345648</v>
      </c>
      <c r="M10">
        <f t="shared" si="0"/>
        <v>13.1967444</v>
      </c>
      <c r="N10">
        <f t="shared" si="1"/>
        <v>-60024</v>
      </c>
      <c r="O10" s="4">
        <f t="shared" si="9"/>
        <v>406432.80000000005</v>
      </c>
      <c r="P10">
        <f t="shared" si="2"/>
        <v>346408.80000000005</v>
      </c>
      <c r="Q10">
        <f t="shared" si="3"/>
        <v>0.85231506905938692</v>
      </c>
      <c r="R10"/>
      <c r="S10" s="2">
        <v>45</v>
      </c>
      <c r="T10" s="1">
        <f>(S10-32)*5/9</f>
        <v>7.2222222222222223</v>
      </c>
      <c r="U10" s="2">
        <f t="shared" si="10"/>
        <v>13.192736399999999</v>
      </c>
      <c r="V10" s="2">
        <f t="shared" si="4"/>
        <v>-5.5999999999999162E-2</v>
      </c>
      <c r="W10" s="2">
        <f t="shared" si="5"/>
        <v>1.2977983777520083E-2</v>
      </c>
      <c r="Z10" s="3">
        <v>0.5</v>
      </c>
      <c r="AA10" s="3">
        <v>12.91</v>
      </c>
      <c r="AB10" s="3">
        <v>13.01</v>
      </c>
      <c r="AC10" s="5"/>
      <c r="AD10" s="5"/>
      <c r="AG10" s="2">
        <f t="shared" si="6"/>
        <v>3.5002777777777778</v>
      </c>
      <c r="AH10" s="2">
        <f t="shared" si="7"/>
        <v>-56.724990000000005</v>
      </c>
    </row>
    <row r="11" spans="1:37" x14ac:dyDescent="0.3">
      <c r="A11" s="5">
        <f t="shared" si="8"/>
        <v>4.0002777777777778</v>
      </c>
      <c r="B11">
        <v>60</v>
      </c>
      <c r="C11" t="s">
        <v>542</v>
      </c>
      <c r="D11">
        <v>1644954877</v>
      </c>
      <c r="E11">
        <v>12.442</v>
      </c>
      <c r="F11">
        <v>13.154</v>
      </c>
      <c r="G11">
        <v>-4.6849999999999996</v>
      </c>
      <c r="H11">
        <v>0.83069999999999999</v>
      </c>
      <c r="I11">
        <v>0.96299999999999997</v>
      </c>
      <c r="J11">
        <v>12.565</v>
      </c>
      <c r="K11">
        <v>13.211</v>
      </c>
      <c r="L11">
        <v>-353760</v>
      </c>
      <c r="M11">
        <f t="shared" si="0"/>
        <v>13.209095599999999</v>
      </c>
      <c r="N11">
        <f t="shared" si="1"/>
        <v>-68136</v>
      </c>
      <c r="O11" s="4">
        <f t="shared" si="9"/>
        <v>405208.8</v>
      </c>
      <c r="P11">
        <f t="shared" si="2"/>
        <v>337072.8</v>
      </c>
      <c r="Q11">
        <f t="shared" si="3"/>
        <v>0.83184965380811082</v>
      </c>
      <c r="R11"/>
      <c r="U11" s="2">
        <f t="shared" si="10"/>
        <v>13.203727599999999</v>
      </c>
      <c r="V11" s="2">
        <f t="shared" si="4"/>
        <v>-5.7000000000000384E-2</v>
      </c>
      <c r="W11" s="2">
        <f t="shared" si="5"/>
        <v>1.2166488794023562E-2</v>
      </c>
      <c r="Z11" s="3">
        <v>0.6</v>
      </c>
      <c r="AA11" s="3">
        <v>12.98</v>
      </c>
      <c r="AB11" s="3">
        <v>13.06</v>
      </c>
      <c r="AC11" s="5"/>
      <c r="AD11" s="5"/>
      <c r="AG11" s="2">
        <f t="shared" si="6"/>
        <v>4.0002777777777778</v>
      </c>
      <c r="AH11" s="2">
        <f t="shared" si="7"/>
        <v>-61.626489999999997</v>
      </c>
    </row>
    <row r="12" spans="1:37" x14ac:dyDescent="0.3">
      <c r="A12" s="5">
        <f t="shared" si="8"/>
        <v>4.5002777777777778</v>
      </c>
      <c r="B12">
        <v>61</v>
      </c>
      <c r="C12" t="s">
        <v>541</v>
      </c>
      <c r="D12">
        <v>1644956677</v>
      </c>
      <c r="E12">
        <v>11.048</v>
      </c>
      <c r="F12">
        <v>13.146000000000001</v>
      </c>
      <c r="G12">
        <v>-4.6230000000000002</v>
      </c>
      <c r="H12">
        <v>0.82669999999999999</v>
      </c>
      <c r="I12">
        <v>0.97270000000000001</v>
      </c>
      <c r="J12">
        <v>12.379</v>
      </c>
      <c r="K12">
        <v>13.202999999999999</v>
      </c>
      <c r="L12">
        <v>-361872</v>
      </c>
      <c r="M12">
        <f t="shared" si="0"/>
        <v>13.200366480000001</v>
      </c>
      <c r="N12">
        <f t="shared" si="1"/>
        <v>-76248</v>
      </c>
      <c r="O12" s="4">
        <f t="shared" si="9"/>
        <v>410227.20000000001</v>
      </c>
      <c r="P12">
        <f t="shared" si="2"/>
        <v>333979.2</v>
      </c>
      <c r="Q12">
        <f t="shared" si="3"/>
        <v>0.81413226621735468</v>
      </c>
      <c r="R12"/>
      <c r="S12" s="2">
        <v>42</v>
      </c>
      <c r="T12" s="1">
        <f>(S12-32)*5/9</f>
        <v>5.5555555555555554</v>
      </c>
      <c r="U12" s="2">
        <f t="shared" si="10"/>
        <v>13.200574480000002</v>
      </c>
      <c r="V12" s="2">
        <f t="shared" si="4"/>
        <v>-5.6999999999998607E-2</v>
      </c>
      <c r="W12" s="2">
        <f t="shared" si="5"/>
        <v>1.2329656067488343E-2</v>
      </c>
      <c r="Z12" s="3">
        <v>0.7</v>
      </c>
      <c r="AA12" s="3">
        <v>13.05</v>
      </c>
      <c r="AB12" s="3">
        <v>13.11</v>
      </c>
      <c r="AC12" s="5"/>
      <c r="AD12" s="5"/>
      <c r="AG12" s="2">
        <f t="shared" si="6"/>
        <v>4.5002777777777778</v>
      </c>
      <c r="AH12" s="2">
        <f t="shared" si="7"/>
        <v>-60.773958000000007</v>
      </c>
    </row>
    <row r="13" spans="1:37" x14ac:dyDescent="0.3">
      <c r="A13" s="5">
        <f t="shared" si="8"/>
        <v>5.0002777777777778</v>
      </c>
      <c r="B13">
        <v>62</v>
      </c>
      <c r="C13" t="s">
        <v>540</v>
      </c>
      <c r="D13">
        <v>1644958477</v>
      </c>
      <c r="E13">
        <v>11.372</v>
      </c>
      <c r="F13">
        <v>13.064</v>
      </c>
      <c r="G13">
        <v>-7.3979999999999997</v>
      </c>
      <c r="H13">
        <v>0.79269999999999996</v>
      </c>
      <c r="I13">
        <v>0.96030000000000004</v>
      </c>
      <c r="J13">
        <v>12.1</v>
      </c>
      <c r="K13">
        <v>13.154</v>
      </c>
      <c r="L13">
        <v>-374472</v>
      </c>
      <c r="M13">
        <f t="shared" si="0"/>
        <v>13.15100048</v>
      </c>
      <c r="N13">
        <f t="shared" si="1"/>
        <v>-88848</v>
      </c>
      <c r="O13" s="4">
        <f t="shared" si="9"/>
        <v>409060.8</v>
      </c>
      <c r="P13">
        <f t="shared" si="2"/>
        <v>320212.8</v>
      </c>
      <c r="Q13">
        <f t="shared" si="3"/>
        <v>0.78280001408103639</v>
      </c>
      <c r="R13"/>
      <c r="U13" s="2">
        <f t="shared" si="10"/>
        <v>13.149912480000001</v>
      </c>
      <c r="V13" s="2">
        <f t="shared" si="4"/>
        <v>-8.9999999999999858E-2</v>
      </c>
      <c r="W13" s="2">
        <f t="shared" si="5"/>
        <v>1.2165450121654483E-2</v>
      </c>
      <c r="Z13" s="3">
        <v>0.8</v>
      </c>
      <c r="AA13" s="3">
        <v>13.11</v>
      </c>
      <c r="AB13" s="3">
        <v>13.17</v>
      </c>
      <c r="AC13" s="5"/>
      <c r="AD13" s="5"/>
      <c r="AG13" s="2">
        <f t="shared" si="6"/>
        <v>5.0002777777777778</v>
      </c>
      <c r="AH13" s="2">
        <f t="shared" si="7"/>
        <v>-96.647471999999993</v>
      </c>
    </row>
    <row r="14" spans="1:37" x14ac:dyDescent="0.3">
      <c r="A14" s="5">
        <f t="shared" si="8"/>
        <v>5.5002777777777778</v>
      </c>
      <c r="B14">
        <v>63</v>
      </c>
      <c r="C14" t="s">
        <v>539</v>
      </c>
      <c r="D14">
        <v>1644960277</v>
      </c>
      <c r="E14">
        <v>12.557</v>
      </c>
      <c r="F14">
        <v>13.12</v>
      </c>
      <c r="G14">
        <v>-4.5</v>
      </c>
      <c r="H14">
        <v>0.75639999999999996</v>
      </c>
      <c r="I14">
        <v>0.95430000000000004</v>
      </c>
      <c r="J14">
        <v>11.353</v>
      </c>
      <c r="K14">
        <v>13.175000000000001</v>
      </c>
      <c r="L14">
        <v>-383280</v>
      </c>
      <c r="M14">
        <f t="shared" si="0"/>
        <v>13.17292</v>
      </c>
      <c r="N14">
        <f t="shared" si="1"/>
        <v>-97656</v>
      </c>
      <c r="O14" s="4">
        <f t="shared" si="9"/>
        <v>404794.8</v>
      </c>
      <c r="P14">
        <f t="shared" si="2"/>
        <v>307138.8</v>
      </c>
      <c r="Q14">
        <f t="shared" si="3"/>
        <v>0.75875184167385545</v>
      </c>
      <c r="R14"/>
      <c r="S14" s="2">
        <v>41</v>
      </c>
      <c r="T14" s="1">
        <f>(S14-32)*5/9</f>
        <v>5</v>
      </c>
      <c r="U14" s="2">
        <f t="shared" si="10"/>
        <v>13.167092</v>
      </c>
      <c r="V14" s="2">
        <f t="shared" si="4"/>
        <v>-5.5000000000001492E-2</v>
      </c>
      <c r="W14" s="2">
        <f t="shared" si="5"/>
        <v>1.2222222222222554E-2</v>
      </c>
      <c r="Z14" s="3">
        <v>0.9</v>
      </c>
      <c r="AA14" s="3">
        <v>13.17</v>
      </c>
      <c r="AB14" s="3">
        <v>13.2</v>
      </c>
      <c r="AC14" s="5"/>
      <c r="AD14" s="5"/>
      <c r="AG14" s="2">
        <f t="shared" si="6"/>
        <v>5.5002777777777778</v>
      </c>
      <c r="AH14" s="2">
        <f t="shared" si="7"/>
        <v>-59.04</v>
      </c>
    </row>
    <row r="15" spans="1:37" x14ac:dyDescent="0.3">
      <c r="A15" s="5">
        <f t="shared" si="8"/>
        <v>6.0002777777777778</v>
      </c>
      <c r="B15">
        <v>64</v>
      </c>
      <c r="C15" t="s">
        <v>538</v>
      </c>
      <c r="D15">
        <v>1644962077</v>
      </c>
      <c r="E15">
        <v>11.263</v>
      </c>
      <c r="F15">
        <v>13.102</v>
      </c>
      <c r="G15">
        <v>-4.7469999999999999</v>
      </c>
      <c r="H15">
        <v>0.752</v>
      </c>
      <c r="I15">
        <v>0.96060000000000001</v>
      </c>
      <c r="J15">
        <v>10.355</v>
      </c>
      <c r="K15">
        <v>13.159000000000001</v>
      </c>
      <c r="L15">
        <v>-391440</v>
      </c>
      <c r="M15">
        <f t="shared" si="0"/>
        <v>13.157824720000001</v>
      </c>
      <c r="N15">
        <f t="shared" si="1"/>
        <v>-105816</v>
      </c>
      <c r="O15" s="4">
        <f t="shared" si="9"/>
        <v>409453.2</v>
      </c>
      <c r="P15">
        <f t="shared" si="2"/>
        <v>303637.2</v>
      </c>
      <c r="Q15">
        <f t="shared" si="3"/>
        <v>0.74156753445815049</v>
      </c>
      <c r="R15"/>
      <c r="U15" s="2">
        <f t="shared" si="10"/>
        <v>13.15717272</v>
      </c>
      <c r="V15" s="2">
        <f t="shared" si="4"/>
        <v>-5.7000000000000384E-2</v>
      </c>
      <c r="W15" s="2">
        <f t="shared" si="5"/>
        <v>1.2007583737097195E-2</v>
      </c>
      <c r="Z15" s="3">
        <v>0.98</v>
      </c>
      <c r="AA15" s="3">
        <v>13.22</v>
      </c>
      <c r="AB15" s="3">
        <v>13.23</v>
      </c>
      <c r="AC15" s="5"/>
      <c r="AD15" s="5"/>
      <c r="AG15" s="2">
        <f t="shared" si="6"/>
        <v>6.0002777777777778</v>
      </c>
      <c r="AH15" s="2">
        <f t="shared" si="7"/>
        <v>-62.195194000000001</v>
      </c>
    </row>
    <row r="16" spans="1:37" x14ac:dyDescent="0.3">
      <c r="A16" s="5">
        <f t="shared" si="8"/>
        <v>6.5002777777777778</v>
      </c>
      <c r="B16">
        <v>65</v>
      </c>
      <c r="C16" t="s">
        <v>537</v>
      </c>
      <c r="D16">
        <v>1644963877</v>
      </c>
      <c r="E16">
        <v>10.885</v>
      </c>
      <c r="F16">
        <v>13.007999999999999</v>
      </c>
      <c r="G16">
        <v>-7.0279999999999996</v>
      </c>
      <c r="H16">
        <v>0.72740000000000005</v>
      </c>
      <c r="I16">
        <v>0.94869999999999999</v>
      </c>
      <c r="J16">
        <v>7.9710000000000001</v>
      </c>
      <c r="K16">
        <v>13.097</v>
      </c>
      <c r="L16">
        <v>-403536</v>
      </c>
      <c r="M16">
        <f t="shared" si="0"/>
        <v>13.090649279999999</v>
      </c>
      <c r="N16">
        <f t="shared" si="1"/>
        <v>-117912</v>
      </c>
      <c r="O16" s="4">
        <f t="shared" si="9"/>
        <v>410814.00000000006</v>
      </c>
      <c r="P16">
        <f t="shared" si="2"/>
        <v>292902.00000000006</v>
      </c>
      <c r="Q16">
        <f t="shared" si="3"/>
        <v>0.71297959660576327</v>
      </c>
      <c r="R16"/>
      <c r="S16" s="2">
        <v>40</v>
      </c>
      <c r="T16" s="1">
        <f>(S16-32)*5/9</f>
        <v>4.4444444444444446</v>
      </c>
      <c r="U16" s="2">
        <f t="shared" si="10"/>
        <v>13.091509279999999</v>
      </c>
      <c r="V16" s="2">
        <f t="shared" si="4"/>
        <v>-8.9000000000000412E-2</v>
      </c>
      <c r="W16" s="2">
        <f t="shared" si="5"/>
        <v>1.2663631189527663E-2</v>
      </c>
      <c r="Z16" s="3">
        <v>1</v>
      </c>
      <c r="AA16" s="3">
        <v>13.59</v>
      </c>
      <c r="AB16" s="3">
        <v>13.59</v>
      </c>
      <c r="AC16" s="5"/>
      <c r="AD16" s="5"/>
      <c r="AG16" s="2">
        <f t="shared" si="6"/>
        <v>6.5002777777777778</v>
      </c>
      <c r="AH16" s="2">
        <f t="shared" si="7"/>
        <v>-91.42022399999999</v>
      </c>
    </row>
    <row r="17" spans="1:34" x14ac:dyDescent="0.3">
      <c r="A17" s="5">
        <f t="shared" si="8"/>
        <v>7.0002777777777778</v>
      </c>
      <c r="B17">
        <v>66</v>
      </c>
      <c r="C17" t="s">
        <v>536</v>
      </c>
      <c r="D17">
        <v>1644965677</v>
      </c>
      <c r="E17">
        <v>12.48</v>
      </c>
      <c r="F17">
        <v>13.042999999999999</v>
      </c>
      <c r="G17">
        <v>-4.6230000000000002</v>
      </c>
      <c r="H17">
        <v>0.68300000000000005</v>
      </c>
      <c r="I17">
        <v>0.93489999999999995</v>
      </c>
      <c r="J17">
        <v>6.8710000000000004</v>
      </c>
      <c r="K17">
        <v>13.099</v>
      </c>
      <c r="L17">
        <v>-413400</v>
      </c>
      <c r="M17">
        <f t="shared" si="0"/>
        <v>13.09736648</v>
      </c>
      <c r="N17">
        <f t="shared" si="1"/>
        <v>-127776</v>
      </c>
      <c r="O17" s="4">
        <f t="shared" si="9"/>
        <v>405072</v>
      </c>
      <c r="P17">
        <f t="shared" si="2"/>
        <v>277296</v>
      </c>
      <c r="Q17">
        <f t="shared" si="3"/>
        <v>0.68455978196468781</v>
      </c>
      <c r="R17"/>
      <c r="U17" s="2">
        <f t="shared" si="10"/>
        <v>13.091846479999999</v>
      </c>
      <c r="V17" s="2">
        <f t="shared" si="4"/>
        <v>-5.6000000000000938E-2</v>
      </c>
      <c r="W17" s="2">
        <f t="shared" si="5"/>
        <v>1.211334631191887E-2</v>
      </c>
      <c r="AG17" s="2">
        <f t="shared" si="6"/>
        <v>7.0002777777777778</v>
      </c>
      <c r="AH17" s="2">
        <f t="shared" si="7"/>
        <v>-60.297789000000002</v>
      </c>
    </row>
    <row r="18" spans="1:34" x14ac:dyDescent="0.3">
      <c r="A18" s="5">
        <f t="shared" si="8"/>
        <v>7.5002777777777778</v>
      </c>
      <c r="B18">
        <v>67</v>
      </c>
      <c r="C18" t="s">
        <v>535</v>
      </c>
      <c r="D18">
        <v>1644967477</v>
      </c>
      <c r="E18">
        <v>11.08</v>
      </c>
      <c r="F18">
        <v>13.029</v>
      </c>
      <c r="G18">
        <v>-4.5</v>
      </c>
      <c r="H18">
        <v>0.68069999999999997</v>
      </c>
      <c r="I18">
        <v>0.94420000000000004</v>
      </c>
      <c r="J18">
        <v>5.39</v>
      </c>
      <c r="K18">
        <v>13.086</v>
      </c>
      <c r="L18">
        <v>-421584</v>
      </c>
      <c r="M18">
        <f t="shared" si="0"/>
        <v>13.08192</v>
      </c>
      <c r="N18">
        <f t="shared" si="1"/>
        <v>-135960</v>
      </c>
      <c r="O18" s="4">
        <f t="shared" si="9"/>
        <v>410112</v>
      </c>
      <c r="P18">
        <f t="shared" si="2"/>
        <v>274152</v>
      </c>
      <c r="Q18">
        <f t="shared" si="3"/>
        <v>0.66848080524344566</v>
      </c>
      <c r="R18"/>
      <c r="S18" s="2">
        <v>38</v>
      </c>
      <c r="T18" s="1">
        <f>(S18-32)*5/9</f>
        <v>3.3333333333333335</v>
      </c>
      <c r="U18" s="2">
        <f t="shared" si="10"/>
        <v>13.082000000000001</v>
      </c>
      <c r="V18" s="2">
        <f t="shared" si="4"/>
        <v>-5.7000000000000384E-2</v>
      </c>
      <c r="W18" s="2">
        <f t="shared" si="5"/>
        <v>1.2666666666666751E-2</v>
      </c>
      <c r="AG18" s="2">
        <f t="shared" si="6"/>
        <v>7.5002777777777778</v>
      </c>
      <c r="AH18" s="2">
        <f t="shared" si="7"/>
        <v>-58.630499999999998</v>
      </c>
    </row>
    <row r="19" spans="1:34" x14ac:dyDescent="0.3">
      <c r="A19" s="5">
        <f t="shared" si="8"/>
        <v>8.0005555555555556</v>
      </c>
      <c r="B19">
        <v>68</v>
      </c>
      <c r="C19" t="s">
        <v>534</v>
      </c>
      <c r="D19">
        <v>1644969278</v>
      </c>
      <c r="E19">
        <v>10.742000000000001</v>
      </c>
      <c r="F19">
        <v>12.957000000000001</v>
      </c>
      <c r="G19">
        <v>-7.3979999999999997</v>
      </c>
      <c r="H19">
        <v>0.65500000000000003</v>
      </c>
      <c r="I19">
        <v>0.93830000000000002</v>
      </c>
      <c r="J19">
        <v>4.82</v>
      </c>
      <c r="K19">
        <v>13.047000000000001</v>
      </c>
      <c r="L19">
        <v>-434064</v>
      </c>
      <c r="M19">
        <f t="shared" si="0"/>
        <v>13.044000480000001</v>
      </c>
      <c r="N19">
        <f t="shared" si="1"/>
        <v>-148440</v>
      </c>
      <c r="O19" s="4">
        <f t="shared" si="9"/>
        <v>411328.8</v>
      </c>
      <c r="P19">
        <f t="shared" si="2"/>
        <v>262888.8</v>
      </c>
      <c r="Q19">
        <f t="shared" si="3"/>
        <v>0.63912082013221538</v>
      </c>
      <c r="R19"/>
      <c r="U19" s="2">
        <f t="shared" si="10"/>
        <v>13.045432480000001</v>
      </c>
      <c r="V19" s="2">
        <f t="shared" si="4"/>
        <v>-8.9999999999999858E-2</v>
      </c>
      <c r="W19" s="2">
        <f t="shared" si="5"/>
        <v>1.2165450121654483E-2</v>
      </c>
      <c r="AG19" s="2">
        <f t="shared" si="6"/>
        <v>8.0005555555555556</v>
      </c>
      <c r="AH19" s="2">
        <f t="shared" si="7"/>
        <v>-95.855885999999998</v>
      </c>
    </row>
    <row r="20" spans="1:34" x14ac:dyDescent="0.3">
      <c r="A20" s="5">
        <f t="shared" si="8"/>
        <v>8.5005555555555556</v>
      </c>
      <c r="B20">
        <v>69</v>
      </c>
      <c r="C20" t="s">
        <v>533</v>
      </c>
      <c r="D20">
        <v>1644971078</v>
      </c>
      <c r="E20">
        <v>12.262</v>
      </c>
      <c r="F20">
        <v>13.007999999999999</v>
      </c>
      <c r="G20">
        <v>-4.5</v>
      </c>
      <c r="H20">
        <v>0.61040000000000005</v>
      </c>
      <c r="I20">
        <v>0.92720000000000002</v>
      </c>
      <c r="J20">
        <v>4.6719999999999997</v>
      </c>
      <c r="K20">
        <v>13.064</v>
      </c>
      <c r="L20">
        <v>-444024</v>
      </c>
      <c r="M20">
        <f t="shared" si="0"/>
        <v>13.060919999999999</v>
      </c>
      <c r="N20">
        <f t="shared" si="1"/>
        <v>-158400</v>
      </c>
      <c r="O20" s="4">
        <f t="shared" si="9"/>
        <v>405856.80000000005</v>
      </c>
      <c r="P20">
        <f t="shared" si="2"/>
        <v>247456.80000000005</v>
      </c>
      <c r="Q20">
        <f t="shared" si="3"/>
        <v>0.60971455942095842</v>
      </c>
      <c r="R20"/>
      <c r="S20" s="2">
        <v>37</v>
      </c>
      <c r="T20" s="1">
        <f>(S20-32)*5/9</f>
        <v>2.7777777777777777</v>
      </c>
      <c r="U20" s="2">
        <f t="shared" si="10"/>
        <v>13.056272</v>
      </c>
      <c r="V20" s="2">
        <f t="shared" si="4"/>
        <v>-5.6000000000000938E-2</v>
      </c>
      <c r="W20" s="2">
        <f t="shared" si="5"/>
        <v>1.2444444444444654E-2</v>
      </c>
      <c r="AG20" s="2">
        <f t="shared" si="6"/>
        <v>8.5005555555555556</v>
      </c>
      <c r="AH20" s="2">
        <f t="shared" si="7"/>
        <v>-58.535999999999994</v>
      </c>
    </row>
    <row r="21" spans="1:34" x14ac:dyDescent="0.3">
      <c r="A21" s="5">
        <f t="shared" si="8"/>
        <v>9.0005555555555556</v>
      </c>
      <c r="B21">
        <v>70</v>
      </c>
      <c r="C21" t="s">
        <v>532</v>
      </c>
      <c r="D21">
        <v>1644972878</v>
      </c>
      <c r="E21">
        <v>10.667999999999999</v>
      </c>
      <c r="F21">
        <v>12.957000000000001</v>
      </c>
      <c r="G21">
        <v>-7.3979999999999997</v>
      </c>
      <c r="H21">
        <v>0.61140000000000005</v>
      </c>
      <c r="I21">
        <v>0.9345</v>
      </c>
      <c r="J21">
        <v>4.4180000000000001</v>
      </c>
      <c r="K21">
        <v>13.03</v>
      </c>
      <c r="L21">
        <v>-452208</v>
      </c>
      <c r="M21">
        <f t="shared" si="0"/>
        <v>13.044000480000001</v>
      </c>
      <c r="N21">
        <f t="shared" si="1"/>
        <v>-166584</v>
      </c>
      <c r="O21" s="4">
        <f t="shared" si="9"/>
        <v>411595.20000000007</v>
      </c>
      <c r="P21">
        <f t="shared" si="2"/>
        <v>245011.20000000007</v>
      </c>
      <c r="Q21">
        <f t="shared" si="3"/>
        <v>0.59527224807286394</v>
      </c>
      <c r="R21"/>
      <c r="U21" s="2">
        <f t="shared" si="10"/>
        <v>13.045728480000001</v>
      </c>
      <c r="V21" s="2">
        <f t="shared" si="4"/>
        <v>-7.2999999999998622E-2</v>
      </c>
      <c r="W21" s="2">
        <f t="shared" si="5"/>
        <v>9.8675317653417992E-3</v>
      </c>
      <c r="AG21" s="2">
        <f t="shared" si="6"/>
        <v>9.0005555555555556</v>
      </c>
      <c r="AH21" s="2">
        <f t="shared" si="7"/>
        <v>-95.855885999999998</v>
      </c>
    </row>
    <row r="22" spans="1:34" x14ac:dyDescent="0.3">
      <c r="A22" s="5">
        <f t="shared" si="8"/>
        <v>9.5005555555555556</v>
      </c>
      <c r="B22">
        <v>71</v>
      </c>
      <c r="C22" t="s">
        <v>531</v>
      </c>
      <c r="D22">
        <v>1644974678</v>
      </c>
      <c r="E22">
        <v>10.728</v>
      </c>
      <c r="F22">
        <v>12.939</v>
      </c>
      <c r="G22">
        <v>-7.09</v>
      </c>
      <c r="H22">
        <v>0.57899999999999996</v>
      </c>
      <c r="I22">
        <v>0.93330000000000002</v>
      </c>
      <c r="J22">
        <v>4.3280000000000003</v>
      </c>
      <c r="K22">
        <v>13.026999999999999</v>
      </c>
      <c r="L22">
        <v>-465408</v>
      </c>
      <c r="M22">
        <f t="shared" si="0"/>
        <v>13.022378400000001</v>
      </c>
      <c r="N22">
        <f t="shared" si="1"/>
        <v>-179784</v>
      </c>
      <c r="O22" s="4">
        <f t="shared" si="9"/>
        <v>411379.20000000001</v>
      </c>
      <c r="P22">
        <f t="shared" si="2"/>
        <v>231595.2</v>
      </c>
      <c r="Q22">
        <f t="shared" si="3"/>
        <v>0.56297255670680479</v>
      </c>
      <c r="R22"/>
      <c r="S22" s="2">
        <v>36</v>
      </c>
      <c r="T22" s="1">
        <f>(S22-32)*5/9</f>
        <v>2.2222222222222223</v>
      </c>
      <c r="U22" s="2">
        <f t="shared" si="10"/>
        <v>13.023866400000001</v>
      </c>
      <c r="V22" s="2">
        <f t="shared" si="4"/>
        <v>-8.799999999999919E-2</v>
      </c>
      <c r="W22" s="2">
        <f t="shared" si="5"/>
        <v>1.2411847672778448E-2</v>
      </c>
      <c r="AG22" s="2">
        <f t="shared" si="6"/>
        <v>9.5005555555555556</v>
      </c>
      <c r="AH22" s="2">
        <f t="shared" si="7"/>
        <v>-91.73751</v>
      </c>
    </row>
    <row r="23" spans="1:34" x14ac:dyDescent="0.3">
      <c r="A23" s="5">
        <f t="shared" si="8"/>
        <v>10.000555555555556</v>
      </c>
      <c r="B23">
        <v>72</v>
      </c>
      <c r="C23" t="s">
        <v>530</v>
      </c>
      <c r="D23">
        <v>1644976478</v>
      </c>
      <c r="E23">
        <v>11.988</v>
      </c>
      <c r="F23">
        <v>12.981999999999999</v>
      </c>
      <c r="G23">
        <v>-4.6849999999999996</v>
      </c>
      <c r="H23">
        <v>0.53739999999999999</v>
      </c>
      <c r="I23">
        <v>0.92469999999999997</v>
      </c>
      <c r="J23">
        <v>4.3789999999999996</v>
      </c>
      <c r="K23">
        <v>13.039</v>
      </c>
      <c r="L23">
        <v>-475200</v>
      </c>
      <c r="M23">
        <f t="shared" si="0"/>
        <v>13.037095599999999</v>
      </c>
      <c r="N23">
        <f t="shared" si="1"/>
        <v>-189576</v>
      </c>
      <c r="O23" s="4">
        <f t="shared" si="9"/>
        <v>406843.2</v>
      </c>
      <c r="P23">
        <f t="shared" si="2"/>
        <v>217267.20000000001</v>
      </c>
      <c r="Q23">
        <f t="shared" si="3"/>
        <v>0.53403178423530251</v>
      </c>
      <c r="R23"/>
      <c r="U23" s="2">
        <f t="shared" si="10"/>
        <v>13.033543599999998</v>
      </c>
      <c r="V23" s="2">
        <f t="shared" si="4"/>
        <v>-5.7000000000000384E-2</v>
      </c>
      <c r="W23" s="2">
        <f t="shared" si="5"/>
        <v>1.2166488794023562E-2</v>
      </c>
      <c r="AG23" s="2">
        <f t="shared" si="6"/>
        <v>10.000555555555556</v>
      </c>
      <c r="AH23" s="2">
        <f t="shared" si="7"/>
        <v>-60.820669999999993</v>
      </c>
    </row>
    <row r="24" spans="1:34" x14ac:dyDescent="0.3">
      <c r="A24" s="5">
        <f t="shared" si="8"/>
        <v>10.500555555555556</v>
      </c>
      <c r="B24">
        <v>73</v>
      </c>
      <c r="C24" t="s">
        <v>529</v>
      </c>
      <c r="D24">
        <v>1644978278</v>
      </c>
      <c r="E24">
        <v>10.11</v>
      </c>
      <c r="F24">
        <v>12.913</v>
      </c>
      <c r="G24">
        <v>-7.3979999999999997</v>
      </c>
      <c r="H24">
        <v>0.54100000000000004</v>
      </c>
      <c r="I24">
        <v>0.93530000000000002</v>
      </c>
      <c r="J24">
        <v>4.3040000000000003</v>
      </c>
      <c r="K24">
        <v>13.004</v>
      </c>
      <c r="L24">
        <v>-484464</v>
      </c>
      <c r="M24">
        <f t="shared" si="0"/>
        <v>13.000000480000001</v>
      </c>
      <c r="N24">
        <f t="shared" si="1"/>
        <v>-198840</v>
      </c>
      <c r="O24" s="4">
        <f t="shared" si="9"/>
        <v>413604</v>
      </c>
      <c r="P24">
        <f t="shared" si="2"/>
        <v>214764</v>
      </c>
      <c r="Q24">
        <f t="shared" si="3"/>
        <v>0.51925029738590534</v>
      </c>
      <c r="R24"/>
      <c r="S24" s="2">
        <v>34</v>
      </c>
      <c r="T24" s="1">
        <f>(S24-32)*5/9</f>
        <v>1.1111111111111112</v>
      </c>
      <c r="U24" s="2">
        <f t="shared" si="10"/>
        <v>13.00396048</v>
      </c>
      <c r="V24" s="2">
        <f t="shared" si="4"/>
        <v>-9.0999999999999304E-2</v>
      </c>
      <c r="W24" s="2">
        <f t="shared" si="5"/>
        <v>1.230062178967279E-2</v>
      </c>
      <c r="AG24" s="2">
        <f t="shared" si="6"/>
        <v>10.500555555555556</v>
      </c>
      <c r="AH24" s="2">
        <f t="shared" si="7"/>
        <v>-95.530373999999995</v>
      </c>
    </row>
    <row r="25" spans="1:34" x14ac:dyDescent="0.3">
      <c r="A25" s="5">
        <f t="shared" si="8"/>
        <v>11.000555555555556</v>
      </c>
      <c r="B25">
        <v>74</v>
      </c>
      <c r="C25" t="s">
        <v>528</v>
      </c>
      <c r="D25">
        <v>1644980078</v>
      </c>
      <c r="E25">
        <v>10.802</v>
      </c>
      <c r="F25">
        <v>12.9</v>
      </c>
      <c r="G25">
        <v>-7.09</v>
      </c>
      <c r="H25">
        <v>0.49990000000000001</v>
      </c>
      <c r="I25">
        <v>0.92510000000000003</v>
      </c>
      <c r="J25">
        <v>4.3319999999999999</v>
      </c>
      <c r="K25">
        <v>12.989000000000001</v>
      </c>
      <c r="L25">
        <v>-497568</v>
      </c>
      <c r="M25">
        <f t="shared" si="0"/>
        <v>12.983378400000001</v>
      </c>
      <c r="N25">
        <f t="shared" si="1"/>
        <v>-211944</v>
      </c>
      <c r="O25" s="4">
        <f t="shared" si="9"/>
        <v>411112.8</v>
      </c>
      <c r="P25">
        <f t="shared" si="2"/>
        <v>199168.8</v>
      </c>
      <c r="Q25">
        <f t="shared" si="3"/>
        <v>0.48446265842367348</v>
      </c>
      <c r="R25"/>
      <c r="U25" s="2">
        <f t="shared" si="10"/>
        <v>12.984570400000001</v>
      </c>
      <c r="V25" s="2">
        <f t="shared" si="4"/>
        <v>-8.9000000000000412E-2</v>
      </c>
      <c r="W25" s="2">
        <f t="shared" si="5"/>
        <v>1.2552891396332921E-2</v>
      </c>
      <c r="AG25" s="2">
        <f t="shared" si="6"/>
        <v>11.000555555555556</v>
      </c>
      <c r="AH25" s="2">
        <f t="shared" si="7"/>
        <v>-91.460999999999999</v>
      </c>
    </row>
    <row r="26" spans="1:34" x14ac:dyDescent="0.3">
      <c r="A26" s="5">
        <f t="shared" si="8"/>
        <v>11.500555555555556</v>
      </c>
      <c r="B26">
        <v>75</v>
      </c>
      <c r="C26" t="s">
        <v>527</v>
      </c>
      <c r="D26">
        <v>1644981878</v>
      </c>
      <c r="E26">
        <v>11.682</v>
      </c>
      <c r="F26">
        <v>12.946999999999999</v>
      </c>
      <c r="G26">
        <v>-4.3769999999999998</v>
      </c>
      <c r="H26">
        <v>0.46400000000000002</v>
      </c>
      <c r="I26">
        <v>0.92010000000000003</v>
      </c>
      <c r="J26">
        <v>4.367</v>
      </c>
      <c r="K26">
        <v>13.002000000000001</v>
      </c>
      <c r="L26">
        <v>-506904</v>
      </c>
      <c r="M26">
        <f t="shared" si="0"/>
        <v>12.998473519999999</v>
      </c>
      <c r="N26">
        <f t="shared" si="1"/>
        <v>-221280</v>
      </c>
      <c r="O26" s="4">
        <f t="shared" si="9"/>
        <v>407944.80000000005</v>
      </c>
      <c r="P26">
        <f t="shared" si="2"/>
        <v>186664.80000000005</v>
      </c>
      <c r="Q26">
        <f t="shared" si="3"/>
        <v>0.45757367173205793</v>
      </c>
      <c r="R26"/>
      <c r="S26" s="2">
        <v>34</v>
      </c>
      <c r="T26" s="1">
        <f>(S26-32)*5/9</f>
        <v>1.1111111111111112</v>
      </c>
      <c r="U26" s="2">
        <f t="shared" si="10"/>
        <v>12.996145519999999</v>
      </c>
      <c r="V26" s="2">
        <f t="shared" si="4"/>
        <v>-5.5000000000001492E-2</v>
      </c>
      <c r="W26" s="2">
        <f t="shared" si="5"/>
        <v>1.2565684258624971E-2</v>
      </c>
      <c r="AG26" s="2">
        <f t="shared" si="6"/>
        <v>11.500555555555556</v>
      </c>
      <c r="AH26" s="2">
        <f t="shared" si="7"/>
        <v>-56.669018999999992</v>
      </c>
    </row>
    <row r="27" spans="1:34" x14ac:dyDescent="0.3">
      <c r="A27" s="5">
        <f t="shared" si="8"/>
        <v>12.000555555555556</v>
      </c>
      <c r="B27">
        <v>76</v>
      </c>
      <c r="C27" t="s">
        <v>526</v>
      </c>
      <c r="D27">
        <v>1644983678</v>
      </c>
      <c r="E27">
        <v>9.74</v>
      </c>
      <c r="F27">
        <v>12.866</v>
      </c>
      <c r="G27">
        <v>-7.3979999999999997</v>
      </c>
      <c r="H27">
        <v>0.46779999999999999</v>
      </c>
      <c r="I27">
        <v>0.92600000000000005</v>
      </c>
      <c r="J27">
        <v>4.2919999999999998</v>
      </c>
      <c r="K27">
        <v>12.956</v>
      </c>
      <c r="L27">
        <v>-517032</v>
      </c>
      <c r="M27">
        <f t="shared" si="0"/>
        <v>12.95300048</v>
      </c>
      <c r="N27">
        <f t="shared" si="1"/>
        <v>-231408</v>
      </c>
      <c r="O27" s="4">
        <f t="shared" si="9"/>
        <v>414936</v>
      </c>
      <c r="P27">
        <f t="shared" si="2"/>
        <v>183528</v>
      </c>
      <c r="Q27">
        <f t="shared" si="3"/>
        <v>0.44230435537046675</v>
      </c>
      <c r="R27"/>
      <c r="U27" s="2">
        <f t="shared" si="10"/>
        <v>12.95844048</v>
      </c>
      <c r="V27" s="2">
        <f t="shared" si="4"/>
        <v>-8.9999999999999858E-2</v>
      </c>
      <c r="W27" s="2">
        <f t="shared" si="5"/>
        <v>1.2165450121654483E-2</v>
      </c>
      <c r="AG27" s="2">
        <f t="shared" si="6"/>
        <v>12.000555555555556</v>
      </c>
      <c r="AH27" s="2">
        <f t="shared" si="7"/>
        <v>-95.182667999999993</v>
      </c>
    </row>
    <row r="28" spans="1:34" x14ac:dyDescent="0.3">
      <c r="A28" s="5">
        <f t="shared" si="8"/>
        <v>12.500555555555556</v>
      </c>
      <c r="B28">
        <v>77</v>
      </c>
      <c r="C28" t="s">
        <v>525</v>
      </c>
      <c r="D28">
        <v>1644985478</v>
      </c>
      <c r="E28">
        <v>10.952999999999999</v>
      </c>
      <c r="F28">
        <v>12.84</v>
      </c>
      <c r="G28">
        <v>-7.46</v>
      </c>
      <c r="H28">
        <v>0.41849999999999998</v>
      </c>
      <c r="I28">
        <v>0.90859999999999996</v>
      </c>
      <c r="J28">
        <v>4.3380000000000001</v>
      </c>
      <c r="K28">
        <v>12.93</v>
      </c>
      <c r="L28">
        <v>-530088</v>
      </c>
      <c r="M28">
        <f t="shared" si="0"/>
        <v>12.927729599999999</v>
      </c>
      <c r="N28">
        <f t="shared" si="1"/>
        <v>-244464</v>
      </c>
      <c r="O28" s="4">
        <f t="shared" si="9"/>
        <v>410569.2</v>
      </c>
      <c r="P28">
        <f t="shared" si="2"/>
        <v>166105.20000000001</v>
      </c>
      <c r="Q28">
        <f t="shared" si="3"/>
        <v>0.40457296845452606</v>
      </c>
      <c r="R28"/>
      <c r="S28" s="2">
        <v>33</v>
      </c>
      <c r="T28" s="1">
        <f>(S28-32)*5/9</f>
        <v>0.55555555555555558</v>
      </c>
      <c r="U28" s="2">
        <f t="shared" si="10"/>
        <v>12.9283176</v>
      </c>
      <c r="V28" s="2">
        <f t="shared" si="4"/>
        <v>-8.9999999999999858E-2</v>
      </c>
      <c r="W28" s="2">
        <f t="shared" si="5"/>
        <v>1.2064343163538854E-2</v>
      </c>
      <c r="AG28" s="2">
        <f t="shared" si="6"/>
        <v>12.500555555555556</v>
      </c>
      <c r="AH28" s="2">
        <f t="shared" si="7"/>
        <v>-95.7864</v>
      </c>
    </row>
    <row r="29" spans="1:34" x14ac:dyDescent="0.3">
      <c r="A29" s="5">
        <f t="shared" si="8"/>
        <v>13.000555555555556</v>
      </c>
      <c r="B29">
        <v>78</v>
      </c>
      <c r="C29" t="s">
        <v>524</v>
      </c>
      <c r="D29">
        <v>1644987278</v>
      </c>
      <c r="E29">
        <v>11.475</v>
      </c>
      <c r="F29">
        <v>12.879</v>
      </c>
      <c r="G29">
        <v>-4.6230000000000002</v>
      </c>
      <c r="H29">
        <v>0.38840000000000002</v>
      </c>
      <c r="I29">
        <v>0.90390000000000004</v>
      </c>
      <c r="J29">
        <v>4.3579999999999997</v>
      </c>
      <c r="K29">
        <v>12.935</v>
      </c>
      <c r="L29">
        <v>-539040</v>
      </c>
      <c r="M29">
        <f t="shared" si="0"/>
        <v>12.93336648</v>
      </c>
      <c r="N29">
        <f t="shared" si="1"/>
        <v>-253416</v>
      </c>
      <c r="O29" s="4">
        <f t="shared" si="9"/>
        <v>408690.00000000006</v>
      </c>
      <c r="P29">
        <f t="shared" si="2"/>
        <v>155274.00000000006</v>
      </c>
      <c r="Q29">
        <f t="shared" si="3"/>
        <v>0.37993099904573158</v>
      </c>
      <c r="R29"/>
      <c r="U29" s="2">
        <f t="shared" si="10"/>
        <v>12.93186648</v>
      </c>
      <c r="V29" s="2">
        <f t="shared" si="4"/>
        <v>-5.6000000000000938E-2</v>
      </c>
      <c r="W29" s="2">
        <f t="shared" si="5"/>
        <v>1.211334631191887E-2</v>
      </c>
      <c r="AG29" s="2">
        <f t="shared" si="6"/>
        <v>13.000555555555556</v>
      </c>
      <c r="AH29" s="2">
        <f t="shared" si="7"/>
        <v>-59.539617</v>
      </c>
    </row>
    <row r="30" spans="1:34" x14ac:dyDescent="0.3">
      <c r="A30" s="5">
        <f t="shared" si="8"/>
        <v>13.500555555555556</v>
      </c>
      <c r="B30">
        <v>79</v>
      </c>
      <c r="C30" t="s">
        <v>523</v>
      </c>
      <c r="D30">
        <v>1644989078</v>
      </c>
      <c r="E30">
        <v>9.6229999999999993</v>
      </c>
      <c r="F30">
        <v>12.788</v>
      </c>
      <c r="G30">
        <v>-7.3369999999999997</v>
      </c>
      <c r="H30">
        <v>0.39090000000000003</v>
      </c>
      <c r="I30">
        <v>0.90600000000000003</v>
      </c>
      <c r="J30">
        <v>4.2880000000000003</v>
      </c>
      <c r="K30">
        <v>12.878</v>
      </c>
      <c r="L30">
        <v>-549720</v>
      </c>
      <c r="M30">
        <f t="shared" si="0"/>
        <v>12.874283119999999</v>
      </c>
      <c r="N30">
        <f t="shared" si="1"/>
        <v>-264096</v>
      </c>
      <c r="O30" s="4">
        <f t="shared" si="9"/>
        <v>415357.2</v>
      </c>
      <c r="P30">
        <f t="shared" si="2"/>
        <v>151261.20000000001</v>
      </c>
      <c r="Q30">
        <f t="shared" si="3"/>
        <v>0.36417136864366384</v>
      </c>
      <c r="R30"/>
      <c r="S30" s="2">
        <v>32</v>
      </c>
      <c r="T30" s="1">
        <f>(S30-32)*5/9</f>
        <v>0</v>
      </c>
      <c r="U30" s="2">
        <f t="shared" si="10"/>
        <v>12.880191119999999</v>
      </c>
      <c r="V30" s="2">
        <f t="shared" si="4"/>
        <v>-8.9999999999999858E-2</v>
      </c>
      <c r="W30" s="2">
        <f t="shared" si="5"/>
        <v>1.2266593975739384E-2</v>
      </c>
      <c r="AG30" s="2">
        <f t="shared" si="6"/>
        <v>13.500555555555556</v>
      </c>
      <c r="AH30" s="2">
        <f t="shared" si="7"/>
        <v>-93.825555999999992</v>
      </c>
    </row>
    <row r="31" spans="1:34" x14ac:dyDescent="0.3">
      <c r="A31" s="5">
        <f t="shared" si="8"/>
        <v>14.000555555555556</v>
      </c>
      <c r="B31">
        <v>80</v>
      </c>
      <c r="C31" t="s">
        <v>522</v>
      </c>
      <c r="D31">
        <v>1644990878</v>
      </c>
      <c r="E31">
        <v>11.026999999999999</v>
      </c>
      <c r="F31">
        <v>12.737</v>
      </c>
      <c r="G31">
        <v>-7.09</v>
      </c>
      <c r="H31">
        <v>0.3377</v>
      </c>
      <c r="I31">
        <v>0.8891</v>
      </c>
      <c r="J31">
        <v>4.3410000000000002</v>
      </c>
      <c r="K31">
        <v>12.824999999999999</v>
      </c>
      <c r="L31">
        <v>-562752</v>
      </c>
      <c r="M31">
        <f t="shared" si="0"/>
        <v>12.820378400000001</v>
      </c>
      <c r="N31">
        <f t="shared" si="1"/>
        <v>-277128</v>
      </c>
      <c r="O31" s="4">
        <f t="shared" si="9"/>
        <v>410302.80000000005</v>
      </c>
      <c r="P31">
        <f t="shared" si="2"/>
        <v>133174.80000000005</v>
      </c>
      <c r="Q31">
        <f t="shared" si="3"/>
        <v>0.32457687347003245</v>
      </c>
      <c r="R31"/>
      <c r="U31" s="2">
        <f t="shared" si="10"/>
        <v>12.820670400000001</v>
      </c>
      <c r="V31" s="2">
        <f t="shared" si="4"/>
        <v>-8.799999999999919E-2</v>
      </c>
      <c r="W31" s="2">
        <f t="shared" si="5"/>
        <v>1.2411847672778448E-2</v>
      </c>
      <c r="AG31" s="2">
        <f t="shared" si="6"/>
        <v>14.000555555555556</v>
      </c>
      <c r="AH31" s="2">
        <f t="shared" si="7"/>
        <v>-90.305329999999998</v>
      </c>
    </row>
    <row r="32" spans="1:34" x14ac:dyDescent="0.3">
      <c r="A32" s="5">
        <f t="shared" si="8"/>
        <v>14.500555555555556</v>
      </c>
      <c r="B32">
        <v>81</v>
      </c>
      <c r="C32" t="s">
        <v>521</v>
      </c>
      <c r="D32">
        <v>1644992678</v>
      </c>
      <c r="E32">
        <v>11.382999999999999</v>
      </c>
      <c r="F32">
        <v>12.754</v>
      </c>
      <c r="G32">
        <v>-4.4379999999999997</v>
      </c>
      <c r="H32">
        <v>0.31030000000000002</v>
      </c>
      <c r="I32">
        <v>0.88470000000000004</v>
      </c>
      <c r="J32">
        <v>4.3550000000000004</v>
      </c>
      <c r="K32">
        <v>12.808999999999999</v>
      </c>
      <c r="L32">
        <v>-571560</v>
      </c>
      <c r="M32">
        <f t="shared" si="0"/>
        <v>12.806190879999999</v>
      </c>
      <c r="N32">
        <f t="shared" si="1"/>
        <v>-285936</v>
      </c>
      <c r="O32" s="4">
        <f t="shared" si="9"/>
        <v>409021.19999999995</v>
      </c>
      <c r="P32">
        <f t="shared" si="2"/>
        <v>123085.19999999995</v>
      </c>
      <c r="Q32">
        <f t="shared" si="3"/>
        <v>0.30092621115971485</v>
      </c>
      <c r="R32"/>
      <c r="S32" s="2">
        <v>31</v>
      </c>
      <c r="T32" s="1">
        <f>(S32-32)*5/9</f>
        <v>-0.55555555555555558</v>
      </c>
      <c r="U32" s="2">
        <f t="shared" si="10"/>
        <v>12.805058879999999</v>
      </c>
      <c r="V32" s="2">
        <f t="shared" si="4"/>
        <v>-5.4999999999999716E-2</v>
      </c>
      <c r="W32" s="2">
        <f t="shared" si="5"/>
        <v>1.2392969806218955E-2</v>
      </c>
      <c r="AG32" s="2">
        <f t="shared" si="6"/>
        <v>14.500555555555556</v>
      </c>
      <c r="AH32" s="2">
        <f t="shared" si="7"/>
        <v>-56.602251999999993</v>
      </c>
    </row>
    <row r="33" spans="1:34" x14ac:dyDescent="0.3">
      <c r="A33" s="5">
        <f t="shared" si="8"/>
        <v>15.000833333333333</v>
      </c>
      <c r="B33">
        <v>82</v>
      </c>
      <c r="C33" t="s">
        <v>520</v>
      </c>
      <c r="D33">
        <v>1644994479</v>
      </c>
      <c r="E33">
        <v>9.56</v>
      </c>
      <c r="F33">
        <v>12.629</v>
      </c>
      <c r="G33">
        <v>-7.2130000000000001</v>
      </c>
      <c r="H33">
        <v>0.31309999999999999</v>
      </c>
      <c r="I33">
        <v>0.88439999999999996</v>
      </c>
      <c r="J33">
        <v>4.2869999999999999</v>
      </c>
      <c r="K33">
        <v>12.718</v>
      </c>
      <c r="L33">
        <v>-582432</v>
      </c>
      <c r="M33">
        <f t="shared" si="0"/>
        <v>12.713824879999999</v>
      </c>
      <c r="N33">
        <f t="shared" si="1"/>
        <v>-296808</v>
      </c>
      <c r="O33" s="4">
        <f t="shared" si="9"/>
        <v>415584.00000000006</v>
      </c>
      <c r="P33">
        <f t="shared" si="2"/>
        <v>118776.00000000006</v>
      </c>
      <c r="Q33">
        <f t="shared" si="3"/>
        <v>0.28580503580503591</v>
      </c>
      <c r="R33"/>
      <c r="U33" s="2">
        <f t="shared" si="10"/>
        <v>12.719984879999998</v>
      </c>
      <c r="V33" s="2">
        <f t="shared" si="4"/>
        <v>-8.9000000000000412E-2</v>
      </c>
      <c r="W33" s="2">
        <f t="shared" si="5"/>
        <v>1.2338832663246972E-2</v>
      </c>
      <c r="AG33" s="2">
        <f t="shared" si="6"/>
        <v>15.000833333333333</v>
      </c>
      <c r="AH33" s="2">
        <f t="shared" si="7"/>
        <v>-91.092977000000005</v>
      </c>
    </row>
    <row r="34" spans="1:34" x14ac:dyDescent="0.3">
      <c r="A34" s="5">
        <f t="shared" si="8"/>
        <v>15.500833333333333</v>
      </c>
      <c r="B34">
        <v>83</v>
      </c>
      <c r="C34" t="s">
        <v>519</v>
      </c>
      <c r="D34">
        <v>1644996279</v>
      </c>
      <c r="E34">
        <v>10.837</v>
      </c>
      <c r="F34">
        <v>12.56</v>
      </c>
      <c r="G34">
        <v>-7.09</v>
      </c>
      <c r="H34">
        <v>0.26119999999999999</v>
      </c>
      <c r="I34">
        <v>0.86719999999999997</v>
      </c>
      <c r="J34">
        <v>4.3330000000000002</v>
      </c>
      <c r="K34">
        <v>12.648</v>
      </c>
      <c r="L34">
        <v>-595440</v>
      </c>
      <c r="M34">
        <f t="shared" si="0"/>
        <v>12.643378400000001</v>
      </c>
      <c r="N34">
        <f t="shared" si="1"/>
        <v>-309816</v>
      </c>
      <c r="O34" s="4">
        <f t="shared" si="9"/>
        <v>410986.8</v>
      </c>
      <c r="P34">
        <f t="shared" si="2"/>
        <v>101170.79999999999</v>
      </c>
      <c r="Q34">
        <f t="shared" si="3"/>
        <v>0.24616557028108929</v>
      </c>
      <c r="R34"/>
      <c r="S34" s="2">
        <v>27</v>
      </c>
      <c r="T34" s="1">
        <f>(S34-32)*5/9</f>
        <v>-2.7777777777777777</v>
      </c>
      <c r="U34" s="2">
        <f t="shared" si="10"/>
        <v>12.644430400000001</v>
      </c>
      <c r="V34" s="2">
        <f t="shared" si="4"/>
        <v>-8.799999999999919E-2</v>
      </c>
      <c r="W34" s="2">
        <f t="shared" si="5"/>
        <v>1.2411847672778448E-2</v>
      </c>
      <c r="AG34" s="2">
        <f t="shared" ref="AG34:AG65" si="11">A34</f>
        <v>15.500833333333333</v>
      </c>
      <c r="AH34" s="2">
        <f t="shared" ref="AH34:AH65" si="12">F34*G34</f>
        <v>-89.050399999999996</v>
      </c>
    </row>
    <row r="35" spans="1:34" x14ac:dyDescent="0.3">
      <c r="A35" s="5">
        <f t="shared" si="8"/>
        <v>16.000833333333333</v>
      </c>
      <c r="B35">
        <v>84</v>
      </c>
      <c r="C35" t="s">
        <v>518</v>
      </c>
      <c r="D35">
        <v>1644998079</v>
      </c>
      <c r="E35">
        <v>11.487</v>
      </c>
      <c r="F35">
        <v>12.577999999999999</v>
      </c>
      <c r="G35">
        <v>-4.5</v>
      </c>
      <c r="H35">
        <v>0.2273</v>
      </c>
      <c r="I35">
        <v>0.85740000000000005</v>
      </c>
      <c r="J35">
        <v>4.359</v>
      </c>
      <c r="K35">
        <v>12.632999999999999</v>
      </c>
      <c r="L35">
        <v>-604800</v>
      </c>
      <c r="M35">
        <f t="shared" si="0"/>
        <v>12.63092</v>
      </c>
      <c r="N35">
        <f t="shared" si="1"/>
        <v>-319176</v>
      </c>
      <c r="O35" s="4">
        <f t="shared" si="9"/>
        <v>408646.8</v>
      </c>
      <c r="P35">
        <f t="shared" si="2"/>
        <v>89470.799999999988</v>
      </c>
      <c r="Q35">
        <f t="shared" si="3"/>
        <v>0.2189440856994353</v>
      </c>
      <c r="R35"/>
      <c r="U35" s="2">
        <f t="shared" si="10"/>
        <v>12.629372</v>
      </c>
      <c r="V35" s="2">
        <f t="shared" si="4"/>
        <v>-5.4999999999999716E-2</v>
      </c>
      <c r="W35" s="2">
        <f t="shared" si="5"/>
        <v>1.2222222222222159E-2</v>
      </c>
      <c r="AG35" s="2">
        <f t="shared" si="11"/>
        <v>16.000833333333333</v>
      </c>
      <c r="AH35" s="2">
        <f t="shared" si="12"/>
        <v>-56.600999999999999</v>
      </c>
    </row>
    <row r="36" spans="1:34" x14ac:dyDescent="0.3">
      <c r="A36" s="5">
        <f t="shared" si="8"/>
        <v>16.500833333333333</v>
      </c>
      <c r="B36">
        <v>85</v>
      </c>
      <c r="C36" t="s">
        <v>517</v>
      </c>
      <c r="D36">
        <v>1644999879</v>
      </c>
      <c r="E36">
        <v>9.4830000000000005</v>
      </c>
      <c r="F36">
        <v>12.327999999999999</v>
      </c>
      <c r="G36">
        <v>-7.09</v>
      </c>
      <c r="H36">
        <v>0.23519999999999999</v>
      </c>
      <c r="I36">
        <v>0.84719999999999995</v>
      </c>
      <c r="J36">
        <v>4.2839999999999998</v>
      </c>
      <c r="K36">
        <v>12.416</v>
      </c>
      <c r="L36">
        <v>-615336</v>
      </c>
      <c r="M36">
        <f t="shared" si="0"/>
        <v>12.4113784</v>
      </c>
      <c r="N36">
        <f t="shared" si="1"/>
        <v>-329712</v>
      </c>
      <c r="O36" s="4">
        <f t="shared" si="9"/>
        <v>415861.2</v>
      </c>
      <c r="P36">
        <f t="shared" si="2"/>
        <v>86149.200000000012</v>
      </c>
      <c r="Q36">
        <f t="shared" si="3"/>
        <v>0.20715854232133224</v>
      </c>
      <c r="R36"/>
      <c r="S36" s="2">
        <v>27</v>
      </c>
      <c r="T36" s="1">
        <f>(S36-32)*5/9</f>
        <v>-2.7777777777777777</v>
      </c>
      <c r="U36" s="2">
        <f t="shared" si="10"/>
        <v>12.4178464</v>
      </c>
      <c r="V36" s="2">
        <f t="shared" si="4"/>
        <v>-8.8000000000000966E-2</v>
      </c>
      <c r="W36" s="2">
        <f t="shared" si="5"/>
        <v>1.2411847672778697E-2</v>
      </c>
      <c r="AG36" s="2">
        <f t="shared" si="11"/>
        <v>16.500833333333333</v>
      </c>
      <c r="AH36" s="2">
        <f t="shared" si="12"/>
        <v>-87.405519999999996</v>
      </c>
    </row>
    <row r="37" spans="1:34" x14ac:dyDescent="0.3">
      <c r="A37" s="5">
        <f t="shared" si="8"/>
        <v>17.000833333333333</v>
      </c>
      <c r="B37">
        <v>86</v>
      </c>
      <c r="C37" t="s">
        <v>516</v>
      </c>
      <c r="D37">
        <v>1645001679</v>
      </c>
      <c r="E37">
        <v>10.202</v>
      </c>
      <c r="F37">
        <v>11.497</v>
      </c>
      <c r="G37">
        <v>-7.7069999999999999</v>
      </c>
      <c r="H37">
        <v>0.19070000000000001</v>
      </c>
      <c r="I37">
        <v>0.78010000000000002</v>
      </c>
      <c r="J37">
        <v>4.3079999999999998</v>
      </c>
      <c r="K37">
        <v>11.590999999999999</v>
      </c>
      <c r="L37">
        <v>-628776</v>
      </c>
      <c r="M37">
        <f t="shared" si="0"/>
        <v>11.587634319999999</v>
      </c>
      <c r="N37">
        <f t="shared" si="1"/>
        <v>-343152</v>
      </c>
      <c r="O37" s="4">
        <f t="shared" si="9"/>
        <v>413272.8</v>
      </c>
      <c r="P37">
        <f t="shared" si="2"/>
        <v>70120.799999999988</v>
      </c>
      <c r="Q37">
        <f t="shared" si="3"/>
        <v>0.16967194550427706</v>
      </c>
      <c r="R37"/>
      <c r="U37" s="2">
        <f t="shared" si="10"/>
        <v>11.591226319999999</v>
      </c>
      <c r="V37" s="2">
        <f t="shared" si="4"/>
        <v>-9.3999999999999417E-2</v>
      </c>
      <c r="W37" s="2">
        <f t="shared" si="5"/>
        <v>1.2196704294796863E-2</v>
      </c>
      <c r="AG37" s="2">
        <f t="shared" si="11"/>
        <v>17.000833333333333</v>
      </c>
      <c r="AH37" s="2">
        <f t="shared" si="12"/>
        <v>-88.607378999999995</v>
      </c>
    </row>
    <row r="38" spans="1:34" x14ac:dyDescent="0.3">
      <c r="B38"/>
      <c r="C38"/>
      <c r="D38"/>
      <c r="E38"/>
      <c r="F38"/>
      <c r="G38"/>
      <c r="H38"/>
      <c r="I38"/>
      <c r="J38"/>
      <c r="K38"/>
      <c r="L38"/>
      <c r="M38"/>
      <c r="N38"/>
      <c r="O38" s="4"/>
      <c r="P38"/>
      <c r="Q38"/>
      <c r="R38"/>
      <c r="U38" s="2"/>
      <c r="AG38" s="2">
        <f t="shared" si="11"/>
        <v>0</v>
      </c>
      <c r="AH38" s="2">
        <f t="shared" si="12"/>
        <v>0</v>
      </c>
    </row>
    <row r="39" spans="1:34" x14ac:dyDescent="0.3">
      <c r="B39"/>
      <c r="C39"/>
      <c r="D39"/>
      <c r="E39"/>
      <c r="F39"/>
      <c r="G39"/>
      <c r="H39"/>
      <c r="I39"/>
      <c r="J39"/>
      <c r="K39"/>
      <c r="L39"/>
      <c r="M39"/>
      <c r="N39"/>
      <c r="O39" s="4"/>
      <c r="P39"/>
      <c r="Q39"/>
      <c r="R39"/>
      <c r="U39" s="2"/>
      <c r="AG39" s="2">
        <f t="shared" si="11"/>
        <v>0</v>
      </c>
      <c r="AH39" s="2">
        <f t="shared" si="12"/>
        <v>0</v>
      </c>
    </row>
    <row r="40" spans="1:34" x14ac:dyDescent="0.3">
      <c r="B40"/>
      <c r="C40"/>
      <c r="D40"/>
      <c r="E40"/>
      <c r="F40"/>
      <c r="G40"/>
      <c r="H40"/>
      <c r="I40"/>
      <c r="J40"/>
      <c r="K40"/>
      <c r="L40"/>
      <c r="M40"/>
      <c r="N40"/>
      <c r="O40" s="4"/>
      <c r="P40"/>
      <c r="Q40"/>
      <c r="R40"/>
      <c r="U40" s="2"/>
      <c r="AG40" s="2">
        <f t="shared" si="11"/>
        <v>0</v>
      </c>
      <c r="AH40" s="2">
        <f t="shared" si="12"/>
        <v>0</v>
      </c>
    </row>
    <row r="41" spans="1:34" x14ac:dyDescent="0.3">
      <c r="B41"/>
      <c r="C41"/>
      <c r="D41"/>
      <c r="E41"/>
      <c r="F41"/>
      <c r="G41"/>
      <c r="H41"/>
      <c r="I41"/>
      <c r="J41"/>
      <c r="K41"/>
      <c r="L41"/>
      <c r="M41"/>
      <c r="N41"/>
      <c r="O41" s="4"/>
      <c r="P41"/>
      <c r="Q41"/>
      <c r="R41"/>
      <c r="U41" s="2"/>
      <c r="AG41" s="2">
        <f t="shared" si="11"/>
        <v>0</v>
      </c>
      <c r="AH41" s="2">
        <f t="shared" si="12"/>
        <v>0</v>
      </c>
    </row>
    <row r="42" spans="1:34" x14ac:dyDescent="0.3">
      <c r="B42"/>
      <c r="C42"/>
      <c r="D42"/>
      <c r="E42"/>
      <c r="F42"/>
      <c r="G42"/>
      <c r="H42"/>
      <c r="I42"/>
      <c r="J42"/>
      <c r="K42"/>
      <c r="L42"/>
      <c r="M42"/>
      <c r="N42"/>
      <c r="O42" s="4"/>
      <c r="P42"/>
      <c r="Q42"/>
      <c r="R42"/>
      <c r="U42" s="2"/>
      <c r="AG42" s="2">
        <f t="shared" si="11"/>
        <v>0</v>
      </c>
      <c r="AH42" s="2">
        <f t="shared" si="12"/>
        <v>0</v>
      </c>
    </row>
    <row r="43" spans="1:34" x14ac:dyDescent="0.3">
      <c r="B43"/>
      <c r="C43"/>
      <c r="D43"/>
      <c r="E43"/>
      <c r="F43"/>
      <c r="G43"/>
      <c r="H43"/>
      <c r="I43"/>
      <c r="J43"/>
      <c r="K43"/>
      <c r="L43"/>
      <c r="M43"/>
      <c r="N43"/>
      <c r="O43" s="4"/>
      <c r="P43"/>
      <c r="Q43"/>
      <c r="R43"/>
      <c r="U43" s="2"/>
      <c r="X43" s="5"/>
      <c r="Y43" s="5"/>
      <c r="Z43" s="5"/>
      <c r="AA43" s="5"/>
      <c r="AB43" s="5"/>
      <c r="AC43" s="5"/>
      <c r="AD43" s="5"/>
      <c r="AE43" s="5"/>
      <c r="AF43" s="5"/>
      <c r="AG43" s="5">
        <f t="shared" si="11"/>
        <v>0</v>
      </c>
      <c r="AH43" s="2">
        <f t="shared" si="12"/>
        <v>0</v>
      </c>
    </row>
    <row r="44" spans="1:34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 s="4"/>
      <c r="P44"/>
      <c r="Q44"/>
      <c r="R44"/>
      <c r="U44" s="2"/>
      <c r="X44" s="5"/>
      <c r="Y44" s="5"/>
      <c r="Z44" s="5"/>
      <c r="AA44" s="5"/>
      <c r="AB44" s="5"/>
      <c r="AC44" s="5"/>
      <c r="AD44" s="5"/>
      <c r="AE44" s="5"/>
      <c r="AF44" s="5"/>
      <c r="AG44" s="5">
        <f t="shared" si="11"/>
        <v>0</v>
      </c>
      <c r="AH44" s="2">
        <f t="shared" si="12"/>
        <v>0</v>
      </c>
    </row>
    <row r="45" spans="1:34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 s="4"/>
      <c r="P45"/>
      <c r="Q45"/>
      <c r="R45"/>
      <c r="U45" s="2"/>
      <c r="X45" s="5"/>
      <c r="Y45" s="5"/>
      <c r="Z45" s="5"/>
      <c r="AA45" s="5"/>
      <c r="AB45" s="5"/>
      <c r="AC45" s="5"/>
      <c r="AD45" s="5"/>
      <c r="AE45" s="5"/>
      <c r="AF45" s="5"/>
      <c r="AG45" s="5">
        <f t="shared" si="11"/>
        <v>0</v>
      </c>
      <c r="AH45" s="2">
        <f t="shared" si="12"/>
        <v>0</v>
      </c>
    </row>
    <row r="46" spans="1:34" x14ac:dyDescent="0.3">
      <c r="B46"/>
      <c r="C46"/>
      <c r="D46"/>
      <c r="E46"/>
      <c r="F46"/>
      <c r="G46"/>
      <c r="H46"/>
      <c r="I46"/>
      <c r="J46"/>
      <c r="K46"/>
      <c r="L46"/>
      <c r="M46"/>
      <c r="N46"/>
      <c r="O46" s="4"/>
      <c r="P46"/>
      <c r="Q46"/>
      <c r="R46"/>
      <c r="U46" s="2"/>
      <c r="X46" s="5"/>
      <c r="Y46" s="5"/>
      <c r="Z46" s="5"/>
      <c r="AA46" s="5"/>
      <c r="AB46" s="5"/>
      <c r="AC46" s="5"/>
      <c r="AD46" s="5"/>
      <c r="AE46" s="5"/>
      <c r="AF46" s="5"/>
      <c r="AG46" s="5">
        <f t="shared" si="11"/>
        <v>0</v>
      </c>
      <c r="AH46" s="2">
        <f t="shared" si="12"/>
        <v>0</v>
      </c>
    </row>
    <row r="47" spans="1:34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 s="4"/>
      <c r="P47"/>
      <c r="Q47"/>
      <c r="R47"/>
      <c r="U47" s="2"/>
      <c r="X47" s="5"/>
      <c r="Y47" s="5"/>
      <c r="Z47" s="6"/>
      <c r="AA47" s="6"/>
      <c r="AB47" s="6"/>
      <c r="AC47" s="5"/>
      <c r="AD47" s="5"/>
      <c r="AE47" s="5"/>
      <c r="AF47" s="5"/>
      <c r="AG47" s="5">
        <f t="shared" si="11"/>
        <v>0</v>
      </c>
      <c r="AH47" s="2">
        <f t="shared" si="12"/>
        <v>0</v>
      </c>
    </row>
    <row r="48" spans="1:34" x14ac:dyDescent="0.3">
      <c r="B48"/>
      <c r="C48"/>
      <c r="D48"/>
      <c r="E48"/>
      <c r="F48"/>
      <c r="G48"/>
      <c r="H48"/>
      <c r="I48"/>
      <c r="J48"/>
      <c r="K48"/>
      <c r="L48"/>
      <c r="M48"/>
      <c r="N48"/>
      <c r="O48" s="4"/>
      <c r="P48"/>
      <c r="Q48"/>
      <c r="R48"/>
      <c r="U48" s="2"/>
      <c r="X48" s="6"/>
      <c r="Y48" s="5"/>
      <c r="Z48" s="5"/>
      <c r="AA48" s="5"/>
      <c r="AB48" s="5"/>
      <c r="AC48" s="5"/>
      <c r="AD48" s="5"/>
      <c r="AE48" s="5"/>
      <c r="AF48" s="5"/>
      <c r="AG48" s="5">
        <f t="shared" si="11"/>
        <v>0</v>
      </c>
      <c r="AH48" s="2">
        <f t="shared" si="12"/>
        <v>0</v>
      </c>
    </row>
    <row r="49" spans="2:34" x14ac:dyDescent="0.3">
      <c r="B49"/>
      <c r="C49"/>
      <c r="D49"/>
      <c r="E49"/>
      <c r="F49"/>
      <c r="G49"/>
      <c r="H49"/>
      <c r="I49"/>
      <c r="J49"/>
      <c r="K49"/>
      <c r="L49"/>
      <c r="M49"/>
      <c r="N49"/>
      <c r="O49" s="4"/>
      <c r="P49"/>
      <c r="Q49"/>
      <c r="R49"/>
      <c r="U49" s="2"/>
      <c r="X49" s="5"/>
      <c r="Y49" s="5"/>
      <c r="Z49" s="5"/>
      <c r="AA49" s="5"/>
      <c r="AB49" s="5"/>
      <c r="AC49" s="5"/>
      <c r="AD49" s="5"/>
      <c r="AE49" s="5"/>
      <c r="AF49" s="5"/>
      <c r="AG49" s="5">
        <f t="shared" si="11"/>
        <v>0</v>
      </c>
      <c r="AH49" s="2">
        <f t="shared" si="12"/>
        <v>0</v>
      </c>
    </row>
    <row r="50" spans="2:34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 s="4"/>
      <c r="P50"/>
      <c r="Q50"/>
      <c r="R50"/>
      <c r="U50" s="2"/>
      <c r="X50" s="7"/>
      <c r="Y50" s="6"/>
      <c r="Z50" s="5"/>
      <c r="AA50" s="5"/>
      <c r="AB50" s="5"/>
      <c r="AC50" s="5"/>
      <c r="AD50" s="5"/>
      <c r="AE50" s="5"/>
      <c r="AF50" s="5"/>
      <c r="AG50" s="5">
        <f t="shared" si="11"/>
        <v>0</v>
      </c>
      <c r="AH50" s="2">
        <f t="shared" si="12"/>
        <v>0</v>
      </c>
    </row>
    <row r="51" spans="2:34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 s="4"/>
      <c r="P51"/>
      <c r="Q51"/>
      <c r="R51"/>
      <c r="U51" s="2"/>
      <c r="X51" s="7"/>
      <c r="Y51" s="5"/>
      <c r="Z51" s="5"/>
      <c r="AA51" s="5"/>
      <c r="AB51" s="5"/>
      <c r="AC51" s="5"/>
      <c r="AD51" s="5"/>
      <c r="AE51" s="5"/>
      <c r="AF51" s="5"/>
      <c r="AG51" s="5">
        <f t="shared" si="11"/>
        <v>0</v>
      </c>
      <c r="AH51" s="2">
        <f t="shared" si="12"/>
        <v>0</v>
      </c>
    </row>
    <row r="52" spans="2:34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 s="4"/>
      <c r="P52"/>
      <c r="Q52"/>
      <c r="R52"/>
      <c r="U52" s="2"/>
      <c r="X52" s="5"/>
      <c r="Y52" s="5"/>
      <c r="Z52" s="5"/>
      <c r="AA52" s="5"/>
      <c r="AB52" s="5"/>
      <c r="AC52" s="5"/>
      <c r="AD52" s="5"/>
      <c r="AE52" s="5"/>
      <c r="AF52" s="5"/>
      <c r="AG52" s="5">
        <f t="shared" si="11"/>
        <v>0</v>
      </c>
      <c r="AH52" s="2">
        <f t="shared" si="12"/>
        <v>0</v>
      </c>
    </row>
    <row r="53" spans="2:34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 s="4"/>
      <c r="P53"/>
      <c r="Q53"/>
      <c r="R53"/>
      <c r="U53" s="2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>
        <f t="shared" si="11"/>
        <v>0</v>
      </c>
      <c r="AH53" s="2">
        <f t="shared" si="12"/>
        <v>0</v>
      </c>
    </row>
    <row r="54" spans="2:34" s="5" customFormat="1" ht="13.2" customHeight="1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T54" s="8"/>
      <c r="AG54" s="5">
        <f t="shared" si="11"/>
        <v>0</v>
      </c>
      <c r="AH54" s="5">
        <f t="shared" si="12"/>
        <v>0</v>
      </c>
    </row>
    <row r="55" spans="2:34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 s="4"/>
      <c r="P55"/>
      <c r="Q55"/>
      <c r="R55"/>
      <c r="S55" s="5"/>
      <c r="U55" s="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>
        <f t="shared" si="11"/>
        <v>0</v>
      </c>
      <c r="AH55" s="2">
        <f t="shared" si="12"/>
        <v>0</v>
      </c>
    </row>
    <row r="56" spans="2:34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 s="4"/>
      <c r="P56"/>
      <c r="Q56"/>
      <c r="R56"/>
      <c r="S56" s="5"/>
      <c r="U56" s="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>
        <f t="shared" si="11"/>
        <v>0</v>
      </c>
      <c r="AH56" s="2">
        <f t="shared" si="12"/>
        <v>0</v>
      </c>
    </row>
    <row r="57" spans="2:34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 s="4"/>
      <c r="P57"/>
      <c r="Q57"/>
      <c r="R57"/>
      <c r="S57" s="5"/>
      <c r="U57" s="2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>
        <f t="shared" si="11"/>
        <v>0</v>
      </c>
      <c r="AH57" s="2">
        <f t="shared" si="12"/>
        <v>0</v>
      </c>
    </row>
    <row r="58" spans="2:34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 s="4"/>
      <c r="P58"/>
      <c r="Q58"/>
      <c r="R58"/>
      <c r="S58" s="5"/>
      <c r="U58" s="2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>
        <f t="shared" si="11"/>
        <v>0</v>
      </c>
      <c r="AH58" s="2">
        <f t="shared" si="12"/>
        <v>0</v>
      </c>
    </row>
    <row r="59" spans="2:34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 s="4"/>
      <c r="P59"/>
      <c r="Q59"/>
      <c r="R59"/>
      <c r="S59" s="5"/>
      <c r="U59" s="2"/>
      <c r="V59" s="5"/>
      <c r="W59" s="5"/>
      <c r="X59" s="5"/>
      <c r="Y59" s="5"/>
      <c r="AG59" s="2">
        <f t="shared" si="11"/>
        <v>0</v>
      </c>
      <c r="AH59" s="2">
        <f t="shared" si="12"/>
        <v>0</v>
      </c>
    </row>
    <row r="60" spans="2:34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 s="4"/>
      <c r="P60"/>
      <c r="Q60"/>
      <c r="R60"/>
      <c r="S60" s="5"/>
      <c r="U60" s="2"/>
      <c r="V60" s="5"/>
      <c r="W60" s="5"/>
      <c r="AG60" s="2">
        <f t="shared" si="11"/>
        <v>0</v>
      </c>
      <c r="AH60" s="2">
        <f t="shared" si="12"/>
        <v>0</v>
      </c>
    </row>
    <row r="61" spans="2:34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 s="4"/>
      <c r="P61"/>
      <c r="Q61"/>
      <c r="R61"/>
      <c r="S61" s="5"/>
      <c r="U61" s="2"/>
      <c r="V61" s="5"/>
      <c r="W61" s="5"/>
      <c r="AG61" s="2">
        <f t="shared" si="11"/>
        <v>0</v>
      </c>
      <c r="AH61" s="2">
        <f t="shared" si="12"/>
        <v>0</v>
      </c>
    </row>
    <row r="62" spans="2:34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 s="4"/>
      <c r="P62"/>
      <c r="Q62"/>
      <c r="R62"/>
      <c r="S62" s="5"/>
      <c r="U62" s="2"/>
      <c r="V62" s="5"/>
      <c r="W62" s="5"/>
      <c r="AG62" s="2">
        <f t="shared" si="11"/>
        <v>0</v>
      </c>
      <c r="AH62" s="2">
        <f t="shared" si="12"/>
        <v>0</v>
      </c>
    </row>
    <row r="63" spans="2:34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 s="4"/>
      <c r="P63"/>
      <c r="Q63"/>
      <c r="R63"/>
      <c r="S63" s="5"/>
      <c r="U63" s="2"/>
      <c r="V63" s="5"/>
      <c r="W63" s="5"/>
      <c r="AG63" s="2">
        <f t="shared" si="11"/>
        <v>0</v>
      </c>
      <c r="AH63" s="2">
        <f t="shared" si="12"/>
        <v>0</v>
      </c>
    </row>
    <row r="64" spans="2:34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 s="4"/>
      <c r="P64"/>
      <c r="Q64"/>
      <c r="R64"/>
      <c r="S64" s="5"/>
      <c r="U64" s="2"/>
      <c r="V64" s="5"/>
      <c r="W64" s="5"/>
      <c r="AG64" s="2">
        <f t="shared" si="11"/>
        <v>0</v>
      </c>
      <c r="AH64" s="2">
        <f t="shared" si="12"/>
        <v>0</v>
      </c>
    </row>
    <row r="65" spans="2:34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 s="4"/>
      <c r="P65"/>
      <c r="Q65"/>
      <c r="R65"/>
      <c r="S65" s="5"/>
      <c r="U65" s="2"/>
      <c r="V65" s="5"/>
      <c r="W65" s="5"/>
      <c r="AG65" s="2">
        <f t="shared" si="11"/>
        <v>0</v>
      </c>
      <c r="AH65" s="2">
        <f t="shared" si="12"/>
        <v>0</v>
      </c>
    </row>
    <row r="66" spans="2:34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 s="4"/>
      <c r="P66"/>
      <c r="Q66"/>
      <c r="R66"/>
      <c r="S66" s="5"/>
      <c r="U66" s="2"/>
      <c r="V66" s="5"/>
      <c r="W66" s="5"/>
      <c r="AG66" s="2">
        <f t="shared" ref="AG66:AG87" si="13">A66</f>
        <v>0</v>
      </c>
      <c r="AH66" s="2">
        <f t="shared" ref="AH66:AH87" si="14">F66*G66</f>
        <v>0</v>
      </c>
    </row>
    <row r="67" spans="2:34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 s="4"/>
      <c r="P67"/>
      <c r="Q67"/>
      <c r="R67"/>
      <c r="S67" s="5"/>
      <c r="U67" s="2"/>
      <c r="V67" s="5"/>
      <c r="W67" s="5"/>
      <c r="AG67" s="2">
        <f t="shared" si="13"/>
        <v>0</v>
      </c>
      <c r="AH67" s="2">
        <f t="shared" si="14"/>
        <v>0</v>
      </c>
    </row>
    <row r="68" spans="2:34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 s="4"/>
      <c r="P68"/>
      <c r="Q68"/>
      <c r="R68"/>
      <c r="S68" s="5"/>
      <c r="U68" s="2"/>
      <c r="V68" s="5"/>
      <c r="W68" s="5"/>
      <c r="AG68" s="2">
        <f t="shared" si="13"/>
        <v>0</v>
      </c>
      <c r="AH68" s="2">
        <f t="shared" si="14"/>
        <v>0</v>
      </c>
    </row>
    <row r="69" spans="2:34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 s="4"/>
      <c r="P69"/>
      <c r="Q69"/>
      <c r="R69"/>
      <c r="S69" s="5"/>
      <c r="U69" s="2"/>
      <c r="V69" s="5"/>
      <c r="W69" s="5"/>
      <c r="AG69" s="2">
        <f t="shared" si="13"/>
        <v>0</v>
      </c>
      <c r="AH69" s="2">
        <f t="shared" si="14"/>
        <v>0</v>
      </c>
    </row>
    <row r="70" spans="2:34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 s="4"/>
      <c r="P70"/>
      <c r="Q70"/>
      <c r="R70"/>
      <c r="S70" s="5"/>
      <c r="U70" s="2"/>
      <c r="V70" s="5"/>
      <c r="W70" s="5"/>
      <c r="AG70" s="2">
        <f t="shared" si="13"/>
        <v>0</v>
      </c>
      <c r="AH70" s="2">
        <f t="shared" si="14"/>
        <v>0</v>
      </c>
    </row>
    <row r="71" spans="2:34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 s="4"/>
      <c r="P71"/>
      <c r="Q71"/>
      <c r="R71"/>
      <c r="S71" s="5"/>
      <c r="U71" s="2"/>
      <c r="V71" s="5"/>
      <c r="W71" s="5"/>
      <c r="AG71" s="2">
        <f t="shared" si="13"/>
        <v>0</v>
      </c>
      <c r="AH71" s="2">
        <f t="shared" si="14"/>
        <v>0</v>
      </c>
    </row>
    <row r="72" spans="2:34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 s="4"/>
      <c r="P72"/>
      <c r="Q72"/>
      <c r="R72"/>
      <c r="S72" s="5"/>
      <c r="U72" s="2"/>
      <c r="V72" s="5"/>
      <c r="W72" s="5"/>
      <c r="AG72" s="2">
        <f t="shared" si="13"/>
        <v>0</v>
      </c>
      <c r="AH72" s="2">
        <f t="shared" si="14"/>
        <v>0</v>
      </c>
    </row>
    <row r="73" spans="2:34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 s="4"/>
      <c r="P73"/>
      <c r="Q73"/>
      <c r="R73"/>
      <c r="S73" s="5"/>
      <c r="U73" s="2"/>
      <c r="V73" s="5"/>
      <c r="W73" s="5"/>
      <c r="AG73" s="2">
        <f t="shared" si="13"/>
        <v>0</v>
      </c>
      <c r="AH73" s="2">
        <f t="shared" si="14"/>
        <v>0</v>
      </c>
    </row>
    <row r="74" spans="2:34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 s="4"/>
      <c r="P74"/>
      <c r="Q74"/>
      <c r="R74"/>
      <c r="S74" s="5"/>
      <c r="U74" s="2"/>
      <c r="V74" s="5"/>
      <c r="W74" s="5"/>
      <c r="AG74" s="2">
        <f t="shared" si="13"/>
        <v>0</v>
      </c>
      <c r="AH74" s="2">
        <f t="shared" si="14"/>
        <v>0</v>
      </c>
    </row>
    <row r="75" spans="2:34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 s="4"/>
      <c r="P75"/>
      <c r="Q75"/>
      <c r="R75"/>
      <c r="S75" s="5"/>
      <c r="U75" s="2"/>
      <c r="V75" s="5"/>
      <c r="W75" s="5"/>
      <c r="AG75" s="2">
        <f t="shared" si="13"/>
        <v>0</v>
      </c>
      <c r="AH75" s="2">
        <f t="shared" si="14"/>
        <v>0</v>
      </c>
    </row>
    <row r="76" spans="2:34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 s="4"/>
      <c r="P76"/>
      <c r="Q76"/>
      <c r="R76"/>
      <c r="S76" s="5"/>
      <c r="U76" s="2"/>
      <c r="V76" s="5"/>
      <c r="W76" s="5"/>
      <c r="AG76" s="2">
        <f t="shared" si="13"/>
        <v>0</v>
      </c>
      <c r="AH76" s="2">
        <f t="shared" si="14"/>
        <v>0</v>
      </c>
    </row>
    <row r="77" spans="2:34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 s="4"/>
      <c r="P77"/>
      <c r="Q77"/>
      <c r="R77"/>
      <c r="S77" s="5"/>
      <c r="U77" s="2"/>
      <c r="V77" s="5"/>
      <c r="W77" s="5"/>
      <c r="AG77" s="2">
        <f t="shared" si="13"/>
        <v>0</v>
      </c>
      <c r="AH77" s="2">
        <f t="shared" si="14"/>
        <v>0</v>
      </c>
    </row>
    <row r="78" spans="2:34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 s="4"/>
      <c r="P78"/>
      <c r="Q78"/>
      <c r="R78"/>
      <c r="S78" s="5"/>
      <c r="U78" s="2"/>
      <c r="V78" s="5"/>
      <c r="W78" s="5"/>
      <c r="AG78" s="2">
        <f t="shared" si="13"/>
        <v>0</v>
      </c>
      <c r="AH78" s="2">
        <f t="shared" si="14"/>
        <v>0</v>
      </c>
    </row>
    <row r="79" spans="2:34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 s="4"/>
      <c r="P79"/>
      <c r="Q79"/>
      <c r="R79"/>
      <c r="S79" s="5"/>
      <c r="U79" s="2"/>
      <c r="V79" s="5"/>
      <c r="W79" s="5"/>
      <c r="AG79" s="2">
        <f t="shared" si="13"/>
        <v>0</v>
      </c>
      <c r="AH79" s="2">
        <f t="shared" si="14"/>
        <v>0</v>
      </c>
    </row>
    <row r="80" spans="2:34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 s="4"/>
      <c r="P80"/>
      <c r="Q80"/>
      <c r="R80"/>
      <c r="S80" s="5"/>
      <c r="U80" s="2"/>
      <c r="V80" s="5"/>
      <c r="W80" s="5"/>
      <c r="AG80" s="2">
        <f t="shared" si="13"/>
        <v>0</v>
      </c>
      <c r="AH80" s="2">
        <f t="shared" si="14"/>
        <v>0</v>
      </c>
    </row>
    <row r="81" spans="2:34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 s="4"/>
      <c r="P81"/>
      <c r="Q81"/>
      <c r="R81"/>
      <c r="S81" s="5"/>
      <c r="U81" s="2"/>
      <c r="V81" s="5"/>
      <c r="W81" s="5"/>
      <c r="AG81" s="2">
        <f t="shared" si="13"/>
        <v>0</v>
      </c>
      <c r="AH81" s="2">
        <f t="shared" si="14"/>
        <v>0</v>
      </c>
    </row>
    <row r="82" spans="2:34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 s="4"/>
      <c r="P82"/>
      <c r="Q82"/>
      <c r="R82"/>
      <c r="S82" s="5"/>
      <c r="U82" s="2"/>
      <c r="V82" s="5"/>
      <c r="W82" s="5"/>
      <c r="AG82" s="2">
        <f t="shared" si="13"/>
        <v>0</v>
      </c>
      <c r="AH82" s="2">
        <f t="shared" si="14"/>
        <v>0</v>
      </c>
    </row>
    <row r="83" spans="2:34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 s="4"/>
      <c r="P83"/>
      <c r="Q83"/>
      <c r="R83"/>
      <c r="S83" s="5"/>
      <c r="U83" s="2"/>
      <c r="V83" s="5"/>
      <c r="W83" s="5"/>
      <c r="AG83" s="2">
        <f t="shared" si="13"/>
        <v>0</v>
      </c>
      <c r="AH83" s="2">
        <f t="shared" si="14"/>
        <v>0</v>
      </c>
    </row>
    <row r="84" spans="2:34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 s="4"/>
      <c r="P84"/>
      <c r="Q84"/>
      <c r="R84"/>
      <c r="S84" s="5"/>
      <c r="U84" s="2"/>
      <c r="V84" s="5"/>
      <c r="W84" s="5"/>
      <c r="AG84" s="2">
        <f t="shared" si="13"/>
        <v>0</v>
      </c>
      <c r="AH84" s="2">
        <f t="shared" si="14"/>
        <v>0</v>
      </c>
    </row>
    <row r="85" spans="2:34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 s="4"/>
      <c r="P85"/>
      <c r="Q85"/>
      <c r="R85"/>
      <c r="S85" s="5"/>
      <c r="U85" s="5"/>
      <c r="V85" s="5"/>
      <c r="W85" s="5"/>
      <c r="AG85" s="2">
        <f t="shared" si="13"/>
        <v>0</v>
      </c>
      <c r="AH85" s="2">
        <f t="shared" si="14"/>
        <v>0</v>
      </c>
    </row>
    <row r="86" spans="2:34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 s="4"/>
      <c r="P86"/>
      <c r="Q86"/>
      <c r="R86"/>
      <c r="S86" s="5"/>
      <c r="U86" s="5"/>
      <c r="V86" s="5"/>
      <c r="W86" s="5"/>
      <c r="AG86" s="2">
        <f t="shared" si="13"/>
        <v>0</v>
      </c>
      <c r="AH86" s="2">
        <f t="shared" si="14"/>
        <v>0</v>
      </c>
    </row>
    <row r="87" spans="2:34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 s="4"/>
      <c r="P87"/>
      <c r="Q87"/>
      <c r="R87"/>
      <c r="S87" s="5"/>
      <c r="U87" s="5"/>
      <c r="V87" s="5"/>
      <c r="W87" s="5"/>
      <c r="AG87" s="2">
        <f t="shared" si="13"/>
        <v>0</v>
      </c>
      <c r="AH87" s="2">
        <f t="shared" si="14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9"/>
  <sheetViews>
    <sheetView topLeftCell="A187" workbookViewId="0">
      <selection activeCell="D160" sqref="D160"/>
    </sheetView>
  </sheetViews>
  <sheetFormatPr defaultRowHeight="14.4" x14ac:dyDescent="0.3"/>
  <cols>
    <col min="1" max="1" width="31.109375" customWidth="1"/>
    <col min="2" max="2" width="36.21875" bestFit="1" customWidth="1"/>
  </cols>
  <sheetData>
    <row r="1" spans="1:2" x14ac:dyDescent="0.3">
      <c r="A1" t="s">
        <v>560</v>
      </c>
    </row>
    <row r="2" spans="1:2" x14ac:dyDescent="0.3">
      <c r="A2" t="s">
        <v>559</v>
      </c>
    </row>
    <row r="5" spans="1:2" x14ac:dyDescent="0.3">
      <c r="A5" t="s">
        <v>0</v>
      </c>
    </row>
    <row r="6" spans="1:2" x14ac:dyDescent="0.3">
      <c r="A6" t="s">
        <v>1</v>
      </c>
    </row>
    <row r="7" spans="1:2" x14ac:dyDescent="0.3">
      <c r="A7" t="s">
        <v>2</v>
      </c>
    </row>
    <row r="8" spans="1:2" x14ac:dyDescent="0.3">
      <c r="A8" t="s">
        <v>3</v>
      </c>
    </row>
    <row r="9" spans="1:2" x14ac:dyDescent="0.3">
      <c r="A9" t="s">
        <v>4</v>
      </c>
    </row>
    <row r="10" spans="1:2" x14ac:dyDescent="0.3">
      <c r="A10" t="s">
        <v>5</v>
      </c>
    </row>
    <row r="11" spans="1:2" x14ac:dyDescent="0.3">
      <c r="A11" t="s">
        <v>6</v>
      </c>
    </row>
    <row r="12" spans="1:2" x14ac:dyDescent="0.3">
      <c r="A12" t="s">
        <v>7</v>
      </c>
    </row>
    <row r="13" spans="1:2" x14ac:dyDescent="0.3">
      <c r="A13" t="s">
        <v>8</v>
      </c>
    </row>
    <row r="14" spans="1:2" x14ac:dyDescent="0.3">
      <c r="A14" t="s">
        <v>9</v>
      </c>
    </row>
    <row r="15" spans="1:2" x14ac:dyDescent="0.3">
      <c r="A15" t="s">
        <v>10</v>
      </c>
    </row>
    <row r="16" spans="1:2" x14ac:dyDescent="0.3">
      <c r="A16" t="s">
        <v>11</v>
      </c>
      <c r="B16" t="s">
        <v>12</v>
      </c>
    </row>
    <row r="17" spans="1:2" x14ac:dyDescent="0.3">
      <c r="A17" t="s">
        <v>13</v>
      </c>
      <c r="B17" t="s">
        <v>14</v>
      </c>
    </row>
    <row r="18" spans="1:2" x14ac:dyDescent="0.3">
      <c r="A18" t="s">
        <v>15</v>
      </c>
    </row>
    <row r="19" spans="1:2" x14ac:dyDescent="0.3">
      <c r="A19" t="s">
        <v>16</v>
      </c>
      <c r="B19" t="s">
        <v>17</v>
      </c>
    </row>
    <row r="20" spans="1:2" x14ac:dyDescent="0.3">
      <c r="A20" t="s">
        <v>18</v>
      </c>
      <c r="B20" t="s">
        <v>17</v>
      </c>
    </row>
    <row r="21" spans="1:2" x14ac:dyDescent="0.3">
      <c r="A21" t="s">
        <v>19</v>
      </c>
      <c r="B21" t="s">
        <v>17</v>
      </c>
    </row>
    <row r="22" spans="1:2" x14ac:dyDescent="0.3">
      <c r="A22" t="s">
        <v>20</v>
      </c>
      <c r="B22" t="s">
        <v>21</v>
      </c>
    </row>
    <row r="23" spans="1:2" x14ac:dyDescent="0.3">
      <c r="A23" t="s">
        <v>22</v>
      </c>
      <c r="B23" t="s">
        <v>23</v>
      </c>
    </row>
    <row r="24" spans="1:2" x14ac:dyDescent="0.3">
      <c r="A24" t="s">
        <v>24</v>
      </c>
      <c r="B24" t="s">
        <v>25</v>
      </c>
    </row>
    <row r="25" spans="1:2" x14ac:dyDescent="0.3">
      <c r="A25" t="s">
        <v>26</v>
      </c>
    </row>
    <row r="26" spans="1:2" x14ac:dyDescent="0.3">
      <c r="A26" t="s">
        <v>27</v>
      </c>
      <c r="B26" t="s">
        <v>25</v>
      </c>
    </row>
    <row r="27" spans="1:2" x14ac:dyDescent="0.3">
      <c r="A27" t="s">
        <v>28</v>
      </c>
    </row>
    <row r="28" spans="1:2" x14ac:dyDescent="0.3">
      <c r="A28" t="s">
        <v>29</v>
      </c>
    </row>
    <row r="29" spans="1:2" x14ac:dyDescent="0.3">
      <c r="A29" t="s">
        <v>30</v>
      </c>
    </row>
    <row r="30" spans="1:2" x14ac:dyDescent="0.3">
      <c r="A30" t="s">
        <v>31</v>
      </c>
    </row>
    <row r="31" spans="1:2" x14ac:dyDescent="0.3">
      <c r="A31" t="s">
        <v>32</v>
      </c>
    </row>
    <row r="32" spans="1:2" x14ac:dyDescent="0.3">
      <c r="A32" t="s">
        <v>33</v>
      </c>
    </row>
    <row r="33" spans="1:3" x14ac:dyDescent="0.3">
      <c r="A33" t="s">
        <v>34</v>
      </c>
    </row>
    <row r="34" spans="1:3" x14ac:dyDescent="0.3">
      <c r="A34" t="s">
        <v>35</v>
      </c>
    </row>
    <row r="35" spans="1:3" x14ac:dyDescent="0.3">
      <c r="A35" t="s">
        <v>36</v>
      </c>
    </row>
    <row r="36" spans="1:3" x14ac:dyDescent="0.3">
      <c r="A36" t="s">
        <v>37</v>
      </c>
    </row>
    <row r="37" spans="1:3" x14ac:dyDescent="0.3">
      <c r="A37" t="s">
        <v>38</v>
      </c>
    </row>
    <row r="38" spans="1:3" x14ac:dyDescent="0.3">
      <c r="A38" t="s">
        <v>39</v>
      </c>
    </row>
    <row r="39" spans="1:3" x14ac:dyDescent="0.3">
      <c r="A39" t="s">
        <v>40</v>
      </c>
    </row>
    <row r="40" spans="1:3" x14ac:dyDescent="0.3">
      <c r="A40" t="s">
        <v>41</v>
      </c>
    </row>
    <row r="41" spans="1:3" x14ac:dyDescent="0.3">
      <c r="A41" t="s">
        <v>42</v>
      </c>
    </row>
    <row r="42" spans="1:3" x14ac:dyDescent="0.3">
      <c r="A42" t="s">
        <v>43</v>
      </c>
    </row>
    <row r="43" spans="1:3" x14ac:dyDescent="0.3">
      <c r="A43" t="s">
        <v>44</v>
      </c>
      <c r="B43" t="s">
        <v>45</v>
      </c>
      <c r="C43" t="s">
        <v>46</v>
      </c>
    </row>
    <row r="44" spans="1:3" x14ac:dyDescent="0.3">
      <c r="A44" t="s">
        <v>47</v>
      </c>
    </row>
    <row r="45" spans="1:3" x14ac:dyDescent="0.3">
      <c r="A45" t="s">
        <v>48</v>
      </c>
    </row>
    <row r="46" spans="1:3" x14ac:dyDescent="0.3">
      <c r="A46" t="s">
        <v>49</v>
      </c>
    </row>
    <row r="47" spans="1:3" x14ac:dyDescent="0.3">
      <c r="A47" t="s">
        <v>50</v>
      </c>
    </row>
    <row r="48" spans="1:3" x14ac:dyDescent="0.3">
      <c r="A48" t="s">
        <v>51</v>
      </c>
    </row>
    <row r="49" spans="1:6" x14ac:dyDescent="0.3">
      <c r="A49" t="s">
        <v>395</v>
      </c>
      <c r="B49" t="s">
        <v>394</v>
      </c>
    </row>
    <row r="50" spans="1:6" x14ac:dyDescent="0.3">
      <c r="A50" t="s">
        <v>52</v>
      </c>
      <c r="B50" t="s">
        <v>53</v>
      </c>
    </row>
    <row r="51" spans="1:6" x14ac:dyDescent="0.3">
      <c r="A51" t="s">
        <v>54</v>
      </c>
    </row>
    <row r="52" spans="1:6" x14ac:dyDescent="0.3">
      <c r="A52" t="s">
        <v>55</v>
      </c>
    </row>
    <row r="53" spans="1:6" x14ac:dyDescent="0.3">
      <c r="A53" t="s">
        <v>56</v>
      </c>
      <c r="B53" t="s">
        <v>57</v>
      </c>
      <c r="C53" t="s">
        <v>58</v>
      </c>
      <c r="D53" t="s">
        <v>59</v>
      </c>
      <c r="E53" t="s">
        <v>60</v>
      </c>
      <c r="F53" t="s">
        <v>61</v>
      </c>
    </row>
    <row r="54" spans="1:6" x14ac:dyDescent="0.3">
      <c r="A54" t="s">
        <v>62</v>
      </c>
    </row>
    <row r="55" spans="1:6" x14ac:dyDescent="0.3">
      <c r="A55" t="s">
        <v>63</v>
      </c>
    </row>
    <row r="56" spans="1:6" x14ac:dyDescent="0.3">
      <c r="A56" t="s">
        <v>64</v>
      </c>
      <c r="B56" t="s">
        <v>65</v>
      </c>
    </row>
    <row r="57" spans="1:6" x14ac:dyDescent="0.3">
      <c r="A57" t="s">
        <v>66</v>
      </c>
      <c r="B57" t="s">
        <v>67</v>
      </c>
    </row>
    <row r="58" spans="1:6" x14ac:dyDescent="0.3">
      <c r="A58" t="s">
        <v>68</v>
      </c>
    </row>
    <row r="59" spans="1:6" x14ac:dyDescent="0.3">
      <c r="A59" t="s">
        <v>69</v>
      </c>
    </row>
    <row r="60" spans="1:6" x14ac:dyDescent="0.3">
      <c r="A60" t="s">
        <v>70</v>
      </c>
    </row>
    <row r="61" spans="1:6" x14ac:dyDescent="0.3">
      <c r="A61" t="s">
        <v>71</v>
      </c>
    </row>
    <row r="62" spans="1:6" x14ac:dyDescent="0.3">
      <c r="A62" t="s">
        <v>72</v>
      </c>
    </row>
    <row r="63" spans="1:6" x14ac:dyDescent="0.3">
      <c r="A63" t="s">
        <v>73</v>
      </c>
    </row>
    <row r="64" spans="1:6" x14ac:dyDescent="0.3">
      <c r="A64" t="s">
        <v>74</v>
      </c>
    </row>
    <row r="65" spans="1:11" x14ac:dyDescent="0.3">
      <c r="A65" t="s">
        <v>75</v>
      </c>
    </row>
    <row r="66" spans="1:11" x14ac:dyDescent="0.3">
      <c r="A66">
        <v>0</v>
      </c>
      <c r="B66" t="s">
        <v>740</v>
      </c>
      <c r="C66">
        <v>1645040992</v>
      </c>
      <c r="D66">
        <v>18.187999999999999</v>
      </c>
      <c r="E66">
        <v>13.37</v>
      </c>
      <c r="F66">
        <v>2.653</v>
      </c>
      <c r="G66">
        <v>0.88880000000000003</v>
      </c>
      <c r="H66">
        <v>0.71209999999999996</v>
      </c>
      <c r="I66">
        <v>13.427</v>
      </c>
      <c r="J66">
        <v>13.337</v>
      </c>
      <c r="K66">
        <v>63744</v>
      </c>
    </row>
    <row r="67" spans="1:11" x14ac:dyDescent="0.3">
      <c r="A67">
        <v>1</v>
      </c>
      <c r="B67" t="s">
        <v>739</v>
      </c>
      <c r="C67">
        <v>1645042791</v>
      </c>
      <c r="D67">
        <v>20.187999999999999</v>
      </c>
      <c r="E67">
        <v>13.356999999999999</v>
      </c>
      <c r="F67">
        <v>1.79</v>
      </c>
      <c r="G67">
        <v>0.87780000000000002</v>
      </c>
      <c r="H67">
        <v>0.64319999999999999</v>
      </c>
      <c r="I67">
        <v>13.484999999999999</v>
      </c>
      <c r="J67">
        <v>13.335000000000001</v>
      </c>
      <c r="K67">
        <v>68016</v>
      </c>
    </row>
    <row r="68" spans="1:11" x14ac:dyDescent="0.3">
      <c r="A68">
        <v>2</v>
      </c>
      <c r="B68" t="s">
        <v>738</v>
      </c>
      <c r="C68">
        <v>1645044591</v>
      </c>
      <c r="D68">
        <v>19.420000000000002</v>
      </c>
      <c r="E68">
        <v>13.339</v>
      </c>
      <c r="F68">
        <v>0.98799999999999999</v>
      </c>
      <c r="G68">
        <v>0.89280000000000004</v>
      </c>
      <c r="H68">
        <v>0.65769999999999995</v>
      </c>
      <c r="I68">
        <v>13.467000000000001</v>
      </c>
      <c r="J68">
        <v>13.327</v>
      </c>
      <c r="K68">
        <v>70464</v>
      </c>
    </row>
    <row r="69" spans="1:11" x14ac:dyDescent="0.3">
      <c r="A69">
        <v>3</v>
      </c>
      <c r="B69" t="s">
        <v>737</v>
      </c>
      <c r="C69">
        <v>1645046391</v>
      </c>
      <c r="D69">
        <v>17.806999999999999</v>
      </c>
      <c r="E69">
        <v>13.321999999999999</v>
      </c>
      <c r="F69">
        <v>0.31</v>
      </c>
      <c r="G69">
        <v>0.91300000000000003</v>
      </c>
      <c r="H69">
        <v>0.70020000000000004</v>
      </c>
      <c r="I69">
        <v>13.429</v>
      </c>
      <c r="J69">
        <v>13.318</v>
      </c>
      <c r="K69">
        <v>71448</v>
      </c>
    </row>
    <row r="70" spans="1:11" x14ac:dyDescent="0.3">
      <c r="A70">
        <v>4</v>
      </c>
      <c r="B70" t="s">
        <v>736</v>
      </c>
      <c r="C70">
        <v>1645048191</v>
      </c>
      <c r="D70">
        <v>19.641999999999999</v>
      </c>
      <c r="E70">
        <v>13.313000000000001</v>
      </c>
      <c r="F70">
        <v>-5.8000000000000003E-2</v>
      </c>
      <c r="G70">
        <v>0.89380000000000004</v>
      </c>
      <c r="H70">
        <v>0.63880000000000003</v>
      </c>
      <c r="I70">
        <v>13.476000000000001</v>
      </c>
      <c r="J70">
        <v>13.314</v>
      </c>
      <c r="K70">
        <v>71760</v>
      </c>
    </row>
    <row r="71" spans="1:11" x14ac:dyDescent="0.3">
      <c r="A71">
        <v>5</v>
      </c>
      <c r="B71" t="s">
        <v>735</v>
      </c>
      <c r="C71">
        <v>1645049991</v>
      </c>
      <c r="D71">
        <v>19.652999999999999</v>
      </c>
      <c r="E71">
        <v>13.301</v>
      </c>
      <c r="F71">
        <v>-5.8000000000000003E-2</v>
      </c>
      <c r="G71">
        <v>0.89329999999999998</v>
      </c>
      <c r="H71">
        <v>0.63260000000000005</v>
      </c>
      <c r="I71">
        <v>13.476000000000001</v>
      </c>
      <c r="J71">
        <v>13.302</v>
      </c>
      <c r="K71">
        <v>71640</v>
      </c>
    </row>
    <row r="72" spans="1:11" x14ac:dyDescent="0.3">
      <c r="A72">
        <v>6</v>
      </c>
      <c r="B72" t="s">
        <v>734</v>
      </c>
      <c r="C72">
        <v>1645051791</v>
      </c>
      <c r="D72">
        <v>17.942</v>
      </c>
      <c r="E72">
        <v>13.301</v>
      </c>
      <c r="F72">
        <v>-0.12</v>
      </c>
      <c r="G72">
        <v>0.91159999999999997</v>
      </c>
      <c r="H72">
        <v>0.68289999999999995</v>
      </c>
      <c r="I72">
        <v>13.432</v>
      </c>
      <c r="J72">
        <v>13.303000000000001</v>
      </c>
      <c r="K72">
        <v>71472</v>
      </c>
    </row>
    <row r="73" spans="1:11" x14ac:dyDescent="0.3">
      <c r="A73">
        <v>7</v>
      </c>
      <c r="B73" t="s">
        <v>733</v>
      </c>
      <c r="C73">
        <v>1645053591</v>
      </c>
      <c r="D73">
        <v>18.962</v>
      </c>
      <c r="E73">
        <v>13.305</v>
      </c>
      <c r="F73">
        <v>-5.8000000000000003E-2</v>
      </c>
      <c r="G73">
        <v>0.89990000000000003</v>
      </c>
      <c r="H73">
        <v>0.65229999999999999</v>
      </c>
      <c r="I73">
        <v>13.456</v>
      </c>
      <c r="J73">
        <v>13.307</v>
      </c>
      <c r="K73">
        <v>71256</v>
      </c>
    </row>
    <row r="74" spans="1:11" x14ac:dyDescent="0.3">
      <c r="A74">
        <v>8</v>
      </c>
      <c r="B74" t="s">
        <v>732</v>
      </c>
      <c r="C74">
        <v>1645055392</v>
      </c>
      <c r="D74">
        <v>19.806999999999999</v>
      </c>
      <c r="E74">
        <v>13.305</v>
      </c>
      <c r="F74">
        <v>-0.12</v>
      </c>
      <c r="G74">
        <v>0.8901</v>
      </c>
      <c r="H74">
        <v>0.62670000000000003</v>
      </c>
      <c r="I74">
        <v>13.478999999999999</v>
      </c>
      <c r="J74">
        <v>13.307</v>
      </c>
      <c r="K74">
        <v>71064</v>
      </c>
    </row>
    <row r="75" spans="1:11" x14ac:dyDescent="0.3">
      <c r="A75">
        <v>9</v>
      </c>
      <c r="B75" t="s">
        <v>731</v>
      </c>
      <c r="C75">
        <v>1645057192</v>
      </c>
      <c r="D75">
        <v>18.254999999999999</v>
      </c>
      <c r="E75">
        <v>13.301</v>
      </c>
      <c r="F75">
        <v>-5.8000000000000003E-2</v>
      </c>
      <c r="G75">
        <v>0.90659999999999996</v>
      </c>
      <c r="H75">
        <v>0.6704</v>
      </c>
      <c r="I75">
        <v>13.438000000000001</v>
      </c>
      <c r="J75">
        <v>13.302</v>
      </c>
      <c r="K75">
        <v>70848</v>
      </c>
    </row>
    <row r="76" spans="1:11" x14ac:dyDescent="0.3">
      <c r="A76">
        <v>10</v>
      </c>
      <c r="B76" t="s">
        <v>730</v>
      </c>
      <c r="C76">
        <v>1645058992</v>
      </c>
      <c r="D76">
        <v>18.510000000000002</v>
      </c>
      <c r="E76">
        <v>13.305</v>
      </c>
      <c r="F76">
        <v>-0.12</v>
      </c>
      <c r="G76">
        <v>0.9032</v>
      </c>
      <c r="H76">
        <v>0.66300000000000003</v>
      </c>
      <c r="I76">
        <v>13.444000000000001</v>
      </c>
      <c r="J76">
        <v>13.307</v>
      </c>
      <c r="K76">
        <v>70656</v>
      </c>
    </row>
    <row r="77" spans="1:11" x14ac:dyDescent="0.3">
      <c r="A77">
        <v>11</v>
      </c>
      <c r="B77" t="s">
        <v>729</v>
      </c>
      <c r="C77">
        <v>1645060792</v>
      </c>
      <c r="D77">
        <v>19.875</v>
      </c>
      <c r="E77">
        <v>13.292999999999999</v>
      </c>
      <c r="F77">
        <v>-0.12</v>
      </c>
      <c r="G77">
        <v>0.88780000000000003</v>
      </c>
      <c r="H77">
        <v>0.62329999999999997</v>
      </c>
      <c r="I77">
        <v>13.481</v>
      </c>
      <c r="J77">
        <v>13.292999999999999</v>
      </c>
      <c r="K77">
        <v>70440</v>
      </c>
    </row>
    <row r="78" spans="1:11" x14ac:dyDescent="0.3">
      <c r="A78">
        <v>12</v>
      </c>
      <c r="B78" t="s">
        <v>728</v>
      </c>
      <c r="C78">
        <v>1645062592</v>
      </c>
      <c r="D78">
        <v>18.585000000000001</v>
      </c>
      <c r="E78">
        <v>13.297000000000001</v>
      </c>
      <c r="F78">
        <v>-0.12</v>
      </c>
      <c r="G78">
        <v>0.90139999999999998</v>
      </c>
      <c r="H78">
        <v>0.65759999999999996</v>
      </c>
      <c r="I78">
        <v>13.445</v>
      </c>
      <c r="J78">
        <v>13.298</v>
      </c>
      <c r="K78">
        <v>70224</v>
      </c>
    </row>
    <row r="79" spans="1:11" x14ac:dyDescent="0.3">
      <c r="A79">
        <v>13</v>
      </c>
      <c r="B79" t="s">
        <v>727</v>
      </c>
      <c r="C79">
        <v>1645064392</v>
      </c>
      <c r="D79">
        <v>18.234999999999999</v>
      </c>
      <c r="E79">
        <v>13.301</v>
      </c>
      <c r="F79">
        <v>-0.12</v>
      </c>
      <c r="G79">
        <v>0.90469999999999995</v>
      </c>
      <c r="H79">
        <v>0.66959999999999997</v>
      </c>
      <c r="I79">
        <v>13.436</v>
      </c>
      <c r="J79">
        <v>13.303000000000001</v>
      </c>
      <c r="K79">
        <v>70032</v>
      </c>
    </row>
    <row r="80" spans="1:11" x14ac:dyDescent="0.3">
      <c r="A80">
        <v>14</v>
      </c>
      <c r="B80" t="s">
        <v>726</v>
      </c>
      <c r="C80">
        <v>1645066192</v>
      </c>
      <c r="D80">
        <v>20</v>
      </c>
      <c r="E80">
        <v>13.297000000000001</v>
      </c>
      <c r="F80">
        <v>-0.12</v>
      </c>
      <c r="G80">
        <v>0.88490000000000002</v>
      </c>
      <c r="H80">
        <v>0.61680000000000001</v>
      </c>
      <c r="I80">
        <v>13.483000000000001</v>
      </c>
      <c r="J80">
        <v>13.297000000000001</v>
      </c>
      <c r="K80">
        <v>69864</v>
      </c>
    </row>
    <row r="81" spans="1:11" x14ac:dyDescent="0.3">
      <c r="A81">
        <v>15</v>
      </c>
      <c r="B81" t="s">
        <v>725</v>
      </c>
      <c r="C81">
        <v>1645067992</v>
      </c>
      <c r="D81">
        <v>19.183</v>
      </c>
      <c r="E81">
        <v>13.305</v>
      </c>
      <c r="F81">
        <v>-5.8000000000000003E-2</v>
      </c>
      <c r="G81">
        <v>0.89359999999999995</v>
      </c>
      <c r="H81">
        <v>0.63870000000000005</v>
      </c>
      <c r="I81">
        <v>13.461</v>
      </c>
      <c r="J81">
        <v>13.305999999999999</v>
      </c>
      <c r="K81">
        <v>69744</v>
      </c>
    </row>
    <row r="82" spans="1:11" x14ac:dyDescent="0.3">
      <c r="A82">
        <v>16</v>
      </c>
      <c r="B82" t="s">
        <v>724</v>
      </c>
      <c r="C82">
        <v>1645069792</v>
      </c>
      <c r="D82">
        <v>17.937000000000001</v>
      </c>
      <c r="E82">
        <v>13.301</v>
      </c>
      <c r="F82">
        <v>-5.8000000000000003E-2</v>
      </c>
      <c r="G82">
        <v>0.90690000000000004</v>
      </c>
      <c r="H82">
        <v>0.67569999999999997</v>
      </c>
      <c r="I82">
        <v>13.428000000000001</v>
      </c>
      <c r="J82">
        <v>13.302</v>
      </c>
      <c r="K82">
        <v>69648</v>
      </c>
    </row>
    <row r="83" spans="1:11" x14ac:dyDescent="0.3">
      <c r="A83">
        <v>17</v>
      </c>
      <c r="B83" t="s">
        <v>723</v>
      </c>
      <c r="C83">
        <v>1645071592</v>
      </c>
      <c r="D83">
        <v>20.122</v>
      </c>
      <c r="E83">
        <v>13.297000000000001</v>
      </c>
      <c r="F83">
        <v>-5.8000000000000003E-2</v>
      </c>
      <c r="G83">
        <v>0.88260000000000005</v>
      </c>
      <c r="H83">
        <v>0.61309999999999998</v>
      </c>
      <c r="I83">
        <v>13.486000000000001</v>
      </c>
      <c r="J83">
        <v>13.297000000000001</v>
      </c>
      <c r="K83">
        <v>69528</v>
      </c>
    </row>
    <row r="84" spans="1:11" x14ac:dyDescent="0.3">
      <c r="A84">
        <v>18</v>
      </c>
      <c r="B84" t="s">
        <v>722</v>
      </c>
      <c r="C84">
        <v>1645073392</v>
      </c>
      <c r="D84">
        <v>19.832999999999998</v>
      </c>
      <c r="E84">
        <v>13.297000000000001</v>
      </c>
      <c r="F84">
        <v>-5.8000000000000003E-2</v>
      </c>
      <c r="G84">
        <v>0.88549999999999995</v>
      </c>
      <c r="H84">
        <v>0.61990000000000001</v>
      </c>
      <c r="I84">
        <v>13.478</v>
      </c>
      <c r="J84">
        <v>13.297000000000001</v>
      </c>
      <c r="K84">
        <v>69432</v>
      </c>
    </row>
    <row r="85" spans="1:11" x14ac:dyDescent="0.3">
      <c r="A85">
        <v>19</v>
      </c>
      <c r="B85" t="s">
        <v>721</v>
      </c>
      <c r="C85">
        <v>1645075193</v>
      </c>
      <c r="D85">
        <v>18.434999999999999</v>
      </c>
      <c r="E85">
        <v>13.292999999999999</v>
      </c>
      <c r="F85">
        <v>-5.8000000000000003E-2</v>
      </c>
      <c r="G85">
        <v>0.90059999999999996</v>
      </c>
      <c r="H85">
        <v>0.65769999999999995</v>
      </c>
      <c r="I85">
        <v>13.439</v>
      </c>
      <c r="J85">
        <v>13.292999999999999</v>
      </c>
      <c r="K85">
        <v>69312</v>
      </c>
    </row>
    <row r="86" spans="1:11" x14ac:dyDescent="0.3">
      <c r="A86">
        <v>20</v>
      </c>
      <c r="B86" t="s">
        <v>720</v>
      </c>
      <c r="C86">
        <v>1645076993</v>
      </c>
      <c r="D86">
        <v>18.965</v>
      </c>
      <c r="E86">
        <v>13.297000000000001</v>
      </c>
      <c r="F86">
        <v>-5.8000000000000003E-2</v>
      </c>
      <c r="G86">
        <v>0.89449999999999996</v>
      </c>
      <c r="H86">
        <v>0.64259999999999995</v>
      </c>
      <c r="I86">
        <v>13.454000000000001</v>
      </c>
      <c r="J86">
        <v>13.297000000000001</v>
      </c>
      <c r="K86">
        <v>69216</v>
      </c>
    </row>
    <row r="87" spans="1:11" x14ac:dyDescent="0.3">
      <c r="A87">
        <v>21</v>
      </c>
      <c r="B87" t="s">
        <v>719</v>
      </c>
      <c r="C87">
        <v>1645078793</v>
      </c>
      <c r="D87">
        <v>20.187000000000001</v>
      </c>
      <c r="E87">
        <v>13.297000000000001</v>
      </c>
      <c r="F87">
        <v>-5.8000000000000003E-2</v>
      </c>
      <c r="G87">
        <v>0.88080000000000003</v>
      </c>
      <c r="H87">
        <v>0.60950000000000004</v>
      </c>
      <c r="I87">
        <v>13.487</v>
      </c>
      <c r="J87">
        <v>13.297000000000001</v>
      </c>
      <c r="K87">
        <v>69096</v>
      </c>
    </row>
    <row r="88" spans="1:11" x14ac:dyDescent="0.3">
      <c r="A88">
        <v>22</v>
      </c>
      <c r="B88" t="s">
        <v>718</v>
      </c>
      <c r="C88">
        <v>1645080593</v>
      </c>
      <c r="D88">
        <v>19.058</v>
      </c>
      <c r="E88">
        <v>13.292999999999999</v>
      </c>
      <c r="F88">
        <v>-5.8000000000000003E-2</v>
      </c>
      <c r="G88">
        <v>0.89290000000000003</v>
      </c>
      <c r="H88">
        <v>0.63839999999999997</v>
      </c>
      <c r="I88">
        <v>13.456</v>
      </c>
      <c r="J88">
        <v>13.292999999999999</v>
      </c>
      <c r="K88">
        <v>69000</v>
      </c>
    </row>
    <row r="89" spans="1:11" x14ac:dyDescent="0.3">
      <c r="A89">
        <v>23</v>
      </c>
      <c r="B89" t="s">
        <v>717</v>
      </c>
      <c r="C89">
        <v>1645082393</v>
      </c>
      <c r="D89">
        <v>18.113</v>
      </c>
      <c r="E89">
        <v>13.282999999999999</v>
      </c>
      <c r="F89">
        <v>-5.8000000000000003E-2</v>
      </c>
      <c r="G89">
        <v>0.90300000000000002</v>
      </c>
      <c r="H89">
        <v>0.6673</v>
      </c>
      <c r="I89">
        <v>13.430999999999999</v>
      </c>
      <c r="J89">
        <v>13.284000000000001</v>
      </c>
      <c r="K89">
        <v>68880</v>
      </c>
    </row>
    <row r="90" spans="1:11" x14ac:dyDescent="0.3">
      <c r="A90">
        <v>24</v>
      </c>
      <c r="B90" t="s">
        <v>716</v>
      </c>
      <c r="C90">
        <v>1645084193</v>
      </c>
      <c r="D90">
        <v>20.123000000000001</v>
      </c>
      <c r="E90">
        <v>13.297000000000001</v>
      </c>
      <c r="F90">
        <v>-5.8000000000000003E-2</v>
      </c>
      <c r="G90">
        <v>0.88049999999999995</v>
      </c>
      <c r="H90">
        <v>0.61060000000000003</v>
      </c>
      <c r="I90">
        <v>13.484999999999999</v>
      </c>
      <c r="J90">
        <v>13.297000000000001</v>
      </c>
      <c r="K90">
        <v>68760</v>
      </c>
    </row>
    <row r="91" spans="1:11" x14ac:dyDescent="0.3">
      <c r="A91">
        <v>25</v>
      </c>
      <c r="B91" t="s">
        <v>715</v>
      </c>
      <c r="C91">
        <v>1645085993</v>
      </c>
      <c r="D91">
        <v>19.617999999999999</v>
      </c>
      <c r="E91">
        <v>13.301</v>
      </c>
      <c r="F91">
        <v>-0.12</v>
      </c>
      <c r="G91">
        <v>0.88580000000000003</v>
      </c>
      <c r="H91">
        <v>0.62309999999999999</v>
      </c>
      <c r="I91">
        <v>13.472</v>
      </c>
      <c r="J91">
        <v>13.302</v>
      </c>
      <c r="K91">
        <v>68640</v>
      </c>
    </row>
    <row r="92" spans="1:11" x14ac:dyDescent="0.3">
      <c r="A92">
        <v>26</v>
      </c>
      <c r="B92" t="s">
        <v>714</v>
      </c>
      <c r="C92">
        <v>1645087793</v>
      </c>
      <c r="D92">
        <v>17.972999999999999</v>
      </c>
      <c r="E92">
        <v>13.301</v>
      </c>
      <c r="F92">
        <v>-5.8000000000000003E-2</v>
      </c>
      <c r="G92">
        <v>0.90349999999999997</v>
      </c>
      <c r="H92">
        <v>0.67030000000000001</v>
      </c>
      <c r="I92">
        <v>13.427</v>
      </c>
      <c r="J92">
        <v>13.302</v>
      </c>
      <c r="K92">
        <v>68496</v>
      </c>
    </row>
    <row r="93" spans="1:11" x14ac:dyDescent="0.3">
      <c r="A93">
        <v>27</v>
      </c>
      <c r="B93" t="s">
        <v>713</v>
      </c>
      <c r="C93">
        <v>1645089593</v>
      </c>
      <c r="D93">
        <v>19.283000000000001</v>
      </c>
      <c r="E93">
        <v>13.287000000000001</v>
      </c>
      <c r="F93">
        <v>-0.12</v>
      </c>
      <c r="G93">
        <v>0.88880000000000003</v>
      </c>
      <c r="H93">
        <v>0.63090000000000002</v>
      </c>
      <c r="I93">
        <v>13.462</v>
      </c>
      <c r="J93">
        <v>13.289</v>
      </c>
      <c r="K93">
        <v>68328</v>
      </c>
    </row>
    <row r="94" spans="1:11" x14ac:dyDescent="0.3">
      <c r="A94">
        <v>28</v>
      </c>
      <c r="B94" t="s">
        <v>712</v>
      </c>
      <c r="C94">
        <v>1645091393</v>
      </c>
      <c r="D94">
        <v>20.077999999999999</v>
      </c>
      <c r="E94">
        <v>13.292999999999999</v>
      </c>
      <c r="F94">
        <v>-5.8000000000000003E-2</v>
      </c>
      <c r="G94">
        <v>0.87960000000000005</v>
      </c>
      <c r="H94">
        <v>0.60919999999999996</v>
      </c>
      <c r="I94">
        <v>13.483000000000001</v>
      </c>
      <c r="J94">
        <v>13.292999999999999</v>
      </c>
      <c r="K94">
        <v>68208</v>
      </c>
    </row>
    <row r="95" spans="1:11" x14ac:dyDescent="0.3">
      <c r="A95">
        <v>29</v>
      </c>
      <c r="B95" t="s">
        <v>711</v>
      </c>
      <c r="C95">
        <v>1645093193</v>
      </c>
      <c r="D95">
        <v>18.812000000000001</v>
      </c>
      <c r="E95">
        <v>13.287000000000001</v>
      </c>
      <c r="F95">
        <v>-5.8000000000000003E-2</v>
      </c>
      <c r="G95">
        <v>0.89339999999999997</v>
      </c>
      <c r="H95">
        <v>0.64259999999999995</v>
      </c>
      <c r="I95">
        <v>13.448</v>
      </c>
      <c r="J95">
        <v>13.288</v>
      </c>
      <c r="K95">
        <v>68112</v>
      </c>
    </row>
    <row r="96" spans="1:11" x14ac:dyDescent="0.3">
      <c r="A96">
        <v>30</v>
      </c>
      <c r="B96" t="s">
        <v>710</v>
      </c>
      <c r="C96">
        <v>1645094994</v>
      </c>
      <c r="D96">
        <v>18.43</v>
      </c>
      <c r="E96">
        <v>13.292999999999999</v>
      </c>
      <c r="F96">
        <v>-5.8000000000000003E-2</v>
      </c>
      <c r="G96">
        <v>0.8972</v>
      </c>
      <c r="H96">
        <v>0.65429999999999999</v>
      </c>
      <c r="I96">
        <v>13.438000000000001</v>
      </c>
      <c r="J96">
        <v>13.292999999999999</v>
      </c>
      <c r="K96">
        <v>67992</v>
      </c>
    </row>
    <row r="97" spans="1:11" x14ac:dyDescent="0.3">
      <c r="A97">
        <v>31</v>
      </c>
      <c r="B97" t="s">
        <v>709</v>
      </c>
      <c r="C97">
        <v>1645096794</v>
      </c>
      <c r="D97">
        <v>20.187000000000001</v>
      </c>
      <c r="E97">
        <v>13.282999999999999</v>
      </c>
      <c r="F97">
        <v>-5.8000000000000003E-2</v>
      </c>
      <c r="G97">
        <v>0.87749999999999995</v>
      </c>
      <c r="H97">
        <v>0.60629999999999995</v>
      </c>
      <c r="I97">
        <v>13.484999999999999</v>
      </c>
      <c r="J97">
        <v>13.284000000000001</v>
      </c>
      <c r="K97">
        <v>67896</v>
      </c>
    </row>
    <row r="98" spans="1:11" x14ac:dyDescent="0.3">
      <c r="A98">
        <v>32</v>
      </c>
      <c r="B98" t="s">
        <v>708</v>
      </c>
      <c r="C98">
        <v>1645098594</v>
      </c>
      <c r="D98">
        <v>19.62</v>
      </c>
      <c r="E98">
        <v>13.292999999999999</v>
      </c>
      <c r="F98">
        <v>-5.8000000000000003E-2</v>
      </c>
      <c r="G98">
        <v>0.88360000000000005</v>
      </c>
      <c r="H98">
        <v>0.61960000000000004</v>
      </c>
      <c r="I98">
        <v>13.471</v>
      </c>
      <c r="J98">
        <v>13.292999999999999</v>
      </c>
      <c r="K98">
        <v>67776</v>
      </c>
    </row>
    <row r="99" spans="1:11" x14ac:dyDescent="0.3">
      <c r="A99">
        <v>33</v>
      </c>
      <c r="B99" t="s">
        <v>707</v>
      </c>
      <c r="C99">
        <v>1645100394</v>
      </c>
      <c r="D99">
        <v>18.196999999999999</v>
      </c>
      <c r="E99">
        <v>13.287000000000001</v>
      </c>
      <c r="F99">
        <v>2E-3</v>
      </c>
      <c r="G99">
        <v>0.89900000000000002</v>
      </c>
      <c r="H99">
        <v>0.66110000000000002</v>
      </c>
      <c r="I99">
        <v>13.430999999999999</v>
      </c>
      <c r="J99">
        <v>13.287000000000001</v>
      </c>
      <c r="K99">
        <v>67704</v>
      </c>
    </row>
    <row r="100" spans="1:11" x14ac:dyDescent="0.3">
      <c r="A100">
        <v>34</v>
      </c>
      <c r="B100" t="s">
        <v>706</v>
      </c>
      <c r="C100">
        <v>1645102194</v>
      </c>
      <c r="D100">
        <v>19.533000000000001</v>
      </c>
      <c r="E100">
        <v>13.308999999999999</v>
      </c>
      <c r="F100">
        <v>0.495</v>
      </c>
      <c r="G100">
        <v>0.88549999999999995</v>
      </c>
      <c r="H100">
        <v>0.63639999999999997</v>
      </c>
      <c r="I100">
        <v>13.468</v>
      </c>
      <c r="J100">
        <v>13.304</v>
      </c>
      <c r="K100">
        <v>68160</v>
      </c>
    </row>
    <row r="101" spans="1:11" x14ac:dyDescent="0.3">
      <c r="A101">
        <v>35</v>
      </c>
      <c r="B101" t="s">
        <v>705</v>
      </c>
      <c r="C101">
        <v>1645103995</v>
      </c>
      <c r="D101">
        <v>20.312000000000001</v>
      </c>
      <c r="E101">
        <v>13.391</v>
      </c>
      <c r="F101">
        <v>3.2080000000000002</v>
      </c>
      <c r="G101">
        <v>0.88180000000000003</v>
      </c>
      <c r="H101">
        <v>0.6593</v>
      </c>
      <c r="I101">
        <v>13.49</v>
      </c>
      <c r="J101">
        <v>13.353</v>
      </c>
      <c r="K101">
        <v>70008</v>
      </c>
    </row>
    <row r="102" spans="1:11" x14ac:dyDescent="0.3">
      <c r="A102">
        <v>36</v>
      </c>
      <c r="B102" t="s">
        <v>704</v>
      </c>
      <c r="C102">
        <v>1645105795</v>
      </c>
      <c r="D102">
        <v>20.056999999999999</v>
      </c>
      <c r="E102">
        <v>13.456</v>
      </c>
      <c r="F102">
        <v>4.75</v>
      </c>
      <c r="G102">
        <v>0.90349999999999997</v>
      </c>
      <c r="H102">
        <v>0.72840000000000005</v>
      </c>
      <c r="I102">
        <v>13.494</v>
      </c>
      <c r="J102">
        <v>13.398</v>
      </c>
      <c r="K102">
        <v>77160</v>
      </c>
    </row>
    <row r="103" spans="1:11" x14ac:dyDescent="0.3">
      <c r="A103">
        <v>37</v>
      </c>
      <c r="B103" t="s">
        <v>703</v>
      </c>
      <c r="C103">
        <v>1645107595</v>
      </c>
      <c r="D103">
        <v>20.056999999999999</v>
      </c>
      <c r="E103">
        <v>13.473000000000001</v>
      </c>
      <c r="F103">
        <v>5.5519999999999996</v>
      </c>
      <c r="G103">
        <v>0.92930000000000001</v>
      </c>
      <c r="H103">
        <v>0.74199999999999999</v>
      </c>
      <c r="I103">
        <v>13.52</v>
      </c>
      <c r="J103">
        <v>13.403</v>
      </c>
      <c r="K103">
        <v>86880</v>
      </c>
    </row>
    <row r="104" spans="1:11" x14ac:dyDescent="0.3">
      <c r="A104">
        <v>38</v>
      </c>
      <c r="B104" t="s">
        <v>702</v>
      </c>
      <c r="C104">
        <v>1645109395</v>
      </c>
      <c r="D104">
        <v>20.056999999999999</v>
      </c>
      <c r="E104">
        <v>13.525</v>
      </c>
      <c r="F104">
        <v>7.34</v>
      </c>
      <c r="G104">
        <v>0.9597</v>
      </c>
      <c r="H104">
        <v>0.75780000000000003</v>
      </c>
      <c r="I104">
        <v>13.551</v>
      </c>
      <c r="J104">
        <v>13.433999999999999</v>
      </c>
      <c r="K104">
        <v>98400</v>
      </c>
    </row>
    <row r="105" spans="1:11" x14ac:dyDescent="0.3">
      <c r="A105">
        <v>39</v>
      </c>
      <c r="B105" t="s">
        <v>701</v>
      </c>
      <c r="C105">
        <v>1645111196</v>
      </c>
      <c r="D105">
        <v>20.056999999999999</v>
      </c>
      <c r="E105">
        <v>13.525</v>
      </c>
      <c r="F105">
        <v>8.3879999999999999</v>
      </c>
      <c r="G105">
        <v>0.99660000000000004</v>
      </c>
      <c r="H105">
        <v>0.76249999999999996</v>
      </c>
      <c r="I105">
        <v>13.863</v>
      </c>
      <c r="J105">
        <v>13.423999999999999</v>
      </c>
      <c r="K105">
        <v>112344</v>
      </c>
    </row>
    <row r="106" spans="1:11" x14ac:dyDescent="0.3">
      <c r="A106">
        <v>40</v>
      </c>
      <c r="B106" t="s">
        <v>700</v>
      </c>
      <c r="C106">
        <v>1645112996</v>
      </c>
      <c r="D106">
        <v>20.562000000000001</v>
      </c>
      <c r="E106">
        <v>13.525</v>
      </c>
      <c r="F106">
        <v>7.1550000000000002</v>
      </c>
      <c r="G106">
        <v>1</v>
      </c>
      <c r="H106">
        <v>0.76100000000000001</v>
      </c>
      <c r="I106">
        <v>13.933</v>
      </c>
      <c r="J106">
        <v>13.430999999999999</v>
      </c>
      <c r="K106">
        <v>115584</v>
      </c>
    </row>
    <row r="107" spans="1:11" x14ac:dyDescent="0.3">
      <c r="A107">
        <v>41</v>
      </c>
      <c r="B107" t="s">
        <v>699</v>
      </c>
      <c r="C107">
        <v>1645114796</v>
      </c>
      <c r="D107">
        <v>20.643000000000001</v>
      </c>
      <c r="E107">
        <v>13.795999999999999</v>
      </c>
      <c r="F107">
        <v>9.7449999999999992</v>
      </c>
      <c r="G107">
        <v>0.99960000000000004</v>
      </c>
      <c r="H107">
        <v>0.94789999999999996</v>
      </c>
      <c r="I107">
        <v>13.929</v>
      </c>
      <c r="J107">
        <v>13.513999999999999</v>
      </c>
      <c r="K107">
        <v>121032</v>
      </c>
    </row>
    <row r="108" spans="1:11" x14ac:dyDescent="0.3">
      <c r="A108">
        <v>42</v>
      </c>
      <c r="B108" t="s">
        <v>698</v>
      </c>
      <c r="C108">
        <v>1645116596</v>
      </c>
      <c r="D108">
        <v>21.373000000000001</v>
      </c>
      <c r="E108">
        <v>14.342000000000001</v>
      </c>
      <c r="F108">
        <v>1.2350000000000001</v>
      </c>
      <c r="G108">
        <v>0.99990000000000001</v>
      </c>
      <c r="H108">
        <v>1</v>
      </c>
      <c r="I108">
        <v>13.952999999999999</v>
      </c>
      <c r="J108">
        <v>14.327999999999999</v>
      </c>
      <c r="K108">
        <v>123816</v>
      </c>
    </row>
    <row r="109" spans="1:11" x14ac:dyDescent="0.3">
      <c r="A109">
        <v>43</v>
      </c>
      <c r="B109" t="s">
        <v>697</v>
      </c>
      <c r="C109">
        <v>1645118396</v>
      </c>
      <c r="D109">
        <v>21.37</v>
      </c>
      <c r="E109">
        <v>14.438000000000001</v>
      </c>
      <c r="F109">
        <v>0.31</v>
      </c>
      <c r="G109">
        <v>1</v>
      </c>
      <c r="H109">
        <v>1</v>
      </c>
      <c r="I109">
        <v>13.952999999999999</v>
      </c>
      <c r="J109">
        <v>14.433999999999999</v>
      </c>
      <c r="K109">
        <v>123792</v>
      </c>
    </row>
    <row r="110" spans="1:11" x14ac:dyDescent="0.3">
      <c r="A110">
        <v>44</v>
      </c>
      <c r="B110" t="s">
        <v>696</v>
      </c>
      <c r="C110">
        <v>1645120196</v>
      </c>
      <c r="D110">
        <v>21.437000000000001</v>
      </c>
      <c r="E110">
        <v>14.433</v>
      </c>
      <c r="F110">
        <v>0.187</v>
      </c>
      <c r="G110">
        <v>1</v>
      </c>
      <c r="H110">
        <v>1</v>
      </c>
      <c r="I110">
        <v>13.954000000000001</v>
      </c>
      <c r="J110">
        <v>14.43</v>
      </c>
      <c r="K110">
        <v>123792</v>
      </c>
    </row>
    <row r="111" spans="1:11" x14ac:dyDescent="0.3">
      <c r="A111">
        <v>45</v>
      </c>
      <c r="B111" t="s">
        <v>695</v>
      </c>
      <c r="C111">
        <v>1645121996</v>
      </c>
      <c r="D111">
        <v>21.625</v>
      </c>
      <c r="E111">
        <v>14.438000000000001</v>
      </c>
      <c r="F111">
        <v>0.248</v>
      </c>
      <c r="G111">
        <v>1</v>
      </c>
      <c r="H111">
        <v>1</v>
      </c>
      <c r="I111">
        <v>13.958</v>
      </c>
      <c r="J111">
        <v>14.433999999999999</v>
      </c>
      <c r="K111">
        <v>123792</v>
      </c>
    </row>
    <row r="112" spans="1:11" x14ac:dyDescent="0.3">
      <c r="A112">
        <v>46</v>
      </c>
      <c r="B112" t="s">
        <v>694</v>
      </c>
      <c r="C112">
        <v>1645123795</v>
      </c>
      <c r="D112">
        <v>21.625</v>
      </c>
      <c r="E112">
        <v>14.451000000000001</v>
      </c>
      <c r="F112">
        <v>0.248</v>
      </c>
      <c r="G112">
        <v>1</v>
      </c>
      <c r="H112">
        <v>1</v>
      </c>
      <c r="I112">
        <v>13.958</v>
      </c>
      <c r="J112">
        <v>14.446999999999999</v>
      </c>
      <c r="K112">
        <v>123792</v>
      </c>
    </row>
    <row r="113" spans="1:11" x14ac:dyDescent="0.3">
      <c r="A113">
        <v>47</v>
      </c>
      <c r="B113" t="s">
        <v>693</v>
      </c>
      <c r="C113">
        <v>1645125595</v>
      </c>
      <c r="D113">
        <v>21.625</v>
      </c>
      <c r="E113">
        <v>14.433</v>
      </c>
      <c r="F113">
        <v>0.187</v>
      </c>
      <c r="G113">
        <v>1</v>
      </c>
      <c r="H113">
        <v>1</v>
      </c>
      <c r="I113">
        <v>13.958</v>
      </c>
      <c r="J113">
        <v>14.43</v>
      </c>
      <c r="K113">
        <v>123792</v>
      </c>
    </row>
    <row r="114" spans="1:11" x14ac:dyDescent="0.3">
      <c r="A114">
        <v>48</v>
      </c>
      <c r="B114" t="s">
        <v>692</v>
      </c>
      <c r="C114">
        <v>1645127395</v>
      </c>
      <c r="D114">
        <v>21.625</v>
      </c>
      <c r="E114">
        <v>14.433</v>
      </c>
      <c r="F114">
        <v>0.248</v>
      </c>
      <c r="G114">
        <v>1</v>
      </c>
      <c r="H114">
        <v>1</v>
      </c>
      <c r="I114">
        <v>13.958</v>
      </c>
      <c r="J114">
        <v>14.43</v>
      </c>
      <c r="K114">
        <v>123792</v>
      </c>
    </row>
    <row r="115" spans="1:11" x14ac:dyDescent="0.3">
      <c r="A115">
        <v>49</v>
      </c>
      <c r="B115" t="s">
        <v>691</v>
      </c>
      <c r="C115">
        <v>1645129065</v>
      </c>
      <c r="D115">
        <v>21.556999999999999</v>
      </c>
      <c r="E115">
        <v>14.244</v>
      </c>
      <c r="F115">
        <v>-0.12</v>
      </c>
      <c r="G115">
        <v>0.99980000000000002</v>
      </c>
      <c r="H115">
        <v>1</v>
      </c>
      <c r="I115">
        <v>13.954000000000001</v>
      </c>
      <c r="J115">
        <v>14.246</v>
      </c>
      <c r="K115">
        <v>123744</v>
      </c>
    </row>
    <row r="116" spans="1:11" x14ac:dyDescent="0.3">
      <c r="A116">
        <v>50</v>
      </c>
      <c r="B116" t="s">
        <v>690</v>
      </c>
      <c r="C116">
        <v>1645129101</v>
      </c>
      <c r="D116">
        <v>21.556999999999999</v>
      </c>
      <c r="E116">
        <v>14.231</v>
      </c>
      <c r="F116">
        <v>-0.12</v>
      </c>
      <c r="G116">
        <v>0.99980000000000002</v>
      </c>
      <c r="H116">
        <v>1</v>
      </c>
      <c r="I116">
        <v>13.954000000000001</v>
      </c>
      <c r="J116">
        <v>14.231999999999999</v>
      </c>
      <c r="K116">
        <v>0</v>
      </c>
    </row>
    <row r="117" spans="1:11" x14ac:dyDescent="0.3">
      <c r="A117">
        <v>51</v>
      </c>
      <c r="B117" t="s">
        <v>689</v>
      </c>
      <c r="C117">
        <v>1645129112</v>
      </c>
      <c r="D117">
        <v>21.556999999999999</v>
      </c>
      <c r="E117">
        <v>14.231</v>
      </c>
      <c r="F117">
        <v>-0.12</v>
      </c>
      <c r="G117">
        <v>0.99980000000000002</v>
      </c>
      <c r="H117">
        <v>1</v>
      </c>
      <c r="I117">
        <v>13.954000000000001</v>
      </c>
      <c r="J117">
        <v>14.231999999999999</v>
      </c>
      <c r="K117">
        <v>0</v>
      </c>
    </row>
    <row r="118" spans="1:11" x14ac:dyDescent="0.3">
      <c r="A118">
        <v>52</v>
      </c>
      <c r="B118" t="s">
        <v>688</v>
      </c>
      <c r="C118">
        <v>1645129196</v>
      </c>
      <c r="D118">
        <v>21.497</v>
      </c>
      <c r="E118">
        <v>14.209</v>
      </c>
      <c r="F118">
        <v>-0.12</v>
      </c>
      <c r="G118">
        <v>1</v>
      </c>
      <c r="H118">
        <v>1</v>
      </c>
      <c r="I118">
        <v>13.956</v>
      </c>
      <c r="J118">
        <v>14.211</v>
      </c>
      <c r="K118">
        <v>0</v>
      </c>
    </row>
    <row r="119" spans="1:11" x14ac:dyDescent="0.3">
      <c r="A119">
        <v>53</v>
      </c>
      <c r="B119" t="s">
        <v>687</v>
      </c>
      <c r="C119">
        <v>1645129293</v>
      </c>
      <c r="D119">
        <v>21.492999999999999</v>
      </c>
      <c r="E119">
        <v>13.973000000000001</v>
      </c>
      <c r="F119">
        <v>-4.0679999999999996</v>
      </c>
      <c r="G119">
        <v>0.99970000000000003</v>
      </c>
      <c r="H119">
        <v>1</v>
      </c>
      <c r="I119">
        <v>13.951000000000001</v>
      </c>
      <c r="J119">
        <v>13.999000000000001</v>
      </c>
      <c r="K119">
        <v>-96</v>
      </c>
    </row>
    <row r="120" spans="1:11" x14ac:dyDescent="0.3">
      <c r="A120">
        <v>54</v>
      </c>
      <c r="B120" t="s">
        <v>686</v>
      </c>
      <c r="C120">
        <v>1645129305</v>
      </c>
      <c r="D120">
        <v>21.492999999999999</v>
      </c>
      <c r="E120">
        <v>13.920999999999999</v>
      </c>
      <c r="F120">
        <v>-4.2530000000000001</v>
      </c>
      <c r="G120">
        <v>0.99960000000000004</v>
      </c>
      <c r="H120">
        <v>0.99970000000000003</v>
      </c>
      <c r="I120">
        <v>13.948</v>
      </c>
      <c r="J120">
        <v>13.951000000000001</v>
      </c>
      <c r="K120">
        <v>-144</v>
      </c>
    </row>
    <row r="121" spans="1:11" x14ac:dyDescent="0.3">
      <c r="A121">
        <v>55</v>
      </c>
      <c r="B121" t="s">
        <v>685</v>
      </c>
      <c r="C121">
        <v>1645130997</v>
      </c>
      <c r="D121">
        <v>21.242999999999999</v>
      </c>
      <c r="E121">
        <v>13.18</v>
      </c>
      <c r="F121">
        <v>-3.76</v>
      </c>
      <c r="G121">
        <v>0.98480000000000001</v>
      </c>
      <c r="H121">
        <v>0.45450000000000002</v>
      </c>
      <c r="I121">
        <v>13.683</v>
      </c>
      <c r="J121">
        <v>13.227</v>
      </c>
      <c r="K121">
        <v>-6624</v>
      </c>
    </row>
    <row r="122" spans="1:11" x14ac:dyDescent="0.3">
      <c r="A122">
        <v>56</v>
      </c>
      <c r="B122" t="s">
        <v>684</v>
      </c>
      <c r="C122">
        <v>1645132797</v>
      </c>
      <c r="D122">
        <v>20.742999999999999</v>
      </c>
      <c r="E122">
        <v>13.183999999999999</v>
      </c>
      <c r="F122">
        <v>-3.883</v>
      </c>
      <c r="G122">
        <v>0.97160000000000002</v>
      </c>
      <c r="H122">
        <v>0.50480000000000003</v>
      </c>
      <c r="I122">
        <v>13.579000000000001</v>
      </c>
      <c r="J122">
        <v>13.231999999999999</v>
      </c>
      <c r="K122">
        <v>-13464</v>
      </c>
    </row>
    <row r="123" spans="1:11" x14ac:dyDescent="0.3">
      <c r="A123">
        <v>57</v>
      </c>
      <c r="B123" t="s">
        <v>683</v>
      </c>
      <c r="C123">
        <v>1645134597</v>
      </c>
      <c r="D123">
        <v>20.242999999999999</v>
      </c>
      <c r="E123">
        <v>13.183999999999999</v>
      </c>
      <c r="F123">
        <v>-3.76</v>
      </c>
      <c r="G123">
        <v>0.95850000000000002</v>
      </c>
      <c r="H123">
        <v>0.52270000000000005</v>
      </c>
      <c r="I123">
        <v>13.554</v>
      </c>
      <c r="J123">
        <v>13.231</v>
      </c>
      <c r="K123">
        <v>-20328</v>
      </c>
    </row>
    <row r="124" spans="1:11" x14ac:dyDescent="0.3">
      <c r="A124">
        <v>58</v>
      </c>
      <c r="B124" t="s">
        <v>682</v>
      </c>
      <c r="C124">
        <v>1645136397</v>
      </c>
      <c r="D124">
        <v>19.821999999999999</v>
      </c>
      <c r="E124">
        <v>13.189</v>
      </c>
      <c r="F124">
        <v>-3.9449999999999998</v>
      </c>
      <c r="G124">
        <v>0.9446</v>
      </c>
      <c r="H124">
        <v>0.5383</v>
      </c>
      <c r="I124">
        <v>13.526999999999999</v>
      </c>
      <c r="J124">
        <v>13.237</v>
      </c>
      <c r="K124">
        <v>-27240</v>
      </c>
    </row>
    <row r="125" spans="1:11" x14ac:dyDescent="0.3">
      <c r="A125">
        <v>59</v>
      </c>
      <c r="B125" t="s">
        <v>681</v>
      </c>
      <c r="C125">
        <v>1645138197</v>
      </c>
      <c r="D125">
        <v>19.367999999999999</v>
      </c>
      <c r="E125">
        <v>13.183999999999999</v>
      </c>
      <c r="F125">
        <v>-3.8220000000000001</v>
      </c>
      <c r="G125">
        <v>0.93110000000000004</v>
      </c>
      <c r="H125">
        <v>0.55069999999999997</v>
      </c>
      <c r="I125">
        <v>13.499000000000001</v>
      </c>
      <c r="J125">
        <v>13.231999999999999</v>
      </c>
      <c r="K125">
        <v>-34176</v>
      </c>
    </row>
    <row r="126" spans="1:11" x14ac:dyDescent="0.3">
      <c r="A126">
        <v>60</v>
      </c>
      <c r="B126" t="s">
        <v>680</v>
      </c>
      <c r="C126">
        <v>1645139997</v>
      </c>
      <c r="D126">
        <v>18.876999999999999</v>
      </c>
      <c r="E126">
        <v>13.176</v>
      </c>
      <c r="F126">
        <v>-3.698</v>
      </c>
      <c r="G126">
        <v>0.91810000000000003</v>
      </c>
      <c r="H126">
        <v>0.56530000000000002</v>
      </c>
      <c r="I126">
        <v>13.47</v>
      </c>
      <c r="J126">
        <v>13.223000000000001</v>
      </c>
      <c r="K126">
        <v>-41160</v>
      </c>
    </row>
    <row r="127" spans="1:11" x14ac:dyDescent="0.3">
      <c r="A127">
        <v>61</v>
      </c>
      <c r="B127" t="s">
        <v>679</v>
      </c>
      <c r="C127">
        <v>1645141797</v>
      </c>
      <c r="D127">
        <v>18.431999999999999</v>
      </c>
      <c r="E127">
        <v>13.18</v>
      </c>
      <c r="F127">
        <v>-3.76</v>
      </c>
      <c r="G127">
        <v>0.90459999999999996</v>
      </c>
      <c r="H127">
        <v>0.57789999999999997</v>
      </c>
      <c r="I127">
        <v>13.443</v>
      </c>
      <c r="J127">
        <v>13.227</v>
      </c>
      <c r="K127">
        <v>-48144</v>
      </c>
    </row>
    <row r="128" spans="1:11" x14ac:dyDescent="0.3">
      <c r="A128">
        <v>62</v>
      </c>
      <c r="B128" t="s">
        <v>678</v>
      </c>
      <c r="C128">
        <v>1645143597</v>
      </c>
      <c r="D128">
        <v>19.899999999999999</v>
      </c>
      <c r="E128">
        <v>13.132999999999999</v>
      </c>
      <c r="F128">
        <v>-6.782</v>
      </c>
      <c r="G128">
        <v>0.85880000000000001</v>
      </c>
      <c r="H128">
        <v>0.50370000000000004</v>
      </c>
      <c r="I128">
        <v>13.47</v>
      </c>
      <c r="J128">
        <v>13.215</v>
      </c>
      <c r="K128">
        <v>-59424</v>
      </c>
    </row>
    <row r="129" spans="1:11" x14ac:dyDescent="0.3">
      <c r="A129">
        <v>63</v>
      </c>
      <c r="B129" t="s">
        <v>677</v>
      </c>
      <c r="C129">
        <v>1645145397</v>
      </c>
      <c r="D129">
        <v>21.062000000000001</v>
      </c>
      <c r="E129">
        <v>13.183999999999999</v>
      </c>
      <c r="F129">
        <v>-4.13</v>
      </c>
      <c r="G129">
        <v>0.82520000000000004</v>
      </c>
      <c r="H129">
        <v>0.47649999999999998</v>
      </c>
      <c r="I129">
        <v>13.484999999999999</v>
      </c>
      <c r="J129">
        <v>13.233000000000001</v>
      </c>
      <c r="K129">
        <v>-67008</v>
      </c>
    </row>
    <row r="130" spans="1:11" x14ac:dyDescent="0.3">
      <c r="A130">
        <v>64</v>
      </c>
      <c r="B130" t="s">
        <v>676</v>
      </c>
      <c r="C130">
        <v>1645147197</v>
      </c>
      <c r="D130">
        <v>20.931999999999999</v>
      </c>
      <c r="E130">
        <v>13.18</v>
      </c>
      <c r="F130">
        <v>-3.9449999999999998</v>
      </c>
      <c r="G130">
        <v>0.80810000000000004</v>
      </c>
      <c r="H130">
        <v>0.47639999999999999</v>
      </c>
      <c r="I130">
        <v>13.475</v>
      </c>
      <c r="J130">
        <v>13.228</v>
      </c>
      <c r="K130">
        <v>-73968</v>
      </c>
    </row>
    <row r="131" spans="1:11" x14ac:dyDescent="0.3">
      <c r="A131">
        <v>65</v>
      </c>
      <c r="B131" t="s">
        <v>675</v>
      </c>
      <c r="C131">
        <v>1645148997</v>
      </c>
      <c r="D131">
        <v>20.327999999999999</v>
      </c>
      <c r="E131">
        <v>13.172000000000001</v>
      </c>
      <c r="F131">
        <v>-3.76</v>
      </c>
      <c r="G131">
        <v>0.79679999999999995</v>
      </c>
      <c r="H131">
        <v>0.502</v>
      </c>
      <c r="I131">
        <v>13.455</v>
      </c>
      <c r="J131">
        <v>13.218</v>
      </c>
      <c r="K131">
        <v>-80928</v>
      </c>
    </row>
    <row r="132" spans="1:11" x14ac:dyDescent="0.3">
      <c r="A132">
        <v>66</v>
      </c>
      <c r="B132" t="s">
        <v>674</v>
      </c>
      <c r="C132">
        <v>1645150798</v>
      </c>
      <c r="D132">
        <v>19.87</v>
      </c>
      <c r="E132">
        <v>13.167999999999999</v>
      </c>
      <c r="F132">
        <v>-3.698</v>
      </c>
      <c r="G132">
        <v>0.78400000000000003</v>
      </c>
      <c r="H132">
        <v>0.50719999999999998</v>
      </c>
      <c r="I132">
        <v>13.433999999999999</v>
      </c>
      <c r="J132">
        <v>13.214</v>
      </c>
      <c r="K132">
        <v>-87864</v>
      </c>
    </row>
    <row r="133" spans="1:11" x14ac:dyDescent="0.3">
      <c r="A133">
        <v>67</v>
      </c>
      <c r="B133" t="s">
        <v>673</v>
      </c>
      <c r="C133">
        <v>1645152598</v>
      </c>
      <c r="D133">
        <v>19.495000000000001</v>
      </c>
      <c r="E133">
        <v>13.157999999999999</v>
      </c>
      <c r="F133">
        <v>-3.76</v>
      </c>
      <c r="G133">
        <v>0.7702</v>
      </c>
      <c r="H133">
        <v>0.50680000000000003</v>
      </c>
      <c r="I133">
        <v>13.413</v>
      </c>
      <c r="J133">
        <v>13.206</v>
      </c>
      <c r="K133">
        <v>-94776</v>
      </c>
    </row>
    <row r="134" spans="1:11" x14ac:dyDescent="0.3">
      <c r="A134">
        <v>68</v>
      </c>
      <c r="B134" t="s">
        <v>672</v>
      </c>
      <c r="C134">
        <v>1645154398</v>
      </c>
      <c r="D134">
        <v>19.12</v>
      </c>
      <c r="E134">
        <v>13.15</v>
      </c>
      <c r="F134">
        <v>-4.0069999999999997</v>
      </c>
      <c r="G134">
        <v>0.75660000000000005</v>
      </c>
      <c r="H134">
        <v>0.50180000000000002</v>
      </c>
      <c r="I134">
        <v>13.391999999999999</v>
      </c>
      <c r="J134">
        <v>13.198</v>
      </c>
      <c r="K134">
        <v>-101712</v>
      </c>
    </row>
    <row r="135" spans="1:11" x14ac:dyDescent="0.3">
      <c r="A135">
        <v>69</v>
      </c>
      <c r="B135" t="s">
        <v>671</v>
      </c>
      <c r="C135">
        <v>1645156198</v>
      </c>
      <c r="D135">
        <v>18.742999999999999</v>
      </c>
      <c r="E135">
        <v>13.124000000000001</v>
      </c>
      <c r="F135">
        <v>-3.883</v>
      </c>
      <c r="G135">
        <v>0.74309999999999998</v>
      </c>
      <c r="H135">
        <v>0.47949999999999998</v>
      </c>
      <c r="I135">
        <v>13.371</v>
      </c>
      <c r="J135">
        <v>13.172000000000001</v>
      </c>
      <c r="K135">
        <v>-108648</v>
      </c>
    </row>
    <row r="136" spans="1:11" x14ac:dyDescent="0.3">
      <c r="A136">
        <v>70</v>
      </c>
      <c r="B136" t="s">
        <v>670</v>
      </c>
      <c r="C136">
        <v>1645157998</v>
      </c>
      <c r="D136">
        <v>18.431999999999999</v>
      </c>
      <c r="E136">
        <v>13.098000000000001</v>
      </c>
      <c r="F136">
        <v>-4.0679999999999996</v>
      </c>
      <c r="G136">
        <v>0.72889999999999999</v>
      </c>
      <c r="H136">
        <v>0.43290000000000001</v>
      </c>
      <c r="I136">
        <v>13.352</v>
      </c>
      <c r="J136">
        <v>13.147</v>
      </c>
      <c r="K136">
        <v>-115584</v>
      </c>
    </row>
    <row r="137" spans="1:11" x14ac:dyDescent="0.3">
      <c r="A137">
        <v>71</v>
      </c>
      <c r="B137" t="s">
        <v>669</v>
      </c>
      <c r="C137">
        <v>1645159798</v>
      </c>
      <c r="D137">
        <v>19.891999999999999</v>
      </c>
      <c r="E137">
        <v>13.007999999999999</v>
      </c>
      <c r="F137">
        <v>-6.782</v>
      </c>
      <c r="G137">
        <v>0.68159999999999998</v>
      </c>
      <c r="H137">
        <v>0.35460000000000003</v>
      </c>
      <c r="I137">
        <v>13.358000000000001</v>
      </c>
      <c r="J137">
        <v>13.09</v>
      </c>
      <c r="K137">
        <v>-126504</v>
      </c>
    </row>
    <row r="138" spans="1:11" x14ac:dyDescent="0.3">
      <c r="A138">
        <v>72</v>
      </c>
      <c r="B138" t="s">
        <v>668</v>
      </c>
      <c r="C138">
        <v>1645161598</v>
      </c>
      <c r="D138">
        <v>21.187000000000001</v>
      </c>
      <c r="E138">
        <v>13.051</v>
      </c>
      <c r="F138">
        <v>-3.883</v>
      </c>
      <c r="G138">
        <v>0.64400000000000002</v>
      </c>
      <c r="H138">
        <v>0.34079999999999999</v>
      </c>
      <c r="I138">
        <v>13.352</v>
      </c>
      <c r="J138">
        <v>13.098000000000001</v>
      </c>
      <c r="K138">
        <v>-134184</v>
      </c>
    </row>
    <row r="139" spans="1:11" x14ac:dyDescent="0.3">
      <c r="A139">
        <v>73</v>
      </c>
      <c r="B139" t="s">
        <v>667</v>
      </c>
      <c r="C139">
        <v>1645163398</v>
      </c>
      <c r="D139">
        <v>21.117999999999999</v>
      </c>
      <c r="E139">
        <v>13.051</v>
      </c>
      <c r="F139">
        <v>-3.698</v>
      </c>
      <c r="G139">
        <v>0.62639999999999996</v>
      </c>
      <c r="H139">
        <v>0.3367</v>
      </c>
      <c r="I139">
        <v>13.332000000000001</v>
      </c>
      <c r="J139">
        <v>13.098000000000001</v>
      </c>
      <c r="K139">
        <v>-141120</v>
      </c>
    </row>
    <row r="140" spans="1:11" x14ac:dyDescent="0.3">
      <c r="A140">
        <v>74</v>
      </c>
      <c r="B140" t="s">
        <v>666</v>
      </c>
      <c r="C140">
        <v>1645165198</v>
      </c>
      <c r="D140">
        <v>20.466999999999999</v>
      </c>
      <c r="E140">
        <v>13.029</v>
      </c>
      <c r="F140">
        <v>-4.0069999999999997</v>
      </c>
      <c r="G140">
        <v>0.61680000000000001</v>
      </c>
      <c r="H140">
        <v>0.34039999999999998</v>
      </c>
      <c r="I140">
        <v>13.307</v>
      </c>
      <c r="J140">
        <v>13.077999999999999</v>
      </c>
      <c r="K140">
        <v>-148056</v>
      </c>
    </row>
    <row r="141" spans="1:11" x14ac:dyDescent="0.3">
      <c r="A141">
        <v>75</v>
      </c>
      <c r="B141" t="s">
        <v>665</v>
      </c>
      <c r="C141">
        <v>1645166998</v>
      </c>
      <c r="D141">
        <v>19.827999999999999</v>
      </c>
      <c r="E141">
        <v>13.021000000000001</v>
      </c>
      <c r="F141">
        <v>-3.883</v>
      </c>
      <c r="G141">
        <v>0.60719999999999996</v>
      </c>
      <c r="H141">
        <v>0.34510000000000002</v>
      </c>
      <c r="I141">
        <v>13.282999999999999</v>
      </c>
      <c r="J141">
        <v>13.068</v>
      </c>
      <c r="K141">
        <v>-154992</v>
      </c>
    </row>
    <row r="142" spans="1:11" x14ac:dyDescent="0.3">
      <c r="A142">
        <v>76</v>
      </c>
      <c r="B142" t="s">
        <v>664</v>
      </c>
      <c r="C142">
        <v>1645168799</v>
      </c>
      <c r="D142">
        <v>19.306999999999999</v>
      </c>
      <c r="E142">
        <v>13.025</v>
      </c>
      <c r="F142">
        <v>-4.0069999999999997</v>
      </c>
      <c r="G142">
        <v>0.59609999999999996</v>
      </c>
      <c r="H142">
        <v>0.34970000000000001</v>
      </c>
      <c r="I142">
        <v>13.26</v>
      </c>
      <c r="J142">
        <v>13.073</v>
      </c>
      <c r="K142">
        <v>-161928</v>
      </c>
    </row>
    <row r="143" spans="1:11" x14ac:dyDescent="0.3">
      <c r="A143">
        <v>77</v>
      </c>
      <c r="B143" t="s">
        <v>663</v>
      </c>
      <c r="C143">
        <v>1645170599</v>
      </c>
      <c r="D143">
        <v>18.864999999999998</v>
      </c>
      <c r="E143">
        <v>13.012</v>
      </c>
      <c r="F143">
        <v>-4.0069999999999997</v>
      </c>
      <c r="G143">
        <v>0.58399999999999996</v>
      </c>
      <c r="H143">
        <v>0.35360000000000003</v>
      </c>
      <c r="I143">
        <v>13.241</v>
      </c>
      <c r="J143">
        <v>13.06</v>
      </c>
      <c r="K143">
        <v>-168864</v>
      </c>
    </row>
    <row r="144" spans="1:11" x14ac:dyDescent="0.3">
      <c r="A144">
        <v>78</v>
      </c>
      <c r="B144" t="s">
        <v>662</v>
      </c>
      <c r="C144">
        <v>1645172399</v>
      </c>
      <c r="D144">
        <v>18.43</v>
      </c>
      <c r="E144">
        <v>13.003</v>
      </c>
      <c r="F144">
        <v>-4.0679999999999996</v>
      </c>
      <c r="G144">
        <v>0.57189999999999996</v>
      </c>
      <c r="H144">
        <v>0.35799999999999998</v>
      </c>
      <c r="I144">
        <v>13.223000000000001</v>
      </c>
      <c r="J144">
        <v>13.053000000000001</v>
      </c>
      <c r="K144">
        <v>-175800</v>
      </c>
    </row>
    <row r="145" spans="1:11" x14ac:dyDescent="0.3">
      <c r="A145">
        <v>79</v>
      </c>
      <c r="B145" t="s">
        <v>661</v>
      </c>
      <c r="C145">
        <v>1645174199</v>
      </c>
      <c r="D145">
        <v>19.972000000000001</v>
      </c>
      <c r="E145">
        <v>12.957000000000001</v>
      </c>
      <c r="F145">
        <v>-6.843</v>
      </c>
      <c r="G145">
        <v>0.52070000000000005</v>
      </c>
      <c r="H145">
        <v>0.32400000000000001</v>
      </c>
      <c r="I145">
        <v>13.223000000000001</v>
      </c>
      <c r="J145">
        <v>13.038</v>
      </c>
      <c r="K145">
        <v>-186936</v>
      </c>
    </row>
    <row r="146" spans="1:11" x14ac:dyDescent="0.3">
      <c r="A146">
        <v>80</v>
      </c>
      <c r="B146" t="s">
        <v>660</v>
      </c>
      <c r="C146">
        <v>1645175999</v>
      </c>
      <c r="D146">
        <v>20.998000000000001</v>
      </c>
      <c r="E146">
        <v>13.016999999999999</v>
      </c>
      <c r="F146">
        <v>-3.883</v>
      </c>
      <c r="G146">
        <v>0.4854</v>
      </c>
      <c r="H146">
        <v>0.32179999999999997</v>
      </c>
      <c r="I146">
        <v>13.228999999999999</v>
      </c>
      <c r="J146">
        <v>13.064</v>
      </c>
      <c r="K146">
        <v>-194496</v>
      </c>
    </row>
    <row r="147" spans="1:11" x14ac:dyDescent="0.3">
      <c r="A147">
        <v>81</v>
      </c>
      <c r="B147" t="s">
        <v>659</v>
      </c>
      <c r="C147">
        <v>1645177799</v>
      </c>
      <c r="D147">
        <v>20.76</v>
      </c>
      <c r="E147">
        <v>12.999000000000001</v>
      </c>
      <c r="F147">
        <v>-4.0679999999999996</v>
      </c>
      <c r="G147">
        <v>0.47049999999999997</v>
      </c>
      <c r="H147">
        <v>0.32319999999999999</v>
      </c>
      <c r="I147">
        <v>13.218999999999999</v>
      </c>
      <c r="J147">
        <v>13.047000000000001</v>
      </c>
      <c r="K147">
        <v>-201456</v>
      </c>
    </row>
    <row r="148" spans="1:11" x14ac:dyDescent="0.3">
      <c r="A148">
        <v>82</v>
      </c>
      <c r="B148" t="s">
        <v>658</v>
      </c>
      <c r="C148">
        <v>1645179599</v>
      </c>
      <c r="D148">
        <v>20.117999999999999</v>
      </c>
      <c r="E148">
        <v>12.999000000000001</v>
      </c>
      <c r="F148">
        <v>-3.9449999999999998</v>
      </c>
      <c r="G148">
        <v>0.4617</v>
      </c>
      <c r="H148">
        <v>0.32779999999999998</v>
      </c>
      <c r="I148">
        <v>13.201000000000001</v>
      </c>
      <c r="J148">
        <v>13.047000000000001</v>
      </c>
      <c r="K148">
        <v>-208392</v>
      </c>
    </row>
    <row r="149" spans="1:11" x14ac:dyDescent="0.3">
      <c r="A149">
        <v>83</v>
      </c>
      <c r="B149" t="s">
        <v>657</v>
      </c>
      <c r="C149">
        <v>1645181399</v>
      </c>
      <c r="D149">
        <v>19.495000000000001</v>
      </c>
      <c r="E149">
        <v>12.991</v>
      </c>
      <c r="F149">
        <v>-3.8220000000000001</v>
      </c>
      <c r="G149">
        <v>0.45290000000000002</v>
      </c>
      <c r="H149">
        <v>0.3322</v>
      </c>
      <c r="I149">
        <v>13.182</v>
      </c>
      <c r="J149">
        <v>13.037000000000001</v>
      </c>
      <c r="K149">
        <v>-215328</v>
      </c>
    </row>
    <row r="150" spans="1:11" x14ac:dyDescent="0.3">
      <c r="A150">
        <v>84</v>
      </c>
      <c r="B150" t="s">
        <v>656</v>
      </c>
      <c r="C150">
        <v>1645183199</v>
      </c>
      <c r="D150">
        <v>19.056999999999999</v>
      </c>
      <c r="E150">
        <v>12.977</v>
      </c>
      <c r="F150">
        <v>-3.76</v>
      </c>
      <c r="G150">
        <v>0.44130000000000003</v>
      </c>
      <c r="H150">
        <v>0.33310000000000001</v>
      </c>
      <c r="I150">
        <v>13.167</v>
      </c>
      <c r="J150">
        <v>13.025</v>
      </c>
      <c r="K150">
        <v>-222240</v>
      </c>
    </row>
    <row r="151" spans="1:11" x14ac:dyDescent="0.3">
      <c r="A151">
        <v>85</v>
      </c>
      <c r="B151" t="s">
        <v>655</v>
      </c>
      <c r="C151">
        <v>1645184999</v>
      </c>
      <c r="D151">
        <v>18.745000000000001</v>
      </c>
      <c r="E151">
        <v>12.965</v>
      </c>
      <c r="F151">
        <v>-4.0069999999999997</v>
      </c>
      <c r="G151">
        <v>0.42799999999999999</v>
      </c>
      <c r="H151">
        <v>0.32929999999999998</v>
      </c>
      <c r="I151">
        <v>13.151999999999999</v>
      </c>
      <c r="J151">
        <v>13.012</v>
      </c>
      <c r="K151">
        <v>-229176</v>
      </c>
    </row>
    <row r="152" spans="1:11" x14ac:dyDescent="0.3">
      <c r="A152">
        <v>86</v>
      </c>
      <c r="B152" t="s">
        <v>654</v>
      </c>
      <c r="C152">
        <v>1645186799</v>
      </c>
      <c r="D152">
        <v>18.617999999999999</v>
      </c>
      <c r="E152">
        <v>12.939</v>
      </c>
      <c r="F152">
        <v>-4.0679999999999996</v>
      </c>
      <c r="G152">
        <v>0.41189999999999999</v>
      </c>
      <c r="H152">
        <v>0.32229999999999998</v>
      </c>
      <c r="I152">
        <v>13.143000000000001</v>
      </c>
      <c r="J152">
        <v>12.988</v>
      </c>
      <c r="K152">
        <v>-236088</v>
      </c>
    </row>
    <row r="153" spans="1:11" x14ac:dyDescent="0.3">
      <c r="A153">
        <v>87</v>
      </c>
      <c r="B153" t="s">
        <v>653</v>
      </c>
      <c r="C153">
        <v>1645188600</v>
      </c>
      <c r="D153">
        <v>18.556999999999999</v>
      </c>
      <c r="E153">
        <v>12.922000000000001</v>
      </c>
      <c r="F153">
        <v>-3.8220000000000001</v>
      </c>
      <c r="G153">
        <v>0.39479999999999998</v>
      </c>
      <c r="H153">
        <v>0.31109999999999999</v>
      </c>
      <c r="I153">
        <v>13.125999999999999</v>
      </c>
      <c r="J153">
        <v>12.968999999999999</v>
      </c>
      <c r="K153">
        <v>-242976</v>
      </c>
    </row>
    <row r="154" spans="1:11" x14ac:dyDescent="0.3">
      <c r="A154">
        <v>88</v>
      </c>
      <c r="B154" t="s">
        <v>652</v>
      </c>
      <c r="C154">
        <v>1645190400</v>
      </c>
      <c r="D154">
        <v>18.556999999999999</v>
      </c>
      <c r="E154">
        <v>12.887</v>
      </c>
      <c r="F154">
        <v>-3.637</v>
      </c>
      <c r="G154">
        <v>0.37690000000000001</v>
      </c>
      <c r="H154">
        <v>0.29730000000000001</v>
      </c>
      <c r="I154">
        <v>13.092000000000001</v>
      </c>
      <c r="J154">
        <v>12.933999999999999</v>
      </c>
      <c r="K154">
        <v>-249888</v>
      </c>
    </row>
    <row r="155" spans="1:11" x14ac:dyDescent="0.3">
      <c r="A155">
        <v>89</v>
      </c>
      <c r="B155" t="s">
        <v>651</v>
      </c>
      <c r="C155">
        <v>1645192200</v>
      </c>
      <c r="D155">
        <v>18.492999999999999</v>
      </c>
      <c r="E155">
        <v>12.879</v>
      </c>
      <c r="F155">
        <v>-4.0679999999999996</v>
      </c>
      <c r="G155">
        <v>0.3599</v>
      </c>
      <c r="H155">
        <v>0.28599999999999998</v>
      </c>
      <c r="I155">
        <v>13.057</v>
      </c>
      <c r="J155">
        <v>12.927</v>
      </c>
      <c r="K155">
        <v>-256776</v>
      </c>
    </row>
    <row r="156" spans="1:11" x14ac:dyDescent="0.3">
      <c r="A156">
        <v>90</v>
      </c>
      <c r="B156" t="s">
        <v>650</v>
      </c>
      <c r="C156">
        <v>1645194000</v>
      </c>
      <c r="D156">
        <v>19.547000000000001</v>
      </c>
      <c r="E156">
        <v>12.788</v>
      </c>
      <c r="F156">
        <v>-6.72</v>
      </c>
      <c r="G156">
        <v>0.31409999999999999</v>
      </c>
      <c r="H156">
        <v>0.24340000000000001</v>
      </c>
      <c r="I156">
        <v>13.003</v>
      </c>
      <c r="J156">
        <v>12.87</v>
      </c>
      <c r="K156">
        <v>-267696</v>
      </c>
    </row>
    <row r="157" spans="1:11" x14ac:dyDescent="0.3">
      <c r="A157">
        <v>91</v>
      </c>
      <c r="B157" t="s">
        <v>649</v>
      </c>
      <c r="C157">
        <v>1645195800</v>
      </c>
      <c r="D157">
        <v>20.998000000000001</v>
      </c>
      <c r="E157">
        <v>12.81</v>
      </c>
      <c r="F157">
        <v>-3.698</v>
      </c>
      <c r="G157">
        <v>0.26719999999999999</v>
      </c>
      <c r="H157">
        <v>0.2087</v>
      </c>
      <c r="I157">
        <v>12.955</v>
      </c>
      <c r="J157">
        <v>12.856999999999999</v>
      </c>
      <c r="K157">
        <v>-276216</v>
      </c>
    </row>
    <row r="158" spans="1:11" x14ac:dyDescent="0.3">
      <c r="A158">
        <v>92</v>
      </c>
      <c r="B158" t="s">
        <v>648</v>
      </c>
      <c r="C158">
        <v>1645197600</v>
      </c>
      <c r="D158">
        <v>20.751999999999999</v>
      </c>
      <c r="E158">
        <v>12.784000000000001</v>
      </c>
      <c r="F158">
        <v>-3.637</v>
      </c>
      <c r="G158">
        <v>0.25290000000000001</v>
      </c>
      <c r="H158">
        <v>0.19739999999999999</v>
      </c>
      <c r="I158">
        <v>12.923</v>
      </c>
      <c r="J158">
        <v>12.831</v>
      </c>
      <c r="K158">
        <v>-283128</v>
      </c>
    </row>
    <row r="159" spans="1:11" x14ac:dyDescent="0.3">
      <c r="A159">
        <v>93</v>
      </c>
      <c r="B159" t="s">
        <v>647</v>
      </c>
      <c r="C159">
        <v>1645199400</v>
      </c>
      <c r="D159">
        <v>19.77</v>
      </c>
      <c r="E159">
        <v>12.75</v>
      </c>
      <c r="F159">
        <v>-4.0069999999999997</v>
      </c>
      <c r="G159">
        <v>0.25140000000000001</v>
      </c>
      <c r="H159">
        <v>0.1993</v>
      </c>
      <c r="I159">
        <v>12.893000000000001</v>
      </c>
      <c r="J159">
        <v>12.797000000000001</v>
      </c>
      <c r="K159">
        <v>-290040</v>
      </c>
    </row>
    <row r="160" spans="1:11" x14ac:dyDescent="0.3">
      <c r="A160">
        <v>94</v>
      </c>
      <c r="B160" t="s">
        <v>646</v>
      </c>
      <c r="C160">
        <v>1645201200</v>
      </c>
      <c r="D160">
        <v>18.931999999999999</v>
      </c>
      <c r="E160">
        <v>12.702999999999999</v>
      </c>
      <c r="F160">
        <v>-3.8220000000000001</v>
      </c>
      <c r="G160">
        <v>0.2477</v>
      </c>
      <c r="H160">
        <v>0.21560000000000001</v>
      </c>
      <c r="I160">
        <v>12.853999999999999</v>
      </c>
      <c r="J160">
        <v>12.749000000000001</v>
      </c>
      <c r="K160">
        <v>-296880</v>
      </c>
    </row>
    <row r="161" spans="1:13" x14ac:dyDescent="0.3">
      <c r="A161">
        <v>95</v>
      </c>
      <c r="B161" t="s">
        <v>645</v>
      </c>
      <c r="C161">
        <v>1645203000</v>
      </c>
      <c r="D161">
        <v>18.125</v>
      </c>
      <c r="E161">
        <v>12.586</v>
      </c>
      <c r="F161">
        <v>-6.4119999999999999</v>
      </c>
      <c r="G161">
        <v>0.2404</v>
      </c>
      <c r="H161">
        <v>0.21540000000000001</v>
      </c>
      <c r="I161">
        <v>12.797000000000001</v>
      </c>
      <c r="J161">
        <v>12.667</v>
      </c>
      <c r="K161">
        <v>-305016</v>
      </c>
    </row>
    <row r="162" spans="1:13" x14ac:dyDescent="0.3">
      <c r="A162">
        <v>96</v>
      </c>
      <c r="B162" t="s">
        <v>644</v>
      </c>
      <c r="C162">
        <v>1645204800</v>
      </c>
      <c r="D162">
        <v>20.074999999999999</v>
      </c>
      <c r="E162">
        <v>12.603</v>
      </c>
      <c r="F162">
        <v>-3.9449999999999998</v>
      </c>
      <c r="G162">
        <v>0.1759</v>
      </c>
      <c r="H162">
        <v>0.1739</v>
      </c>
      <c r="I162">
        <v>12.676</v>
      </c>
      <c r="J162">
        <v>12.66</v>
      </c>
      <c r="K162">
        <v>-316608</v>
      </c>
    </row>
    <row r="163" spans="1:13" x14ac:dyDescent="0.3">
      <c r="A163">
        <v>97</v>
      </c>
      <c r="B163" t="s">
        <v>643</v>
      </c>
      <c r="C163">
        <v>1645206600</v>
      </c>
      <c r="D163">
        <v>20.75</v>
      </c>
      <c r="E163">
        <v>12.547000000000001</v>
      </c>
      <c r="F163">
        <v>-3.76</v>
      </c>
      <c r="G163">
        <v>0.14510000000000001</v>
      </c>
      <c r="H163">
        <v>0.16059999999999999</v>
      </c>
      <c r="I163">
        <v>12.491</v>
      </c>
      <c r="J163">
        <v>12.593999999999999</v>
      </c>
      <c r="K163">
        <v>-323616</v>
      </c>
    </row>
    <row r="164" spans="1:13" x14ac:dyDescent="0.3">
      <c r="A164">
        <v>98</v>
      </c>
      <c r="B164" t="s">
        <v>642</v>
      </c>
      <c r="C164">
        <v>1645208401</v>
      </c>
      <c r="D164">
        <v>19.652999999999999</v>
      </c>
      <c r="E164">
        <v>12.167999999999999</v>
      </c>
      <c r="F164">
        <v>-5.1779999999999999</v>
      </c>
      <c r="G164">
        <v>0.1424</v>
      </c>
      <c r="H164">
        <v>0.13700000000000001</v>
      </c>
      <c r="I164">
        <v>12.273</v>
      </c>
      <c r="J164">
        <v>12.231999999999999</v>
      </c>
      <c r="K164">
        <v>-332136</v>
      </c>
    </row>
    <row r="165" spans="1:13" x14ac:dyDescent="0.3">
      <c r="A165">
        <v>99</v>
      </c>
      <c r="B165" t="s">
        <v>641</v>
      </c>
      <c r="C165">
        <v>1645210201</v>
      </c>
      <c r="D165">
        <v>18.161999999999999</v>
      </c>
      <c r="E165">
        <v>11.327999999999999</v>
      </c>
      <c r="F165">
        <v>-5.61</v>
      </c>
      <c r="G165">
        <v>0.14360000000000001</v>
      </c>
      <c r="H165">
        <v>0.1371</v>
      </c>
      <c r="I165">
        <v>11.513999999999999</v>
      </c>
      <c r="J165">
        <v>11.398</v>
      </c>
      <c r="K165">
        <v>-342000</v>
      </c>
    </row>
    <row r="166" spans="1:13" x14ac:dyDescent="0.3">
      <c r="A166" t="s">
        <v>76</v>
      </c>
      <c r="B166" t="s">
        <v>77</v>
      </c>
      <c r="C166" t="s">
        <v>78</v>
      </c>
      <c r="D166" t="s">
        <v>79</v>
      </c>
      <c r="E166" t="s">
        <v>80</v>
      </c>
      <c r="F166" t="s">
        <v>81</v>
      </c>
      <c r="G166" t="s">
        <v>82</v>
      </c>
      <c r="H166" t="s">
        <v>83</v>
      </c>
      <c r="I166" t="s">
        <v>84</v>
      </c>
      <c r="J166" t="s">
        <v>85</v>
      </c>
      <c r="K166" t="s">
        <v>278</v>
      </c>
    </row>
    <row r="167" spans="1:13" x14ac:dyDescent="0.3">
      <c r="A167" t="s">
        <v>86</v>
      </c>
    </row>
    <row r="168" spans="1:13" x14ac:dyDescent="0.3">
      <c r="A168" t="s">
        <v>87</v>
      </c>
    </row>
    <row r="169" spans="1:13" x14ac:dyDescent="0.3">
      <c r="A169" t="s">
        <v>88</v>
      </c>
    </row>
    <row r="170" spans="1:13" x14ac:dyDescent="0.3">
      <c r="A170" t="s">
        <v>89</v>
      </c>
      <c r="B170" t="s">
        <v>90</v>
      </c>
      <c r="C170" t="s">
        <v>614</v>
      </c>
      <c r="D170">
        <v>4</v>
      </c>
      <c r="E170" t="s">
        <v>91</v>
      </c>
    </row>
    <row r="171" spans="1:13" x14ac:dyDescent="0.3">
      <c r="A171" t="s">
        <v>92</v>
      </c>
      <c r="B171" t="s">
        <v>93</v>
      </c>
      <c r="C171" t="s">
        <v>94</v>
      </c>
      <c r="D171" t="s">
        <v>95</v>
      </c>
      <c r="E171" t="s">
        <v>96</v>
      </c>
      <c r="F171" t="s">
        <v>97</v>
      </c>
      <c r="G171" t="s">
        <v>98</v>
      </c>
      <c r="H171">
        <v>1.6000000000000001E-3</v>
      </c>
      <c r="I171">
        <v>0.2</v>
      </c>
      <c r="J171">
        <v>7.7000000000000002E-3</v>
      </c>
      <c r="K171">
        <v>83</v>
      </c>
      <c r="L171">
        <v>70</v>
      </c>
      <c r="M171" t="s">
        <v>99</v>
      </c>
    </row>
    <row r="172" spans="1:13" x14ac:dyDescent="0.3">
      <c r="A172" t="s">
        <v>613</v>
      </c>
      <c r="B172" t="s">
        <v>243</v>
      </c>
    </row>
    <row r="173" spans="1:13" x14ac:dyDescent="0.3">
      <c r="A173" t="s">
        <v>640</v>
      </c>
      <c r="B173" t="s">
        <v>100</v>
      </c>
    </row>
    <row r="174" spans="1:13" x14ac:dyDescent="0.3">
      <c r="A174" t="s">
        <v>611</v>
      </c>
      <c r="B174" t="s">
        <v>101</v>
      </c>
    </row>
    <row r="175" spans="1:13" x14ac:dyDescent="0.3">
      <c r="A175" t="s">
        <v>639</v>
      </c>
      <c r="B175" t="s">
        <v>102</v>
      </c>
      <c r="C175" t="s">
        <v>25</v>
      </c>
    </row>
    <row r="176" spans="1:13" x14ac:dyDescent="0.3">
      <c r="A176" t="s">
        <v>638</v>
      </c>
      <c r="B176" t="s">
        <v>25</v>
      </c>
    </row>
    <row r="177" spans="1:2" x14ac:dyDescent="0.3">
      <c r="A177" t="s">
        <v>637</v>
      </c>
      <c r="B177" t="s">
        <v>25</v>
      </c>
    </row>
    <row r="178" spans="1:2" x14ac:dyDescent="0.3">
      <c r="A178" t="s">
        <v>608</v>
      </c>
      <c r="B178" t="s">
        <v>25</v>
      </c>
    </row>
    <row r="179" spans="1:2" x14ac:dyDescent="0.3">
      <c r="A179" t="s">
        <v>636</v>
      </c>
      <c r="B179" t="s">
        <v>25</v>
      </c>
    </row>
    <row r="180" spans="1:2" x14ac:dyDescent="0.3">
      <c r="A180" t="s">
        <v>607</v>
      </c>
      <c r="B180" t="s">
        <v>25</v>
      </c>
    </row>
    <row r="181" spans="1:2" x14ac:dyDescent="0.3">
      <c r="A181" t="s">
        <v>103</v>
      </c>
      <c r="B181" t="s">
        <v>104</v>
      </c>
    </row>
    <row r="182" spans="1:2" x14ac:dyDescent="0.3">
      <c r="A182" t="s">
        <v>635</v>
      </c>
      <c r="B182" t="s">
        <v>104</v>
      </c>
    </row>
    <row r="183" spans="1:2" x14ac:dyDescent="0.3">
      <c r="A183" t="s">
        <v>146</v>
      </c>
      <c r="B183" t="s">
        <v>105</v>
      </c>
    </row>
    <row r="184" spans="1:2" x14ac:dyDescent="0.3">
      <c r="A184" t="s">
        <v>634</v>
      </c>
      <c r="B184" t="s">
        <v>105</v>
      </c>
    </row>
    <row r="185" spans="1:2" x14ac:dyDescent="0.3">
      <c r="A185" t="s">
        <v>633</v>
      </c>
    </row>
    <row r="186" spans="1:2" x14ac:dyDescent="0.3">
      <c r="A186" t="s">
        <v>632</v>
      </c>
    </row>
    <row r="187" spans="1:2" x14ac:dyDescent="0.3">
      <c r="A187" t="s">
        <v>631</v>
      </c>
      <c r="B187" t="s">
        <v>106</v>
      </c>
    </row>
    <row r="188" spans="1:2" x14ac:dyDescent="0.3">
      <c r="A188" t="s">
        <v>630</v>
      </c>
      <c r="B188" t="s">
        <v>106</v>
      </c>
    </row>
    <row r="189" spans="1:2" x14ac:dyDescent="0.3">
      <c r="A189" t="s">
        <v>107</v>
      </c>
    </row>
    <row r="190" spans="1:2" x14ac:dyDescent="0.3">
      <c r="A190" t="s">
        <v>108</v>
      </c>
      <c r="B190" t="s">
        <v>25</v>
      </c>
    </row>
    <row r="191" spans="1:2" x14ac:dyDescent="0.3">
      <c r="A191" t="s">
        <v>152</v>
      </c>
      <c r="B191" t="s">
        <v>109</v>
      </c>
    </row>
    <row r="192" spans="1:2" x14ac:dyDescent="0.3">
      <c r="A192" t="s">
        <v>110</v>
      </c>
    </row>
    <row r="193" spans="1:3" x14ac:dyDescent="0.3">
      <c r="A193" t="s">
        <v>111</v>
      </c>
      <c r="B193" t="s">
        <v>112</v>
      </c>
      <c r="C193" t="s">
        <v>104</v>
      </c>
    </row>
    <row r="194" spans="1:3" x14ac:dyDescent="0.3">
      <c r="A194" t="s">
        <v>113</v>
      </c>
      <c r="B194" t="s">
        <v>114</v>
      </c>
      <c r="C194" t="s">
        <v>104</v>
      </c>
    </row>
    <row r="195" spans="1:3" x14ac:dyDescent="0.3">
      <c r="A195" t="s">
        <v>629</v>
      </c>
      <c r="B195" t="s">
        <v>104</v>
      </c>
    </row>
    <row r="196" spans="1:3" x14ac:dyDescent="0.3">
      <c r="A196" t="s">
        <v>628</v>
      </c>
      <c r="B196" t="s">
        <v>231</v>
      </c>
      <c r="C196" t="s">
        <v>104</v>
      </c>
    </row>
    <row r="197" spans="1:3" x14ac:dyDescent="0.3">
      <c r="A197" t="s">
        <v>601</v>
      </c>
      <c r="B197" t="s">
        <v>104</v>
      </c>
    </row>
    <row r="198" spans="1:3" x14ac:dyDescent="0.3">
      <c r="A198" t="s">
        <v>627</v>
      </c>
      <c r="B198" t="s">
        <v>104</v>
      </c>
    </row>
    <row r="199" spans="1:3" x14ac:dyDescent="0.3">
      <c r="A199" t="s">
        <v>626</v>
      </c>
      <c r="B199" t="s">
        <v>104</v>
      </c>
    </row>
    <row r="200" spans="1:3" x14ac:dyDescent="0.3">
      <c r="A200" t="s">
        <v>625</v>
      </c>
    </row>
    <row r="201" spans="1:3" x14ac:dyDescent="0.3">
      <c r="A201" t="s">
        <v>624</v>
      </c>
    </row>
    <row r="202" spans="1:3" x14ac:dyDescent="0.3">
      <c r="A202" t="s">
        <v>115</v>
      </c>
      <c r="B202" t="s">
        <v>116</v>
      </c>
    </row>
    <row r="203" spans="1:3" x14ac:dyDescent="0.3">
      <c r="A203" t="s">
        <v>117</v>
      </c>
      <c r="B203" t="s">
        <v>118</v>
      </c>
    </row>
    <row r="204" spans="1:3" x14ac:dyDescent="0.3">
      <c r="A204" t="s">
        <v>597</v>
      </c>
      <c r="B204" t="s">
        <v>118</v>
      </c>
    </row>
    <row r="205" spans="1:3" x14ac:dyDescent="0.3">
      <c r="A205" t="s">
        <v>119</v>
      </c>
      <c r="B205" t="s">
        <v>120</v>
      </c>
    </row>
    <row r="206" spans="1:3" x14ac:dyDescent="0.3">
      <c r="A206" t="s">
        <v>121</v>
      </c>
      <c r="B206" t="s">
        <v>122</v>
      </c>
    </row>
    <row r="207" spans="1:3" x14ac:dyDescent="0.3">
      <c r="A207" t="s">
        <v>596</v>
      </c>
    </row>
    <row r="208" spans="1:3" x14ac:dyDescent="0.3">
      <c r="A208" t="s">
        <v>123</v>
      </c>
    </row>
    <row r="209" spans="1:4" x14ac:dyDescent="0.3">
      <c r="A209" t="s">
        <v>124</v>
      </c>
      <c r="B209">
        <v>0</v>
      </c>
    </row>
    <row r="210" spans="1:4" x14ac:dyDescent="0.3">
      <c r="A210">
        <v>0</v>
      </c>
      <c r="B210" t="s">
        <v>125</v>
      </c>
    </row>
    <row r="211" spans="1:4" x14ac:dyDescent="0.3">
      <c r="A211" t="s">
        <v>595</v>
      </c>
      <c r="B211" t="s">
        <v>127</v>
      </c>
    </row>
    <row r="212" spans="1:4" x14ac:dyDescent="0.3">
      <c r="A212" t="s">
        <v>126</v>
      </c>
      <c r="B212">
        <v>0</v>
      </c>
    </row>
    <row r="213" spans="1:4" x14ac:dyDescent="0.3">
      <c r="A213">
        <v>9.2999999999999997E-5</v>
      </c>
      <c r="B213" t="s">
        <v>127</v>
      </c>
    </row>
    <row r="214" spans="1:4" x14ac:dyDescent="0.3">
      <c r="A214" t="s">
        <v>594</v>
      </c>
      <c r="B214" t="s">
        <v>623</v>
      </c>
    </row>
    <row r="215" spans="1:4" x14ac:dyDescent="0.3">
      <c r="A215" t="s">
        <v>128</v>
      </c>
      <c r="B215" t="s">
        <v>129</v>
      </c>
    </row>
    <row r="216" spans="1:4" x14ac:dyDescent="0.3">
      <c r="A216" t="s">
        <v>130</v>
      </c>
      <c r="B216" t="s">
        <v>131</v>
      </c>
    </row>
    <row r="217" spans="1:4" x14ac:dyDescent="0.3">
      <c r="A217" t="s">
        <v>592</v>
      </c>
      <c r="B217" t="s">
        <v>127</v>
      </c>
    </row>
    <row r="218" spans="1:4" x14ac:dyDescent="0.3">
      <c r="A218" t="s">
        <v>133</v>
      </c>
    </row>
    <row r="219" spans="1:4" x14ac:dyDescent="0.3">
      <c r="A219" t="s">
        <v>134</v>
      </c>
    </row>
    <row r="220" spans="1:4" x14ac:dyDescent="0.3">
      <c r="A220" t="s">
        <v>622</v>
      </c>
      <c r="B220" t="s">
        <v>135</v>
      </c>
      <c r="C220" t="s">
        <v>136</v>
      </c>
      <c r="D220" t="s">
        <v>25</v>
      </c>
    </row>
    <row r="221" spans="1:4" x14ac:dyDescent="0.3">
      <c r="A221" t="s">
        <v>137</v>
      </c>
    </row>
    <row r="222" spans="1:4" x14ac:dyDescent="0.3">
      <c r="A222" t="s">
        <v>138</v>
      </c>
    </row>
    <row r="223" spans="1:4" x14ac:dyDescent="0.3">
      <c r="A223" t="s">
        <v>621</v>
      </c>
    </row>
    <row r="224" spans="1:4" x14ac:dyDescent="0.3">
      <c r="A224" t="s">
        <v>139</v>
      </c>
    </row>
    <row r="225" spans="1:13" x14ac:dyDescent="0.3">
      <c r="A225" t="s">
        <v>620</v>
      </c>
    </row>
    <row r="226" spans="1:13" x14ac:dyDescent="0.3">
      <c r="A226" t="s">
        <v>619</v>
      </c>
    </row>
    <row r="227" spans="1:13" x14ac:dyDescent="0.3">
      <c r="A227" t="s">
        <v>618</v>
      </c>
      <c r="B227" t="s">
        <v>25</v>
      </c>
    </row>
    <row r="228" spans="1:13" x14ac:dyDescent="0.3">
      <c r="A228" t="s">
        <v>617</v>
      </c>
    </row>
    <row r="229" spans="1:13" x14ac:dyDescent="0.3">
      <c r="A229" t="s">
        <v>616</v>
      </c>
    </row>
    <row r="230" spans="1:13" x14ac:dyDescent="0.3">
      <c r="A230" t="s">
        <v>615</v>
      </c>
    </row>
    <row r="232" spans="1:13" x14ac:dyDescent="0.3">
      <c r="A232" t="s">
        <v>140</v>
      </c>
    </row>
    <row r="233" spans="1:13" x14ac:dyDescent="0.3">
      <c r="A233" t="s">
        <v>141</v>
      </c>
    </row>
    <row r="234" spans="1:13" x14ac:dyDescent="0.3">
      <c r="A234" t="s">
        <v>140</v>
      </c>
    </row>
    <row r="235" spans="1:13" x14ac:dyDescent="0.3">
      <c r="A235" t="s">
        <v>142</v>
      </c>
    </row>
    <row r="236" spans="1:13" x14ac:dyDescent="0.3">
      <c r="A236" t="s">
        <v>89</v>
      </c>
      <c r="B236" t="s">
        <v>90</v>
      </c>
      <c r="C236" t="s">
        <v>614</v>
      </c>
      <c r="D236">
        <v>4</v>
      </c>
      <c r="E236" t="s">
        <v>91</v>
      </c>
    </row>
    <row r="237" spans="1:13" x14ac:dyDescent="0.3">
      <c r="A237" t="s">
        <v>92</v>
      </c>
      <c r="B237" t="s">
        <v>93</v>
      </c>
      <c r="C237" t="s">
        <v>94</v>
      </c>
      <c r="D237" t="s">
        <v>95</v>
      </c>
      <c r="E237" t="s">
        <v>96</v>
      </c>
      <c r="F237" t="s">
        <v>97</v>
      </c>
      <c r="G237" t="s">
        <v>98</v>
      </c>
      <c r="H237">
        <v>1.6000000000000001E-3</v>
      </c>
      <c r="I237">
        <v>0.2</v>
      </c>
      <c r="J237">
        <v>7.7000000000000002E-3</v>
      </c>
      <c r="K237">
        <v>83</v>
      </c>
      <c r="L237">
        <v>70</v>
      </c>
      <c r="M237" t="s">
        <v>99</v>
      </c>
    </row>
    <row r="238" spans="1:13" x14ac:dyDescent="0.3">
      <c r="A238" t="s">
        <v>613</v>
      </c>
      <c r="B238" t="s">
        <v>243</v>
      </c>
    </row>
    <row r="239" spans="1:13" x14ac:dyDescent="0.3">
      <c r="A239" t="s">
        <v>612</v>
      </c>
      <c r="B239" t="s">
        <v>100</v>
      </c>
    </row>
    <row r="240" spans="1:13" x14ac:dyDescent="0.3">
      <c r="A240" t="s">
        <v>611</v>
      </c>
      <c r="B240" t="s">
        <v>101</v>
      </c>
    </row>
    <row r="241" spans="1:3" x14ac:dyDescent="0.3">
      <c r="A241" t="s">
        <v>610</v>
      </c>
      <c r="B241" t="s">
        <v>102</v>
      </c>
      <c r="C241" t="s">
        <v>25</v>
      </c>
    </row>
    <row r="242" spans="1:3" x14ac:dyDescent="0.3">
      <c r="A242" t="s">
        <v>609</v>
      </c>
      <c r="B242" t="s">
        <v>25</v>
      </c>
    </row>
    <row r="243" spans="1:3" x14ac:dyDescent="0.3">
      <c r="A243" t="s">
        <v>143</v>
      </c>
      <c r="B243" t="s">
        <v>25</v>
      </c>
    </row>
    <row r="244" spans="1:3" x14ac:dyDescent="0.3">
      <c r="A244" t="s">
        <v>608</v>
      </c>
      <c r="B244" t="s">
        <v>25</v>
      </c>
    </row>
    <row r="245" spans="1:3" x14ac:dyDescent="0.3">
      <c r="A245" t="s">
        <v>144</v>
      </c>
      <c r="B245" t="s">
        <v>25</v>
      </c>
    </row>
    <row r="246" spans="1:3" x14ac:dyDescent="0.3">
      <c r="A246" t="s">
        <v>607</v>
      </c>
      <c r="B246" t="s">
        <v>25</v>
      </c>
    </row>
    <row r="247" spans="1:3" x14ac:dyDescent="0.3">
      <c r="A247" t="s">
        <v>606</v>
      </c>
      <c r="B247" t="s">
        <v>104</v>
      </c>
    </row>
    <row r="248" spans="1:3" x14ac:dyDescent="0.3">
      <c r="A248" t="s">
        <v>145</v>
      </c>
      <c r="B248" t="s">
        <v>104</v>
      </c>
    </row>
    <row r="249" spans="1:3" x14ac:dyDescent="0.3">
      <c r="A249" t="s">
        <v>146</v>
      </c>
      <c r="B249" t="s">
        <v>105</v>
      </c>
    </row>
    <row r="250" spans="1:3" x14ac:dyDescent="0.3">
      <c r="A250" t="s">
        <v>147</v>
      </c>
      <c r="B250" t="s">
        <v>105</v>
      </c>
    </row>
    <row r="251" spans="1:3" x14ac:dyDescent="0.3">
      <c r="A251" t="s">
        <v>148</v>
      </c>
    </row>
    <row r="252" spans="1:3" x14ac:dyDescent="0.3">
      <c r="A252" t="s">
        <v>149</v>
      </c>
    </row>
    <row r="253" spans="1:3" x14ac:dyDescent="0.3">
      <c r="A253" t="s">
        <v>150</v>
      </c>
      <c r="B253" t="s">
        <v>106</v>
      </c>
    </row>
    <row r="254" spans="1:3" x14ac:dyDescent="0.3">
      <c r="A254" t="s">
        <v>151</v>
      </c>
      <c r="B254" t="s">
        <v>106</v>
      </c>
    </row>
    <row r="255" spans="1:3" x14ac:dyDescent="0.3">
      <c r="A255" t="s">
        <v>107</v>
      </c>
    </row>
    <row r="256" spans="1:3" x14ac:dyDescent="0.3">
      <c r="A256" t="s">
        <v>108</v>
      </c>
      <c r="B256" t="s">
        <v>25</v>
      </c>
    </row>
    <row r="257" spans="1:6" x14ac:dyDescent="0.3">
      <c r="A257" t="s">
        <v>152</v>
      </c>
      <c r="B257" t="s">
        <v>109</v>
      </c>
    </row>
    <row r="258" spans="1:6" x14ac:dyDescent="0.3">
      <c r="A258" t="s">
        <v>153</v>
      </c>
      <c r="B258" t="s">
        <v>154</v>
      </c>
      <c r="C258" t="s">
        <v>155</v>
      </c>
      <c r="D258" t="s">
        <v>83</v>
      </c>
      <c r="E258" t="s">
        <v>156</v>
      </c>
      <c r="F258" t="s">
        <v>157</v>
      </c>
    </row>
    <row r="259" spans="1:6" x14ac:dyDescent="0.3">
      <c r="A259" t="s">
        <v>605</v>
      </c>
      <c r="B259" t="s">
        <v>101</v>
      </c>
    </row>
    <row r="260" spans="1:6" x14ac:dyDescent="0.3">
      <c r="A260" t="s">
        <v>158</v>
      </c>
      <c r="B260" t="s">
        <v>101</v>
      </c>
    </row>
    <row r="261" spans="1:6" x14ac:dyDescent="0.3">
      <c r="A261" t="s">
        <v>159</v>
      </c>
      <c r="B261" t="s">
        <v>160</v>
      </c>
    </row>
    <row r="262" spans="1:6" x14ac:dyDescent="0.3">
      <c r="A262" t="s">
        <v>161</v>
      </c>
      <c r="B262" t="s">
        <v>160</v>
      </c>
    </row>
    <row r="263" spans="1:6" x14ac:dyDescent="0.3">
      <c r="A263" t="s">
        <v>162</v>
      </c>
      <c r="B263" t="s">
        <v>163</v>
      </c>
    </row>
    <row r="264" spans="1:6" x14ac:dyDescent="0.3">
      <c r="A264" t="s">
        <v>164</v>
      </c>
      <c r="B264" t="s">
        <v>165</v>
      </c>
    </row>
    <row r="265" spans="1:6" x14ac:dyDescent="0.3">
      <c r="A265" t="s">
        <v>604</v>
      </c>
    </row>
    <row r="266" spans="1:6" x14ac:dyDescent="0.3">
      <c r="A266" t="s">
        <v>166</v>
      </c>
    </row>
    <row r="267" spans="1:6" x14ac:dyDescent="0.3">
      <c r="A267" t="s">
        <v>111</v>
      </c>
      <c r="B267" t="s">
        <v>112</v>
      </c>
      <c r="C267" t="s">
        <v>104</v>
      </c>
    </row>
    <row r="268" spans="1:6" x14ac:dyDescent="0.3">
      <c r="A268" t="s">
        <v>167</v>
      </c>
      <c r="B268" t="s">
        <v>114</v>
      </c>
      <c r="C268" t="s">
        <v>104</v>
      </c>
    </row>
    <row r="269" spans="1:6" x14ac:dyDescent="0.3">
      <c r="A269" t="s">
        <v>603</v>
      </c>
      <c r="B269" t="s">
        <v>104</v>
      </c>
    </row>
    <row r="270" spans="1:6" x14ac:dyDescent="0.3">
      <c r="A270" t="s">
        <v>602</v>
      </c>
      <c r="B270" t="s">
        <v>231</v>
      </c>
      <c r="C270" t="s">
        <v>104</v>
      </c>
    </row>
    <row r="271" spans="1:6" x14ac:dyDescent="0.3">
      <c r="A271" t="s">
        <v>601</v>
      </c>
      <c r="B271" t="s">
        <v>104</v>
      </c>
    </row>
    <row r="272" spans="1:6" x14ac:dyDescent="0.3">
      <c r="A272" t="s">
        <v>600</v>
      </c>
      <c r="B272" t="s">
        <v>104</v>
      </c>
    </row>
    <row r="273" spans="1:2" x14ac:dyDescent="0.3">
      <c r="A273" t="s">
        <v>228</v>
      </c>
      <c r="B273" t="s">
        <v>104</v>
      </c>
    </row>
    <row r="274" spans="1:2" x14ac:dyDescent="0.3">
      <c r="A274" t="s">
        <v>599</v>
      </c>
    </row>
    <row r="275" spans="1:2" x14ac:dyDescent="0.3">
      <c r="A275" t="s">
        <v>598</v>
      </c>
    </row>
    <row r="276" spans="1:2" x14ac:dyDescent="0.3">
      <c r="A276" t="s">
        <v>115</v>
      </c>
      <c r="B276" t="s">
        <v>116</v>
      </c>
    </row>
    <row r="277" spans="1:2" x14ac:dyDescent="0.3">
      <c r="A277" t="s">
        <v>117</v>
      </c>
      <c r="B277" t="s">
        <v>118</v>
      </c>
    </row>
    <row r="278" spans="1:2" x14ac:dyDescent="0.3">
      <c r="A278" t="s">
        <v>597</v>
      </c>
      <c r="B278" t="s">
        <v>118</v>
      </c>
    </row>
    <row r="279" spans="1:2" x14ac:dyDescent="0.3">
      <c r="A279" t="s">
        <v>119</v>
      </c>
      <c r="B279" t="s">
        <v>120</v>
      </c>
    </row>
    <row r="280" spans="1:2" x14ac:dyDescent="0.3">
      <c r="A280" t="s">
        <v>121</v>
      </c>
      <c r="B280" t="s">
        <v>122</v>
      </c>
    </row>
    <row r="281" spans="1:2" x14ac:dyDescent="0.3">
      <c r="A281" t="s">
        <v>596</v>
      </c>
    </row>
    <row r="282" spans="1:2" x14ac:dyDescent="0.3">
      <c r="A282" t="s">
        <v>168</v>
      </c>
    </row>
    <row r="283" spans="1:2" x14ac:dyDescent="0.3">
      <c r="A283" t="s">
        <v>124</v>
      </c>
      <c r="B283">
        <v>0</v>
      </c>
    </row>
    <row r="284" spans="1:2" x14ac:dyDescent="0.3">
      <c r="A284">
        <v>0</v>
      </c>
      <c r="B284" t="s">
        <v>125</v>
      </c>
    </row>
    <row r="285" spans="1:2" x14ac:dyDescent="0.3">
      <c r="A285" t="s">
        <v>595</v>
      </c>
      <c r="B285" t="s">
        <v>127</v>
      </c>
    </row>
    <row r="286" spans="1:2" x14ac:dyDescent="0.3">
      <c r="A286" t="s">
        <v>126</v>
      </c>
      <c r="B286">
        <v>0</v>
      </c>
    </row>
    <row r="287" spans="1:2" x14ac:dyDescent="0.3">
      <c r="A287">
        <v>9.2999999999999997E-5</v>
      </c>
      <c r="B287" t="s">
        <v>127</v>
      </c>
    </row>
    <row r="288" spans="1:2" x14ac:dyDescent="0.3">
      <c r="A288" t="s">
        <v>594</v>
      </c>
      <c r="B288" t="s">
        <v>593</v>
      </c>
    </row>
    <row r="289" spans="1:8" x14ac:dyDescent="0.3">
      <c r="A289" t="s">
        <v>169</v>
      </c>
      <c r="B289" t="s">
        <v>131</v>
      </c>
    </row>
    <row r="290" spans="1:8" x14ac:dyDescent="0.3">
      <c r="A290" t="s">
        <v>170</v>
      </c>
      <c r="B290" t="s">
        <v>131</v>
      </c>
    </row>
    <row r="291" spans="1:8" x14ac:dyDescent="0.3">
      <c r="A291" t="s">
        <v>592</v>
      </c>
      <c r="B291" t="s">
        <v>127</v>
      </c>
    </row>
    <row r="293" spans="1:8" x14ac:dyDescent="0.3">
      <c r="A293" t="s">
        <v>171</v>
      </c>
    </row>
    <row r="294" spans="1:8" x14ac:dyDescent="0.3">
      <c r="A294" t="s">
        <v>172</v>
      </c>
      <c r="B294" t="s">
        <v>591</v>
      </c>
      <c r="C294" t="s">
        <v>590</v>
      </c>
      <c r="D294" t="s">
        <v>589</v>
      </c>
      <c r="E294" t="s">
        <v>588</v>
      </c>
      <c r="F294" t="s">
        <v>173</v>
      </c>
    </row>
    <row r="295" spans="1:8" x14ac:dyDescent="0.3">
      <c r="A295" t="s">
        <v>174</v>
      </c>
      <c r="B295" t="s">
        <v>175</v>
      </c>
      <c r="C295" t="s">
        <v>176</v>
      </c>
      <c r="D295" t="s">
        <v>177</v>
      </c>
      <c r="E295" t="s">
        <v>173</v>
      </c>
    </row>
    <row r="296" spans="1:8" x14ac:dyDescent="0.3">
      <c r="A296" t="s">
        <v>178</v>
      </c>
      <c r="B296" t="s">
        <v>179</v>
      </c>
      <c r="C296" t="s">
        <v>180</v>
      </c>
      <c r="D296" t="s">
        <v>181</v>
      </c>
      <c r="E296" t="s">
        <v>182</v>
      </c>
      <c r="F296" t="s">
        <v>183</v>
      </c>
      <c r="G296" t="s">
        <v>184</v>
      </c>
      <c r="H296" t="s">
        <v>173</v>
      </c>
    </row>
    <row r="297" spans="1:8" x14ac:dyDescent="0.3">
      <c r="A297" t="s">
        <v>185</v>
      </c>
      <c r="B297" t="s">
        <v>186</v>
      </c>
      <c r="C297" t="s">
        <v>187</v>
      </c>
      <c r="D297" t="s">
        <v>587</v>
      </c>
    </row>
    <row r="298" spans="1:8" x14ac:dyDescent="0.3">
      <c r="A298" t="s">
        <v>188</v>
      </c>
      <c r="B298" t="s">
        <v>189</v>
      </c>
      <c r="C298" t="s">
        <v>190</v>
      </c>
      <c r="D298" t="s">
        <v>191</v>
      </c>
      <c r="E298" t="s">
        <v>192</v>
      </c>
      <c r="F298" t="s">
        <v>193</v>
      </c>
      <c r="G298" t="s">
        <v>194</v>
      </c>
      <c r="H298" t="s">
        <v>214</v>
      </c>
    </row>
    <row r="300" spans="1:8" x14ac:dyDescent="0.3">
      <c r="A300" t="s">
        <v>204</v>
      </c>
    </row>
    <row r="301" spans="1:8" x14ac:dyDescent="0.3">
      <c r="A301" t="s">
        <v>586</v>
      </c>
    </row>
    <row r="302" spans="1:8" x14ac:dyDescent="0.3">
      <c r="A302" t="s">
        <v>585</v>
      </c>
    </row>
    <row r="303" spans="1:8" x14ac:dyDescent="0.3">
      <c r="A303" t="s">
        <v>584</v>
      </c>
    </row>
    <row r="304" spans="1:8" x14ac:dyDescent="0.3">
      <c r="A304" t="s">
        <v>583</v>
      </c>
    </row>
    <row r="305" spans="1:1" x14ac:dyDescent="0.3">
      <c r="A305" t="s">
        <v>582</v>
      </c>
    </row>
    <row r="306" spans="1:1" x14ac:dyDescent="0.3">
      <c r="A306" t="s">
        <v>581</v>
      </c>
    </row>
    <row r="307" spans="1:1" x14ac:dyDescent="0.3">
      <c r="A307" t="s">
        <v>580</v>
      </c>
    </row>
    <row r="308" spans="1:1" x14ac:dyDescent="0.3">
      <c r="A308" t="s">
        <v>196</v>
      </c>
    </row>
    <row r="309" spans="1:1" x14ac:dyDescent="0.3">
      <c r="A309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topLeftCell="O1" zoomScaleNormal="100" workbookViewId="0">
      <pane ySplit="1" topLeftCell="A2" activePane="bottomLeft" state="frozen"/>
      <selection pane="bottomLeft" activeCell="T5" sqref="T5:T6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8" width="6.21875" style="2" customWidth="1"/>
    <col min="29" max="30" width="7.21875" style="2" bestFit="1" customWidth="1"/>
    <col min="31" max="16384" width="8.88671875" style="2"/>
  </cols>
  <sheetData>
    <row r="1" spans="1:37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5" t="s">
        <v>398</v>
      </c>
      <c r="P1" s="2" t="s">
        <v>396</v>
      </c>
      <c r="Q1" s="2" t="s">
        <v>205</v>
      </c>
      <c r="R1"/>
      <c r="S1" s="2" t="s">
        <v>197</v>
      </c>
      <c r="T1" s="1" t="s">
        <v>198</v>
      </c>
      <c r="U1" s="1" t="s">
        <v>741</v>
      </c>
      <c r="V1" s="2" t="s">
        <v>202</v>
      </c>
      <c r="W1" s="2" t="s">
        <v>201</v>
      </c>
      <c r="X1" s="2" t="s">
        <v>405</v>
      </c>
      <c r="Y1" s="2">
        <v>4.0000000000000001E-3</v>
      </c>
      <c r="Z1" s="3" t="s">
        <v>203</v>
      </c>
      <c r="AA1" s="3" t="s">
        <v>402</v>
      </c>
      <c r="AB1" s="3" t="s">
        <v>578</v>
      </c>
      <c r="AC1" s="3" t="s">
        <v>403</v>
      </c>
      <c r="AD1" s="3" t="s">
        <v>404</v>
      </c>
      <c r="AG1" s="2" t="s">
        <v>199</v>
      </c>
      <c r="AH1" s="2" t="s">
        <v>206</v>
      </c>
    </row>
    <row r="2" spans="1:37" x14ac:dyDescent="0.3">
      <c r="A2" s="5">
        <v>0</v>
      </c>
      <c r="B2">
        <v>52</v>
      </c>
      <c r="C2" t="s">
        <v>688</v>
      </c>
      <c r="D2">
        <v>1645129196</v>
      </c>
      <c r="E2">
        <v>21.497</v>
      </c>
      <c r="F2">
        <v>14.209</v>
      </c>
      <c r="G2">
        <v>-0.12</v>
      </c>
      <c r="H2">
        <v>1</v>
      </c>
      <c r="I2">
        <v>1</v>
      </c>
      <c r="J2">
        <v>13.956</v>
      </c>
      <c r="K2">
        <v>14.211</v>
      </c>
      <c r="L2">
        <v>0</v>
      </c>
      <c r="M2">
        <f t="shared" ref="M2:M37" si="0">F2-G2*$AK$2</f>
        <v>14.210411199999999</v>
      </c>
      <c r="N2">
        <f t="shared" ref="N2:N37" si="1">L2-$L$2</f>
        <v>0</v>
      </c>
      <c r="O2" s="4">
        <f>360000*(1-0.01*(E2-25))</f>
        <v>372610.8</v>
      </c>
      <c r="P2">
        <f t="shared" ref="P2:P37" si="2">N2+O2</f>
        <v>372610.8</v>
      </c>
      <c r="Q2">
        <f t="shared" ref="Q2:Q37" si="3">P2/O2</f>
        <v>1</v>
      </c>
      <c r="R2"/>
      <c r="S2" s="2">
        <v>60</v>
      </c>
      <c r="T2" s="1">
        <f>(S2-32)*5/9</f>
        <v>15.555555555555555</v>
      </c>
      <c r="U2" s="2">
        <f>M2-($E2-20)*$Y$1</f>
        <v>14.204423199999999</v>
      </c>
      <c r="V2" s="2">
        <f t="shared" ref="V2:V37" si="4">F2-K2</f>
        <v>-2.0000000000006679E-3</v>
      </c>
      <c r="W2" s="2">
        <f t="shared" ref="W2:W37" si="5">V2/G2</f>
        <v>1.6666666666672235E-2</v>
      </c>
      <c r="X2" s="2" t="s">
        <v>200</v>
      </c>
      <c r="Y2" s="9">
        <f>Y1/4</f>
        <v>1E-3</v>
      </c>
      <c r="Z2" s="3">
        <v>0</v>
      </c>
      <c r="AA2" s="3">
        <v>4</v>
      </c>
      <c r="AB2" s="3">
        <v>4</v>
      </c>
      <c r="AC2" s="3">
        <v>4.5</v>
      </c>
      <c r="AD2" s="3">
        <f t="shared" ref="AD2:AD4" si="6">AC2+$Y$1*20</f>
        <v>4.58</v>
      </c>
      <c r="AG2" s="2">
        <f t="shared" ref="AG2:AG49" si="7">A2</f>
        <v>0</v>
      </c>
      <c r="AH2" s="2">
        <f t="shared" ref="AH2:AH49" si="8">F2*G2</f>
        <v>-1.7050799999999999</v>
      </c>
      <c r="AJ2" s="2" t="s">
        <v>401</v>
      </c>
      <c r="AK2" s="2">
        <f>(0.00168+0.00126)*4</f>
        <v>1.176E-2</v>
      </c>
    </row>
    <row r="3" spans="1:37" x14ac:dyDescent="0.3">
      <c r="A3" s="5">
        <f t="shared" ref="A3:A37" si="9">(D3-$D$2)/3600</f>
        <v>2.6944444444444444E-2</v>
      </c>
      <c r="B3">
        <v>53</v>
      </c>
      <c r="C3" t="s">
        <v>687</v>
      </c>
      <c r="D3">
        <v>1645129293</v>
      </c>
      <c r="E3">
        <v>21.492999999999999</v>
      </c>
      <c r="F3">
        <v>13.973000000000001</v>
      </c>
      <c r="G3">
        <v>-4.0679999999999996</v>
      </c>
      <c r="H3">
        <v>0.99970000000000003</v>
      </c>
      <c r="I3">
        <v>1</v>
      </c>
      <c r="J3">
        <v>13.951000000000001</v>
      </c>
      <c r="K3">
        <v>13.999000000000001</v>
      </c>
      <c r="L3">
        <v>-96</v>
      </c>
      <c r="M3">
        <f t="shared" si="0"/>
        <v>14.02083968</v>
      </c>
      <c r="N3">
        <f t="shared" si="1"/>
        <v>-96</v>
      </c>
      <c r="O3" s="4">
        <f t="shared" ref="O3:O49" si="10">360000*(1-0.01*(E3-25))</f>
        <v>372625.19999999995</v>
      </c>
      <c r="P3">
        <f t="shared" si="2"/>
        <v>372529.19999999995</v>
      </c>
      <c r="Q3">
        <f t="shared" si="3"/>
        <v>0.99974236847105347</v>
      </c>
      <c r="R3"/>
      <c r="U3" s="2">
        <f t="shared" ref="U3:U49" si="11">M3-($E3-20)*$Y$1</f>
        <v>14.01486768</v>
      </c>
      <c r="V3" s="2">
        <f t="shared" si="4"/>
        <v>-2.5999999999999801E-2</v>
      </c>
      <c r="W3" s="2">
        <f t="shared" si="5"/>
        <v>6.391347099311653E-3</v>
      </c>
      <c r="Z3" s="3">
        <v>0.1</v>
      </c>
      <c r="AA3" s="3">
        <v>4</v>
      </c>
      <c r="AB3" s="3">
        <v>8.5</v>
      </c>
      <c r="AC3" s="3">
        <v>11</v>
      </c>
      <c r="AD3" s="3">
        <f t="shared" si="6"/>
        <v>11.08</v>
      </c>
      <c r="AG3" s="2">
        <f t="shared" si="7"/>
        <v>2.6944444444444444E-2</v>
      </c>
      <c r="AH3" s="2">
        <f t="shared" si="8"/>
        <v>-56.842163999999997</v>
      </c>
    </row>
    <row r="4" spans="1:37" x14ac:dyDescent="0.3">
      <c r="A4" s="5">
        <f t="shared" si="9"/>
        <v>3.0277777777777778E-2</v>
      </c>
      <c r="B4">
        <v>54</v>
      </c>
      <c r="C4" t="s">
        <v>686</v>
      </c>
      <c r="D4">
        <v>1645129305</v>
      </c>
      <c r="E4">
        <v>21.492999999999999</v>
      </c>
      <c r="F4">
        <v>13.920999999999999</v>
      </c>
      <c r="G4">
        <v>-4.2530000000000001</v>
      </c>
      <c r="H4">
        <v>0.99960000000000004</v>
      </c>
      <c r="I4">
        <v>0.99970000000000003</v>
      </c>
      <c r="J4">
        <v>13.948</v>
      </c>
      <c r="K4">
        <v>13.951000000000001</v>
      </c>
      <c r="L4">
        <v>-144</v>
      </c>
      <c r="M4">
        <f t="shared" si="0"/>
        <v>13.97101528</v>
      </c>
      <c r="N4">
        <f t="shared" si="1"/>
        <v>-144</v>
      </c>
      <c r="O4" s="4">
        <f t="shared" si="10"/>
        <v>372625.19999999995</v>
      </c>
      <c r="P4">
        <f t="shared" si="2"/>
        <v>372481.19999999995</v>
      </c>
      <c r="Q4">
        <f t="shared" si="3"/>
        <v>0.99961355270658026</v>
      </c>
      <c r="R4"/>
      <c r="S4" s="2">
        <v>60</v>
      </c>
      <c r="T4" s="1">
        <f>(S4-32)*5/9</f>
        <v>15.555555555555555</v>
      </c>
      <c r="U4" s="2">
        <f t="shared" si="11"/>
        <v>13.96504328</v>
      </c>
      <c r="V4" s="2">
        <f t="shared" si="4"/>
        <v>-3.0000000000001137E-2</v>
      </c>
      <c r="W4" s="2">
        <f t="shared" si="5"/>
        <v>7.0538443451683835E-3</v>
      </c>
      <c r="Z4" s="3">
        <v>0.13</v>
      </c>
      <c r="AA4" s="3">
        <v>6</v>
      </c>
      <c r="AB4" s="3">
        <v>10</v>
      </c>
      <c r="AC4" s="3">
        <v>12.5</v>
      </c>
      <c r="AD4" s="3">
        <f t="shared" si="6"/>
        <v>12.58</v>
      </c>
      <c r="AG4" s="2">
        <f t="shared" si="7"/>
        <v>3.0277777777777778E-2</v>
      </c>
      <c r="AH4" s="2">
        <f t="shared" si="8"/>
        <v>-59.206012999999999</v>
      </c>
    </row>
    <row r="5" spans="1:37" x14ac:dyDescent="0.3">
      <c r="A5" s="5">
        <f t="shared" si="9"/>
        <v>0.50027777777777782</v>
      </c>
      <c r="B5">
        <v>55</v>
      </c>
      <c r="C5" t="s">
        <v>685</v>
      </c>
      <c r="D5">
        <v>1645130997</v>
      </c>
      <c r="E5">
        <v>21.242999999999999</v>
      </c>
      <c r="F5">
        <v>13.18</v>
      </c>
      <c r="G5">
        <v>-3.76</v>
      </c>
      <c r="H5">
        <v>0.98480000000000001</v>
      </c>
      <c r="I5">
        <v>0.45450000000000002</v>
      </c>
      <c r="J5">
        <v>13.683</v>
      </c>
      <c r="K5">
        <v>13.227</v>
      </c>
      <c r="L5">
        <v>-6624</v>
      </c>
      <c r="M5">
        <f t="shared" si="0"/>
        <v>13.224217599999999</v>
      </c>
      <c r="N5">
        <f t="shared" si="1"/>
        <v>-6624</v>
      </c>
      <c r="O5" s="4">
        <f t="shared" si="10"/>
        <v>373525.2</v>
      </c>
      <c r="P5">
        <f t="shared" si="2"/>
        <v>366901.2</v>
      </c>
      <c r="Q5">
        <f t="shared" si="3"/>
        <v>0.98226625673448542</v>
      </c>
      <c r="R5"/>
      <c r="U5" s="2">
        <f t="shared" si="11"/>
        <v>13.219245599999999</v>
      </c>
      <c r="V5" s="2">
        <f t="shared" si="4"/>
        <v>-4.7000000000000597E-2</v>
      </c>
      <c r="W5" s="2">
        <f t="shared" si="5"/>
        <v>1.250000000000016E-2</v>
      </c>
      <c r="Z5" s="3">
        <v>0.2</v>
      </c>
      <c r="AA5" s="3">
        <v>10.5</v>
      </c>
      <c r="AB5" s="3">
        <v>12.4</v>
      </c>
      <c r="AC5" s="3">
        <v>12.73</v>
      </c>
      <c r="AD5" s="3">
        <f t="shared" ref="AD5:AD16" si="12">AC5+$Y$1*20</f>
        <v>12.81</v>
      </c>
      <c r="AG5" s="2">
        <f t="shared" si="7"/>
        <v>0.50027777777777782</v>
      </c>
      <c r="AH5" s="2">
        <f t="shared" si="8"/>
        <v>-49.556799999999996</v>
      </c>
    </row>
    <row r="6" spans="1:37" x14ac:dyDescent="0.3">
      <c r="A6" s="5">
        <f t="shared" si="9"/>
        <v>1.0002777777777778</v>
      </c>
      <c r="B6">
        <v>56</v>
      </c>
      <c r="C6" t="s">
        <v>684</v>
      </c>
      <c r="D6">
        <v>1645132797</v>
      </c>
      <c r="E6">
        <v>20.742999999999999</v>
      </c>
      <c r="F6">
        <v>13.183999999999999</v>
      </c>
      <c r="G6">
        <v>-3.883</v>
      </c>
      <c r="H6">
        <v>0.97160000000000002</v>
      </c>
      <c r="I6">
        <v>0.50480000000000003</v>
      </c>
      <c r="J6">
        <v>13.579000000000001</v>
      </c>
      <c r="K6">
        <v>13.231999999999999</v>
      </c>
      <c r="L6">
        <v>-13464</v>
      </c>
      <c r="M6">
        <f t="shared" si="0"/>
        <v>13.229664079999999</v>
      </c>
      <c r="N6">
        <f t="shared" si="1"/>
        <v>-13464</v>
      </c>
      <c r="O6" s="4">
        <f t="shared" si="10"/>
        <v>375325.2</v>
      </c>
      <c r="P6">
        <f t="shared" si="2"/>
        <v>361861.2</v>
      </c>
      <c r="Q6">
        <f t="shared" si="3"/>
        <v>0.96412710897110021</v>
      </c>
      <c r="R6"/>
      <c r="S6" s="2">
        <v>58</v>
      </c>
      <c r="T6" s="1">
        <f>(S6-32)*5/9</f>
        <v>14.444444444444445</v>
      </c>
      <c r="U6" s="2">
        <f t="shared" si="11"/>
        <v>13.226692079999999</v>
      </c>
      <c r="V6" s="2">
        <f t="shared" si="4"/>
        <v>-4.8000000000000043E-2</v>
      </c>
      <c r="W6" s="2">
        <f t="shared" si="5"/>
        <v>1.2361576100952882E-2</v>
      </c>
      <c r="Z6" s="3">
        <v>0.23</v>
      </c>
      <c r="AA6" s="3">
        <v>12</v>
      </c>
      <c r="AB6" s="3">
        <v>12.6</v>
      </c>
      <c r="AC6" s="3">
        <v>12.79</v>
      </c>
      <c r="AD6" s="3">
        <f t="shared" si="12"/>
        <v>12.87</v>
      </c>
      <c r="AG6" s="2">
        <f t="shared" si="7"/>
        <v>1.0002777777777778</v>
      </c>
      <c r="AH6" s="2">
        <f t="shared" si="8"/>
        <v>-51.193472</v>
      </c>
    </row>
    <row r="7" spans="1:37" x14ac:dyDescent="0.3">
      <c r="A7" s="5">
        <f t="shared" si="9"/>
        <v>1.5002777777777778</v>
      </c>
      <c r="B7">
        <v>57</v>
      </c>
      <c r="C7" t="s">
        <v>683</v>
      </c>
      <c r="D7">
        <v>1645134597</v>
      </c>
      <c r="E7">
        <v>20.242999999999999</v>
      </c>
      <c r="F7">
        <v>13.183999999999999</v>
      </c>
      <c r="G7">
        <v>-3.76</v>
      </c>
      <c r="H7">
        <v>0.95850000000000002</v>
      </c>
      <c r="I7">
        <v>0.52270000000000005</v>
      </c>
      <c r="J7">
        <v>13.554</v>
      </c>
      <c r="K7">
        <v>13.231</v>
      </c>
      <c r="L7">
        <v>-20328</v>
      </c>
      <c r="M7">
        <f t="shared" si="0"/>
        <v>13.228217599999999</v>
      </c>
      <c r="N7">
        <f t="shared" si="1"/>
        <v>-20328</v>
      </c>
      <c r="O7" s="4">
        <f t="shared" si="10"/>
        <v>377125.2</v>
      </c>
      <c r="P7">
        <f t="shared" si="2"/>
        <v>356797.2</v>
      </c>
      <c r="Q7">
        <f t="shared" si="3"/>
        <v>0.94609747638184882</v>
      </c>
      <c r="R7"/>
      <c r="U7" s="2">
        <f t="shared" si="11"/>
        <v>13.227245599999998</v>
      </c>
      <c r="V7" s="2">
        <f t="shared" si="4"/>
        <v>-4.7000000000000597E-2</v>
      </c>
      <c r="W7" s="2">
        <f t="shared" si="5"/>
        <v>1.250000000000016E-2</v>
      </c>
      <c r="Z7" s="3">
        <v>0.25</v>
      </c>
      <c r="AA7" s="3">
        <v>12.43</v>
      </c>
      <c r="AB7" s="3">
        <v>12.7</v>
      </c>
      <c r="AC7" s="3">
        <v>12.81</v>
      </c>
      <c r="AD7" s="3">
        <f t="shared" si="12"/>
        <v>12.89</v>
      </c>
      <c r="AG7" s="2">
        <f t="shared" si="7"/>
        <v>1.5002777777777778</v>
      </c>
      <c r="AH7" s="2">
        <f t="shared" si="8"/>
        <v>-49.571839999999995</v>
      </c>
    </row>
    <row r="8" spans="1:37" x14ac:dyDescent="0.3">
      <c r="A8" s="5">
        <f t="shared" si="9"/>
        <v>2.0002777777777778</v>
      </c>
      <c r="B8">
        <v>58</v>
      </c>
      <c r="C8" t="s">
        <v>682</v>
      </c>
      <c r="D8">
        <v>1645136397</v>
      </c>
      <c r="E8">
        <v>19.821999999999999</v>
      </c>
      <c r="F8">
        <v>13.189</v>
      </c>
      <c r="G8">
        <v>-3.9449999999999998</v>
      </c>
      <c r="H8">
        <v>0.9446</v>
      </c>
      <c r="I8">
        <v>0.5383</v>
      </c>
      <c r="J8">
        <v>13.526999999999999</v>
      </c>
      <c r="K8">
        <v>13.237</v>
      </c>
      <c r="L8">
        <v>-27240</v>
      </c>
      <c r="M8">
        <f t="shared" si="0"/>
        <v>13.235393200000001</v>
      </c>
      <c r="N8">
        <f t="shared" si="1"/>
        <v>-27240</v>
      </c>
      <c r="O8" s="4">
        <f t="shared" si="10"/>
        <v>378640.8</v>
      </c>
      <c r="P8">
        <f t="shared" si="2"/>
        <v>351400.8</v>
      </c>
      <c r="Q8">
        <f t="shared" si="3"/>
        <v>0.92805846596563291</v>
      </c>
      <c r="R8"/>
      <c r="S8" s="2">
        <v>53</v>
      </c>
      <c r="T8" s="1">
        <f>(S8-32)*5/9</f>
        <v>11.666666666666666</v>
      </c>
      <c r="U8" s="2">
        <f t="shared" si="11"/>
        <v>13.236105200000001</v>
      </c>
      <c r="V8" s="2">
        <f t="shared" si="4"/>
        <v>-4.8000000000000043E-2</v>
      </c>
      <c r="W8" s="2">
        <f t="shared" si="5"/>
        <v>1.2167300380228148E-2</v>
      </c>
      <c r="Z8" s="3">
        <v>0.3</v>
      </c>
      <c r="AA8" s="3">
        <v>12.65</v>
      </c>
      <c r="AB8" s="3">
        <v>12.8</v>
      </c>
      <c r="AC8" s="3">
        <v>12.89</v>
      </c>
      <c r="AD8" s="3">
        <f t="shared" si="12"/>
        <v>12.97</v>
      </c>
      <c r="AG8" s="2">
        <f t="shared" si="7"/>
        <v>2.0002777777777778</v>
      </c>
      <c r="AH8" s="2">
        <f t="shared" si="8"/>
        <v>-52.030605000000001</v>
      </c>
    </row>
    <row r="9" spans="1:37" x14ac:dyDescent="0.3">
      <c r="A9" s="5">
        <f t="shared" si="9"/>
        <v>2.5002777777777778</v>
      </c>
      <c r="B9">
        <v>59</v>
      </c>
      <c r="C9" t="s">
        <v>681</v>
      </c>
      <c r="D9">
        <v>1645138197</v>
      </c>
      <c r="E9">
        <v>19.367999999999999</v>
      </c>
      <c r="F9">
        <v>13.183999999999999</v>
      </c>
      <c r="G9">
        <v>-3.8220000000000001</v>
      </c>
      <c r="H9">
        <v>0.93110000000000004</v>
      </c>
      <c r="I9">
        <v>0.55069999999999997</v>
      </c>
      <c r="J9">
        <v>13.499000000000001</v>
      </c>
      <c r="K9">
        <v>13.231999999999999</v>
      </c>
      <c r="L9">
        <v>-34176</v>
      </c>
      <c r="M9">
        <f t="shared" si="0"/>
        <v>13.22894672</v>
      </c>
      <c r="N9">
        <f t="shared" si="1"/>
        <v>-34176</v>
      </c>
      <c r="O9" s="4">
        <f t="shared" si="10"/>
        <v>380275.19999999995</v>
      </c>
      <c r="P9">
        <f t="shared" si="2"/>
        <v>346099.19999999995</v>
      </c>
      <c r="Q9">
        <f t="shared" si="3"/>
        <v>0.91012824396647485</v>
      </c>
      <c r="R9"/>
      <c r="U9" s="2">
        <f t="shared" si="11"/>
        <v>13.23147472</v>
      </c>
      <c r="V9" s="2">
        <f t="shared" si="4"/>
        <v>-4.8000000000000043E-2</v>
      </c>
      <c r="W9" s="2">
        <f t="shared" si="5"/>
        <v>1.2558869701726856E-2</v>
      </c>
      <c r="Z9" s="3">
        <v>0.4</v>
      </c>
      <c r="AA9" s="3">
        <v>12.82</v>
      </c>
      <c r="AB9" s="3">
        <v>12.92</v>
      </c>
      <c r="AC9" s="3">
        <v>13</v>
      </c>
      <c r="AD9" s="3">
        <f t="shared" si="12"/>
        <v>13.08</v>
      </c>
      <c r="AG9" s="2">
        <f t="shared" si="7"/>
        <v>2.5002777777777778</v>
      </c>
      <c r="AH9" s="2">
        <f t="shared" si="8"/>
        <v>-50.389247999999995</v>
      </c>
    </row>
    <row r="10" spans="1:37" x14ac:dyDescent="0.3">
      <c r="A10" s="5">
        <f t="shared" si="9"/>
        <v>3.0002777777777778</v>
      </c>
      <c r="B10">
        <v>60</v>
      </c>
      <c r="C10" t="s">
        <v>680</v>
      </c>
      <c r="D10">
        <v>1645139997</v>
      </c>
      <c r="E10">
        <v>18.876999999999999</v>
      </c>
      <c r="F10">
        <v>13.176</v>
      </c>
      <c r="G10">
        <v>-3.698</v>
      </c>
      <c r="H10">
        <v>0.91810000000000003</v>
      </c>
      <c r="I10">
        <v>0.56530000000000002</v>
      </c>
      <c r="J10">
        <v>13.47</v>
      </c>
      <c r="K10">
        <v>13.223000000000001</v>
      </c>
      <c r="L10">
        <v>-41160</v>
      </c>
      <c r="M10">
        <f t="shared" si="0"/>
        <v>13.219488480000001</v>
      </c>
      <c r="N10">
        <f t="shared" si="1"/>
        <v>-41160</v>
      </c>
      <c r="O10" s="4">
        <f t="shared" si="10"/>
        <v>382042.80000000005</v>
      </c>
      <c r="P10">
        <f t="shared" si="2"/>
        <v>340882.80000000005</v>
      </c>
      <c r="Q10">
        <f t="shared" si="3"/>
        <v>0.89226337991450178</v>
      </c>
      <c r="R10"/>
      <c r="S10" s="2">
        <v>53</v>
      </c>
      <c r="T10" s="1">
        <f>(S10-32)*5/9</f>
        <v>11.666666666666666</v>
      </c>
      <c r="U10" s="2">
        <f t="shared" si="11"/>
        <v>13.223980480000002</v>
      </c>
      <c r="V10" s="2">
        <f t="shared" si="4"/>
        <v>-4.7000000000000597E-2</v>
      </c>
      <c r="W10" s="2">
        <f t="shared" si="5"/>
        <v>1.2709572742022876E-2</v>
      </c>
      <c r="Z10" s="3">
        <v>0.5</v>
      </c>
      <c r="AA10" s="3">
        <v>12.91</v>
      </c>
      <c r="AB10" s="3">
        <v>13.01</v>
      </c>
      <c r="AC10" s="3">
        <v>13.04</v>
      </c>
      <c r="AD10" s="3">
        <f t="shared" si="12"/>
        <v>13.12</v>
      </c>
      <c r="AG10" s="2">
        <f t="shared" si="7"/>
        <v>3.0002777777777778</v>
      </c>
      <c r="AH10" s="2">
        <f t="shared" si="8"/>
        <v>-48.724848000000001</v>
      </c>
    </row>
    <row r="11" spans="1:37" x14ac:dyDescent="0.3">
      <c r="A11" s="5">
        <f t="shared" si="9"/>
        <v>3.5002777777777778</v>
      </c>
      <c r="B11">
        <v>61</v>
      </c>
      <c r="C11" t="s">
        <v>679</v>
      </c>
      <c r="D11">
        <v>1645141797</v>
      </c>
      <c r="E11">
        <v>18.431999999999999</v>
      </c>
      <c r="F11">
        <v>13.18</v>
      </c>
      <c r="G11">
        <v>-3.76</v>
      </c>
      <c r="H11">
        <v>0.90459999999999996</v>
      </c>
      <c r="I11">
        <v>0.57789999999999997</v>
      </c>
      <c r="J11">
        <v>13.443</v>
      </c>
      <c r="K11">
        <v>13.227</v>
      </c>
      <c r="L11">
        <v>-48144</v>
      </c>
      <c r="M11">
        <f t="shared" si="0"/>
        <v>13.224217599999999</v>
      </c>
      <c r="N11">
        <f t="shared" si="1"/>
        <v>-48144</v>
      </c>
      <c r="O11" s="4">
        <f t="shared" si="10"/>
        <v>383644.8</v>
      </c>
      <c r="P11">
        <f t="shared" si="2"/>
        <v>335500.79999999999</v>
      </c>
      <c r="Q11">
        <f t="shared" si="3"/>
        <v>0.87450892075169528</v>
      </c>
      <c r="R11"/>
      <c r="U11" s="2">
        <f t="shared" si="11"/>
        <v>13.230489599999999</v>
      </c>
      <c r="V11" s="2">
        <f t="shared" si="4"/>
        <v>-4.7000000000000597E-2</v>
      </c>
      <c r="W11" s="2">
        <f t="shared" si="5"/>
        <v>1.250000000000016E-2</v>
      </c>
      <c r="Z11" s="3">
        <v>0.6</v>
      </c>
      <c r="AA11" s="3">
        <v>12.98</v>
      </c>
      <c r="AB11" s="3">
        <v>13.06</v>
      </c>
      <c r="AC11" s="3">
        <v>13.09</v>
      </c>
      <c r="AD11" s="3">
        <f t="shared" si="12"/>
        <v>13.17</v>
      </c>
      <c r="AG11" s="2">
        <f t="shared" si="7"/>
        <v>3.5002777777777778</v>
      </c>
      <c r="AH11" s="2">
        <f t="shared" si="8"/>
        <v>-49.556799999999996</v>
      </c>
    </row>
    <row r="12" spans="1:37" x14ac:dyDescent="0.3">
      <c r="A12" s="5">
        <f t="shared" si="9"/>
        <v>4.0002777777777778</v>
      </c>
      <c r="B12">
        <v>62</v>
      </c>
      <c r="C12" t="s">
        <v>678</v>
      </c>
      <c r="D12">
        <v>1645143597</v>
      </c>
      <c r="E12">
        <v>19.899999999999999</v>
      </c>
      <c r="F12">
        <v>13.132999999999999</v>
      </c>
      <c r="G12">
        <v>-6.782</v>
      </c>
      <c r="H12">
        <v>0.85880000000000001</v>
      </c>
      <c r="I12">
        <v>0.50370000000000004</v>
      </c>
      <c r="J12">
        <v>13.47</v>
      </c>
      <c r="K12">
        <v>13.215</v>
      </c>
      <c r="L12">
        <v>-59424</v>
      </c>
      <c r="M12">
        <f t="shared" si="0"/>
        <v>13.212756319999999</v>
      </c>
      <c r="N12">
        <f t="shared" si="1"/>
        <v>-59424</v>
      </c>
      <c r="O12" s="4">
        <f t="shared" si="10"/>
        <v>378360</v>
      </c>
      <c r="P12">
        <f t="shared" si="2"/>
        <v>318936</v>
      </c>
      <c r="Q12">
        <f t="shared" si="3"/>
        <v>0.84294322867110694</v>
      </c>
      <c r="R12"/>
      <c r="S12" s="2">
        <v>57</v>
      </c>
      <c r="T12" s="1">
        <f>(S12-32)*5/9</f>
        <v>13.888888888888889</v>
      </c>
      <c r="U12" s="2">
        <f t="shared" si="11"/>
        <v>13.21315632</v>
      </c>
      <c r="V12" s="2">
        <f t="shared" si="4"/>
        <v>-8.2000000000000739E-2</v>
      </c>
      <c r="W12" s="2">
        <f t="shared" si="5"/>
        <v>1.209082866411099E-2</v>
      </c>
      <c r="Z12" s="3">
        <v>0.7</v>
      </c>
      <c r="AA12" s="3">
        <v>13.05</v>
      </c>
      <c r="AB12" s="3">
        <v>13.11</v>
      </c>
      <c r="AC12" s="3">
        <v>13.14</v>
      </c>
      <c r="AD12" s="3">
        <f t="shared" si="12"/>
        <v>13.22</v>
      </c>
      <c r="AG12" s="2">
        <f t="shared" si="7"/>
        <v>4.0002777777777778</v>
      </c>
      <c r="AH12" s="2">
        <f t="shared" si="8"/>
        <v>-89.068005999999997</v>
      </c>
    </row>
    <row r="13" spans="1:37" x14ac:dyDescent="0.3">
      <c r="A13" s="5">
        <f t="shared" si="9"/>
        <v>4.5002777777777778</v>
      </c>
      <c r="B13">
        <v>63</v>
      </c>
      <c r="C13" t="s">
        <v>677</v>
      </c>
      <c r="D13">
        <v>1645145397</v>
      </c>
      <c r="E13">
        <v>21.062000000000001</v>
      </c>
      <c r="F13">
        <v>13.183999999999999</v>
      </c>
      <c r="G13">
        <v>-4.13</v>
      </c>
      <c r="H13">
        <v>0.82520000000000004</v>
      </c>
      <c r="I13">
        <v>0.47649999999999998</v>
      </c>
      <c r="J13">
        <v>13.484999999999999</v>
      </c>
      <c r="K13">
        <v>13.233000000000001</v>
      </c>
      <c r="L13">
        <v>-67008</v>
      </c>
      <c r="M13">
        <f t="shared" si="0"/>
        <v>13.232568799999999</v>
      </c>
      <c r="N13">
        <f t="shared" si="1"/>
        <v>-67008</v>
      </c>
      <c r="O13" s="4">
        <f t="shared" si="10"/>
        <v>374176.8</v>
      </c>
      <c r="P13">
        <f t="shared" si="2"/>
        <v>307168.8</v>
      </c>
      <c r="Q13">
        <f t="shared" si="3"/>
        <v>0.82091888112785183</v>
      </c>
      <c r="R13"/>
      <c r="U13" s="2">
        <f t="shared" si="11"/>
        <v>13.228320799999999</v>
      </c>
      <c r="V13" s="2">
        <f t="shared" si="4"/>
        <v>-4.9000000000001265E-2</v>
      </c>
      <c r="W13" s="2">
        <f t="shared" si="5"/>
        <v>1.1864406779661324E-2</v>
      </c>
      <c r="Z13" s="3">
        <v>0.8</v>
      </c>
      <c r="AA13" s="3">
        <v>13.11</v>
      </c>
      <c r="AB13" s="3">
        <v>13.17</v>
      </c>
      <c r="AC13" s="3">
        <v>13.21</v>
      </c>
      <c r="AD13" s="3">
        <f t="shared" si="12"/>
        <v>13.290000000000001</v>
      </c>
      <c r="AG13" s="2">
        <f t="shared" si="7"/>
        <v>4.5002777777777778</v>
      </c>
      <c r="AH13" s="2">
        <f t="shared" si="8"/>
        <v>-54.449919999999999</v>
      </c>
    </row>
    <row r="14" spans="1:37" x14ac:dyDescent="0.3">
      <c r="A14" s="5">
        <f t="shared" si="9"/>
        <v>5.0002777777777778</v>
      </c>
      <c r="B14">
        <v>64</v>
      </c>
      <c r="C14" t="s">
        <v>676</v>
      </c>
      <c r="D14">
        <v>1645147197</v>
      </c>
      <c r="E14">
        <v>20.931999999999999</v>
      </c>
      <c r="F14">
        <v>13.18</v>
      </c>
      <c r="G14">
        <v>-3.9449999999999998</v>
      </c>
      <c r="H14">
        <v>0.80810000000000004</v>
      </c>
      <c r="I14">
        <v>0.47639999999999999</v>
      </c>
      <c r="J14">
        <v>13.475</v>
      </c>
      <c r="K14">
        <v>13.228</v>
      </c>
      <c r="L14">
        <v>-73968</v>
      </c>
      <c r="M14">
        <f t="shared" si="0"/>
        <v>13.2263932</v>
      </c>
      <c r="N14">
        <f t="shared" si="1"/>
        <v>-73968</v>
      </c>
      <c r="O14" s="4">
        <f t="shared" si="10"/>
        <v>374644.80000000005</v>
      </c>
      <c r="P14">
        <f t="shared" si="2"/>
        <v>300676.80000000005</v>
      </c>
      <c r="Q14">
        <f t="shared" si="3"/>
        <v>0.80256498955810951</v>
      </c>
      <c r="R14"/>
      <c r="S14" s="2">
        <v>57</v>
      </c>
      <c r="T14" s="1">
        <f>(S14-32)*5/9</f>
        <v>13.888888888888889</v>
      </c>
      <c r="U14" s="2">
        <f t="shared" si="11"/>
        <v>13.2226652</v>
      </c>
      <c r="V14" s="2">
        <f t="shared" si="4"/>
        <v>-4.8000000000000043E-2</v>
      </c>
      <c r="W14" s="2">
        <f t="shared" si="5"/>
        <v>1.2167300380228148E-2</v>
      </c>
      <c r="Z14" s="3">
        <v>0.9</v>
      </c>
      <c r="AA14" s="3">
        <v>13.17</v>
      </c>
      <c r="AB14" s="3">
        <v>13.2</v>
      </c>
      <c r="AC14" s="3">
        <v>13.25</v>
      </c>
      <c r="AD14" s="3">
        <f t="shared" si="12"/>
        <v>13.33</v>
      </c>
      <c r="AG14" s="2">
        <f t="shared" si="7"/>
        <v>5.0002777777777778</v>
      </c>
      <c r="AH14" s="2">
        <f t="shared" si="8"/>
        <v>-51.995099999999994</v>
      </c>
    </row>
    <row r="15" spans="1:37" x14ac:dyDescent="0.3">
      <c r="A15" s="5">
        <f t="shared" si="9"/>
        <v>5.5002777777777778</v>
      </c>
      <c r="B15">
        <v>65</v>
      </c>
      <c r="C15" t="s">
        <v>675</v>
      </c>
      <c r="D15">
        <v>1645148997</v>
      </c>
      <c r="E15">
        <v>20.327999999999999</v>
      </c>
      <c r="F15">
        <v>13.172000000000001</v>
      </c>
      <c r="G15">
        <v>-3.76</v>
      </c>
      <c r="H15">
        <v>0.79679999999999995</v>
      </c>
      <c r="I15">
        <v>0.502</v>
      </c>
      <c r="J15">
        <v>13.455</v>
      </c>
      <c r="K15">
        <v>13.218</v>
      </c>
      <c r="L15">
        <v>-80928</v>
      </c>
      <c r="M15">
        <f t="shared" si="0"/>
        <v>13.2162176</v>
      </c>
      <c r="N15">
        <f t="shared" si="1"/>
        <v>-80928</v>
      </c>
      <c r="O15" s="4">
        <f t="shared" si="10"/>
        <v>376819.20000000001</v>
      </c>
      <c r="P15">
        <f t="shared" si="2"/>
        <v>295891.20000000001</v>
      </c>
      <c r="Q15">
        <f t="shared" si="3"/>
        <v>0.78523387343320084</v>
      </c>
      <c r="R15"/>
      <c r="U15" s="2">
        <f t="shared" si="11"/>
        <v>13.2149056</v>
      </c>
      <c r="V15" s="2">
        <f t="shared" si="4"/>
        <v>-4.5999999999999375E-2</v>
      </c>
      <c r="W15" s="2">
        <f t="shared" si="5"/>
        <v>1.2234042553191323E-2</v>
      </c>
      <c r="Z15" s="3">
        <v>0.98</v>
      </c>
      <c r="AA15" s="3">
        <v>13.22</v>
      </c>
      <c r="AB15" s="3">
        <v>13.23</v>
      </c>
      <c r="AC15" s="3">
        <v>13.27</v>
      </c>
      <c r="AD15" s="3">
        <f t="shared" si="12"/>
        <v>13.35</v>
      </c>
      <c r="AG15" s="2">
        <f t="shared" si="7"/>
        <v>5.5002777777777778</v>
      </c>
      <c r="AH15" s="2">
        <f t="shared" si="8"/>
        <v>-49.526719999999997</v>
      </c>
    </row>
    <row r="16" spans="1:37" x14ac:dyDescent="0.3">
      <c r="A16" s="5">
        <f t="shared" si="9"/>
        <v>6.0005555555555556</v>
      </c>
      <c r="B16">
        <v>66</v>
      </c>
      <c r="C16" t="s">
        <v>674</v>
      </c>
      <c r="D16">
        <v>1645150798</v>
      </c>
      <c r="E16">
        <v>19.87</v>
      </c>
      <c r="F16">
        <v>13.167999999999999</v>
      </c>
      <c r="G16">
        <v>-3.698</v>
      </c>
      <c r="H16">
        <v>0.78400000000000003</v>
      </c>
      <c r="I16">
        <v>0.50719999999999998</v>
      </c>
      <c r="J16">
        <v>13.433999999999999</v>
      </c>
      <c r="K16">
        <v>13.214</v>
      </c>
      <c r="L16">
        <v>-87864</v>
      </c>
      <c r="M16">
        <f t="shared" si="0"/>
        <v>13.21148848</v>
      </c>
      <c r="N16">
        <f t="shared" si="1"/>
        <v>-87864</v>
      </c>
      <c r="O16" s="4">
        <f t="shared" si="10"/>
        <v>378467.99999999994</v>
      </c>
      <c r="P16">
        <f t="shared" si="2"/>
        <v>290603.99999999994</v>
      </c>
      <c r="Q16">
        <f t="shared" si="3"/>
        <v>0.76784298804654549</v>
      </c>
      <c r="R16"/>
      <c r="S16" s="2">
        <v>58</v>
      </c>
      <c r="T16" s="1">
        <f>(S16-32)*5/9</f>
        <v>14.444444444444445</v>
      </c>
      <c r="U16" s="2">
        <f t="shared" si="11"/>
        <v>13.21200848</v>
      </c>
      <c r="V16" s="2">
        <f t="shared" si="4"/>
        <v>-4.6000000000001151E-2</v>
      </c>
      <c r="W16" s="2">
        <f t="shared" si="5"/>
        <v>1.2439156300703394E-2</v>
      </c>
      <c r="Z16" s="3">
        <v>1</v>
      </c>
      <c r="AA16" s="3">
        <v>13.59</v>
      </c>
      <c r="AB16" s="3">
        <v>13.65</v>
      </c>
      <c r="AC16" s="3">
        <v>13.72</v>
      </c>
      <c r="AD16" s="3">
        <f t="shared" si="12"/>
        <v>13.8</v>
      </c>
      <c r="AG16" s="2">
        <f t="shared" si="7"/>
        <v>6.0005555555555556</v>
      </c>
      <c r="AH16" s="2">
        <f t="shared" si="8"/>
        <v>-48.695263999999995</v>
      </c>
    </row>
    <row r="17" spans="1:34" x14ac:dyDescent="0.3">
      <c r="A17" s="5">
        <f t="shared" si="9"/>
        <v>6.5005555555555556</v>
      </c>
      <c r="B17">
        <v>67</v>
      </c>
      <c r="C17" t="s">
        <v>673</v>
      </c>
      <c r="D17">
        <v>1645152598</v>
      </c>
      <c r="E17">
        <v>19.495000000000001</v>
      </c>
      <c r="F17">
        <v>13.157999999999999</v>
      </c>
      <c r="G17">
        <v>-3.76</v>
      </c>
      <c r="H17">
        <v>0.7702</v>
      </c>
      <c r="I17">
        <v>0.50680000000000003</v>
      </c>
      <c r="J17">
        <v>13.413</v>
      </c>
      <c r="K17">
        <v>13.206</v>
      </c>
      <c r="L17">
        <v>-94776</v>
      </c>
      <c r="M17">
        <f t="shared" si="0"/>
        <v>13.202217599999999</v>
      </c>
      <c r="N17">
        <f t="shared" si="1"/>
        <v>-94776</v>
      </c>
      <c r="O17" s="4">
        <f t="shared" si="10"/>
        <v>379818</v>
      </c>
      <c r="P17">
        <f t="shared" si="2"/>
        <v>285042</v>
      </c>
      <c r="Q17">
        <f t="shared" si="3"/>
        <v>0.75046996192913451</v>
      </c>
      <c r="R17"/>
      <c r="U17" s="2">
        <f t="shared" si="11"/>
        <v>13.204237599999999</v>
      </c>
      <c r="V17" s="2">
        <f t="shared" si="4"/>
        <v>-4.8000000000000043E-2</v>
      </c>
      <c r="W17" s="2">
        <f t="shared" si="5"/>
        <v>1.2765957446808522E-2</v>
      </c>
      <c r="AG17" s="2">
        <f t="shared" si="7"/>
        <v>6.5005555555555556</v>
      </c>
      <c r="AH17" s="2">
        <f t="shared" si="8"/>
        <v>-49.474079999999994</v>
      </c>
    </row>
    <row r="18" spans="1:34" x14ac:dyDescent="0.3">
      <c r="A18" s="5">
        <f t="shared" si="9"/>
        <v>7.0005555555555556</v>
      </c>
      <c r="B18">
        <v>68</v>
      </c>
      <c r="C18" t="s">
        <v>672</v>
      </c>
      <c r="D18">
        <v>1645154398</v>
      </c>
      <c r="E18">
        <v>19.12</v>
      </c>
      <c r="F18">
        <v>13.15</v>
      </c>
      <c r="G18">
        <v>-4.0069999999999997</v>
      </c>
      <c r="H18">
        <v>0.75660000000000005</v>
      </c>
      <c r="I18">
        <v>0.50180000000000002</v>
      </c>
      <c r="J18">
        <v>13.391999999999999</v>
      </c>
      <c r="K18">
        <v>13.198</v>
      </c>
      <c r="L18">
        <v>-101712</v>
      </c>
      <c r="M18">
        <f t="shared" si="0"/>
        <v>13.19712232</v>
      </c>
      <c r="N18">
        <f t="shared" si="1"/>
        <v>-101712</v>
      </c>
      <c r="O18" s="4">
        <f t="shared" si="10"/>
        <v>381168</v>
      </c>
      <c r="P18">
        <f t="shared" si="2"/>
        <v>279456</v>
      </c>
      <c r="Q18">
        <f t="shared" si="3"/>
        <v>0.73315703311925451</v>
      </c>
      <c r="R18"/>
      <c r="S18" s="2">
        <v>56</v>
      </c>
      <c r="T18" s="1">
        <f>(S18-32)*5/9</f>
        <v>13.333333333333334</v>
      </c>
      <c r="U18" s="2">
        <f t="shared" si="11"/>
        <v>13.20064232</v>
      </c>
      <c r="V18" s="2">
        <f t="shared" si="4"/>
        <v>-4.8000000000000043E-2</v>
      </c>
      <c r="W18" s="2">
        <f t="shared" si="5"/>
        <v>1.1979036685799862E-2</v>
      </c>
      <c r="AG18" s="2">
        <f t="shared" si="7"/>
        <v>7.0005555555555556</v>
      </c>
      <c r="AH18" s="2">
        <f t="shared" si="8"/>
        <v>-52.692049999999995</v>
      </c>
    </row>
    <row r="19" spans="1:34" x14ac:dyDescent="0.3">
      <c r="A19" s="5">
        <f t="shared" si="9"/>
        <v>7.5005555555555556</v>
      </c>
      <c r="B19">
        <v>69</v>
      </c>
      <c r="C19" t="s">
        <v>671</v>
      </c>
      <c r="D19">
        <v>1645156198</v>
      </c>
      <c r="E19">
        <v>18.742999999999999</v>
      </c>
      <c r="F19">
        <v>13.124000000000001</v>
      </c>
      <c r="G19">
        <v>-3.883</v>
      </c>
      <c r="H19">
        <v>0.74309999999999998</v>
      </c>
      <c r="I19">
        <v>0.47949999999999998</v>
      </c>
      <c r="J19">
        <v>13.371</v>
      </c>
      <c r="K19">
        <v>13.172000000000001</v>
      </c>
      <c r="L19">
        <v>-108648</v>
      </c>
      <c r="M19">
        <f t="shared" si="0"/>
        <v>13.16966408</v>
      </c>
      <c r="N19">
        <f t="shared" si="1"/>
        <v>-108648</v>
      </c>
      <c r="O19" s="4">
        <f t="shared" si="10"/>
        <v>382525.2</v>
      </c>
      <c r="P19">
        <f t="shared" si="2"/>
        <v>273877.2</v>
      </c>
      <c r="Q19">
        <f t="shared" si="3"/>
        <v>0.71597165363223125</v>
      </c>
      <c r="R19"/>
      <c r="U19" s="2">
        <f t="shared" si="11"/>
        <v>13.17469208</v>
      </c>
      <c r="V19" s="2">
        <f t="shared" si="4"/>
        <v>-4.8000000000000043E-2</v>
      </c>
      <c r="W19" s="2">
        <f t="shared" si="5"/>
        <v>1.2361576100952882E-2</v>
      </c>
      <c r="AG19" s="2">
        <f t="shared" si="7"/>
        <v>7.5005555555555556</v>
      </c>
      <c r="AH19" s="2">
        <f t="shared" si="8"/>
        <v>-50.960492000000002</v>
      </c>
    </row>
    <row r="20" spans="1:34" x14ac:dyDescent="0.3">
      <c r="A20" s="5">
        <f t="shared" si="9"/>
        <v>8.0005555555555556</v>
      </c>
      <c r="B20">
        <v>70</v>
      </c>
      <c r="C20" t="s">
        <v>670</v>
      </c>
      <c r="D20">
        <v>1645157998</v>
      </c>
      <c r="E20">
        <v>18.431999999999999</v>
      </c>
      <c r="F20">
        <v>13.098000000000001</v>
      </c>
      <c r="G20">
        <v>-4.0679999999999996</v>
      </c>
      <c r="H20">
        <v>0.72889999999999999</v>
      </c>
      <c r="I20">
        <v>0.43290000000000001</v>
      </c>
      <c r="J20">
        <v>13.352</v>
      </c>
      <c r="K20">
        <v>13.147</v>
      </c>
      <c r="L20">
        <v>-115584</v>
      </c>
      <c r="M20">
        <f t="shared" si="0"/>
        <v>13.14583968</v>
      </c>
      <c r="N20">
        <f t="shared" si="1"/>
        <v>-115584</v>
      </c>
      <c r="O20" s="4">
        <f t="shared" si="10"/>
        <v>383644.8</v>
      </c>
      <c r="P20">
        <f t="shared" si="2"/>
        <v>268060.79999999999</v>
      </c>
      <c r="Q20">
        <f t="shared" si="3"/>
        <v>0.69872131721842701</v>
      </c>
      <c r="R20"/>
      <c r="S20" s="2">
        <v>56</v>
      </c>
      <c r="T20" s="1">
        <f>(S20-32)*5/9</f>
        <v>13.333333333333334</v>
      </c>
      <c r="U20" s="2">
        <f t="shared" si="11"/>
        <v>13.152111679999999</v>
      </c>
      <c r="V20" s="2">
        <f t="shared" si="4"/>
        <v>-4.8999999999999488E-2</v>
      </c>
      <c r="W20" s="2">
        <f t="shared" si="5"/>
        <v>1.204523107177962E-2</v>
      </c>
      <c r="AG20" s="2">
        <f t="shared" si="7"/>
        <v>8.0005555555555556</v>
      </c>
      <c r="AH20" s="2">
        <f t="shared" si="8"/>
        <v>-53.282663999999997</v>
      </c>
    </row>
    <row r="21" spans="1:34" x14ac:dyDescent="0.3">
      <c r="A21" s="5">
        <f t="shared" si="9"/>
        <v>8.5005555555555556</v>
      </c>
      <c r="B21">
        <v>71</v>
      </c>
      <c r="C21" t="s">
        <v>669</v>
      </c>
      <c r="D21">
        <v>1645159798</v>
      </c>
      <c r="E21">
        <v>19.891999999999999</v>
      </c>
      <c r="F21">
        <v>13.007999999999999</v>
      </c>
      <c r="G21">
        <v>-6.782</v>
      </c>
      <c r="H21">
        <v>0.68159999999999998</v>
      </c>
      <c r="I21">
        <v>0.35460000000000003</v>
      </c>
      <c r="J21">
        <v>13.358000000000001</v>
      </c>
      <c r="K21">
        <v>13.09</v>
      </c>
      <c r="L21">
        <v>-126504</v>
      </c>
      <c r="M21">
        <f t="shared" si="0"/>
        <v>13.087756319999999</v>
      </c>
      <c r="N21">
        <f t="shared" si="1"/>
        <v>-126504</v>
      </c>
      <c r="O21" s="4">
        <f t="shared" si="10"/>
        <v>378388.8</v>
      </c>
      <c r="P21">
        <f t="shared" si="2"/>
        <v>251884.79999999999</v>
      </c>
      <c r="Q21">
        <f t="shared" si="3"/>
        <v>0.66567720820489396</v>
      </c>
      <c r="R21"/>
      <c r="U21" s="2">
        <f t="shared" si="11"/>
        <v>13.088188319999999</v>
      </c>
      <c r="V21" s="2">
        <f t="shared" si="4"/>
        <v>-8.2000000000000739E-2</v>
      </c>
      <c r="W21" s="2">
        <f t="shared" si="5"/>
        <v>1.209082866411099E-2</v>
      </c>
      <c r="AG21" s="2">
        <f t="shared" si="7"/>
        <v>8.5005555555555556</v>
      </c>
      <c r="AH21" s="2">
        <f t="shared" si="8"/>
        <v>-88.220255999999992</v>
      </c>
    </row>
    <row r="22" spans="1:34" x14ac:dyDescent="0.3">
      <c r="A22" s="5">
        <f t="shared" si="9"/>
        <v>9.0005555555555556</v>
      </c>
      <c r="B22">
        <v>72</v>
      </c>
      <c r="C22" t="s">
        <v>668</v>
      </c>
      <c r="D22">
        <v>1645161598</v>
      </c>
      <c r="E22">
        <v>21.187000000000001</v>
      </c>
      <c r="F22">
        <v>13.051</v>
      </c>
      <c r="G22">
        <v>-3.883</v>
      </c>
      <c r="H22">
        <v>0.64400000000000002</v>
      </c>
      <c r="I22">
        <v>0.34079999999999999</v>
      </c>
      <c r="J22">
        <v>13.352</v>
      </c>
      <c r="K22">
        <v>13.098000000000001</v>
      </c>
      <c r="L22">
        <v>-134184</v>
      </c>
      <c r="M22">
        <f t="shared" si="0"/>
        <v>13.09666408</v>
      </c>
      <c r="N22">
        <f t="shared" si="1"/>
        <v>-134184</v>
      </c>
      <c r="O22" s="4">
        <f t="shared" si="10"/>
        <v>373726.8</v>
      </c>
      <c r="P22">
        <f t="shared" si="2"/>
        <v>239542.8</v>
      </c>
      <c r="Q22">
        <f t="shared" si="3"/>
        <v>0.64095697712874755</v>
      </c>
      <c r="R22"/>
      <c r="S22" s="2">
        <v>58</v>
      </c>
      <c r="T22" s="1">
        <f>(S22-32)*5/9</f>
        <v>14.444444444444445</v>
      </c>
      <c r="U22" s="2">
        <f t="shared" si="11"/>
        <v>13.091916080000001</v>
      </c>
      <c r="V22" s="2">
        <f t="shared" si="4"/>
        <v>-4.7000000000000597E-2</v>
      </c>
      <c r="W22" s="2">
        <f t="shared" si="5"/>
        <v>1.2104043265516506E-2</v>
      </c>
      <c r="AG22" s="2">
        <f t="shared" si="7"/>
        <v>9.0005555555555556</v>
      </c>
      <c r="AH22" s="2">
        <f t="shared" si="8"/>
        <v>-50.677033000000002</v>
      </c>
    </row>
    <row r="23" spans="1:34" x14ac:dyDescent="0.3">
      <c r="A23" s="5">
        <f t="shared" si="9"/>
        <v>9.5005555555555556</v>
      </c>
      <c r="B23">
        <v>73</v>
      </c>
      <c r="C23" t="s">
        <v>667</v>
      </c>
      <c r="D23">
        <v>1645163398</v>
      </c>
      <c r="E23">
        <v>21.117999999999999</v>
      </c>
      <c r="F23">
        <v>13.051</v>
      </c>
      <c r="G23">
        <v>-3.698</v>
      </c>
      <c r="H23">
        <v>0.62639999999999996</v>
      </c>
      <c r="I23">
        <v>0.3367</v>
      </c>
      <c r="J23">
        <v>13.332000000000001</v>
      </c>
      <c r="K23">
        <v>13.098000000000001</v>
      </c>
      <c r="L23">
        <v>-141120</v>
      </c>
      <c r="M23">
        <f t="shared" si="0"/>
        <v>13.094488480000001</v>
      </c>
      <c r="N23">
        <f t="shared" si="1"/>
        <v>-141120</v>
      </c>
      <c r="O23" s="4">
        <f t="shared" si="10"/>
        <v>373975.2</v>
      </c>
      <c r="P23">
        <f t="shared" si="2"/>
        <v>232855.2</v>
      </c>
      <c r="Q23">
        <f t="shared" si="3"/>
        <v>0.62264877457114809</v>
      </c>
      <c r="R23"/>
      <c r="U23" s="2">
        <f t="shared" si="11"/>
        <v>13.090016480000001</v>
      </c>
      <c r="V23" s="2">
        <f t="shared" si="4"/>
        <v>-4.7000000000000597E-2</v>
      </c>
      <c r="W23" s="2">
        <f t="shared" si="5"/>
        <v>1.2709572742022876E-2</v>
      </c>
      <c r="AG23" s="2">
        <f t="shared" si="7"/>
        <v>9.5005555555555556</v>
      </c>
      <c r="AH23" s="2">
        <f t="shared" si="8"/>
        <v>-48.262597999999997</v>
      </c>
    </row>
    <row r="24" spans="1:34" x14ac:dyDescent="0.3">
      <c r="A24" s="5">
        <f t="shared" si="9"/>
        <v>10.000555555555556</v>
      </c>
      <c r="B24">
        <v>74</v>
      </c>
      <c r="C24" t="s">
        <v>666</v>
      </c>
      <c r="D24">
        <v>1645165198</v>
      </c>
      <c r="E24">
        <v>20.466999999999999</v>
      </c>
      <c r="F24">
        <v>13.029</v>
      </c>
      <c r="G24">
        <v>-4.0069999999999997</v>
      </c>
      <c r="H24">
        <v>0.61680000000000001</v>
      </c>
      <c r="I24">
        <v>0.34039999999999998</v>
      </c>
      <c r="J24">
        <v>13.307</v>
      </c>
      <c r="K24">
        <v>13.077999999999999</v>
      </c>
      <c r="L24">
        <v>-148056</v>
      </c>
      <c r="M24">
        <f t="shared" si="0"/>
        <v>13.07612232</v>
      </c>
      <c r="N24">
        <f t="shared" si="1"/>
        <v>-148056</v>
      </c>
      <c r="O24" s="4">
        <f t="shared" si="10"/>
        <v>376318.80000000005</v>
      </c>
      <c r="P24">
        <f t="shared" si="2"/>
        <v>228262.80000000005</v>
      </c>
      <c r="Q24">
        <f t="shared" si="3"/>
        <v>0.60656762298349165</v>
      </c>
      <c r="R24"/>
      <c r="S24" s="2">
        <v>58</v>
      </c>
      <c r="T24" s="1">
        <f>(S24-32)*5/9</f>
        <v>14.444444444444445</v>
      </c>
      <c r="U24" s="2">
        <f t="shared" si="11"/>
        <v>13.07425432</v>
      </c>
      <c r="V24" s="2">
        <f t="shared" si="4"/>
        <v>-4.8999999999999488E-2</v>
      </c>
      <c r="W24" s="2">
        <f t="shared" si="5"/>
        <v>1.222859995008722E-2</v>
      </c>
      <c r="AG24" s="2">
        <f t="shared" si="7"/>
        <v>10.000555555555556</v>
      </c>
      <c r="AH24" s="2">
        <f t="shared" si="8"/>
        <v>-52.207202999999993</v>
      </c>
    </row>
    <row r="25" spans="1:34" x14ac:dyDescent="0.3">
      <c r="A25" s="5">
        <f t="shared" si="9"/>
        <v>10.500555555555556</v>
      </c>
      <c r="B25">
        <v>75</v>
      </c>
      <c r="C25" t="s">
        <v>665</v>
      </c>
      <c r="D25">
        <v>1645166998</v>
      </c>
      <c r="E25">
        <v>19.827999999999999</v>
      </c>
      <c r="F25">
        <v>13.021000000000001</v>
      </c>
      <c r="G25">
        <v>-3.883</v>
      </c>
      <c r="H25">
        <v>0.60719999999999996</v>
      </c>
      <c r="I25">
        <v>0.34510000000000002</v>
      </c>
      <c r="J25">
        <v>13.282999999999999</v>
      </c>
      <c r="K25">
        <v>13.068</v>
      </c>
      <c r="L25">
        <v>-154992</v>
      </c>
      <c r="M25">
        <f t="shared" si="0"/>
        <v>13.066664080000001</v>
      </c>
      <c r="N25">
        <f t="shared" si="1"/>
        <v>-154992</v>
      </c>
      <c r="O25" s="4">
        <f t="shared" si="10"/>
        <v>378619.2</v>
      </c>
      <c r="P25">
        <f t="shared" si="2"/>
        <v>223627.2</v>
      </c>
      <c r="Q25">
        <f t="shared" si="3"/>
        <v>0.59063882655713185</v>
      </c>
      <c r="R25"/>
      <c r="U25" s="2">
        <f t="shared" si="11"/>
        <v>13.067352080000001</v>
      </c>
      <c r="V25" s="2">
        <f t="shared" si="4"/>
        <v>-4.699999999999882E-2</v>
      </c>
      <c r="W25" s="2">
        <f t="shared" si="5"/>
        <v>1.210404326551605E-2</v>
      </c>
      <c r="AG25" s="2">
        <f t="shared" si="7"/>
        <v>10.500555555555556</v>
      </c>
      <c r="AH25" s="2">
        <f t="shared" si="8"/>
        <v>-50.560543000000003</v>
      </c>
    </row>
    <row r="26" spans="1:34" x14ac:dyDescent="0.3">
      <c r="A26" s="5">
        <f t="shared" si="9"/>
        <v>11.000833333333333</v>
      </c>
      <c r="B26">
        <v>76</v>
      </c>
      <c r="C26" t="s">
        <v>664</v>
      </c>
      <c r="D26">
        <v>1645168799</v>
      </c>
      <c r="E26">
        <v>19.306999999999999</v>
      </c>
      <c r="F26">
        <v>13.025</v>
      </c>
      <c r="G26">
        <v>-4.0069999999999997</v>
      </c>
      <c r="H26">
        <v>0.59609999999999996</v>
      </c>
      <c r="I26">
        <v>0.34970000000000001</v>
      </c>
      <c r="J26">
        <v>13.26</v>
      </c>
      <c r="K26">
        <v>13.073</v>
      </c>
      <c r="L26">
        <v>-161928</v>
      </c>
      <c r="M26">
        <f t="shared" si="0"/>
        <v>13.07212232</v>
      </c>
      <c r="N26">
        <f t="shared" si="1"/>
        <v>-161928</v>
      </c>
      <c r="O26" s="4">
        <f t="shared" si="10"/>
        <v>380494.8</v>
      </c>
      <c r="P26">
        <f t="shared" si="2"/>
        <v>218566.8</v>
      </c>
      <c r="Q26">
        <f t="shared" si="3"/>
        <v>0.57442782398077452</v>
      </c>
      <c r="R26"/>
      <c r="S26" s="2">
        <v>57</v>
      </c>
      <c r="T26" s="1">
        <f>(S26-32)*5/9</f>
        <v>13.888888888888889</v>
      </c>
      <c r="U26" s="2">
        <f t="shared" si="11"/>
        <v>13.07489432</v>
      </c>
      <c r="V26" s="2">
        <f t="shared" si="4"/>
        <v>-4.8000000000000043E-2</v>
      </c>
      <c r="W26" s="2">
        <f t="shared" si="5"/>
        <v>1.1979036685799862E-2</v>
      </c>
      <c r="AG26" s="2">
        <f t="shared" si="7"/>
        <v>11.000833333333333</v>
      </c>
      <c r="AH26" s="2">
        <f t="shared" si="8"/>
        <v>-52.191174999999994</v>
      </c>
    </row>
    <row r="27" spans="1:34" x14ac:dyDescent="0.3">
      <c r="A27" s="5">
        <f t="shared" si="9"/>
        <v>11.500833333333333</v>
      </c>
      <c r="B27">
        <v>77</v>
      </c>
      <c r="C27" t="s">
        <v>663</v>
      </c>
      <c r="D27">
        <v>1645170599</v>
      </c>
      <c r="E27">
        <v>18.864999999999998</v>
      </c>
      <c r="F27">
        <v>13.012</v>
      </c>
      <c r="G27">
        <v>-4.0069999999999997</v>
      </c>
      <c r="H27">
        <v>0.58399999999999996</v>
      </c>
      <c r="I27">
        <v>0.35360000000000003</v>
      </c>
      <c r="J27">
        <v>13.241</v>
      </c>
      <c r="K27">
        <v>13.06</v>
      </c>
      <c r="L27">
        <v>-168864</v>
      </c>
      <c r="M27">
        <f t="shared" si="0"/>
        <v>13.05912232</v>
      </c>
      <c r="N27">
        <f t="shared" si="1"/>
        <v>-168864</v>
      </c>
      <c r="O27" s="4">
        <f t="shared" si="10"/>
        <v>382086</v>
      </c>
      <c r="P27">
        <f t="shared" si="2"/>
        <v>213222</v>
      </c>
      <c r="Q27">
        <f t="shared" si="3"/>
        <v>0.55804714121951604</v>
      </c>
      <c r="R27"/>
      <c r="U27" s="2">
        <f t="shared" si="11"/>
        <v>13.063662320000001</v>
      </c>
      <c r="V27" s="2">
        <f t="shared" si="4"/>
        <v>-4.8000000000000043E-2</v>
      </c>
      <c r="W27" s="2">
        <f t="shared" si="5"/>
        <v>1.1979036685799862E-2</v>
      </c>
      <c r="AG27" s="2">
        <f t="shared" si="7"/>
        <v>11.500833333333333</v>
      </c>
      <c r="AH27" s="2">
        <f t="shared" si="8"/>
        <v>-52.139083999999997</v>
      </c>
    </row>
    <row r="28" spans="1:34" x14ac:dyDescent="0.3">
      <c r="A28" s="5">
        <f t="shared" si="9"/>
        <v>12.000833333333333</v>
      </c>
      <c r="B28">
        <v>78</v>
      </c>
      <c r="C28" t="s">
        <v>662</v>
      </c>
      <c r="D28">
        <v>1645172399</v>
      </c>
      <c r="E28">
        <v>18.43</v>
      </c>
      <c r="F28">
        <v>13.003</v>
      </c>
      <c r="G28">
        <v>-4.0679999999999996</v>
      </c>
      <c r="H28">
        <v>0.57189999999999996</v>
      </c>
      <c r="I28">
        <v>0.35799999999999998</v>
      </c>
      <c r="J28">
        <v>13.223000000000001</v>
      </c>
      <c r="K28">
        <v>13.053000000000001</v>
      </c>
      <c r="L28">
        <v>-175800</v>
      </c>
      <c r="M28">
        <f t="shared" si="0"/>
        <v>13.050839679999999</v>
      </c>
      <c r="N28">
        <f t="shared" si="1"/>
        <v>-175800</v>
      </c>
      <c r="O28" s="4">
        <f t="shared" si="10"/>
        <v>383652.00000000006</v>
      </c>
      <c r="P28">
        <f t="shared" si="2"/>
        <v>207852.00000000006</v>
      </c>
      <c r="Q28">
        <f t="shared" si="3"/>
        <v>0.5417722310844203</v>
      </c>
      <c r="R28"/>
      <c r="S28" s="2">
        <v>56</v>
      </c>
      <c r="T28" s="1">
        <f>(S28-32)*5/9</f>
        <v>13.333333333333334</v>
      </c>
      <c r="U28" s="2">
        <f t="shared" si="11"/>
        <v>13.05711968</v>
      </c>
      <c r="V28" s="2">
        <f t="shared" si="4"/>
        <v>-5.0000000000000711E-2</v>
      </c>
      <c r="W28" s="2">
        <f t="shared" si="5"/>
        <v>1.2291052114061139E-2</v>
      </c>
      <c r="AG28" s="2">
        <f t="shared" si="7"/>
        <v>12.000833333333333</v>
      </c>
      <c r="AH28" s="2">
        <f t="shared" si="8"/>
        <v>-52.896203999999997</v>
      </c>
    </row>
    <row r="29" spans="1:34" x14ac:dyDescent="0.3">
      <c r="A29" s="5">
        <f t="shared" si="9"/>
        <v>12.500833333333333</v>
      </c>
      <c r="B29">
        <v>79</v>
      </c>
      <c r="C29" t="s">
        <v>661</v>
      </c>
      <c r="D29">
        <v>1645174199</v>
      </c>
      <c r="E29">
        <v>19.972000000000001</v>
      </c>
      <c r="F29">
        <v>12.957000000000001</v>
      </c>
      <c r="G29">
        <v>-6.843</v>
      </c>
      <c r="H29">
        <v>0.52070000000000005</v>
      </c>
      <c r="I29">
        <v>0.32400000000000001</v>
      </c>
      <c r="J29">
        <v>13.223000000000001</v>
      </c>
      <c r="K29">
        <v>13.038</v>
      </c>
      <c r="L29">
        <v>-186936</v>
      </c>
      <c r="M29">
        <f t="shared" si="0"/>
        <v>13.037473680000002</v>
      </c>
      <c r="N29">
        <f t="shared" si="1"/>
        <v>-186936</v>
      </c>
      <c r="O29" s="4">
        <f t="shared" si="10"/>
        <v>378100.79999999993</v>
      </c>
      <c r="P29">
        <f t="shared" si="2"/>
        <v>191164.79999999993</v>
      </c>
      <c r="Q29">
        <f t="shared" si="3"/>
        <v>0.5055921595511037</v>
      </c>
      <c r="R29"/>
      <c r="U29" s="2">
        <f t="shared" si="11"/>
        <v>13.037585680000001</v>
      </c>
      <c r="V29" s="2">
        <f t="shared" si="4"/>
        <v>-8.0999999999999517E-2</v>
      </c>
      <c r="W29" s="2">
        <f t="shared" si="5"/>
        <v>1.1836913634370819E-2</v>
      </c>
      <c r="AG29" s="2">
        <f t="shared" si="7"/>
        <v>12.500833333333333</v>
      </c>
      <c r="AH29" s="2">
        <f t="shared" si="8"/>
        <v>-88.66475100000001</v>
      </c>
    </row>
    <row r="30" spans="1:34" x14ac:dyDescent="0.3">
      <c r="A30" s="5">
        <f t="shared" si="9"/>
        <v>13.000833333333333</v>
      </c>
      <c r="B30">
        <v>80</v>
      </c>
      <c r="C30" t="s">
        <v>660</v>
      </c>
      <c r="D30">
        <v>1645175999</v>
      </c>
      <c r="E30">
        <v>20.998000000000001</v>
      </c>
      <c r="F30">
        <v>13.016999999999999</v>
      </c>
      <c r="G30">
        <v>-3.883</v>
      </c>
      <c r="H30">
        <v>0.4854</v>
      </c>
      <c r="I30">
        <v>0.32179999999999997</v>
      </c>
      <c r="J30">
        <v>13.228999999999999</v>
      </c>
      <c r="K30">
        <v>13.064</v>
      </c>
      <c r="L30">
        <v>-194496</v>
      </c>
      <c r="M30">
        <f t="shared" si="0"/>
        <v>13.062664079999999</v>
      </c>
      <c r="N30">
        <f t="shared" si="1"/>
        <v>-194496</v>
      </c>
      <c r="O30" s="4">
        <f t="shared" si="10"/>
        <v>374407.19999999995</v>
      </c>
      <c r="P30">
        <f t="shared" si="2"/>
        <v>179911.19999999995</v>
      </c>
      <c r="Q30">
        <f t="shared" si="3"/>
        <v>0.48052281045877315</v>
      </c>
      <c r="R30"/>
      <c r="S30" s="2">
        <v>57</v>
      </c>
      <c r="T30" s="1">
        <f>(S30-32)*5/9</f>
        <v>13.888888888888889</v>
      </c>
      <c r="U30" s="2">
        <f t="shared" si="11"/>
        <v>13.058672079999999</v>
      </c>
      <c r="V30" s="2">
        <f t="shared" si="4"/>
        <v>-4.7000000000000597E-2</v>
      </c>
      <c r="W30" s="2">
        <f t="shared" si="5"/>
        <v>1.2104043265516506E-2</v>
      </c>
      <c r="AG30" s="2">
        <f t="shared" si="7"/>
        <v>13.000833333333333</v>
      </c>
      <c r="AH30" s="2">
        <f t="shared" si="8"/>
        <v>-50.545010999999995</v>
      </c>
    </row>
    <row r="31" spans="1:34" x14ac:dyDescent="0.3">
      <c r="A31" s="5">
        <f t="shared" si="9"/>
        <v>13.500833333333333</v>
      </c>
      <c r="B31">
        <v>81</v>
      </c>
      <c r="C31" t="s">
        <v>659</v>
      </c>
      <c r="D31">
        <v>1645177799</v>
      </c>
      <c r="E31">
        <v>20.76</v>
      </c>
      <c r="F31">
        <v>12.999000000000001</v>
      </c>
      <c r="G31">
        <v>-4.0679999999999996</v>
      </c>
      <c r="H31">
        <v>0.47049999999999997</v>
      </c>
      <c r="I31">
        <v>0.32319999999999999</v>
      </c>
      <c r="J31">
        <v>13.218999999999999</v>
      </c>
      <c r="K31">
        <v>13.047000000000001</v>
      </c>
      <c r="L31">
        <v>-201456</v>
      </c>
      <c r="M31">
        <f t="shared" si="0"/>
        <v>13.04683968</v>
      </c>
      <c r="N31">
        <f t="shared" si="1"/>
        <v>-201456</v>
      </c>
      <c r="O31" s="4">
        <f t="shared" si="10"/>
        <v>375264</v>
      </c>
      <c r="P31">
        <f t="shared" si="2"/>
        <v>173808</v>
      </c>
      <c r="Q31">
        <f t="shared" si="3"/>
        <v>0.46316193399846506</v>
      </c>
      <c r="R31"/>
      <c r="U31" s="2">
        <f t="shared" si="11"/>
        <v>13.043799679999999</v>
      </c>
      <c r="V31" s="2">
        <f t="shared" si="4"/>
        <v>-4.8000000000000043E-2</v>
      </c>
      <c r="W31" s="2">
        <f t="shared" si="5"/>
        <v>1.1799410029498537E-2</v>
      </c>
      <c r="AG31" s="2">
        <f t="shared" si="7"/>
        <v>13.500833333333333</v>
      </c>
      <c r="AH31" s="2">
        <f t="shared" si="8"/>
        <v>-52.879931999999997</v>
      </c>
    </row>
    <row r="32" spans="1:34" x14ac:dyDescent="0.3">
      <c r="A32" s="5">
        <f t="shared" si="9"/>
        <v>14.000833333333333</v>
      </c>
      <c r="B32">
        <v>82</v>
      </c>
      <c r="C32" t="s">
        <v>658</v>
      </c>
      <c r="D32">
        <v>1645179599</v>
      </c>
      <c r="E32">
        <v>20.117999999999999</v>
      </c>
      <c r="F32">
        <v>12.999000000000001</v>
      </c>
      <c r="G32">
        <v>-3.9449999999999998</v>
      </c>
      <c r="H32">
        <v>0.4617</v>
      </c>
      <c r="I32">
        <v>0.32779999999999998</v>
      </c>
      <c r="J32">
        <v>13.201000000000001</v>
      </c>
      <c r="K32">
        <v>13.047000000000001</v>
      </c>
      <c r="L32">
        <v>-208392</v>
      </c>
      <c r="M32">
        <f t="shared" si="0"/>
        <v>13.045393200000001</v>
      </c>
      <c r="N32">
        <f t="shared" si="1"/>
        <v>-208392</v>
      </c>
      <c r="O32" s="4">
        <f t="shared" si="10"/>
        <v>377575.2</v>
      </c>
      <c r="P32">
        <f t="shared" si="2"/>
        <v>169183.2</v>
      </c>
      <c r="Q32">
        <f t="shared" si="3"/>
        <v>0.44807815767561004</v>
      </c>
      <c r="R32"/>
      <c r="S32" s="2">
        <v>58</v>
      </c>
      <c r="T32" s="1">
        <f>(S32-32)*5/9</f>
        <v>14.444444444444445</v>
      </c>
      <c r="U32" s="2">
        <f t="shared" si="11"/>
        <v>13.044921200000001</v>
      </c>
      <c r="V32" s="2">
        <f t="shared" si="4"/>
        <v>-4.8000000000000043E-2</v>
      </c>
      <c r="W32" s="2">
        <f t="shared" si="5"/>
        <v>1.2167300380228148E-2</v>
      </c>
      <c r="AG32" s="2">
        <f t="shared" si="7"/>
        <v>14.000833333333333</v>
      </c>
      <c r="AH32" s="2">
        <f t="shared" si="8"/>
        <v>-51.281055000000002</v>
      </c>
    </row>
    <row r="33" spans="1:34" x14ac:dyDescent="0.3">
      <c r="A33" s="5">
        <f t="shared" si="9"/>
        <v>14.500833333333333</v>
      </c>
      <c r="B33">
        <v>83</v>
      </c>
      <c r="C33" t="s">
        <v>657</v>
      </c>
      <c r="D33">
        <v>1645181399</v>
      </c>
      <c r="E33">
        <v>19.495000000000001</v>
      </c>
      <c r="F33">
        <v>12.991</v>
      </c>
      <c r="G33">
        <v>-3.8220000000000001</v>
      </c>
      <c r="H33">
        <v>0.45290000000000002</v>
      </c>
      <c r="I33">
        <v>0.3322</v>
      </c>
      <c r="J33">
        <v>13.182</v>
      </c>
      <c r="K33">
        <v>13.037000000000001</v>
      </c>
      <c r="L33">
        <v>-215328</v>
      </c>
      <c r="M33">
        <f t="shared" si="0"/>
        <v>13.03594672</v>
      </c>
      <c r="N33">
        <f t="shared" si="1"/>
        <v>-215328</v>
      </c>
      <c r="O33" s="4">
        <f t="shared" si="10"/>
        <v>379818</v>
      </c>
      <c r="P33">
        <f t="shared" si="2"/>
        <v>164490</v>
      </c>
      <c r="Q33">
        <f t="shared" si="3"/>
        <v>0.43307584158728657</v>
      </c>
      <c r="R33"/>
      <c r="U33" s="2">
        <f t="shared" si="11"/>
        <v>13.03796672</v>
      </c>
      <c r="V33" s="2">
        <f t="shared" si="4"/>
        <v>-4.6000000000001151E-2</v>
      </c>
      <c r="W33" s="2">
        <f t="shared" si="5"/>
        <v>1.2035583464155194E-2</v>
      </c>
      <c r="AG33" s="2">
        <f t="shared" si="7"/>
        <v>14.500833333333333</v>
      </c>
      <c r="AH33" s="2">
        <f t="shared" si="8"/>
        <v>-49.651601999999997</v>
      </c>
    </row>
    <row r="34" spans="1:34" x14ac:dyDescent="0.3">
      <c r="A34" s="5">
        <f t="shared" si="9"/>
        <v>15.000833333333333</v>
      </c>
      <c r="B34">
        <v>84</v>
      </c>
      <c r="C34" t="s">
        <v>656</v>
      </c>
      <c r="D34">
        <v>1645183199</v>
      </c>
      <c r="E34">
        <v>19.056999999999999</v>
      </c>
      <c r="F34">
        <v>12.977</v>
      </c>
      <c r="G34">
        <v>-3.76</v>
      </c>
      <c r="H34">
        <v>0.44130000000000003</v>
      </c>
      <c r="I34">
        <v>0.33310000000000001</v>
      </c>
      <c r="J34">
        <v>13.167</v>
      </c>
      <c r="K34">
        <v>13.025</v>
      </c>
      <c r="L34">
        <v>-222240</v>
      </c>
      <c r="M34">
        <f t="shared" si="0"/>
        <v>13.0212176</v>
      </c>
      <c r="N34">
        <f t="shared" si="1"/>
        <v>-222240</v>
      </c>
      <c r="O34" s="4">
        <f t="shared" si="10"/>
        <v>381394.80000000005</v>
      </c>
      <c r="P34">
        <f t="shared" si="2"/>
        <v>159154.80000000005</v>
      </c>
      <c r="Q34">
        <f t="shared" si="3"/>
        <v>0.41729672245138116</v>
      </c>
      <c r="R34"/>
      <c r="S34" s="2">
        <v>60</v>
      </c>
      <c r="T34" s="1">
        <f>(S34-32)*5/9</f>
        <v>15.555555555555555</v>
      </c>
      <c r="U34" s="2">
        <f t="shared" si="11"/>
        <v>13.0249896</v>
      </c>
      <c r="V34" s="2">
        <f t="shared" si="4"/>
        <v>-4.8000000000000043E-2</v>
      </c>
      <c r="W34" s="2">
        <f t="shared" si="5"/>
        <v>1.2765957446808522E-2</v>
      </c>
      <c r="AG34" s="2">
        <f t="shared" si="7"/>
        <v>15.000833333333333</v>
      </c>
      <c r="AH34" s="2">
        <f t="shared" si="8"/>
        <v>-48.793520000000001</v>
      </c>
    </row>
    <row r="35" spans="1:34" x14ac:dyDescent="0.3">
      <c r="A35" s="5">
        <f t="shared" si="9"/>
        <v>15.500833333333333</v>
      </c>
      <c r="B35">
        <v>85</v>
      </c>
      <c r="C35" t="s">
        <v>655</v>
      </c>
      <c r="D35">
        <v>1645184999</v>
      </c>
      <c r="E35">
        <v>18.745000000000001</v>
      </c>
      <c r="F35">
        <v>12.965</v>
      </c>
      <c r="G35">
        <v>-4.0069999999999997</v>
      </c>
      <c r="H35">
        <v>0.42799999999999999</v>
      </c>
      <c r="I35">
        <v>0.32929999999999998</v>
      </c>
      <c r="J35">
        <v>13.151999999999999</v>
      </c>
      <c r="K35">
        <v>13.012</v>
      </c>
      <c r="L35">
        <v>-229176</v>
      </c>
      <c r="M35">
        <f t="shared" si="0"/>
        <v>13.01212232</v>
      </c>
      <c r="N35">
        <f t="shared" si="1"/>
        <v>-229176</v>
      </c>
      <c r="O35" s="4">
        <f t="shared" si="10"/>
        <v>382517.99999999994</v>
      </c>
      <c r="P35">
        <f t="shared" si="2"/>
        <v>153341.99999999994</v>
      </c>
      <c r="Q35">
        <f t="shared" si="3"/>
        <v>0.40087525292927384</v>
      </c>
      <c r="R35"/>
      <c r="U35" s="2">
        <f t="shared" si="11"/>
        <v>13.01714232</v>
      </c>
      <c r="V35" s="2">
        <f t="shared" si="4"/>
        <v>-4.7000000000000597E-2</v>
      </c>
      <c r="W35" s="2">
        <f t="shared" si="5"/>
        <v>1.1729473421512503E-2</v>
      </c>
      <c r="AG35" s="2">
        <f t="shared" si="7"/>
        <v>15.500833333333333</v>
      </c>
      <c r="AH35" s="2">
        <f t="shared" si="8"/>
        <v>-51.950754999999994</v>
      </c>
    </row>
    <row r="36" spans="1:34" x14ac:dyDescent="0.3">
      <c r="A36" s="5">
        <f t="shared" si="9"/>
        <v>16.000833333333333</v>
      </c>
      <c r="B36">
        <v>86</v>
      </c>
      <c r="C36" t="s">
        <v>654</v>
      </c>
      <c r="D36">
        <v>1645186799</v>
      </c>
      <c r="E36">
        <v>18.617999999999999</v>
      </c>
      <c r="F36">
        <v>12.939</v>
      </c>
      <c r="G36">
        <v>-4.0679999999999996</v>
      </c>
      <c r="H36">
        <v>0.41189999999999999</v>
      </c>
      <c r="I36">
        <v>0.32229999999999998</v>
      </c>
      <c r="J36">
        <v>13.143000000000001</v>
      </c>
      <c r="K36">
        <v>12.988</v>
      </c>
      <c r="L36">
        <v>-236088</v>
      </c>
      <c r="M36">
        <f t="shared" si="0"/>
        <v>12.986839679999999</v>
      </c>
      <c r="N36">
        <f t="shared" si="1"/>
        <v>-236088</v>
      </c>
      <c r="O36" s="4">
        <f t="shared" si="10"/>
        <v>382975.2</v>
      </c>
      <c r="P36">
        <f t="shared" si="2"/>
        <v>146887.20000000001</v>
      </c>
      <c r="Q36">
        <f t="shared" si="3"/>
        <v>0.38354232858942305</v>
      </c>
      <c r="R36"/>
      <c r="S36" s="2">
        <v>62</v>
      </c>
      <c r="T36" s="1">
        <f>(S36-32)*5/9</f>
        <v>16.666666666666668</v>
      </c>
      <c r="U36" s="2">
        <f t="shared" si="11"/>
        <v>12.992367679999999</v>
      </c>
      <c r="V36" s="2">
        <f t="shared" si="4"/>
        <v>-4.8999999999999488E-2</v>
      </c>
      <c r="W36" s="2">
        <f t="shared" si="5"/>
        <v>1.204523107177962E-2</v>
      </c>
      <c r="AG36" s="2">
        <f t="shared" si="7"/>
        <v>16.000833333333333</v>
      </c>
      <c r="AH36" s="2">
        <f t="shared" si="8"/>
        <v>-52.635851999999993</v>
      </c>
    </row>
    <row r="37" spans="1:34" x14ac:dyDescent="0.3">
      <c r="A37" s="5">
        <f t="shared" si="9"/>
        <v>16.501111111111111</v>
      </c>
      <c r="B37">
        <v>87</v>
      </c>
      <c r="C37" t="s">
        <v>653</v>
      </c>
      <c r="D37">
        <v>1645188600</v>
      </c>
      <c r="E37">
        <v>18.556999999999999</v>
      </c>
      <c r="F37">
        <v>12.922000000000001</v>
      </c>
      <c r="G37">
        <v>-3.8220000000000001</v>
      </c>
      <c r="H37">
        <v>0.39479999999999998</v>
      </c>
      <c r="I37">
        <v>0.31109999999999999</v>
      </c>
      <c r="J37">
        <v>13.125999999999999</v>
      </c>
      <c r="K37">
        <v>12.968999999999999</v>
      </c>
      <c r="L37">
        <v>-242976</v>
      </c>
      <c r="M37">
        <f t="shared" si="0"/>
        <v>12.966946720000001</v>
      </c>
      <c r="N37">
        <f t="shared" si="1"/>
        <v>-242976</v>
      </c>
      <c r="O37" s="4">
        <f t="shared" si="10"/>
        <v>383194.8</v>
      </c>
      <c r="P37">
        <f t="shared" si="2"/>
        <v>140218.79999999999</v>
      </c>
      <c r="Q37">
        <f t="shared" si="3"/>
        <v>0.36592041436887973</v>
      </c>
      <c r="R37"/>
      <c r="U37" s="2">
        <f t="shared" si="11"/>
        <v>12.972718720000001</v>
      </c>
      <c r="V37" s="2">
        <f t="shared" si="4"/>
        <v>-4.699999999999882E-2</v>
      </c>
      <c r="W37" s="2">
        <f t="shared" si="5"/>
        <v>1.229722658294056E-2</v>
      </c>
      <c r="AG37" s="2">
        <f t="shared" si="7"/>
        <v>16.501111111111111</v>
      </c>
      <c r="AH37" s="2">
        <f t="shared" si="8"/>
        <v>-49.387884</v>
      </c>
    </row>
    <row r="38" spans="1:34" x14ac:dyDescent="0.3">
      <c r="A38" s="5">
        <f t="shared" ref="A38:A49" si="13">(D38-$D$2)/3600</f>
        <v>17.001111111111111</v>
      </c>
      <c r="B38">
        <v>88</v>
      </c>
      <c r="C38" t="s">
        <v>652</v>
      </c>
      <c r="D38">
        <v>1645190400</v>
      </c>
      <c r="E38">
        <v>18.556999999999999</v>
      </c>
      <c r="F38">
        <v>12.887</v>
      </c>
      <c r="G38">
        <v>-3.637</v>
      </c>
      <c r="H38">
        <v>0.37690000000000001</v>
      </c>
      <c r="I38">
        <v>0.29730000000000001</v>
      </c>
      <c r="J38">
        <v>13.092000000000001</v>
      </c>
      <c r="K38">
        <v>12.933999999999999</v>
      </c>
      <c r="L38">
        <v>-249888</v>
      </c>
      <c r="M38">
        <f t="shared" ref="M38:M49" si="14">F38-G38*$AK$2</f>
        <v>12.92977112</v>
      </c>
      <c r="N38">
        <f t="shared" ref="N38:N49" si="15">L38-$L$2</f>
        <v>-249888</v>
      </c>
      <c r="O38" s="4">
        <f t="shared" si="10"/>
        <v>383194.8</v>
      </c>
      <c r="P38">
        <f t="shared" ref="P38:P49" si="16">N38+O38</f>
        <v>133306.79999999999</v>
      </c>
      <c r="Q38">
        <f t="shared" ref="Q38:Q49" si="17">P38/O38</f>
        <v>0.34788259130865029</v>
      </c>
      <c r="R38"/>
      <c r="S38" s="2">
        <v>56</v>
      </c>
      <c r="T38" s="1">
        <f>(S38-32)*5/9</f>
        <v>13.333333333333334</v>
      </c>
      <c r="U38" s="2">
        <f t="shared" si="11"/>
        <v>12.93554312</v>
      </c>
      <c r="V38" s="2">
        <f t="shared" ref="V38:V49" si="18">F38-K38</f>
        <v>-4.699999999999882E-2</v>
      </c>
      <c r="W38" s="2">
        <f t="shared" ref="W38:W49" si="19">V38/G38</f>
        <v>1.2922738520758544E-2</v>
      </c>
      <c r="AG38" s="2">
        <f t="shared" si="7"/>
        <v>17.001111111111111</v>
      </c>
      <c r="AH38" s="2">
        <f t="shared" si="8"/>
        <v>-46.870018999999999</v>
      </c>
    </row>
    <row r="39" spans="1:34" x14ac:dyDescent="0.3">
      <c r="A39" s="5">
        <f t="shared" si="13"/>
        <v>17.501111111111111</v>
      </c>
      <c r="B39">
        <v>89</v>
      </c>
      <c r="C39" t="s">
        <v>651</v>
      </c>
      <c r="D39">
        <v>1645192200</v>
      </c>
      <c r="E39">
        <v>18.492999999999999</v>
      </c>
      <c r="F39">
        <v>12.879</v>
      </c>
      <c r="G39">
        <v>-4.0679999999999996</v>
      </c>
      <c r="H39">
        <v>0.3599</v>
      </c>
      <c r="I39">
        <v>0.28599999999999998</v>
      </c>
      <c r="J39">
        <v>13.057</v>
      </c>
      <c r="K39">
        <v>12.927</v>
      </c>
      <c r="L39">
        <v>-256776</v>
      </c>
      <c r="M39">
        <f t="shared" si="14"/>
        <v>12.926839679999999</v>
      </c>
      <c r="N39">
        <f t="shared" si="15"/>
        <v>-256776</v>
      </c>
      <c r="O39" s="4">
        <f t="shared" si="10"/>
        <v>383425.2</v>
      </c>
      <c r="P39">
        <f t="shared" si="16"/>
        <v>126649.20000000001</v>
      </c>
      <c r="Q39">
        <f t="shared" si="17"/>
        <v>0.33031005786787099</v>
      </c>
      <c r="R39"/>
      <c r="U39" s="2">
        <f t="shared" si="11"/>
        <v>12.932867679999999</v>
      </c>
      <c r="V39" s="2">
        <f t="shared" si="18"/>
        <v>-4.8000000000000043E-2</v>
      </c>
      <c r="W39" s="2">
        <f t="shared" si="19"/>
        <v>1.1799410029498537E-2</v>
      </c>
      <c r="AG39" s="2">
        <f t="shared" si="7"/>
        <v>17.501111111111111</v>
      </c>
      <c r="AH39" s="2">
        <f t="shared" si="8"/>
        <v>-52.391771999999996</v>
      </c>
    </row>
    <row r="40" spans="1:34" x14ac:dyDescent="0.3">
      <c r="A40" s="5">
        <f t="shared" si="13"/>
        <v>18.001111111111111</v>
      </c>
      <c r="B40">
        <v>90</v>
      </c>
      <c r="C40" t="s">
        <v>650</v>
      </c>
      <c r="D40">
        <v>1645194000</v>
      </c>
      <c r="E40">
        <v>19.547000000000001</v>
      </c>
      <c r="F40">
        <v>12.788</v>
      </c>
      <c r="G40">
        <v>-6.72</v>
      </c>
      <c r="H40">
        <v>0.31409999999999999</v>
      </c>
      <c r="I40">
        <v>0.24340000000000001</v>
      </c>
      <c r="J40">
        <v>13.003</v>
      </c>
      <c r="K40">
        <v>12.87</v>
      </c>
      <c r="L40">
        <v>-267696</v>
      </c>
      <c r="M40">
        <f t="shared" si="14"/>
        <v>12.867027200000001</v>
      </c>
      <c r="N40">
        <f t="shared" si="15"/>
        <v>-267696</v>
      </c>
      <c r="O40" s="4">
        <f t="shared" si="10"/>
        <v>379630.8</v>
      </c>
      <c r="P40">
        <f t="shared" si="16"/>
        <v>111934.79999999999</v>
      </c>
      <c r="Q40">
        <f t="shared" si="17"/>
        <v>0.29485173489611483</v>
      </c>
      <c r="R40"/>
      <c r="S40" s="2">
        <v>50</v>
      </c>
      <c r="T40" s="1">
        <f>(S40-32)*5/9</f>
        <v>10</v>
      </c>
      <c r="U40" s="2">
        <f t="shared" si="11"/>
        <v>12.8688392</v>
      </c>
      <c r="V40" s="2">
        <f t="shared" si="18"/>
        <v>-8.1999999999998963E-2</v>
      </c>
      <c r="W40" s="2">
        <f t="shared" si="19"/>
        <v>1.2202380952380798E-2</v>
      </c>
      <c r="AG40" s="2">
        <f t="shared" si="7"/>
        <v>18.001111111111111</v>
      </c>
      <c r="AH40" s="2">
        <f t="shared" si="8"/>
        <v>-85.935360000000003</v>
      </c>
    </row>
    <row r="41" spans="1:34" x14ac:dyDescent="0.3">
      <c r="A41" s="5">
        <f t="shared" si="13"/>
        <v>18.501111111111111</v>
      </c>
      <c r="B41">
        <v>91</v>
      </c>
      <c r="C41" t="s">
        <v>649</v>
      </c>
      <c r="D41">
        <v>1645195800</v>
      </c>
      <c r="E41">
        <v>20.998000000000001</v>
      </c>
      <c r="F41">
        <v>12.81</v>
      </c>
      <c r="G41">
        <v>-3.698</v>
      </c>
      <c r="H41">
        <v>0.26719999999999999</v>
      </c>
      <c r="I41">
        <v>0.2087</v>
      </c>
      <c r="J41">
        <v>12.955</v>
      </c>
      <c r="K41">
        <v>12.856999999999999</v>
      </c>
      <c r="L41">
        <v>-276216</v>
      </c>
      <c r="M41">
        <f t="shared" si="14"/>
        <v>12.853488480000001</v>
      </c>
      <c r="N41">
        <f t="shared" si="15"/>
        <v>-276216</v>
      </c>
      <c r="O41" s="4">
        <f t="shared" si="10"/>
        <v>374407.19999999995</v>
      </c>
      <c r="P41">
        <f t="shared" si="16"/>
        <v>98191.199999999953</v>
      </c>
      <c r="Q41">
        <f t="shared" si="17"/>
        <v>0.26225777709403014</v>
      </c>
      <c r="R41"/>
      <c r="U41" s="2">
        <f t="shared" si="11"/>
        <v>12.849496480000001</v>
      </c>
      <c r="V41" s="2">
        <f t="shared" si="18"/>
        <v>-4.699999999999882E-2</v>
      </c>
      <c r="W41" s="2">
        <f t="shared" si="19"/>
        <v>1.2709572742022395E-2</v>
      </c>
      <c r="AG41" s="2">
        <f t="shared" si="7"/>
        <v>18.501111111111111</v>
      </c>
      <c r="AH41" s="2">
        <f t="shared" si="8"/>
        <v>-47.371380000000002</v>
      </c>
    </row>
    <row r="42" spans="1:34" x14ac:dyDescent="0.3">
      <c r="A42" s="5">
        <f t="shared" si="13"/>
        <v>19.001111111111111</v>
      </c>
      <c r="B42">
        <v>92</v>
      </c>
      <c r="C42" t="s">
        <v>648</v>
      </c>
      <c r="D42">
        <v>1645197600</v>
      </c>
      <c r="E42">
        <v>20.751999999999999</v>
      </c>
      <c r="F42">
        <v>12.784000000000001</v>
      </c>
      <c r="G42">
        <v>-3.637</v>
      </c>
      <c r="H42">
        <v>0.25290000000000001</v>
      </c>
      <c r="I42">
        <v>0.19739999999999999</v>
      </c>
      <c r="J42">
        <v>12.923</v>
      </c>
      <c r="K42">
        <v>12.831</v>
      </c>
      <c r="L42">
        <v>-283128</v>
      </c>
      <c r="M42">
        <f t="shared" si="14"/>
        <v>12.82677112</v>
      </c>
      <c r="N42">
        <f t="shared" si="15"/>
        <v>-283128</v>
      </c>
      <c r="O42" s="4">
        <f t="shared" si="10"/>
        <v>375292.80000000005</v>
      </c>
      <c r="P42">
        <f t="shared" si="16"/>
        <v>92164.800000000047</v>
      </c>
      <c r="Q42">
        <f t="shared" si="17"/>
        <v>0.24558105031591343</v>
      </c>
      <c r="R42"/>
      <c r="S42" s="2">
        <v>44</v>
      </c>
      <c r="T42" s="1">
        <f>(S42-32)*5/9</f>
        <v>6.666666666666667</v>
      </c>
      <c r="U42" s="2">
        <f t="shared" si="11"/>
        <v>12.823763120000001</v>
      </c>
      <c r="V42" s="2">
        <f t="shared" si="18"/>
        <v>-4.699999999999882E-2</v>
      </c>
      <c r="W42" s="2">
        <f t="shared" si="19"/>
        <v>1.2922738520758544E-2</v>
      </c>
      <c r="AG42" s="2">
        <f t="shared" si="7"/>
        <v>19.001111111111111</v>
      </c>
      <c r="AH42" s="2">
        <f t="shared" si="8"/>
        <v>-46.495408000000005</v>
      </c>
    </row>
    <row r="43" spans="1:34" x14ac:dyDescent="0.3">
      <c r="A43" s="5">
        <f t="shared" si="13"/>
        <v>19.501111111111111</v>
      </c>
      <c r="B43">
        <v>93</v>
      </c>
      <c r="C43" t="s">
        <v>647</v>
      </c>
      <c r="D43">
        <v>1645199400</v>
      </c>
      <c r="E43">
        <v>19.77</v>
      </c>
      <c r="F43">
        <v>12.75</v>
      </c>
      <c r="G43">
        <v>-4.0069999999999997</v>
      </c>
      <c r="H43">
        <v>0.25140000000000001</v>
      </c>
      <c r="I43">
        <v>0.1993</v>
      </c>
      <c r="J43">
        <v>12.893000000000001</v>
      </c>
      <c r="K43">
        <v>12.797000000000001</v>
      </c>
      <c r="L43">
        <v>-290040</v>
      </c>
      <c r="M43">
        <f t="shared" si="14"/>
        <v>12.79712232</v>
      </c>
      <c r="N43">
        <f t="shared" si="15"/>
        <v>-290040</v>
      </c>
      <c r="O43" s="4">
        <f t="shared" si="10"/>
        <v>378828</v>
      </c>
      <c r="P43">
        <f t="shared" si="16"/>
        <v>88788</v>
      </c>
      <c r="Q43">
        <f t="shared" si="17"/>
        <v>0.23437549494757515</v>
      </c>
      <c r="R43"/>
      <c r="U43" s="2">
        <f t="shared" si="11"/>
        <v>12.79804232</v>
      </c>
      <c r="V43" s="2">
        <f t="shared" si="18"/>
        <v>-4.7000000000000597E-2</v>
      </c>
      <c r="W43" s="2">
        <f t="shared" si="19"/>
        <v>1.1729473421512503E-2</v>
      </c>
      <c r="X43" s="5"/>
      <c r="Y43" s="5"/>
      <c r="Z43" s="5"/>
      <c r="AA43" s="5"/>
      <c r="AB43" s="5"/>
      <c r="AC43" s="5"/>
      <c r="AD43" s="5"/>
      <c r="AE43" s="5"/>
      <c r="AF43" s="5"/>
      <c r="AG43" s="5">
        <f t="shared" si="7"/>
        <v>19.501111111111111</v>
      </c>
      <c r="AH43" s="2">
        <f t="shared" si="8"/>
        <v>-51.089249999999993</v>
      </c>
    </row>
    <row r="44" spans="1:34" x14ac:dyDescent="0.3">
      <c r="A44" s="5">
        <f t="shared" si="13"/>
        <v>20.001111111111111</v>
      </c>
      <c r="B44">
        <v>94</v>
      </c>
      <c r="C44" t="s">
        <v>646</v>
      </c>
      <c r="D44">
        <v>1645201200</v>
      </c>
      <c r="E44">
        <v>18.931999999999999</v>
      </c>
      <c r="F44">
        <v>12.702999999999999</v>
      </c>
      <c r="G44">
        <v>-3.8220000000000001</v>
      </c>
      <c r="H44">
        <v>0.2477</v>
      </c>
      <c r="I44">
        <v>0.21560000000000001</v>
      </c>
      <c r="J44">
        <v>12.853999999999999</v>
      </c>
      <c r="K44">
        <v>12.749000000000001</v>
      </c>
      <c r="L44">
        <v>-296880</v>
      </c>
      <c r="M44">
        <f t="shared" si="14"/>
        <v>12.74794672</v>
      </c>
      <c r="N44">
        <f t="shared" si="15"/>
        <v>-296880</v>
      </c>
      <c r="O44" s="4">
        <f t="shared" si="10"/>
        <v>381844.80000000005</v>
      </c>
      <c r="P44">
        <f t="shared" si="16"/>
        <v>84964.800000000047</v>
      </c>
      <c r="Q44">
        <f t="shared" si="17"/>
        <v>0.22251134492338259</v>
      </c>
      <c r="R44"/>
      <c r="S44" s="2">
        <v>42</v>
      </c>
      <c r="T44" s="1">
        <f>(S44-32)*5/9</f>
        <v>5.5555555555555554</v>
      </c>
      <c r="U44" s="2">
        <f t="shared" si="11"/>
        <v>12.75221872</v>
      </c>
      <c r="V44" s="2">
        <f t="shared" si="18"/>
        <v>-4.6000000000001151E-2</v>
      </c>
      <c r="W44" s="2">
        <f t="shared" si="19"/>
        <v>1.2035583464155194E-2</v>
      </c>
      <c r="X44" s="5"/>
      <c r="Y44" s="5"/>
      <c r="Z44" s="5"/>
      <c r="AA44" s="5"/>
      <c r="AB44" s="5"/>
      <c r="AC44" s="5"/>
      <c r="AD44" s="5"/>
      <c r="AE44" s="5"/>
      <c r="AF44" s="5"/>
      <c r="AG44" s="5">
        <f t="shared" si="7"/>
        <v>20.001111111111111</v>
      </c>
      <c r="AH44" s="2">
        <f t="shared" si="8"/>
        <v>-48.550865999999999</v>
      </c>
    </row>
    <row r="45" spans="1:34" x14ac:dyDescent="0.3">
      <c r="A45" s="5">
        <f t="shared" si="13"/>
        <v>20.501111111111111</v>
      </c>
      <c r="B45">
        <v>95</v>
      </c>
      <c r="C45" t="s">
        <v>645</v>
      </c>
      <c r="D45">
        <v>1645203000</v>
      </c>
      <c r="E45">
        <v>18.125</v>
      </c>
      <c r="F45">
        <v>12.586</v>
      </c>
      <c r="G45">
        <v>-6.4119999999999999</v>
      </c>
      <c r="H45">
        <v>0.2404</v>
      </c>
      <c r="I45">
        <v>0.21540000000000001</v>
      </c>
      <c r="J45">
        <v>12.797000000000001</v>
      </c>
      <c r="K45">
        <v>12.667</v>
      </c>
      <c r="L45">
        <v>-305016</v>
      </c>
      <c r="M45">
        <f t="shared" si="14"/>
        <v>12.66140512</v>
      </c>
      <c r="N45">
        <f t="shared" si="15"/>
        <v>-305016</v>
      </c>
      <c r="O45" s="4">
        <f t="shared" si="10"/>
        <v>384750.00000000006</v>
      </c>
      <c r="P45">
        <f t="shared" si="16"/>
        <v>79734.000000000058</v>
      </c>
      <c r="Q45">
        <f t="shared" si="17"/>
        <v>0.20723586744639388</v>
      </c>
      <c r="R45"/>
      <c r="U45" s="2">
        <f t="shared" si="11"/>
        <v>12.66890512</v>
      </c>
      <c r="V45" s="2">
        <f t="shared" si="18"/>
        <v>-8.0999999999999517E-2</v>
      </c>
      <c r="W45" s="2">
        <f t="shared" si="19"/>
        <v>1.2632563942607535E-2</v>
      </c>
      <c r="X45" s="5"/>
      <c r="Y45" s="5"/>
      <c r="Z45" s="5"/>
      <c r="AA45" s="5"/>
      <c r="AB45" s="5"/>
      <c r="AC45" s="5"/>
      <c r="AD45" s="5"/>
      <c r="AE45" s="5"/>
      <c r="AF45" s="5"/>
      <c r="AG45" s="5">
        <f t="shared" si="7"/>
        <v>20.501111111111111</v>
      </c>
      <c r="AH45" s="2">
        <f t="shared" si="8"/>
        <v>-80.701431999999997</v>
      </c>
    </row>
    <row r="46" spans="1:34" x14ac:dyDescent="0.3">
      <c r="A46" s="5">
        <f t="shared" si="13"/>
        <v>21.001111111111111</v>
      </c>
      <c r="B46">
        <v>96</v>
      </c>
      <c r="C46" t="s">
        <v>644</v>
      </c>
      <c r="D46">
        <v>1645204800</v>
      </c>
      <c r="E46">
        <v>20.074999999999999</v>
      </c>
      <c r="F46">
        <v>12.603</v>
      </c>
      <c r="G46">
        <v>-3.9449999999999998</v>
      </c>
      <c r="H46">
        <v>0.1759</v>
      </c>
      <c r="I46">
        <v>0.1739</v>
      </c>
      <c r="J46">
        <v>12.676</v>
      </c>
      <c r="K46">
        <v>12.66</v>
      </c>
      <c r="L46">
        <v>-316608</v>
      </c>
      <c r="M46">
        <f t="shared" si="14"/>
        <v>12.6493932</v>
      </c>
      <c r="N46">
        <f t="shared" si="15"/>
        <v>-316608</v>
      </c>
      <c r="O46" s="4">
        <f t="shared" si="10"/>
        <v>377730</v>
      </c>
      <c r="P46">
        <f t="shared" si="16"/>
        <v>61122</v>
      </c>
      <c r="Q46">
        <f t="shared" si="17"/>
        <v>0.1618139941227861</v>
      </c>
      <c r="R46"/>
      <c r="S46" s="2">
        <v>40</v>
      </c>
      <c r="T46" s="1">
        <f>(S46-32)*5/9</f>
        <v>4.4444444444444446</v>
      </c>
      <c r="U46" s="2">
        <f t="shared" si="11"/>
        <v>12.649093200000001</v>
      </c>
      <c r="V46" s="2">
        <f t="shared" si="18"/>
        <v>-5.7000000000000384E-2</v>
      </c>
      <c r="W46" s="2">
        <f t="shared" si="19"/>
        <v>1.4448669201521011E-2</v>
      </c>
      <c r="X46" s="5"/>
      <c r="Y46" s="5"/>
      <c r="Z46" s="5"/>
      <c r="AA46" s="5"/>
      <c r="AB46" s="5"/>
      <c r="AC46" s="5"/>
      <c r="AD46" s="5"/>
      <c r="AE46" s="5"/>
      <c r="AF46" s="5"/>
      <c r="AG46" s="5">
        <f t="shared" si="7"/>
        <v>21.001111111111111</v>
      </c>
      <c r="AH46" s="2">
        <f t="shared" si="8"/>
        <v>-49.718834999999999</v>
      </c>
    </row>
    <row r="47" spans="1:34" x14ac:dyDescent="0.3">
      <c r="A47" s="5">
        <f t="shared" si="13"/>
        <v>21.501111111111111</v>
      </c>
      <c r="B47">
        <v>97</v>
      </c>
      <c r="C47" t="s">
        <v>643</v>
      </c>
      <c r="D47">
        <v>1645206600</v>
      </c>
      <c r="E47">
        <v>20.75</v>
      </c>
      <c r="F47">
        <v>12.547000000000001</v>
      </c>
      <c r="G47">
        <v>-3.76</v>
      </c>
      <c r="H47">
        <v>0.14510000000000001</v>
      </c>
      <c r="I47">
        <v>0.16059999999999999</v>
      </c>
      <c r="J47">
        <v>12.491</v>
      </c>
      <c r="K47">
        <v>12.593999999999999</v>
      </c>
      <c r="L47">
        <v>-323616</v>
      </c>
      <c r="M47">
        <f t="shared" si="14"/>
        <v>12.5912176</v>
      </c>
      <c r="N47">
        <f t="shared" si="15"/>
        <v>-323616</v>
      </c>
      <c r="O47" s="4">
        <f t="shared" si="10"/>
        <v>375300</v>
      </c>
      <c r="P47">
        <f t="shared" si="16"/>
        <v>51684</v>
      </c>
      <c r="Q47">
        <f t="shared" si="17"/>
        <v>0.13771382893685052</v>
      </c>
      <c r="R47"/>
      <c r="U47" s="2">
        <f t="shared" si="11"/>
        <v>12.5882176</v>
      </c>
      <c r="V47" s="2">
        <f t="shared" si="18"/>
        <v>-4.699999999999882E-2</v>
      </c>
      <c r="W47" s="2">
        <f t="shared" si="19"/>
        <v>1.2499999999999687E-2</v>
      </c>
      <c r="X47" s="5"/>
      <c r="Y47" s="5"/>
      <c r="Z47" s="6"/>
      <c r="AA47" s="6"/>
      <c r="AB47" s="6"/>
      <c r="AC47" s="5"/>
      <c r="AD47" s="5"/>
      <c r="AE47" s="5"/>
      <c r="AF47" s="5"/>
      <c r="AG47" s="5">
        <f t="shared" si="7"/>
        <v>21.501111111111111</v>
      </c>
      <c r="AH47" s="2">
        <f t="shared" si="8"/>
        <v>-47.176720000000003</v>
      </c>
    </row>
    <row r="48" spans="1:34" x14ac:dyDescent="0.3">
      <c r="A48" s="5">
        <f t="shared" si="13"/>
        <v>22.00138888888889</v>
      </c>
      <c r="B48">
        <v>98</v>
      </c>
      <c r="C48" t="s">
        <v>642</v>
      </c>
      <c r="D48">
        <v>1645208401</v>
      </c>
      <c r="E48">
        <v>19.652999999999999</v>
      </c>
      <c r="F48">
        <v>12.167999999999999</v>
      </c>
      <c r="G48">
        <v>-5.1779999999999999</v>
      </c>
      <c r="H48">
        <v>0.1424</v>
      </c>
      <c r="I48">
        <v>0.13700000000000001</v>
      </c>
      <c r="J48">
        <v>12.273</v>
      </c>
      <c r="K48">
        <v>12.231999999999999</v>
      </c>
      <c r="L48">
        <v>-332136</v>
      </c>
      <c r="M48">
        <f t="shared" si="14"/>
        <v>12.228893279999999</v>
      </c>
      <c r="N48">
        <f t="shared" si="15"/>
        <v>-332136</v>
      </c>
      <c r="O48" s="4">
        <f t="shared" si="10"/>
        <v>379249.19999999995</v>
      </c>
      <c r="P48">
        <f t="shared" si="16"/>
        <v>47113.199999999953</v>
      </c>
      <c r="Q48">
        <f t="shared" si="17"/>
        <v>0.12422755275423114</v>
      </c>
      <c r="R48"/>
      <c r="S48" s="2">
        <v>39</v>
      </c>
      <c r="T48" s="1">
        <f>(S48-32)*5/9</f>
        <v>3.8888888888888888</v>
      </c>
      <c r="U48" s="2">
        <f t="shared" si="11"/>
        <v>12.23028128</v>
      </c>
      <c r="V48" s="2">
        <f t="shared" si="18"/>
        <v>-6.4000000000000057E-2</v>
      </c>
      <c r="W48" s="2">
        <f t="shared" si="19"/>
        <v>1.2359984550019324E-2</v>
      </c>
      <c r="X48" s="6"/>
      <c r="Y48" s="5"/>
      <c r="Z48" s="5"/>
      <c r="AA48" s="5"/>
      <c r="AB48" s="5"/>
      <c r="AC48" s="5"/>
      <c r="AD48" s="5"/>
      <c r="AE48" s="5"/>
      <c r="AF48" s="5"/>
      <c r="AG48" s="5">
        <f t="shared" si="7"/>
        <v>22.00138888888889</v>
      </c>
      <c r="AH48" s="2">
        <f t="shared" si="8"/>
        <v>-63.005903999999994</v>
      </c>
    </row>
    <row r="49" spans="1:34" x14ac:dyDescent="0.3">
      <c r="A49" s="5">
        <f t="shared" si="13"/>
        <v>22.50138888888889</v>
      </c>
      <c r="B49">
        <v>99</v>
      </c>
      <c r="C49" t="s">
        <v>641</v>
      </c>
      <c r="D49">
        <v>1645210201</v>
      </c>
      <c r="E49">
        <v>18.161999999999999</v>
      </c>
      <c r="F49">
        <v>11.327999999999999</v>
      </c>
      <c r="G49">
        <v>-5.61</v>
      </c>
      <c r="H49">
        <v>0.14360000000000001</v>
      </c>
      <c r="I49">
        <v>0.1371</v>
      </c>
      <c r="J49">
        <v>11.513999999999999</v>
      </c>
      <c r="K49">
        <v>11.398</v>
      </c>
      <c r="L49">
        <v>-342000</v>
      </c>
      <c r="M49">
        <f t="shared" si="14"/>
        <v>11.393973599999999</v>
      </c>
      <c r="N49">
        <f t="shared" si="15"/>
        <v>-342000</v>
      </c>
      <c r="O49" s="4">
        <f t="shared" si="10"/>
        <v>384616.80000000005</v>
      </c>
      <c r="P49">
        <f t="shared" si="16"/>
        <v>42616.800000000047</v>
      </c>
      <c r="Q49">
        <f t="shared" si="17"/>
        <v>0.11080327224395825</v>
      </c>
      <c r="R49"/>
      <c r="U49" s="2">
        <f t="shared" si="11"/>
        <v>11.401325599999998</v>
      </c>
      <c r="V49" s="2">
        <f t="shared" si="18"/>
        <v>-7.0000000000000284E-2</v>
      </c>
      <c r="W49" s="2">
        <f t="shared" si="19"/>
        <v>1.2477718360071352E-2</v>
      </c>
      <c r="X49" s="5"/>
      <c r="Y49" s="5"/>
      <c r="Z49" s="5"/>
      <c r="AA49" s="5"/>
      <c r="AB49" s="5"/>
      <c r="AC49" s="5"/>
      <c r="AD49" s="5"/>
      <c r="AE49" s="5"/>
      <c r="AF49" s="5"/>
      <c r="AG49" s="5">
        <f t="shared" si="7"/>
        <v>22.50138888888889</v>
      </c>
      <c r="AH49" s="2">
        <f t="shared" si="8"/>
        <v>-63.550080000000001</v>
      </c>
    </row>
    <row r="50" spans="1:34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U50" s="2"/>
      <c r="X50" s="7"/>
      <c r="Y50" s="6"/>
      <c r="Z50" s="5"/>
      <c r="AA50" s="5"/>
      <c r="AB50" s="5"/>
      <c r="AC50" s="5"/>
      <c r="AD50" s="5"/>
      <c r="AE50" s="5"/>
      <c r="AF50" s="5"/>
      <c r="AG50" s="5"/>
    </row>
    <row r="51" spans="1:34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U51" s="2"/>
      <c r="X51" s="7"/>
      <c r="Y51" s="5"/>
      <c r="Z51" s="5"/>
      <c r="AA51" s="5"/>
      <c r="AB51" s="5"/>
      <c r="AC51" s="5"/>
      <c r="AD51" s="5"/>
      <c r="AE51" s="5"/>
      <c r="AF51" s="5"/>
      <c r="AG51" s="5"/>
    </row>
    <row r="52" spans="1:34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U52" s="2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4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U53" s="2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4" s="5" customFormat="1" ht="13.2" customHeight="1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T54" s="8"/>
    </row>
    <row r="55" spans="1:34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5"/>
      <c r="U55" s="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4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"/>
      <c r="U56" s="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4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"/>
      <c r="U57" s="2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4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"/>
      <c r="U58" s="2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4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"/>
      <c r="U59" s="2"/>
      <c r="V59" s="5"/>
      <c r="W59" s="5"/>
      <c r="X59" s="5"/>
      <c r="Y59" s="5"/>
    </row>
    <row r="60" spans="1:34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"/>
      <c r="U60" s="2"/>
      <c r="V60" s="5"/>
      <c r="W60" s="5"/>
    </row>
    <row r="61" spans="1:34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"/>
      <c r="U61" s="2"/>
      <c r="V61" s="5"/>
      <c r="W61" s="5"/>
    </row>
    <row r="62" spans="1:34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"/>
      <c r="U62" s="2"/>
      <c r="V62" s="5"/>
      <c r="W62" s="5"/>
    </row>
    <row r="63" spans="1:34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"/>
      <c r="U63" s="2"/>
      <c r="V63" s="5"/>
      <c r="W63" s="5"/>
    </row>
    <row r="64" spans="1:34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"/>
      <c r="U64" s="2"/>
      <c r="V64" s="5"/>
      <c r="W64" s="5"/>
    </row>
    <row r="65" spans="2:23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"/>
      <c r="U65" s="2"/>
      <c r="V65" s="5"/>
      <c r="W65" s="5"/>
    </row>
    <row r="66" spans="2:23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"/>
      <c r="U66" s="2"/>
      <c r="V66" s="5"/>
      <c r="W66" s="5"/>
    </row>
    <row r="67" spans="2:23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"/>
      <c r="U67" s="2"/>
      <c r="V67" s="5"/>
      <c r="W67" s="5"/>
    </row>
    <row r="68" spans="2:23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"/>
      <c r="U68" s="2"/>
      <c r="V68" s="5"/>
      <c r="W68" s="5"/>
    </row>
    <row r="69" spans="2:23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"/>
      <c r="U69" s="2"/>
      <c r="V69" s="5"/>
      <c r="W69" s="5"/>
    </row>
    <row r="70" spans="2:23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"/>
      <c r="U70" s="2"/>
      <c r="V70" s="5"/>
      <c r="W70" s="5"/>
    </row>
    <row r="71" spans="2:23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"/>
      <c r="U71" s="2"/>
      <c r="V71" s="5"/>
      <c r="W71" s="5"/>
    </row>
    <row r="72" spans="2:23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"/>
      <c r="U72" s="2"/>
      <c r="V72" s="5"/>
      <c r="W72" s="5"/>
    </row>
    <row r="73" spans="2:23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"/>
      <c r="U73" s="2"/>
      <c r="V73" s="5"/>
      <c r="W73" s="5"/>
    </row>
    <row r="74" spans="2:23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"/>
      <c r="U74" s="2"/>
      <c r="V74" s="5"/>
      <c r="W74" s="5"/>
    </row>
    <row r="75" spans="2:23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"/>
      <c r="U75" s="2"/>
      <c r="V75" s="5"/>
      <c r="W75" s="5"/>
    </row>
    <row r="76" spans="2:23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"/>
      <c r="U76" s="2"/>
      <c r="V76" s="5"/>
      <c r="W76" s="5"/>
    </row>
    <row r="77" spans="2:23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"/>
      <c r="U77" s="2"/>
      <c r="V77" s="5"/>
      <c r="W77" s="5"/>
    </row>
    <row r="78" spans="2:23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"/>
      <c r="U78" s="2"/>
      <c r="V78" s="5"/>
      <c r="W78" s="5"/>
    </row>
    <row r="79" spans="2:23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"/>
      <c r="U79" s="2"/>
      <c r="V79" s="5"/>
      <c r="W79" s="5"/>
    </row>
    <row r="80" spans="2:23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"/>
      <c r="U80" s="2"/>
      <c r="V80" s="5"/>
      <c r="W80" s="5"/>
    </row>
    <row r="81" spans="2:23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"/>
      <c r="U81" s="2"/>
      <c r="V81" s="5"/>
      <c r="W81" s="5"/>
    </row>
    <row r="82" spans="2:23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"/>
      <c r="U82" s="2"/>
      <c r="V82" s="5"/>
      <c r="W82" s="5"/>
    </row>
    <row r="83" spans="2:23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"/>
      <c r="U83" s="2"/>
      <c r="V83" s="5"/>
      <c r="W83" s="5"/>
    </row>
    <row r="84" spans="2:23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"/>
      <c r="U84" s="2"/>
      <c r="V84" s="5"/>
      <c r="W84" s="5"/>
    </row>
    <row r="85" spans="2:23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"/>
      <c r="U85" s="5"/>
      <c r="V85" s="5"/>
      <c r="W85" s="5"/>
    </row>
    <row r="86" spans="2:23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"/>
      <c r="U86" s="5"/>
      <c r="V86" s="5"/>
      <c r="W86" s="5"/>
    </row>
    <row r="87" spans="2:23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"/>
      <c r="U87" s="5"/>
      <c r="V87" s="5"/>
      <c r="W87" s="5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tabSelected="1" workbookViewId="0">
      <selection activeCell="A3" sqref="A3"/>
    </sheetView>
  </sheetViews>
  <sheetFormatPr defaultRowHeight="14.4" x14ac:dyDescent="0.3"/>
  <sheetData>
    <row r="2" spans="1:1" x14ac:dyDescent="0.3">
      <c r="A2" t="s">
        <v>747</v>
      </c>
    </row>
    <row r="3" spans="1:1" x14ac:dyDescent="0.3">
      <c r="A3" t="s">
        <v>746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Q6" sqref="Q6"/>
    </sheetView>
  </sheetViews>
  <sheetFormatPr defaultRowHeight="14.4" x14ac:dyDescent="0.3"/>
  <sheetData>
    <row r="1" spans="1:7" x14ac:dyDescent="0.3">
      <c r="A1" t="s">
        <v>742</v>
      </c>
      <c r="B1" t="s">
        <v>398</v>
      </c>
      <c r="E1" t="s">
        <v>743</v>
      </c>
      <c r="F1" t="s">
        <v>744</v>
      </c>
      <c r="G1" t="s">
        <v>745</v>
      </c>
    </row>
    <row r="2" spans="1:7" x14ac:dyDescent="0.3">
      <c r="A2">
        <v>5</v>
      </c>
      <c r="B2" s="4">
        <f>360000*(1-0.01*(A2-25))</f>
        <v>432000</v>
      </c>
      <c r="E2">
        <v>5</v>
      </c>
      <c r="F2">
        <v>-345288</v>
      </c>
      <c r="G2">
        <f>-F2/360000</f>
        <v>0.95913333333333328</v>
      </c>
    </row>
    <row r="3" spans="1:7" x14ac:dyDescent="0.3">
      <c r="A3">
        <v>11.1</v>
      </c>
      <c r="B3" s="4">
        <f t="shared" ref="B3:B5" si="0">360000*(1-0.01*(A3-25))</f>
        <v>410040</v>
      </c>
      <c r="E3">
        <v>11.1</v>
      </c>
      <c r="F3">
        <v>-343152</v>
      </c>
      <c r="G3">
        <f t="shared" ref="G3:G4" si="1">-F3/360000</f>
        <v>0.95320000000000005</v>
      </c>
    </row>
    <row r="4" spans="1:7" x14ac:dyDescent="0.3">
      <c r="A4">
        <v>20</v>
      </c>
      <c r="B4" s="4">
        <f t="shared" si="0"/>
        <v>378000</v>
      </c>
      <c r="E4">
        <v>20</v>
      </c>
      <c r="F4">
        <v>-342000</v>
      </c>
      <c r="G4">
        <f t="shared" si="1"/>
        <v>0.95</v>
      </c>
    </row>
    <row r="5" spans="1:7" x14ac:dyDescent="0.3">
      <c r="A5">
        <v>40</v>
      </c>
      <c r="B5" s="4">
        <f t="shared" si="0"/>
        <v>306000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opLeftCell="K1" zoomScaleNormal="100" workbookViewId="0">
      <pane ySplit="1" topLeftCell="A2" activePane="bottomLeft" state="frozen"/>
      <selection pane="bottomLeft" activeCell="AA13" sqref="AA13"/>
    </sheetView>
  </sheetViews>
  <sheetFormatPr defaultRowHeight="14.4" x14ac:dyDescent="0.3"/>
  <cols>
    <col min="1" max="1" width="5.109375" style="5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10.6640625" style="2" bestFit="1" customWidth="1"/>
    <col min="13" max="14" width="10.6640625" style="2" customWidth="1"/>
    <col min="15" max="15" width="9.77734375" style="2" bestFit="1" customWidth="1"/>
    <col min="16" max="18" width="7.88671875" style="2" customWidth="1"/>
    <col min="19" max="19" width="7" style="2" customWidth="1"/>
    <col min="20" max="20" width="6.44140625" style="1" customWidth="1"/>
    <col min="21" max="21" width="10.6640625" style="1" bestFit="1" customWidth="1"/>
    <col min="22" max="22" width="6.77734375" style="2" bestFit="1" customWidth="1"/>
    <col min="23" max="23" width="12.5546875" style="2" bestFit="1" customWidth="1"/>
    <col min="24" max="24" width="12" style="2" customWidth="1"/>
    <col min="25" max="25" width="9.33203125" style="2" bestFit="1" customWidth="1"/>
    <col min="26" max="26" width="5.6640625" style="2" bestFit="1" customWidth="1"/>
    <col min="27" max="27" width="6.21875" style="2" bestFit="1" customWidth="1"/>
    <col min="28" max="29" width="7.21875" style="2" bestFit="1" customWidth="1"/>
    <col min="30" max="16384" width="8.88671875" style="2"/>
  </cols>
  <sheetData>
    <row r="1" spans="1:29" x14ac:dyDescent="0.3">
      <c r="A1" s="5" t="s">
        <v>199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t="s">
        <v>278</v>
      </c>
      <c r="M1" s="2" t="s">
        <v>400</v>
      </c>
      <c r="N1" s="2" t="s">
        <v>397</v>
      </c>
      <c r="O1" s="2" t="s">
        <v>398</v>
      </c>
      <c r="P1" s="2" t="s">
        <v>396</v>
      </c>
      <c r="Q1" s="2" t="s">
        <v>205</v>
      </c>
      <c r="R1" s="2" t="s">
        <v>459</v>
      </c>
      <c r="S1" s="2" t="s">
        <v>197</v>
      </c>
      <c r="T1" s="1" t="s">
        <v>198</v>
      </c>
      <c r="U1" s="1" t="s">
        <v>457</v>
      </c>
      <c r="V1" s="1" t="s">
        <v>458</v>
      </c>
      <c r="Z1" s="5"/>
      <c r="AA1" s="5"/>
      <c r="AB1" s="5"/>
      <c r="AC1" s="5"/>
    </row>
    <row r="2" spans="1:29" x14ac:dyDescent="0.3">
      <c r="A2" s="5">
        <v>0</v>
      </c>
      <c r="B2">
        <v>63</v>
      </c>
      <c r="C2" t="s">
        <v>298</v>
      </c>
      <c r="D2">
        <v>1644797238</v>
      </c>
      <c r="E2">
        <v>6.5650000000000004</v>
      </c>
      <c r="F2">
        <v>12.965</v>
      </c>
      <c r="G2">
        <v>-4.3769999999999998</v>
      </c>
      <c r="H2">
        <v>0.63629999999999998</v>
      </c>
      <c r="I2">
        <v>0.36509999999999998</v>
      </c>
      <c r="J2">
        <v>4.1970000000000001</v>
      </c>
      <c r="K2">
        <v>0</v>
      </c>
      <c r="L2">
        <v>-204624</v>
      </c>
      <c r="M2">
        <f t="shared" ref="M2:M8" si="0">F2-G2*$AJ$2</f>
        <v>12.965</v>
      </c>
      <c r="N2">
        <f t="shared" ref="N2:N8" si="1">L2-$L$2</f>
        <v>0</v>
      </c>
      <c r="O2">
        <v>429363</v>
      </c>
      <c r="P2">
        <f t="shared" ref="P2:P8" si="2">N2+O2</f>
        <v>429363</v>
      </c>
      <c r="Q2">
        <f t="shared" ref="Q2:Q8" si="3">P2/O2</f>
        <v>1</v>
      </c>
      <c r="R2">
        <f>E2*9/5+32</f>
        <v>43.817</v>
      </c>
      <c r="S2" s="2">
        <v>25</v>
      </c>
      <c r="T2" s="1">
        <f>(S2-32)*5/9</f>
        <v>-3.8888888888888888</v>
      </c>
      <c r="U2" s="1">
        <f>E2-T2</f>
        <v>10.453888888888889</v>
      </c>
      <c r="V2" s="2">
        <f>U2*9/5</f>
        <v>18.817</v>
      </c>
      <c r="Z2" s="5"/>
      <c r="AA2" s="5"/>
      <c r="AB2" s="5"/>
      <c r="AC2" s="5"/>
    </row>
    <row r="3" spans="1:29" x14ac:dyDescent="0.3">
      <c r="A3" s="5">
        <f>(D3-$D$2)/3600</f>
        <v>0.5</v>
      </c>
      <c r="B3">
        <v>64</v>
      </c>
      <c r="C3" t="s">
        <v>297</v>
      </c>
      <c r="D3">
        <v>1644799038</v>
      </c>
      <c r="E3">
        <v>5.8730000000000002</v>
      </c>
      <c r="F3">
        <v>12.939</v>
      </c>
      <c r="G3">
        <v>-4.5620000000000003</v>
      </c>
      <c r="H3">
        <v>0.62680000000000002</v>
      </c>
      <c r="I3">
        <v>0.35980000000000001</v>
      </c>
      <c r="J3">
        <v>4.1760000000000002</v>
      </c>
      <c r="K3">
        <v>0</v>
      </c>
      <c r="L3">
        <v>-212616</v>
      </c>
      <c r="M3">
        <f t="shared" si="0"/>
        <v>12.939</v>
      </c>
      <c r="N3">
        <f t="shared" si="1"/>
        <v>-7992</v>
      </c>
      <c r="O3">
        <v>429363</v>
      </c>
      <c r="P3">
        <f t="shared" si="2"/>
        <v>421371</v>
      </c>
      <c r="Q3">
        <f t="shared" si="3"/>
        <v>0.98138637935732698</v>
      </c>
      <c r="R3">
        <f t="shared" ref="R3:R54" si="4">E3*9/5+32</f>
        <v>42.571399999999997</v>
      </c>
      <c r="U3" s="2"/>
      <c r="Z3" s="5"/>
      <c r="AA3" s="5"/>
      <c r="AB3" s="5"/>
      <c r="AC3" s="5"/>
    </row>
    <row r="4" spans="1:29" x14ac:dyDescent="0.3">
      <c r="A4" s="5">
        <f t="shared" ref="A4:A54" si="5">(D4-$D$2)/3600</f>
        <v>1</v>
      </c>
      <c r="B4">
        <v>65</v>
      </c>
      <c r="C4" t="s">
        <v>296</v>
      </c>
      <c r="D4">
        <v>1644800838</v>
      </c>
      <c r="E4">
        <v>5.077</v>
      </c>
      <c r="F4">
        <v>12.935</v>
      </c>
      <c r="G4">
        <v>-4.4379999999999997</v>
      </c>
      <c r="H4">
        <v>0.61860000000000004</v>
      </c>
      <c r="I4">
        <v>0.35460000000000003</v>
      </c>
      <c r="J4">
        <v>4.1520000000000001</v>
      </c>
      <c r="K4">
        <v>0</v>
      </c>
      <c r="L4">
        <v>-220632</v>
      </c>
      <c r="M4">
        <f t="shared" si="0"/>
        <v>12.935</v>
      </c>
      <c r="N4">
        <f t="shared" si="1"/>
        <v>-16008</v>
      </c>
      <c r="O4">
        <v>429363</v>
      </c>
      <c r="P4">
        <f t="shared" si="2"/>
        <v>413355</v>
      </c>
      <c r="Q4">
        <f t="shared" si="3"/>
        <v>0.96271686195596728</v>
      </c>
      <c r="R4">
        <f t="shared" si="4"/>
        <v>41.138599999999997</v>
      </c>
      <c r="S4" s="2">
        <v>25</v>
      </c>
      <c r="T4" s="1">
        <f>(S4-32)*5/9</f>
        <v>-3.8888888888888888</v>
      </c>
      <c r="U4" s="1">
        <f>E4-T4</f>
        <v>8.9658888888888892</v>
      </c>
      <c r="V4" s="2">
        <f>U4*9/5</f>
        <v>16.1386</v>
      </c>
      <c r="Z4" s="5"/>
      <c r="AA4" s="5"/>
      <c r="AB4" s="5"/>
      <c r="AC4" s="5"/>
    </row>
    <row r="5" spans="1:29" x14ac:dyDescent="0.3">
      <c r="A5" s="5">
        <f t="shared" si="5"/>
        <v>1.5002777777777778</v>
      </c>
      <c r="B5">
        <v>66</v>
      </c>
      <c r="C5" t="s">
        <v>295</v>
      </c>
      <c r="D5">
        <v>1644802639</v>
      </c>
      <c r="E5">
        <v>4.4119999999999999</v>
      </c>
      <c r="F5">
        <v>12.922000000000001</v>
      </c>
      <c r="G5">
        <v>-4.7469999999999999</v>
      </c>
      <c r="H5">
        <v>0.60870000000000002</v>
      </c>
      <c r="I5">
        <v>0.34939999999999999</v>
      </c>
      <c r="J5">
        <v>4.1319999999999997</v>
      </c>
      <c r="K5">
        <v>0</v>
      </c>
      <c r="L5">
        <v>-228696</v>
      </c>
      <c r="M5">
        <f t="shared" si="0"/>
        <v>12.922000000000001</v>
      </c>
      <c r="N5">
        <f t="shared" si="1"/>
        <v>-24072</v>
      </c>
      <c r="O5">
        <v>429363</v>
      </c>
      <c r="P5">
        <f t="shared" si="2"/>
        <v>405291</v>
      </c>
      <c r="Q5">
        <f t="shared" si="3"/>
        <v>0.94393555103723426</v>
      </c>
      <c r="R5">
        <f t="shared" si="4"/>
        <v>39.941600000000001</v>
      </c>
      <c r="U5" s="2"/>
      <c r="Z5" s="5"/>
      <c r="AA5" s="5"/>
      <c r="AB5" s="5"/>
      <c r="AC5" s="5"/>
    </row>
    <row r="6" spans="1:29" x14ac:dyDescent="0.3">
      <c r="A6" s="5">
        <f t="shared" si="5"/>
        <v>2.0002777777777778</v>
      </c>
      <c r="B6">
        <v>67</v>
      </c>
      <c r="C6" t="s">
        <v>294</v>
      </c>
      <c r="D6">
        <v>1644804439</v>
      </c>
      <c r="E6">
        <v>6.0019999999999998</v>
      </c>
      <c r="F6">
        <v>12.909000000000001</v>
      </c>
      <c r="G6">
        <v>-4.3769999999999998</v>
      </c>
      <c r="H6">
        <v>0.56100000000000005</v>
      </c>
      <c r="I6">
        <v>0.34429999999999999</v>
      </c>
      <c r="J6">
        <v>4.18</v>
      </c>
      <c r="K6">
        <v>0</v>
      </c>
      <c r="L6">
        <v>-240432</v>
      </c>
      <c r="M6">
        <f t="shared" si="0"/>
        <v>12.909000000000001</v>
      </c>
      <c r="N6">
        <f t="shared" si="1"/>
        <v>-35808</v>
      </c>
      <c r="O6">
        <v>429363</v>
      </c>
      <c r="P6">
        <f t="shared" si="2"/>
        <v>393555</v>
      </c>
      <c r="Q6">
        <f t="shared" si="3"/>
        <v>0.91660203603943513</v>
      </c>
      <c r="R6">
        <f t="shared" si="4"/>
        <v>42.803600000000003</v>
      </c>
      <c r="S6" s="2">
        <v>25</v>
      </c>
      <c r="T6" s="1">
        <f>(S6-32)*5/9</f>
        <v>-3.8888888888888888</v>
      </c>
      <c r="U6" s="1">
        <f>E6-T6</f>
        <v>9.8908888888888882</v>
      </c>
      <c r="V6" s="2">
        <f>U6*9/5</f>
        <v>17.803599999999999</v>
      </c>
      <c r="Z6" s="5"/>
      <c r="AA6" s="5"/>
      <c r="AB6" s="5"/>
      <c r="AC6" s="5"/>
    </row>
    <row r="7" spans="1:29" x14ac:dyDescent="0.3">
      <c r="A7" s="5">
        <f t="shared" si="5"/>
        <v>2.5002777777777778</v>
      </c>
      <c r="B7">
        <v>68</v>
      </c>
      <c r="C7" t="s">
        <v>293</v>
      </c>
      <c r="D7">
        <v>1644806239</v>
      </c>
      <c r="E7">
        <v>6.4550000000000001</v>
      </c>
      <c r="F7">
        <v>12.917999999999999</v>
      </c>
      <c r="G7">
        <v>-4.6230000000000002</v>
      </c>
      <c r="H7">
        <v>0.53500000000000003</v>
      </c>
      <c r="I7">
        <v>0.3392</v>
      </c>
      <c r="J7">
        <v>4.1929999999999996</v>
      </c>
      <c r="K7">
        <v>0</v>
      </c>
      <c r="L7">
        <v>-248472</v>
      </c>
      <c r="M7">
        <f t="shared" si="0"/>
        <v>12.917999999999999</v>
      </c>
      <c r="N7">
        <f t="shared" si="1"/>
        <v>-43848</v>
      </c>
      <c r="O7">
        <v>429363</v>
      </c>
      <c r="P7">
        <f t="shared" si="2"/>
        <v>385515</v>
      </c>
      <c r="Q7">
        <f t="shared" si="3"/>
        <v>0.89787662187938877</v>
      </c>
      <c r="R7">
        <f t="shared" si="4"/>
        <v>43.619</v>
      </c>
      <c r="U7" s="2"/>
      <c r="Z7" s="5"/>
      <c r="AA7" s="5"/>
      <c r="AB7" s="5"/>
      <c r="AC7" s="5"/>
    </row>
    <row r="8" spans="1:29" x14ac:dyDescent="0.3">
      <c r="A8" s="5">
        <f t="shared" si="5"/>
        <v>3.0002777777777778</v>
      </c>
      <c r="B8">
        <v>69</v>
      </c>
      <c r="C8" t="s">
        <v>292</v>
      </c>
      <c r="D8">
        <v>1644808039</v>
      </c>
      <c r="E8">
        <v>5.6680000000000001</v>
      </c>
      <c r="F8">
        <v>12.909000000000001</v>
      </c>
      <c r="G8">
        <v>-4.3769999999999998</v>
      </c>
      <c r="H8">
        <v>0.52739999999999998</v>
      </c>
      <c r="I8">
        <v>0.3342</v>
      </c>
      <c r="J8">
        <v>4.17</v>
      </c>
      <c r="K8">
        <v>0</v>
      </c>
      <c r="L8">
        <v>-256464</v>
      </c>
      <c r="M8">
        <f t="shared" si="0"/>
        <v>12.909000000000001</v>
      </c>
      <c r="N8">
        <f t="shared" si="1"/>
        <v>-51840</v>
      </c>
      <c r="O8">
        <v>429363</v>
      </c>
      <c r="P8">
        <f t="shared" si="2"/>
        <v>377523</v>
      </c>
      <c r="Q8">
        <f t="shared" si="3"/>
        <v>0.87926300123671575</v>
      </c>
      <c r="R8">
        <f t="shared" si="4"/>
        <v>42.202399999999997</v>
      </c>
      <c r="S8" s="2">
        <v>24</v>
      </c>
      <c r="T8" s="1">
        <f>(S8-32)*5/9</f>
        <v>-4.4444444444444446</v>
      </c>
      <c r="U8" s="1">
        <f>E8-T8</f>
        <v>10.112444444444446</v>
      </c>
      <c r="V8" s="2">
        <f>U8*9/5</f>
        <v>18.202400000000004</v>
      </c>
      <c r="Z8" s="5"/>
      <c r="AA8" s="5"/>
      <c r="AB8" s="5"/>
      <c r="AC8" s="5"/>
    </row>
    <row r="9" spans="1:29" x14ac:dyDescent="0.3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U9" s="2"/>
      <c r="Z9" s="5"/>
      <c r="AA9" s="5"/>
      <c r="AB9" s="5"/>
      <c r="AC9" s="5"/>
    </row>
    <row r="10" spans="1:29" x14ac:dyDescent="0.3">
      <c r="A10" s="5">
        <f t="shared" si="5"/>
        <v>15.286666666666667</v>
      </c>
      <c r="B10">
        <v>70</v>
      </c>
      <c r="C10" t="s">
        <v>412</v>
      </c>
      <c r="D10">
        <v>1644852270</v>
      </c>
      <c r="E10">
        <v>6.25</v>
      </c>
      <c r="F10">
        <v>11.988</v>
      </c>
      <c r="G10">
        <v>32.314999999999998</v>
      </c>
      <c r="H10">
        <v>1</v>
      </c>
      <c r="I10">
        <v>0.63449999999999995</v>
      </c>
      <c r="J10">
        <v>13.432</v>
      </c>
      <c r="K10">
        <v>0</v>
      </c>
      <c r="L10">
        <v>-398976</v>
      </c>
      <c r="M10">
        <f t="shared" ref="M10:M54" si="6">F10-G10*$AJ$2</f>
        <v>11.988</v>
      </c>
      <c r="N10">
        <f t="shared" ref="N10:N54" si="7">L10-$L$2</f>
        <v>-194352</v>
      </c>
      <c r="O10">
        <v>429363</v>
      </c>
      <c r="P10">
        <f t="shared" ref="P10:P54" si="8">N10+O10</f>
        <v>235011</v>
      </c>
      <c r="Q10">
        <f t="shared" ref="Q10:Q54" si="9">P10/O10</f>
        <v>0.54734804815505755</v>
      </c>
      <c r="R10">
        <f t="shared" si="4"/>
        <v>43.25</v>
      </c>
      <c r="U10" s="2"/>
      <c r="Z10" s="5"/>
      <c r="AA10" s="5"/>
      <c r="AB10" s="5"/>
      <c r="AC10" s="5"/>
    </row>
    <row r="11" spans="1:29" x14ac:dyDescent="0.3">
      <c r="A11" s="5">
        <f t="shared" si="5"/>
        <v>15.786944444444444</v>
      </c>
      <c r="B11">
        <v>71</v>
      </c>
      <c r="C11" t="s">
        <v>413</v>
      </c>
      <c r="D11">
        <v>1644854071</v>
      </c>
      <c r="E11">
        <v>6.3879999999999999</v>
      </c>
      <c r="F11">
        <v>13.034000000000001</v>
      </c>
      <c r="G11">
        <v>-0.55200000000000005</v>
      </c>
      <c r="H11">
        <v>0.99909999999999999</v>
      </c>
      <c r="I11">
        <v>0.63449999999999995</v>
      </c>
      <c r="J11">
        <v>13.423999999999999</v>
      </c>
      <c r="K11">
        <v>0</v>
      </c>
      <c r="L11">
        <v>-349032</v>
      </c>
      <c r="M11">
        <f t="shared" si="6"/>
        <v>13.034000000000001</v>
      </c>
      <c r="N11">
        <f t="shared" si="7"/>
        <v>-144408</v>
      </c>
      <c r="O11">
        <v>429363</v>
      </c>
      <c r="P11">
        <f t="shared" si="8"/>
        <v>284955</v>
      </c>
      <c r="Q11">
        <f t="shared" si="9"/>
        <v>0.66366920298209209</v>
      </c>
      <c r="R11">
        <f t="shared" si="4"/>
        <v>43.498400000000004</v>
      </c>
      <c r="S11" s="2">
        <v>19</v>
      </c>
      <c r="T11" s="1">
        <f>(S11-32)*5/9</f>
        <v>-7.2222222222222223</v>
      </c>
      <c r="U11" s="1">
        <f>E11-T11</f>
        <v>13.610222222222223</v>
      </c>
      <c r="V11" s="2">
        <f>U11*9/5</f>
        <v>24.4984</v>
      </c>
      <c r="Z11" s="5"/>
      <c r="AA11" s="5"/>
      <c r="AB11" s="5"/>
      <c r="AC11" s="5"/>
    </row>
    <row r="12" spans="1:29" x14ac:dyDescent="0.3">
      <c r="A12" s="5">
        <f t="shared" si="5"/>
        <v>16.286944444444444</v>
      </c>
      <c r="B12">
        <v>72</v>
      </c>
      <c r="C12" t="s">
        <v>414</v>
      </c>
      <c r="D12">
        <v>1644855871</v>
      </c>
      <c r="E12">
        <v>8.6170000000000009</v>
      </c>
      <c r="F12">
        <v>13.176</v>
      </c>
      <c r="G12">
        <v>9.8680000000000003</v>
      </c>
      <c r="H12">
        <v>0.98839999999999995</v>
      </c>
      <c r="I12">
        <v>0.63449999999999995</v>
      </c>
      <c r="J12">
        <v>13.302</v>
      </c>
      <c r="K12">
        <v>13.069000000000001</v>
      </c>
      <c r="L12">
        <v>-344040</v>
      </c>
      <c r="M12">
        <f t="shared" si="6"/>
        <v>13.176</v>
      </c>
      <c r="N12">
        <f t="shared" si="7"/>
        <v>-139416</v>
      </c>
      <c r="O12">
        <v>429363</v>
      </c>
      <c r="P12">
        <f t="shared" si="8"/>
        <v>289947</v>
      </c>
      <c r="Q12">
        <f t="shared" si="9"/>
        <v>0.67529572878892685</v>
      </c>
      <c r="R12">
        <f t="shared" si="4"/>
        <v>47.510600000000004</v>
      </c>
      <c r="U12" s="2"/>
      <c r="Z12" s="5"/>
      <c r="AA12" s="5"/>
      <c r="AB12" s="5"/>
      <c r="AC12" s="5"/>
    </row>
    <row r="13" spans="1:29" x14ac:dyDescent="0.3">
      <c r="A13" s="5">
        <f t="shared" si="5"/>
        <v>16.786944444444444</v>
      </c>
      <c r="B13">
        <v>73</v>
      </c>
      <c r="C13" t="s">
        <v>415</v>
      </c>
      <c r="D13">
        <v>1644857671</v>
      </c>
      <c r="E13">
        <v>8.6229999999999993</v>
      </c>
      <c r="F13">
        <v>13.236000000000001</v>
      </c>
      <c r="G13">
        <v>5.367</v>
      </c>
      <c r="H13">
        <v>1</v>
      </c>
      <c r="I13">
        <v>0.63449999999999995</v>
      </c>
      <c r="J13">
        <v>13.475</v>
      </c>
      <c r="K13">
        <v>13.162000000000001</v>
      </c>
      <c r="L13">
        <v>-338904</v>
      </c>
      <c r="M13">
        <f t="shared" si="6"/>
        <v>13.236000000000001</v>
      </c>
      <c r="N13">
        <f t="shared" si="7"/>
        <v>-134280</v>
      </c>
      <c r="O13">
        <v>429363</v>
      </c>
      <c r="P13">
        <f t="shared" si="8"/>
        <v>295083</v>
      </c>
      <c r="Q13">
        <f t="shared" si="9"/>
        <v>0.68725763514788185</v>
      </c>
      <c r="R13">
        <f t="shared" si="4"/>
        <v>47.5214</v>
      </c>
      <c r="S13" s="2">
        <v>20</v>
      </c>
      <c r="T13" s="1">
        <f>(S13-32)*5/9</f>
        <v>-6.666666666666667</v>
      </c>
      <c r="U13" s="1">
        <f>E13-T13</f>
        <v>15.289666666666665</v>
      </c>
      <c r="V13" s="2">
        <f>U13*9/5</f>
        <v>27.5214</v>
      </c>
      <c r="Z13" s="5"/>
      <c r="AA13" s="5"/>
      <c r="AB13" s="5"/>
      <c r="AC13" s="5"/>
    </row>
    <row r="14" spans="1:29" x14ac:dyDescent="0.3">
      <c r="A14" s="5">
        <f t="shared" si="5"/>
        <v>17.286944444444444</v>
      </c>
      <c r="B14">
        <v>74</v>
      </c>
      <c r="C14" t="s">
        <v>416</v>
      </c>
      <c r="D14">
        <v>1644859471</v>
      </c>
      <c r="E14">
        <v>8.6229999999999993</v>
      </c>
      <c r="F14">
        <v>13.404</v>
      </c>
      <c r="G14">
        <v>12.52</v>
      </c>
      <c r="H14">
        <v>1</v>
      </c>
      <c r="I14">
        <v>0.63449999999999995</v>
      </c>
      <c r="J14">
        <v>13.475</v>
      </c>
      <c r="K14">
        <v>13.25</v>
      </c>
      <c r="L14">
        <v>-338904</v>
      </c>
      <c r="M14">
        <f t="shared" si="6"/>
        <v>13.404</v>
      </c>
      <c r="N14">
        <f t="shared" si="7"/>
        <v>-134280</v>
      </c>
      <c r="O14">
        <v>429363</v>
      </c>
      <c r="P14">
        <f t="shared" si="8"/>
        <v>295083</v>
      </c>
      <c r="Q14">
        <f t="shared" si="9"/>
        <v>0.68725763514788185</v>
      </c>
      <c r="R14">
        <f t="shared" si="4"/>
        <v>47.5214</v>
      </c>
      <c r="U14" s="2"/>
      <c r="Z14" s="5"/>
      <c r="AA14" s="5"/>
      <c r="AB14" s="5"/>
      <c r="AC14" s="5"/>
    </row>
    <row r="15" spans="1:29" x14ac:dyDescent="0.3">
      <c r="A15" s="5">
        <f t="shared" si="5"/>
        <v>17.786944444444444</v>
      </c>
      <c r="B15">
        <v>75</v>
      </c>
      <c r="C15" t="s">
        <v>417</v>
      </c>
      <c r="D15">
        <v>1644861271</v>
      </c>
      <c r="E15">
        <v>8.625</v>
      </c>
      <c r="F15">
        <v>13.782999999999999</v>
      </c>
      <c r="G15">
        <v>39.344999999999999</v>
      </c>
      <c r="H15">
        <v>1</v>
      </c>
      <c r="I15">
        <v>0.63449999999999995</v>
      </c>
      <c r="J15">
        <v>13.475</v>
      </c>
      <c r="K15">
        <v>13.335000000000001</v>
      </c>
      <c r="L15">
        <v>-338904</v>
      </c>
      <c r="M15">
        <f t="shared" si="6"/>
        <v>13.782999999999999</v>
      </c>
      <c r="N15">
        <f t="shared" si="7"/>
        <v>-134280</v>
      </c>
      <c r="O15">
        <v>429363</v>
      </c>
      <c r="P15">
        <f t="shared" si="8"/>
        <v>295083</v>
      </c>
      <c r="Q15">
        <f t="shared" si="9"/>
        <v>0.68725763514788185</v>
      </c>
      <c r="R15">
        <f t="shared" si="4"/>
        <v>47.524999999999999</v>
      </c>
      <c r="S15" s="2">
        <v>21</v>
      </c>
      <c r="T15" s="1">
        <f>(S15-32)*5/9</f>
        <v>-6.1111111111111107</v>
      </c>
      <c r="U15" s="1">
        <f>E15-T15</f>
        <v>14.736111111111111</v>
      </c>
      <c r="V15" s="2">
        <f>U15*9/5</f>
        <v>26.524999999999999</v>
      </c>
      <c r="Z15" s="5"/>
      <c r="AA15" s="5"/>
      <c r="AB15" s="5"/>
      <c r="AC15" s="5"/>
    </row>
    <row r="16" spans="1:29" x14ac:dyDescent="0.3">
      <c r="A16" s="5">
        <f t="shared" si="5"/>
        <v>18.286944444444444</v>
      </c>
      <c r="B16">
        <v>76</v>
      </c>
      <c r="C16" t="s">
        <v>418</v>
      </c>
      <c r="D16">
        <v>1644863071</v>
      </c>
      <c r="E16">
        <v>13.12</v>
      </c>
      <c r="F16">
        <v>13.308999999999999</v>
      </c>
      <c r="G16">
        <v>5.4279999999999999</v>
      </c>
      <c r="H16">
        <v>0.99509999999999998</v>
      </c>
      <c r="I16">
        <v>0.9637</v>
      </c>
      <c r="J16">
        <v>13.553000000000001</v>
      </c>
      <c r="K16">
        <v>13.24</v>
      </c>
      <c r="L16">
        <v>-319536</v>
      </c>
      <c r="M16">
        <f t="shared" si="6"/>
        <v>13.308999999999999</v>
      </c>
      <c r="N16">
        <f t="shared" si="7"/>
        <v>-114912</v>
      </c>
      <c r="O16">
        <v>429363</v>
      </c>
      <c r="P16">
        <f t="shared" si="8"/>
        <v>314451</v>
      </c>
      <c r="Q16">
        <f t="shared" si="9"/>
        <v>0.7323663194080533</v>
      </c>
      <c r="R16">
        <f t="shared" si="4"/>
        <v>55.616</v>
      </c>
      <c r="U16" s="2"/>
      <c r="Z16" s="5"/>
      <c r="AA16" s="5"/>
      <c r="AB16" s="5"/>
      <c r="AC16" s="5"/>
    </row>
    <row r="17" spans="1:29" x14ac:dyDescent="0.3">
      <c r="A17" s="5">
        <f t="shared" si="5"/>
        <v>18.786666666666665</v>
      </c>
      <c r="B17">
        <v>77</v>
      </c>
      <c r="C17" t="s">
        <v>419</v>
      </c>
      <c r="D17">
        <v>1644864870</v>
      </c>
      <c r="E17">
        <v>12.957000000000001</v>
      </c>
      <c r="F17">
        <v>13.249000000000001</v>
      </c>
      <c r="G17">
        <v>2.16</v>
      </c>
      <c r="H17">
        <v>1</v>
      </c>
      <c r="I17">
        <v>0.95960000000000001</v>
      </c>
      <c r="J17">
        <v>13.63</v>
      </c>
      <c r="K17">
        <v>13.221</v>
      </c>
      <c r="L17">
        <v>-317352</v>
      </c>
      <c r="M17">
        <f t="shared" si="6"/>
        <v>13.249000000000001</v>
      </c>
      <c r="N17">
        <f t="shared" si="7"/>
        <v>-112728</v>
      </c>
      <c r="O17">
        <v>429363</v>
      </c>
      <c r="P17">
        <f t="shared" si="8"/>
        <v>316635</v>
      </c>
      <c r="Q17">
        <f t="shared" si="9"/>
        <v>0.73745292444854349</v>
      </c>
      <c r="R17">
        <f t="shared" si="4"/>
        <v>55.322600000000001</v>
      </c>
      <c r="S17" s="2">
        <v>19</v>
      </c>
      <c r="T17" s="1">
        <f>(S17-32)*5/9</f>
        <v>-7.2222222222222223</v>
      </c>
      <c r="U17" s="1">
        <f>E17-T17</f>
        <v>20.179222222222222</v>
      </c>
      <c r="V17" s="2">
        <f>U17*9/5</f>
        <v>36.322600000000001</v>
      </c>
      <c r="Z17" s="5"/>
      <c r="AA17" s="5"/>
      <c r="AB17" s="5"/>
      <c r="AC17" s="5"/>
    </row>
    <row r="18" spans="1:29" x14ac:dyDescent="0.3">
      <c r="A18" s="5">
        <f t="shared" si="5"/>
        <v>19.287777777777777</v>
      </c>
      <c r="B18">
        <v>78</v>
      </c>
      <c r="C18" t="s">
        <v>420</v>
      </c>
      <c r="D18">
        <v>1644866674</v>
      </c>
      <c r="E18">
        <v>11.342000000000001</v>
      </c>
      <c r="F18">
        <v>13.227</v>
      </c>
      <c r="G18">
        <v>1.5429999999999999</v>
      </c>
      <c r="H18">
        <v>1</v>
      </c>
      <c r="I18">
        <v>0.97240000000000004</v>
      </c>
      <c r="J18">
        <v>13.558</v>
      </c>
      <c r="K18">
        <v>13.207000000000001</v>
      </c>
      <c r="L18">
        <v>-317328</v>
      </c>
      <c r="M18">
        <f t="shared" si="6"/>
        <v>13.227</v>
      </c>
      <c r="N18">
        <f t="shared" si="7"/>
        <v>-112704</v>
      </c>
      <c r="O18">
        <v>429363</v>
      </c>
      <c r="P18">
        <f t="shared" si="8"/>
        <v>316659</v>
      </c>
      <c r="Q18">
        <f t="shared" si="9"/>
        <v>0.73750882120723027</v>
      </c>
      <c r="R18">
        <f t="shared" si="4"/>
        <v>52.415599999999998</v>
      </c>
      <c r="U18" s="2"/>
      <c r="Z18" s="5"/>
      <c r="AA18" s="5"/>
      <c r="AB18" s="5"/>
      <c r="AC18" s="5"/>
    </row>
    <row r="19" spans="1:29" x14ac:dyDescent="0.3">
      <c r="A19" s="5">
        <f t="shared" si="5"/>
        <v>19.787777777777777</v>
      </c>
      <c r="B19">
        <v>79</v>
      </c>
      <c r="C19" t="s">
        <v>421</v>
      </c>
      <c r="D19">
        <v>1644868474</v>
      </c>
      <c r="E19">
        <v>11.613</v>
      </c>
      <c r="F19">
        <v>13.215</v>
      </c>
      <c r="G19">
        <v>0.372</v>
      </c>
      <c r="H19">
        <v>0.9909</v>
      </c>
      <c r="I19">
        <v>0.96809999999999996</v>
      </c>
      <c r="J19">
        <v>13.426</v>
      </c>
      <c r="K19">
        <v>13.209</v>
      </c>
      <c r="L19">
        <v>-316488</v>
      </c>
      <c r="M19">
        <f t="shared" si="6"/>
        <v>13.215</v>
      </c>
      <c r="N19">
        <f t="shared" si="7"/>
        <v>-111864</v>
      </c>
      <c r="O19">
        <v>429363</v>
      </c>
      <c r="P19">
        <f t="shared" si="8"/>
        <v>317499</v>
      </c>
      <c r="Q19">
        <f t="shared" si="9"/>
        <v>0.7394652077612649</v>
      </c>
      <c r="R19">
        <f t="shared" si="4"/>
        <v>52.903399999999998</v>
      </c>
      <c r="S19" s="2">
        <v>19</v>
      </c>
      <c r="T19" s="1">
        <f>(S19-32)*5/9</f>
        <v>-7.2222222222222223</v>
      </c>
      <c r="U19" s="1">
        <f>E19-T19</f>
        <v>18.835222222222221</v>
      </c>
      <c r="V19" s="2">
        <f>U19*9/5</f>
        <v>33.903399999999998</v>
      </c>
    </row>
    <row r="20" spans="1:29" x14ac:dyDescent="0.3">
      <c r="A20" s="5">
        <f t="shared" si="5"/>
        <v>20.287777777777777</v>
      </c>
      <c r="B20">
        <v>80</v>
      </c>
      <c r="C20" t="s">
        <v>422</v>
      </c>
      <c r="D20">
        <v>1644870274</v>
      </c>
      <c r="E20">
        <v>12.025</v>
      </c>
      <c r="F20">
        <v>13.21</v>
      </c>
      <c r="G20">
        <v>0.187</v>
      </c>
      <c r="H20">
        <v>0.98939999999999995</v>
      </c>
      <c r="I20">
        <v>0.96319999999999995</v>
      </c>
      <c r="J20">
        <v>13.414999999999999</v>
      </c>
      <c r="K20">
        <v>13.207000000000001</v>
      </c>
      <c r="L20">
        <v>-315288</v>
      </c>
      <c r="M20">
        <f t="shared" si="6"/>
        <v>13.21</v>
      </c>
      <c r="N20">
        <f t="shared" si="7"/>
        <v>-110664</v>
      </c>
      <c r="O20">
        <v>429363</v>
      </c>
      <c r="P20">
        <f t="shared" si="8"/>
        <v>318699</v>
      </c>
      <c r="Q20">
        <f t="shared" si="9"/>
        <v>0.74226004569560022</v>
      </c>
      <c r="R20">
        <f t="shared" si="4"/>
        <v>53.645000000000003</v>
      </c>
      <c r="U20" s="2"/>
    </row>
    <row r="21" spans="1:29" x14ac:dyDescent="0.3">
      <c r="A21" s="5">
        <f t="shared" si="5"/>
        <v>20.787777777777777</v>
      </c>
      <c r="B21">
        <v>81</v>
      </c>
      <c r="C21" t="s">
        <v>423</v>
      </c>
      <c r="D21">
        <v>1644872074</v>
      </c>
      <c r="E21">
        <v>10.218</v>
      </c>
      <c r="F21">
        <v>13.193</v>
      </c>
      <c r="G21">
        <v>6.3E-2</v>
      </c>
      <c r="H21">
        <v>1</v>
      </c>
      <c r="I21">
        <v>0.97619999999999996</v>
      </c>
      <c r="J21">
        <v>13.509</v>
      </c>
      <c r="K21">
        <v>13.193</v>
      </c>
      <c r="L21">
        <v>-315144</v>
      </c>
      <c r="M21">
        <f t="shared" si="6"/>
        <v>13.193</v>
      </c>
      <c r="N21">
        <f t="shared" si="7"/>
        <v>-110520</v>
      </c>
      <c r="O21">
        <v>429363</v>
      </c>
      <c r="P21">
        <f t="shared" si="8"/>
        <v>318843</v>
      </c>
      <c r="Q21">
        <f t="shared" si="9"/>
        <v>0.74259542624772046</v>
      </c>
      <c r="R21">
        <f t="shared" si="4"/>
        <v>50.392400000000002</v>
      </c>
      <c r="S21" s="2">
        <v>18</v>
      </c>
      <c r="T21" s="1">
        <f>(S21-32)*5/9</f>
        <v>-7.7777777777777777</v>
      </c>
      <c r="U21" s="1">
        <f>E21-T21</f>
        <v>17.995777777777779</v>
      </c>
      <c r="V21" s="2">
        <f>U21*9/5</f>
        <v>32.392400000000002</v>
      </c>
    </row>
    <row r="22" spans="1:29" x14ac:dyDescent="0.3">
      <c r="A22" s="5">
        <f t="shared" si="5"/>
        <v>21.287777777777777</v>
      </c>
      <c r="B22">
        <v>82</v>
      </c>
      <c r="C22" t="s">
        <v>424</v>
      </c>
      <c r="D22">
        <v>1644873874</v>
      </c>
      <c r="E22">
        <v>12.077</v>
      </c>
      <c r="F22">
        <v>13.189</v>
      </c>
      <c r="G22">
        <v>2E-3</v>
      </c>
      <c r="H22">
        <v>0.98129999999999995</v>
      </c>
      <c r="I22">
        <v>0.96099999999999997</v>
      </c>
      <c r="J22">
        <v>13.285</v>
      </c>
      <c r="K22">
        <v>13.188000000000001</v>
      </c>
      <c r="L22">
        <v>-315048</v>
      </c>
      <c r="M22">
        <f t="shared" si="6"/>
        <v>13.189</v>
      </c>
      <c r="N22">
        <f t="shared" si="7"/>
        <v>-110424</v>
      </c>
      <c r="O22">
        <v>429363</v>
      </c>
      <c r="P22">
        <f t="shared" si="8"/>
        <v>318939</v>
      </c>
      <c r="Q22">
        <f t="shared" si="9"/>
        <v>0.74281901328246724</v>
      </c>
      <c r="R22">
        <f t="shared" si="4"/>
        <v>53.738599999999998</v>
      </c>
      <c r="U22" s="2"/>
    </row>
    <row r="23" spans="1:29" x14ac:dyDescent="0.3">
      <c r="A23" s="5">
        <f t="shared" si="5"/>
        <v>21.787777777777777</v>
      </c>
      <c r="B23">
        <v>83</v>
      </c>
      <c r="C23" t="s">
        <v>425</v>
      </c>
      <c r="D23">
        <v>1644875674</v>
      </c>
      <c r="E23">
        <v>11.268000000000001</v>
      </c>
      <c r="F23">
        <v>13.183999999999999</v>
      </c>
      <c r="G23">
        <v>-0.12</v>
      </c>
      <c r="H23">
        <v>0.98919999999999997</v>
      </c>
      <c r="I23">
        <v>0.96630000000000005</v>
      </c>
      <c r="J23">
        <v>13.384</v>
      </c>
      <c r="K23">
        <v>13.186</v>
      </c>
      <c r="L23">
        <v>-315120</v>
      </c>
      <c r="M23">
        <f t="shared" si="6"/>
        <v>13.183999999999999</v>
      </c>
      <c r="N23">
        <f t="shared" si="7"/>
        <v>-110496</v>
      </c>
      <c r="O23">
        <v>429363</v>
      </c>
      <c r="P23">
        <f t="shared" si="8"/>
        <v>318867</v>
      </c>
      <c r="Q23">
        <f t="shared" si="9"/>
        <v>0.74265132300640713</v>
      </c>
      <c r="R23">
        <f t="shared" si="4"/>
        <v>52.282400000000003</v>
      </c>
      <c r="S23" s="2">
        <v>17</v>
      </c>
      <c r="T23" s="1">
        <f>(S23-32)*5/9</f>
        <v>-8.3333333333333339</v>
      </c>
      <c r="U23" s="1">
        <f>E23-T23</f>
        <v>19.601333333333336</v>
      </c>
      <c r="V23" s="2">
        <f>U23*9/5</f>
        <v>35.28240000000001</v>
      </c>
    </row>
    <row r="24" spans="1:29" x14ac:dyDescent="0.3">
      <c r="A24" s="5">
        <f t="shared" si="5"/>
        <v>22.287777777777777</v>
      </c>
      <c r="B24">
        <v>84</v>
      </c>
      <c r="C24" t="s">
        <v>426</v>
      </c>
      <c r="D24">
        <v>1644877474</v>
      </c>
      <c r="E24">
        <v>10.192</v>
      </c>
      <c r="F24">
        <v>13.176</v>
      </c>
      <c r="G24">
        <v>-0.12</v>
      </c>
      <c r="H24">
        <v>0.99790000000000001</v>
      </c>
      <c r="I24">
        <v>0.97419999999999995</v>
      </c>
      <c r="J24">
        <v>13.476000000000001</v>
      </c>
      <c r="K24">
        <v>13.178000000000001</v>
      </c>
      <c r="L24">
        <v>-315384</v>
      </c>
      <c r="M24">
        <f t="shared" si="6"/>
        <v>13.176</v>
      </c>
      <c r="N24">
        <f t="shared" si="7"/>
        <v>-110760</v>
      </c>
      <c r="O24">
        <v>429363</v>
      </c>
      <c r="P24">
        <f t="shared" si="8"/>
        <v>318603</v>
      </c>
      <c r="Q24">
        <f t="shared" si="9"/>
        <v>0.74203645866085344</v>
      </c>
      <c r="R24">
        <f t="shared" si="4"/>
        <v>50.345600000000005</v>
      </c>
      <c r="U24" s="2"/>
    </row>
    <row r="25" spans="1:29" x14ac:dyDescent="0.3">
      <c r="A25" s="5">
        <f t="shared" si="5"/>
        <v>22.787777777777777</v>
      </c>
      <c r="B25">
        <v>85</v>
      </c>
      <c r="C25" t="s">
        <v>427</v>
      </c>
      <c r="D25">
        <v>1644879274</v>
      </c>
      <c r="E25">
        <v>12.025</v>
      </c>
      <c r="F25">
        <v>13.327</v>
      </c>
      <c r="G25">
        <v>-0.24299999999999999</v>
      </c>
      <c r="H25">
        <v>0.99970000000000003</v>
      </c>
      <c r="I25">
        <v>0.96560000000000001</v>
      </c>
      <c r="J25">
        <v>13.584</v>
      </c>
      <c r="K25">
        <v>13.196999999999999</v>
      </c>
      <c r="L25">
        <v>-304872</v>
      </c>
      <c r="M25">
        <f t="shared" si="6"/>
        <v>13.327</v>
      </c>
      <c r="N25">
        <f t="shared" si="7"/>
        <v>-100248</v>
      </c>
      <c r="O25">
        <v>429363</v>
      </c>
      <c r="P25">
        <f t="shared" si="8"/>
        <v>329115</v>
      </c>
      <c r="Q25">
        <f t="shared" si="9"/>
        <v>0.76651923896563046</v>
      </c>
      <c r="R25">
        <f t="shared" si="4"/>
        <v>53.645000000000003</v>
      </c>
      <c r="S25" s="2">
        <v>14</v>
      </c>
      <c r="T25" s="1">
        <f>(S25-32)*5/9</f>
        <v>-10</v>
      </c>
      <c r="U25" s="1">
        <f>E25-T25</f>
        <v>22.024999999999999</v>
      </c>
      <c r="V25" s="2">
        <f>U25*9/5</f>
        <v>39.644999999999996</v>
      </c>
    </row>
    <row r="26" spans="1:29" x14ac:dyDescent="0.3">
      <c r="A26" s="5">
        <f t="shared" si="5"/>
        <v>23.287777777777777</v>
      </c>
      <c r="B26">
        <v>86</v>
      </c>
      <c r="C26" t="s">
        <v>428</v>
      </c>
      <c r="D26">
        <v>1644881074</v>
      </c>
      <c r="E26">
        <v>11.625</v>
      </c>
      <c r="F26">
        <v>13.218999999999999</v>
      </c>
      <c r="G26">
        <v>-0.182</v>
      </c>
      <c r="H26">
        <v>1</v>
      </c>
      <c r="I26">
        <v>0.9738</v>
      </c>
      <c r="J26">
        <v>13.571</v>
      </c>
      <c r="K26">
        <v>13.222</v>
      </c>
      <c r="L26">
        <v>-305256</v>
      </c>
      <c r="M26">
        <f t="shared" si="6"/>
        <v>13.218999999999999</v>
      </c>
      <c r="N26">
        <f t="shared" si="7"/>
        <v>-100632</v>
      </c>
      <c r="O26">
        <v>429363</v>
      </c>
      <c r="P26">
        <f t="shared" si="8"/>
        <v>328731</v>
      </c>
      <c r="Q26">
        <f t="shared" si="9"/>
        <v>0.7656248908266432</v>
      </c>
      <c r="R26">
        <f t="shared" si="4"/>
        <v>52.924999999999997</v>
      </c>
      <c r="U26" s="2"/>
    </row>
    <row r="27" spans="1:29" x14ac:dyDescent="0.3">
      <c r="A27" s="5">
        <f t="shared" si="5"/>
        <v>23.787777777777777</v>
      </c>
      <c r="B27">
        <v>87</v>
      </c>
      <c r="C27" t="s">
        <v>429</v>
      </c>
      <c r="D27">
        <v>1644882874</v>
      </c>
      <c r="E27">
        <v>10.013</v>
      </c>
      <c r="F27">
        <v>13.124000000000001</v>
      </c>
      <c r="G27">
        <v>-3.02</v>
      </c>
      <c r="H27">
        <v>0.99680000000000002</v>
      </c>
      <c r="I27">
        <v>0.97140000000000004</v>
      </c>
      <c r="J27">
        <v>13.452999999999999</v>
      </c>
      <c r="K27">
        <v>13.161</v>
      </c>
      <c r="L27">
        <v>-308856</v>
      </c>
      <c r="M27">
        <f t="shared" si="6"/>
        <v>13.124000000000001</v>
      </c>
      <c r="N27">
        <f t="shared" si="7"/>
        <v>-104232</v>
      </c>
      <c r="O27">
        <v>429363</v>
      </c>
      <c r="P27">
        <f t="shared" si="8"/>
        <v>325131</v>
      </c>
      <c r="Q27">
        <f t="shared" si="9"/>
        <v>0.75724037702363733</v>
      </c>
      <c r="R27">
        <f t="shared" si="4"/>
        <v>50.023400000000002</v>
      </c>
      <c r="S27" s="2">
        <v>14</v>
      </c>
      <c r="T27" s="1">
        <f>(S27-32)*5/9</f>
        <v>-10</v>
      </c>
      <c r="U27" s="1">
        <f>E27-T27</f>
        <v>20.012999999999998</v>
      </c>
      <c r="V27" s="2">
        <f>U27*9/5</f>
        <v>36.023399999999995</v>
      </c>
    </row>
    <row r="28" spans="1:29" x14ac:dyDescent="0.3">
      <c r="A28" s="5">
        <f t="shared" si="5"/>
        <v>24.287777777777777</v>
      </c>
      <c r="B28">
        <v>88</v>
      </c>
      <c r="C28" t="s">
        <v>430</v>
      </c>
      <c r="D28">
        <v>1644884674</v>
      </c>
      <c r="E28">
        <v>11.712</v>
      </c>
      <c r="F28">
        <v>13.154</v>
      </c>
      <c r="G28">
        <v>-0.24299999999999999</v>
      </c>
      <c r="H28">
        <v>0.96850000000000003</v>
      </c>
      <c r="I28">
        <v>0.95709999999999995</v>
      </c>
      <c r="J28">
        <v>13.205</v>
      </c>
      <c r="K28">
        <v>13.157999999999999</v>
      </c>
      <c r="L28">
        <v>-313440</v>
      </c>
      <c r="M28">
        <f t="shared" si="6"/>
        <v>13.154</v>
      </c>
      <c r="N28">
        <f t="shared" si="7"/>
        <v>-108816</v>
      </c>
      <c r="O28">
        <v>429363</v>
      </c>
      <c r="P28">
        <f t="shared" si="8"/>
        <v>320547</v>
      </c>
      <c r="Q28">
        <f t="shared" si="9"/>
        <v>0.74656409611447661</v>
      </c>
      <c r="R28">
        <f t="shared" si="4"/>
        <v>53.081600000000002</v>
      </c>
      <c r="U28" s="2"/>
    </row>
    <row r="29" spans="1:29" x14ac:dyDescent="0.3">
      <c r="A29" s="5">
        <f t="shared" si="5"/>
        <v>24.787777777777777</v>
      </c>
      <c r="B29">
        <v>89</v>
      </c>
      <c r="C29" t="s">
        <v>431</v>
      </c>
      <c r="D29">
        <v>1644886474</v>
      </c>
      <c r="E29">
        <v>10.81</v>
      </c>
      <c r="F29">
        <v>13.736000000000001</v>
      </c>
      <c r="G29">
        <v>29.847999999999999</v>
      </c>
      <c r="H29">
        <v>1</v>
      </c>
      <c r="I29">
        <v>0.98939999999999995</v>
      </c>
      <c r="J29">
        <v>13.535</v>
      </c>
      <c r="K29">
        <v>13.366</v>
      </c>
      <c r="L29">
        <v>-303552</v>
      </c>
      <c r="M29">
        <f t="shared" si="6"/>
        <v>13.736000000000001</v>
      </c>
      <c r="N29">
        <f t="shared" si="7"/>
        <v>-98928</v>
      </c>
      <c r="O29">
        <v>429363</v>
      </c>
      <c r="P29">
        <f t="shared" si="8"/>
        <v>330435</v>
      </c>
      <c r="Q29">
        <f t="shared" si="9"/>
        <v>0.76959356069339924</v>
      </c>
      <c r="R29">
        <f t="shared" si="4"/>
        <v>51.457999999999998</v>
      </c>
      <c r="S29" s="2">
        <v>13</v>
      </c>
      <c r="T29" s="1">
        <f>(S29-32)*5/9</f>
        <v>-10.555555555555555</v>
      </c>
      <c r="U29" s="1">
        <f>E29-T29</f>
        <v>21.365555555555556</v>
      </c>
      <c r="V29" s="2">
        <f>U29*9/5</f>
        <v>38.457999999999998</v>
      </c>
    </row>
    <row r="30" spans="1:29" x14ac:dyDescent="0.3">
      <c r="A30" s="5">
        <f t="shared" si="5"/>
        <v>25.287777777777777</v>
      </c>
      <c r="B30">
        <v>90</v>
      </c>
      <c r="C30" t="s">
        <v>432</v>
      </c>
      <c r="D30">
        <v>1644888274</v>
      </c>
      <c r="E30">
        <v>10.465</v>
      </c>
      <c r="F30">
        <v>13.262</v>
      </c>
      <c r="G30">
        <v>-0.182</v>
      </c>
      <c r="H30">
        <v>0.99409999999999998</v>
      </c>
      <c r="I30">
        <v>0.98340000000000005</v>
      </c>
      <c r="J30">
        <v>13.43</v>
      </c>
      <c r="K30">
        <v>13.263999999999999</v>
      </c>
      <c r="L30">
        <v>-303984</v>
      </c>
      <c r="M30">
        <f t="shared" si="6"/>
        <v>13.262</v>
      </c>
      <c r="N30">
        <f t="shared" si="7"/>
        <v>-99360</v>
      </c>
      <c r="O30">
        <v>429363</v>
      </c>
      <c r="P30">
        <f t="shared" si="8"/>
        <v>330003</v>
      </c>
      <c r="Q30">
        <f t="shared" si="9"/>
        <v>0.76858741903703864</v>
      </c>
      <c r="R30">
        <f t="shared" si="4"/>
        <v>50.837000000000003</v>
      </c>
      <c r="U30" s="2"/>
    </row>
    <row r="31" spans="1:29" x14ac:dyDescent="0.3">
      <c r="A31" s="5">
        <f t="shared" si="5"/>
        <v>25.787777777777777</v>
      </c>
      <c r="B31">
        <v>91</v>
      </c>
      <c r="C31" t="s">
        <v>433</v>
      </c>
      <c r="D31">
        <v>1644890074</v>
      </c>
      <c r="E31">
        <v>12.153</v>
      </c>
      <c r="F31">
        <v>13.231999999999999</v>
      </c>
      <c r="G31">
        <v>-0.182</v>
      </c>
      <c r="H31">
        <v>0.97560000000000002</v>
      </c>
      <c r="I31">
        <v>0.97289999999999999</v>
      </c>
      <c r="J31">
        <v>13.247999999999999</v>
      </c>
      <c r="K31">
        <v>13.234</v>
      </c>
      <c r="L31">
        <v>-304440</v>
      </c>
      <c r="M31">
        <f t="shared" si="6"/>
        <v>13.231999999999999</v>
      </c>
      <c r="N31">
        <f t="shared" si="7"/>
        <v>-99816</v>
      </c>
      <c r="O31">
        <v>429363</v>
      </c>
      <c r="P31">
        <f t="shared" si="8"/>
        <v>329547</v>
      </c>
      <c r="Q31">
        <f t="shared" si="9"/>
        <v>0.76752538062199116</v>
      </c>
      <c r="R31">
        <f t="shared" si="4"/>
        <v>53.875399999999999</v>
      </c>
      <c r="S31" s="2">
        <v>11</v>
      </c>
      <c r="T31" s="1">
        <f>(S31-32)*5/9</f>
        <v>-11.666666666666666</v>
      </c>
      <c r="U31" s="1">
        <f>E31-T31</f>
        <v>23.819666666666667</v>
      </c>
      <c r="V31" s="2">
        <f>U31*9/5</f>
        <v>42.875399999999999</v>
      </c>
    </row>
    <row r="32" spans="1:29" x14ac:dyDescent="0.3">
      <c r="A32" s="5">
        <f t="shared" si="5"/>
        <v>26.288055555555555</v>
      </c>
      <c r="B32">
        <v>92</v>
      </c>
      <c r="C32" t="s">
        <v>434</v>
      </c>
      <c r="D32">
        <v>1644891875</v>
      </c>
      <c r="E32">
        <v>10.11</v>
      </c>
      <c r="F32">
        <v>13.218999999999999</v>
      </c>
      <c r="G32">
        <v>-0.182</v>
      </c>
      <c r="H32">
        <v>0.99519999999999997</v>
      </c>
      <c r="I32">
        <v>0.98119999999999996</v>
      </c>
      <c r="J32">
        <v>13.432</v>
      </c>
      <c r="K32">
        <v>13.222</v>
      </c>
      <c r="L32">
        <v>-304776</v>
      </c>
      <c r="M32">
        <f t="shared" si="6"/>
        <v>13.218999999999999</v>
      </c>
      <c r="N32">
        <f t="shared" si="7"/>
        <v>-100152</v>
      </c>
      <c r="O32">
        <v>429363</v>
      </c>
      <c r="P32">
        <f t="shared" si="8"/>
        <v>329211</v>
      </c>
      <c r="Q32">
        <f t="shared" si="9"/>
        <v>0.76674282600037735</v>
      </c>
      <c r="R32">
        <f t="shared" si="4"/>
        <v>50.198</v>
      </c>
      <c r="U32" s="2"/>
    </row>
    <row r="33" spans="1:32" x14ac:dyDescent="0.3">
      <c r="A33" s="5">
        <f t="shared" si="5"/>
        <v>26.788055555555555</v>
      </c>
      <c r="B33">
        <v>93</v>
      </c>
      <c r="C33" t="s">
        <v>435</v>
      </c>
      <c r="D33">
        <v>1644893675</v>
      </c>
      <c r="E33">
        <v>10.343</v>
      </c>
      <c r="F33">
        <v>13.21</v>
      </c>
      <c r="G33">
        <v>-0.24299999999999999</v>
      </c>
      <c r="H33">
        <v>0.99229999999999996</v>
      </c>
      <c r="I33">
        <v>0.98040000000000005</v>
      </c>
      <c r="J33">
        <v>13.398</v>
      </c>
      <c r="K33">
        <v>13.212999999999999</v>
      </c>
      <c r="L33">
        <v>-305112</v>
      </c>
      <c r="M33">
        <f t="shared" si="6"/>
        <v>13.21</v>
      </c>
      <c r="N33">
        <f t="shared" si="7"/>
        <v>-100488</v>
      </c>
      <c r="O33">
        <v>429363</v>
      </c>
      <c r="P33">
        <f t="shared" si="8"/>
        <v>328875</v>
      </c>
      <c r="Q33">
        <f t="shared" si="9"/>
        <v>0.76596027137876344</v>
      </c>
      <c r="R33">
        <f t="shared" si="4"/>
        <v>50.617400000000004</v>
      </c>
      <c r="S33" s="2">
        <v>9</v>
      </c>
      <c r="T33" s="1">
        <f>(S33-32)*5/9</f>
        <v>-12.777777777777779</v>
      </c>
      <c r="U33" s="1">
        <f>E33-T33</f>
        <v>23.120777777777779</v>
      </c>
      <c r="V33" s="2">
        <f>U33*9/5</f>
        <v>41.617400000000004</v>
      </c>
    </row>
    <row r="34" spans="1:32" x14ac:dyDescent="0.3">
      <c r="A34" s="5">
        <f t="shared" si="5"/>
        <v>27.288055555555555</v>
      </c>
      <c r="B34">
        <v>94</v>
      </c>
      <c r="C34" t="s">
        <v>436</v>
      </c>
      <c r="D34">
        <v>1644895475</v>
      </c>
      <c r="E34">
        <v>11.618</v>
      </c>
      <c r="F34">
        <v>13.21</v>
      </c>
      <c r="G34">
        <v>-0.182</v>
      </c>
      <c r="H34">
        <v>0.97840000000000005</v>
      </c>
      <c r="I34">
        <v>0.97009999999999996</v>
      </c>
      <c r="J34">
        <v>13.242000000000001</v>
      </c>
      <c r="K34">
        <v>13.212999999999999</v>
      </c>
      <c r="L34">
        <v>-305472</v>
      </c>
      <c r="M34">
        <f t="shared" si="6"/>
        <v>13.21</v>
      </c>
      <c r="N34">
        <f t="shared" si="7"/>
        <v>-100848</v>
      </c>
      <c r="O34">
        <v>429363</v>
      </c>
      <c r="P34">
        <f t="shared" si="8"/>
        <v>328515</v>
      </c>
      <c r="Q34">
        <f t="shared" si="9"/>
        <v>0.76512181999846285</v>
      </c>
      <c r="R34">
        <f t="shared" si="4"/>
        <v>52.912399999999998</v>
      </c>
      <c r="U34" s="2"/>
    </row>
    <row r="35" spans="1:32" x14ac:dyDescent="0.3">
      <c r="A35" s="5">
        <f t="shared" si="5"/>
        <v>27.788055555555555</v>
      </c>
      <c r="B35">
        <v>95</v>
      </c>
      <c r="C35" t="s">
        <v>437</v>
      </c>
      <c r="D35">
        <v>1644897275</v>
      </c>
      <c r="E35">
        <v>9.49</v>
      </c>
      <c r="F35">
        <v>13.202</v>
      </c>
      <c r="G35">
        <v>-0.182</v>
      </c>
      <c r="H35">
        <v>0.99909999999999999</v>
      </c>
      <c r="I35">
        <v>0.98089999999999999</v>
      </c>
      <c r="J35">
        <v>13.477</v>
      </c>
      <c r="K35">
        <v>13.204000000000001</v>
      </c>
      <c r="L35">
        <v>-305832</v>
      </c>
      <c r="M35">
        <f t="shared" si="6"/>
        <v>13.202</v>
      </c>
      <c r="N35">
        <f t="shared" si="7"/>
        <v>-101208</v>
      </c>
      <c r="O35">
        <v>429363</v>
      </c>
      <c r="P35">
        <f t="shared" si="8"/>
        <v>328155</v>
      </c>
      <c r="Q35">
        <f t="shared" si="9"/>
        <v>0.76428336861816226</v>
      </c>
      <c r="R35">
        <f t="shared" si="4"/>
        <v>49.082000000000001</v>
      </c>
      <c r="S35" s="2">
        <v>9</v>
      </c>
      <c r="T35" s="1">
        <f>(S35-32)*5/9</f>
        <v>-12.777777777777779</v>
      </c>
      <c r="U35" s="1">
        <f>E35-T35</f>
        <v>22.267777777777781</v>
      </c>
      <c r="V35" s="2">
        <f>U35*9/5</f>
        <v>40.082000000000008</v>
      </c>
    </row>
    <row r="36" spans="1:32" x14ac:dyDescent="0.3">
      <c r="A36" s="5">
        <f t="shared" si="5"/>
        <v>28.288055555555555</v>
      </c>
      <c r="B36">
        <v>96</v>
      </c>
      <c r="C36" t="s">
        <v>438</v>
      </c>
      <c r="D36">
        <v>1644899075</v>
      </c>
      <c r="E36">
        <v>10.458</v>
      </c>
      <c r="F36">
        <v>13.196999999999999</v>
      </c>
      <c r="G36">
        <v>-0.182</v>
      </c>
      <c r="H36">
        <v>0.98860000000000003</v>
      </c>
      <c r="I36">
        <v>0.97709999999999997</v>
      </c>
      <c r="J36">
        <v>13.345000000000001</v>
      </c>
      <c r="K36">
        <v>13.2</v>
      </c>
      <c r="L36">
        <v>-306192</v>
      </c>
      <c r="M36">
        <f t="shared" si="6"/>
        <v>13.196999999999999</v>
      </c>
      <c r="N36">
        <f t="shared" si="7"/>
        <v>-101568</v>
      </c>
      <c r="O36">
        <v>429363</v>
      </c>
      <c r="P36">
        <f t="shared" si="8"/>
        <v>327795</v>
      </c>
      <c r="Q36">
        <f t="shared" si="9"/>
        <v>0.76344491723786168</v>
      </c>
      <c r="R36">
        <f t="shared" si="4"/>
        <v>50.824399999999997</v>
      </c>
      <c r="U36" s="2"/>
    </row>
    <row r="37" spans="1:32" x14ac:dyDescent="0.3">
      <c r="A37" s="5">
        <f t="shared" si="5"/>
        <v>28.788055555555555</v>
      </c>
      <c r="B37">
        <v>97</v>
      </c>
      <c r="C37" t="s">
        <v>439</v>
      </c>
      <c r="D37">
        <v>1644900875</v>
      </c>
      <c r="E37">
        <v>11.263</v>
      </c>
      <c r="F37">
        <v>13.189</v>
      </c>
      <c r="G37">
        <v>-0.24299999999999999</v>
      </c>
      <c r="H37">
        <v>0.97929999999999995</v>
      </c>
      <c r="I37">
        <v>0.9698</v>
      </c>
      <c r="J37">
        <v>13.234999999999999</v>
      </c>
      <c r="K37">
        <v>13.192</v>
      </c>
      <c r="L37">
        <v>-306576</v>
      </c>
      <c r="M37">
        <f t="shared" si="6"/>
        <v>13.189</v>
      </c>
      <c r="N37">
        <f t="shared" si="7"/>
        <v>-101952</v>
      </c>
      <c r="O37">
        <v>429363</v>
      </c>
      <c r="P37">
        <f t="shared" si="8"/>
        <v>327411</v>
      </c>
      <c r="Q37">
        <f t="shared" si="9"/>
        <v>0.76255056909887442</v>
      </c>
      <c r="R37">
        <f t="shared" si="4"/>
        <v>52.273400000000002</v>
      </c>
      <c r="S37" s="2">
        <v>6</v>
      </c>
      <c r="T37" s="1">
        <f>(S37-32)*5/9</f>
        <v>-14.444444444444445</v>
      </c>
      <c r="U37" s="1">
        <f>E37-T37</f>
        <v>25.707444444444445</v>
      </c>
      <c r="V37" s="2">
        <f>U37*9/5</f>
        <v>46.273399999999995</v>
      </c>
    </row>
    <row r="38" spans="1:32" x14ac:dyDescent="0.3">
      <c r="A38" s="5">
        <f t="shared" si="5"/>
        <v>29.288055555555555</v>
      </c>
      <c r="B38">
        <v>98</v>
      </c>
      <c r="C38" t="s">
        <v>440</v>
      </c>
      <c r="D38">
        <v>1644902675</v>
      </c>
      <c r="E38">
        <v>9.24</v>
      </c>
      <c r="F38">
        <v>13.193</v>
      </c>
      <c r="G38">
        <v>-0.182</v>
      </c>
      <c r="H38">
        <v>0.99880000000000002</v>
      </c>
      <c r="I38">
        <v>0.98040000000000005</v>
      </c>
      <c r="J38">
        <v>13.468</v>
      </c>
      <c r="K38">
        <v>13.196</v>
      </c>
      <c r="L38">
        <v>-306984</v>
      </c>
      <c r="M38">
        <f t="shared" si="6"/>
        <v>13.193</v>
      </c>
      <c r="N38">
        <f t="shared" si="7"/>
        <v>-102360</v>
      </c>
      <c r="O38">
        <v>429363</v>
      </c>
      <c r="P38">
        <f t="shared" si="8"/>
        <v>327003</v>
      </c>
      <c r="Q38">
        <f t="shared" si="9"/>
        <v>0.76160032420120038</v>
      </c>
      <c r="R38">
        <f t="shared" si="4"/>
        <v>48.631999999999998</v>
      </c>
      <c r="U38" s="2"/>
    </row>
    <row r="39" spans="1:32" x14ac:dyDescent="0.3">
      <c r="A39" s="5">
        <f t="shared" si="5"/>
        <v>29.788055555555555</v>
      </c>
      <c r="B39">
        <v>99</v>
      </c>
      <c r="C39" t="s">
        <v>441</v>
      </c>
      <c r="D39">
        <v>1644904475</v>
      </c>
      <c r="E39">
        <v>10.512</v>
      </c>
      <c r="F39">
        <v>13.189</v>
      </c>
      <c r="G39">
        <v>-0.24299999999999999</v>
      </c>
      <c r="H39">
        <v>0.98509999999999998</v>
      </c>
      <c r="I39">
        <v>0.97470000000000001</v>
      </c>
      <c r="J39">
        <v>13.294</v>
      </c>
      <c r="K39">
        <v>13.192</v>
      </c>
      <c r="L39">
        <v>-307416</v>
      </c>
      <c r="M39">
        <f t="shared" si="6"/>
        <v>13.189</v>
      </c>
      <c r="N39">
        <f t="shared" si="7"/>
        <v>-102792</v>
      </c>
      <c r="O39">
        <v>429363</v>
      </c>
      <c r="P39">
        <f t="shared" si="8"/>
        <v>326571</v>
      </c>
      <c r="Q39">
        <f t="shared" si="9"/>
        <v>0.76059418254483968</v>
      </c>
      <c r="R39">
        <f t="shared" si="4"/>
        <v>50.921599999999998</v>
      </c>
      <c r="S39" s="2">
        <v>7</v>
      </c>
      <c r="T39" s="1">
        <f>(S39-32)*5/9</f>
        <v>-13.888888888888889</v>
      </c>
      <c r="U39" s="1">
        <f>E39-T39</f>
        <v>24.40088888888889</v>
      </c>
      <c r="V39" s="2">
        <f>U39*9/5</f>
        <v>43.921599999999998</v>
      </c>
    </row>
    <row r="40" spans="1:32" x14ac:dyDescent="0.3">
      <c r="A40" s="5">
        <f t="shared" si="5"/>
        <v>30.288055555555555</v>
      </c>
      <c r="B40">
        <v>100</v>
      </c>
      <c r="C40" t="s">
        <v>442</v>
      </c>
      <c r="D40">
        <v>1644906275</v>
      </c>
      <c r="E40">
        <v>10.96</v>
      </c>
      <c r="F40">
        <v>13.183999999999999</v>
      </c>
      <c r="G40">
        <v>-0.24299999999999999</v>
      </c>
      <c r="H40">
        <v>0.97929999999999995</v>
      </c>
      <c r="I40">
        <v>0.97009999999999996</v>
      </c>
      <c r="J40">
        <v>13.226000000000001</v>
      </c>
      <c r="K40">
        <v>13.188000000000001</v>
      </c>
      <c r="L40">
        <v>-307824</v>
      </c>
      <c r="M40">
        <f t="shared" si="6"/>
        <v>13.183999999999999</v>
      </c>
      <c r="N40">
        <f t="shared" si="7"/>
        <v>-103200</v>
      </c>
      <c r="O40">
        <v>429363</v>
      </c>
      <c r="P40">
        <f t="shared" si="8"/>
        <v>326163</v>
      </c>
      <c r="Q40">
        <f t="shared" si="9"/>
        <v>0.75964393764716565</v>
      </c>
      <c r="R40">
        <f t="shared" si="4"/>
        <v>51.728000000000002</v>
      </c>
      <c r="U40" s="2"/>
    </row>
    <row r="41" spans="1:32" x14ac:dyDescent="0.3">
      <c r="A41" s="5">
        <f t="shared" si="5"/>
        <v>30.788055555555555</v>
      </c>
      <c r="B41">
        <v>101</v>
      </c>
      <c r="C41" t="s">
        <v>443</v>
      </c>
      <c r="D41">
        <v>1644908075</v>
      </c>
      <c r="E41">
        <v>9.2530000000000001</v>
      </c>
      <c r="F41">
        <v>13.18</v>
      </c>
      <c r="G41">
        <v>-0.24299999999999999</v>
      </c>
      <c r="H41">
        <v>0.99570000000000003</v>
      </c>
      <c r="I41">
        <v>0.97989999999999999</v>
      </c>
      <c r="J41">
        <v>13.422000000000001</v>
      </c>
      <c r="K41">
        <v>13.183</v>
      </c>
      <c r="L41">
        <v>-308232</v>
      </c>
      <c r="M41">
        <f t="shared" si="6"/>
        <v>13.18</v>
      </c>
      <c r="N41">
        <f t="shared" si="7"/>
        <v>-103608</v>
      </c>
      <c r="O41">
        <v>429363</v>
      </c>
      <c r="P41">
        <f t="shared" si="8"/>
        <v>325755</v>
      </c>
      <c r="Q41">
        <f t="shared" si="9"/>
        <v>0.75869369274949172</v>
      </c>
      <c r="R41">
        <f t="shared" si="4"/>
        <v>48.6554</v>
      </c>
      <c r="S41" s="2">
        <v>7</v>
      </c>
      <c r="T41" s="1">
        <f>(S41-32)*5/9</f>
        <v>-13.888888888888889</v>
      </c>
      <c r="U41" s="1">
        <f>E41-T41</f>
        <v>23.141888888888889</v>
      </c>
      <c r="V41" s="2">
        <f>U41*9/5</f>
        <v>41.6554</v>
      </c>
    </row>
    <row r="42" spans="1:32" x14ac:dyDescent="0.3">
      <c r="A42" s="5">
        <f t="shared" si="5"/>
        <v>31.288055555555555</v>
      </c>
      <c r="B42">
        <v>102</v>
      </c>
      <c r="C42" t="s">
        <v>444</v>
      </c>
      <c r="D42">
        <v>1644909875</v>
      </c>
      <c r="E42">
        <v>10.917</v>
      </c>
      <c r="F42">
        <v>13.183999999999999</v>
      </c>
      <c r="G42">
        <v>-0.182</v>
      </c>
      <c r="H42">
        <v>0.97809999999999997</v>
      </c>
      <c r="I42">
        <v>0.97040000000000004</v>
      </c>
      <c r="J42">
        <v>13.218999999999999</v>
      </c>
      <c r="K42">
        <v>13.186999999999999</v>
      </c>
      <c r="L42">
        <v>-308616</v>
      </c>
      <c r="M42">
        <f t="shared" si="6"/>
        <v>13.183999999999999</v>
      </c>
      <c r="N42">
        <f t="shared" si="7"/>
        <v>-103992</v>
      </c>
      <c r="O42">
        <v>429363</v>
      </c>
      <c r="P42">
        <f t="shared" si="8"/>
        <v>325371</v>
      </c>
      <c r="Q42">
        <f t="shared" si="9"/>
        <v>0.75779934461050436</v>
      </c>
      <c r="R42">
        <f t="shared" si="4"/>
        <v>51.650599999999997</v>
      </c>
      <c r="U42" s="2"/>
    </row>
    <row r="43" spans="1:32" x14ac:dyDescent="0.3">
      <c r="A43" s="5">
        <f t="shared" si="5"/>
        <v>31.788055555555555</v>
      </c>
      <c r="B43">
        <v>103</v>
      </c>
      <c r="C43" t="s">
        <v>445</v>
      </c>
      <c r="D43">
        <v>1644911675</v>
      </c>
      <c r="E43">
        <v>10.651999999999999</v>
      </c>
      <c r="F43">
        <v>13.176</v>
      </c>
      <c r="G43">
        <v>-0.182</v>
      </c>
      <c r="H43">
        <v>0.97950000000000004</v>
      </c>
      <c r="I43">
        <v>0.97109999999999996</v>
      </c>
      <c r="J43">
        <v>13.217000000000001</v>
      </c>
      <c r="K43">
        <v>13.178000000000001</v>
      </c>
      <c r="L43">
        <v>-308976</v>
      </c>
      <c r="M43">
        <f t="shared" si="6"/>
        <v>13.176</v>
      </c>
      <c r="N43">
        <f t="shared" si="7"/>
        <v>-104352</v>
      </c>
      <c r="O43">
        <v>429363</v>
      </c>
      <c r="P43">
        <f t="shared" si="8"/>
        <v>325011</v>
      </c>
      <c r="Q43">
        <f t="shared" si="9"/>
        <v>0.75696089323020377</v>
      </c>
      <c r="R43">
        <f t="shared" si="4"/>
        <v>51.1736</v>
      </c>
      <c r="S43" s="2">
        <v>8</v>
      </c>
      <c r="T43" s="1">
        <f>(S43-32)*5/9</f>
        <v>-13.333333333333334</v>
      </c>
      <c r="U43" s="1">
        <f>E43-T43</f>
        <v>23.985333333333333</v>
      </c>
      <c r="V43" s="2">
        <f>U43*9/5</f>
        <v>43.1736</v>
      </c>
    </row>
    <row r="44" spans="1:32" x14ac:dyDescent="0.3">
      <c r="A44" s="5">
        <f t="shared" si="5"/>
        <v>32.288055555555559</v>
      </c>
      <c r="B44">
        <v>104</v>
      </c>
      <c r="C44" t="s">
        <v>446</v>
      </c>
      <c r="D44">
        <v>1644913475</v>
      </c>
      <c r="E44">
        <v>9.3620000000000001</v>
      </c>
      <c r="F44">
        <v>13.18</v>
      </c>
      <c r="G44">
        <v>-0.182</v>
      </c>
      <c r="H44">
        <v>0.9919</v>
      </c>
      <c r="I44">
        <v>0.97860000000000003</v>
      </c>
      <c r="J44">
        <v>13.367000000000001</v>
      </c>
      <c r="K44">
        <v>13.182</v>
      </c>
      <c r="L44">
        <v>-309360</v>
      </c>
      <c r="M44">
        <f t="shared" si="6"/>
        <v>13.18</v>
      </c>
      <c r="N44">
        <f t="shared" si="7"/>
        <v>-104736</v>
      </c>
      <c r="O44">
        <v>429363</v>
      </c>
      <c r="P44">
        <f t="shared" si="8"/>
        <v>324627</v>
      </c>
      <c r="Q44">
        <f t="shared" si="9"/>
        <v>0.75606654509121651</v>
      </c>
      <c r="R44">
        <f t="shared" si="4"/>
        <v>48.851599999999998</v>
      </c>
      <c r="U44" s="2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3">
      <c r="A45" s="5">
        <f t="shared" si="5"/>
        <v>32.788055555555559</v>
      </c>
      <c r="B45">
        <v>105</v>
      </c>
      <c r="C45" t="s">
        <v>447</v>
      </c>
      <c r="D45">
        <v>1644915275</v>
      </c>
      <c r="E45">
        <v>11.178000000000001</v>
      </c>
      <c r="F45">
        <v>13.18</v>
      </c>
      <c r="G45">
        <v>-0.182</v>
      </c>
      <c r="H45">
        <v>0.97260000000000002</v>
      </c>
      <c r="I45">
        <v>0.96709999999999996</v>
      </c>
      <c r="J45">
        <v>13.205</v>
      </c>
      <c r="K45">
        <v>13.182</v>
      </c>
      <c r="L45">
        <v>-309744</v>
      </c>
      <c r="M45">
        <f t="shared" si="6"/>
        <v>13.18</v>
      </c>
      <c r="N45">
        <f t="shared" si="7"/>
        <v>-105120</v>
      </c>
      <c r="O45">
        <v>429363</v>
      </c>
      <c r="P45">
        <f t="shared" si="8"/>
        <v>324243</v>
      </c>
      <c r="Q45">
        <f t="shared" si="9"/>
        <v>0.75517219695222926</v>
      </c>
      <c r="R45">
        <f t="shared" si="4"/>
        <v>52.120400000000004</v>
      </c>
      <c r="S45" s="2">
        <v>6</v>
      </c>
      <c r="T45" s="1">
        <f>(S45-32)*5/9</f>
        <v>-14.444444444444445</v>
      </c>
      <c r="U45" s="1">
        <f>E45-T45</f>
        <v>25.622444444444447</v>
      </c>
      <c r="V45" s="2">
        <f>U45*9/5</f>
        <v>46.120400000000004</v>
      </c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3">
      <c r="A46" s="5">
        <f t="shared" si="5"/>
        <v>33.288055555555559</v>
      </c>
      <c r="B46">
        <v>106</v>
      </c>
      <c r="C46" t="s">
        <v>448</v>
      </c>
      <c r="D46">
        <v>1644917075</v>
      </c>
      <c r="E46">
        <v>10.25</v>
      </c>
      <c r="F46">
        <v>13.172000000000001</v>
      </c>
      <c r="G46">
        <v>-0.24299999999999999</v>
      </c>
      <c r="H46">
        <v>0.98050000000000004</v>
      </c>
      <c r="I46">
        <v>0.97330000000000005</v>
      </c>
      <c r="J46">
        <v>13.215</v>
      </c>
      <c r="K46">
        <v>13.173999999999999</v>
      </c>
      <c r="L46">
        <v>-310176</v>
      </c>
      <c r="M46">
        <f t="shared" si="6"/>
        <v>13.172000000000001</v>
      </c>
      <c r="N46">
        <f t="shared" si="7"/>
        <v>-105552</v>
      </c>
      <c r="O46">
        <v>429363</v>
      </c>
      <c r="P46">
        <f t="shared" si="8"/>
        <v>323811</v>
      </c>
      <c r="Q46">
        <f t="shared" si="9"/>
        <v>0.75416605529586855</v>
      </c>
      <c r="R46">
        <f t="shared" si="4"/>
        <v>50.45</v>
      </c>
      <c r="U46" s="2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3">
      <c r="A47" s="5">
        <f t="shared" si="5"/>
        <v>33.788055555555559</v>
      </c>
      <c r="B47">
        <v>107</v>
      </c>
      <c r="C47" t="s">
        <v>449</v>
      </c>
      <c r="D47">
        <v>1644918875</v>
      </c>
      <c r="E47">
        <v>9.2750000000000004</v>
      </c>
      <c r="F47">
        <v>13.18</v>
      </c>
      <c r="G47">
        <v>-0.24299999999999999</v>
      </c>
      <c r="H47">
        <v>0.98980000000000001</v>
      </c>
      <c r="I47">
        <v>0.97799999999999998</v>
      </c>
      <c r="J47">
        <v>13.334</v>
      </c>
      <c r="K47">
        <v>13.183</v>
      </c>
      <c r="L47">
        <v>-310584</v>
      </c>
      <c r="M47">
        <f t="shared" si="6"/>
        <v>13.18</v>
      </c>
      <c r="N47">
        <f t="shared" si="7"/>
        <v>-105960</v>
      </c>
      <c r="O47">
        <v>429363</v>
      </c>
      <c r="P47">
        <f t="shared" si="8"/>
        <v>323403</v>
      </c>
      <c r="Q47">
        <f t="shared" si="9"/>
        <v>0.75321581039819452</v>
      </c>
      <c r="R47">
        <f t="shared" si="4"/>
        <v>48.695</v>
      </c>
      <c r="S47" s="2">
        <v>6</v>
      </c>
      <c r="T47" s="1">
        <f>(S47-32)*5/9</f>
        <v>-14.444444444444445</v>
      </c>
      <c r="U47" s="1">
        <f>E47-T47</f>
        <v>23.719444444444445</v>
      </c>
      <c r="V47" s="2">
        <f>U47*9/5</f>
        <v>42.695</v>
      </c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3">
      <c r="A48" s="5">
        <f t="shared" si="5"/>
        <v>34.288055555555559</v>
      </c>
      <c r="B48">
        <v>108</v>
      </c>
      <c r="C48" t="s">
        <v>450</v>
      </c>
      <c r="D48">
        <v>1644920675</v>
      </c>
      <c r="E48">
        <v>11.038</v>
      </c>
      <c r="F48">
        <v>13.183999999999999</v>
      </c>
      <c r="G48">
        <v>-0.24299999999999999</v>
      </c>
      <c r="H48">
        <v>0.97089999999999999</v>
      </c>
      <c r="I48">
        <v>0.96730000000000005</v>
      </c>
      <c r="J48">
        <v>13.193</v>
      </c>
      <c r="K48">
        <v>13.188000000000001</v>
      </c>
      <c r="L48">
        <v>-311040</v>
      </c>
      <c r="M48">
        <f t="shared" si="6"/>
        <v>13.183999999999999</v>
      </c>
      <c r="N48">
        <f t="shared" si="7"/>
        <v>-106416</v>
      </c>
      <c r="O48">
        <v>429363</v>
      </c>
      <c r="P48">
        <f t="shared" si="8"/>
        <v>322947</v>
      </c>
      <c r="Q48">
        <f t="shared" si="9"/>
        <v>0.75215377198314715</v>
      </c>
      <c r="R48">
        <f t="shared" si="4"/>
        <v>51.868400000000001</v>
      </c>
      <c r="U48" s="2"/>
      <c r="X48" s="5"/>
      <c r="Y48" s="5"/>
      <c r="Z48" s="6"/>
      <c r="AA48" s="6"/>
      <c r="AB48" s="5"/>
      <c r="AC48" s="5"/>
      <c r="AD48" s="5"/>
      <c r="AE48" s="5"/>
      <c r="AF48" s="5"/>
    </row>
    <row r="49" spans="1:32" x14ac:dyDescent="0.3">
      <c r="A49" s="5">
        <f t="shared" si="5"/>
        <v>34.788055555555559</v>
      </c>
      <c r="B49">
        <v>109</v>
      </c>
      <c r="C49" t="s">
        <v>451</v>
      </c>
      <c r="D49">
        <v>1644922475</v>
      </c>
      <c r="E49">
        <v>10.605</v>
      </c>
      <c r="F49">
        <v>13.766</v>
      </c>
      <c r="G49">
        <v>27.073</v>
      </c>
      <c r="H49">
        <v>1</v>
      </c>
      <c r="I49">
        <v>0.99360000000000004</v>
      </c>
      <c r="J49">
        <v>13.526999999999999</v>
      </c>
      <c r="K49">
        <v>13.432</v>
      </c>
      <c r="L49">
        <v>-298248</v>
      </c>
      <c r="M49">
        <f t="shared" si="6"/>
        <v>13.766</v>
      </c>
      <c r="N49">
        <f t="shared" si="7"/>
        <v>-93624</v>
      </c>
      <c r="O49">
        <v>429363</v>
      </c>
      <c r="P49">
        <f t="shared" si="8"/>
        <v>335739</v>
      </c>
      <c r="Q49">
        <f t="shared" si="9"/>
        <v>0.78194674436316125</v>
      </c>
      <c r="R49">
        <f t="shared" si="4"/>
        <v>51.088999999999999</v>
      </c>
      <c r="S49" s="2">
        <v>7</v>
      </c>
      <c r="T49" s="1">
        <f>(S49-32)*5/9</f>
        <v>-13.888888888888889</v>
      </c>
      <c r="U49" s="1">
        <f>E49-T49</f>
        <v>24.49388888888889</v>
      </c>
      <c r="V49" s="2">
        <f>U49*9/5</f>
        <v>44.088999999999999</v>
      </c>
      <c r="X49" s="6"/>
      <c r="Y49" s="5"/>
      <c r="Z49" s="5"/>
      <c r="AA49" s="5"/>
      <c r="AB49" s="5"/>
      <c r="AC49" s="5"/>
      <c r="AD49" s="5"/>
      <c r="AE49" s="5"/>
      <c r="AF49" s="5"/>
    </row>
    <row r="50" spans="1:32" x14ac:dyDescent="0.3">
      <c r="A50" s="5">
        <f t="shared" si="5"/>
        <v>35.288333333333334</v>
      </c>
      <c r="B50">
        <v>110</v>
      </c>
      <c r="C50" t="s">
        <v>452</v>
      </c>
      <c r="D50">
        <v>1644924276</v>
      </c>
      <c r="E50">
        <v>12.207000000000001</v>
      </c>
      <c r="F50">
        <v>13.787000000000001</v>
      </c>
      <c r="G50">
        <v>26.518000000000001</v>
      </c>
      <c r="H50">
        <v>0.99970000000000003</v>
      </c>
      <c r="I50">
        <v>0.99170000000000003</v>
      </c>
      <c r="J50">
        <v>13.592000000000001</v>
      </c>
      <c r="K50">
        <v>13.458</v>
      </c>
      <c r="L50">
        <v>-288288</v>
      </c>
      <c r="M50">
        <f t="shared" si="6"/>
        <v>13.787000000000001</v>
      </c>
      <c r="N50">
        <f t="shared" si="7"/>
        <v>-83664</v>
      </c>
      <c r="O50">
        <v>429363</v>
      </c>
      <c r="P50">
        <f t="shared" si="8"/>
        <v>345699</v>
      </c>
      <c r="Q50">
        <f t="shared" si="9"/>
        <v>0.80514389921814411</v>
      </c>
      <c r="R50">
        <f t="shared" si="4"/>
        <v>53.9726</v>
      </c>
      <c r="U50" s="2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3">
      <c r="A51" s="5">
        <f t="shared" si="5"/>
        <v>35.788333333333334</v>
      </c>
      <c r="B51">
        <v>111</v>
      </c>
      <c r="C51" t="s">
        <v>453</v>
      </c>
      <c r="D51">
        <v>1644926076</v>
      </c>
      <c r="E51">
        <v>12.087</v>
      </c>
      <c r="F51">
        <v>13.321999999999999</v>
      </c>
      <c r="G51">
        <v>-0.24299999999999999</v>
      </c>
      <c r="H51">
        <v>1</v>
      </c>
      <c r="I51">
        <v>0.98370000000000002</v>
      </c>
      <c r="J51">
        <v>13.592000000000001</v>
      </c>
      <c r="K51">
        <v>13.326000000000001</v>
      </c>
      <c r="L51">
        <v>-286200</v>
      </c>
      <c r="M51">
        <f t="shared" si="6"/>
        <v>13.321999999999999</v>
      </c>
      <c r="N51">
        <f t="shared" si="7"/>
        <v>-81576</v>
      </c>
      <c r="O51">
        <v>429363</v>
      </c>
      <c r="P51">
        <f t="shared" si="8"/>
        <v>347787</v>
      </c>
      <c r="Q51">
        <f t="shared" si="9"/>
        <v>0.81000691722388751</v>
      </c>
      <c r="R51">
        <f t="shared" si="4"/>
        <v>53.756599999999999</v>
      </c>
      <c r="S51" s="2">
        <v>7</v>
      </c>
      <c r="T51" s="1">
        <f>(S51-32)*5/9</f>
        <v>-13.888888888888889</v>
      </c>
      <c r="U51" s="1">
        <f>E51-T51</f>
        <v>25.975888888888889</v>
      </c>
      <c r="V51" s="2">
        <f>U51*9/5</f>
        <v>46.756600000000006</v>
      </c>
      <c r="X51" s="7"/>
      <c r="Y51" s="6"/>
      <c r="Z51" s="5"/>
      <c r="AA51" s="5"/>
      <c r="AB51" s="5"/>
      <c r="AC51" s="5"/>
      <c r="AD51" s="5"/>
      <c r="AE51" s="5"/>
      <c r="AF51" s="5"/>
    </row>
    <row r="52" spans="1:32" x14ac:dyDescent="0.3">
      <c r="A52" s="5">
        <f t="shared" si="5"/>
        <v>36.288333333333334</v>
      </c>
      <c r="B52">
        <v>112</v>
      </c>
      <c r="C52" t="s">
        <v>454</v>
      </c>
      <c r="D52">
        <v>1644927876</v>
      </c>
      <c r="E52">
        <v>10.057</v>
      </c>
      <c r="F52">
        <v>14.295999999999999</v>
      </c>
      <c r="G52">
        <v>21.832000000000001</v>
      </c>
      <c r="H52">
        <v>1</v>
      </c>
      <c r="I52">
        <v>1</v>
      </c>
      <c r="J52">
        <v>13.502000000000001</v>
      </c>
      <c r="K52">
        <v>14.016</v>
      </c>
      <c r="L52">
        <v>-285552</v>
      </c>
      <c r="M52">
        <f t="shared" si="6"/>
        <v>14.295999999999999</v>
      </c>
      <c r="N52">
        <f t="shared" si="7"/>
        <v>-80928</v>
      </c>
      <c r="O52">
        <v>429363</v>
      </c>
      <c r="P52">
        <f t="shared" si="8"/>
        <v>348435</v>
      </c>
      <c r="Q52">
        <f t="shared" si="9"/>
        <v>0.81151612970842857</v>
      </c>
      <c r="R52">
        <f t="shared" si="4"/>
        <v>50.102600000000002</v>
      </c>
      <c r="U52" s="2"/>
      <c r="X52" s="7"/>
      <c r="Y52" s="5"/>
      <c r="Z52" s="5"/>
      <c r="AA52" s="5"/>
      <c r="AB52" s="5"/>
      <c r="AC52" s="5"/>
      <c r="AD52" s="5"/>
      <c r="AE52" s="5"/>
      <c r="AF52" s="5"/>
    </row>
    <row r="53" spans="1:32" x14ac:dyDescent="0.3">
      <c r="A53" s="5">
        <f t="shared" si="5"/>
        <v>36.788333333333334</v>
      </c>
      <c r="B53">
        <v>113</v>
      </c>
      <c r="C53" t="s">
        <v>455</v>
      </c>
      <c r="D53">
        <v>1644929676</v>
      </c>
      <c r="E53">
        <v>12.407</v>
      </c>
      <c r="F53">
        <v>13.946999999999999</v>
      </c>
      <c r="G53">
        <v>0.187</v>
      </c>
      <c r="H53">
        <v>0.99990000000000001</v>
      </c>
      <c r="I53">
        <v>1</v>
      </c>
      <c r="J53">
        <v>13.605</v>
      </c>
      <c r="K53">
        <v>13.945</v>
      </c>
      <c r="L53">
        <v>-285624</v>
      </c>
      <c r="M53">
        <f t="shared" si="6"/>
        <v>13.946999999999999</v>
      </c>
      <c r="N53">
        <f t="shared" si="7"/>
        <v>-81000</v>
      </c>
      <c r="O53">
        <v>429363</v>
      </c>
      <c r="P53">
        <f t="shared" si="8"/>
        <v>348363</v>
      </c>
      <c r="Q53">
        <f t="shared" si="9"/>
        <v>0.81134843943236845</v>
      </c>
      <c r="R53">
        <f t="shared" si="4"/>
        <v>54.332599999999999</v>
      </c>
      <c r="S53" s="2">
        <v>9</v>
      </c>
      <c r="T53" s="1">
        <f>(S53-32)*5/9</f>
        <v>-12.777777777777779</v>
      </c>
      <c r="U53" s="1">
        <f>E53-T53</f>
        <v>25.184777777777779</v>
      </c>
      <c r="V53" s="2">
        <f>U53*9/5</f>
        <v>45.332599999999999</v>
      </c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3">
      <c r="A54" s="5">
        <f t="shared" si="5"/>
        <v>37.225000000000001</v>
      </c>
      <c r="B54">
        <v>114</v>
      </c>
      <c r="C54" t="s">
        <v>456</v>
      </c>
      <c r="D54">
        <v>1644931248</v>
      </c>
      <c r="E54">
        <v>12.147</v>
      </c>
      <c r="F54">
        <v>14.497999999999999</v>
      </c>
      <c r="G54">
        <v>0.433</v>
      </c>
      <c r="H54">
        <v>1</v>
      </c>
      <c r="I54">
        <v>1</v>
      </c>
      <c r="J54">
        <v>13.593999999999999</v>
      </c>
      <c r="K54">
        <v>14.493</v>
      </c>
      <c r="L54">
        <v>-285624</v>
      </c>
      <c r="M54">
        <f t="shared" si="6"/>
        <v>14.497999999999999</v>
      </c>
      <c r="N54">
        <f t="shared" si="7"/>
        <v>-81000</v>
      </c>
      <c r="O54">
        <v>429363</v>
      </c>
      <c r="P54">
        <f t="shared" si="8"/>
        <v>348363</v>
      </c>
      <c r="Q54">
        <f t="shared" si="9"/>
        <v>0.81134843943236845</v>
      </c>
      <c r="R54">
        <f t="shared" si="4"/>
        <v>53.864600000000003</v>
      </c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s="5" customFormat="1" ht="13.2" customHeight="1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T55" s="8"/>
      <c r="V55" s="2"/>
    </row>
    <row r="56" spans="1:32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"/>
      <c r="U56" s="2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"/>
      <c r="U57" s="2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"/>
      <c r="U58" s="2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"/>
      <c r="U59" s="2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"/>
      <c r="U60" s="2"/>
      <c r="V60" s="5"/>
      <c r="W60" s="5"/>
      <c r="X60" s="5"/>
      <c r="Y60" s="5"/>
    </row>
    <row r="61" spans="1:32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"/>
      <c r="U61" s="2"/>
      <c r="V61" s="5"/>
      <c r="W61" s="5"/>
    </row>
    <row r="62" spans="1:32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"/>
      <c r="U62" s="2"/>
      <c r="V62" s="5"/>
      <c r="W62" s="5"/>
    </row>
    <row r="63" spans="1:32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"/>
      <c r="U63" s="2"/>
      <c r="V63" s="5"/>
      <c r="W63" s="5"/>
    </row>
    <row r="64" spans="1:32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"/>
      <c r="U64" s="2"/>
      <c r="V64" s="5"/>
      <c r="W64" s="5"/>
    </row>
    <row r="65" spans="2:23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"/>
      <c r="U65" s="2"/>
      <c r="V65" s="5"/>
      <c r="W65" s="5"/>
    </row>
    <row r="66" spans="2:23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"/>
      <c r="U66" s="2"/>
      <c r="V66" s="5"/>
      <c r="W66" s="5"/>
    </row>
    <row r="67" spans="2:23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"/>
      <c r="U67" s="2"/>
      <c r="V67" s="5"/>
      <c r="W67" s="5"/>
    </row>
    <row r="68" spans="2:23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"/>
      <c r="U68" s="2"/>
      <c r="V68" s="5"/>
      <c r="W68" s="5"/>
    </row>
    <row r="69" spans="2:23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"/>
      <c r="U69" s="2"/>
      <c r="V69" s="5"/>
      <c r="W69" s="5"/>
    </row>
    <row r="70" spans="2:23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"/>
      <c r="U70" s="2"/>
      <c r="V70" s="5"/>
      <c r="W70" s="5"/>
    </row>
    <row r="71" spans="2:23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"/>
      <c r="U71" s="2"/>
      <c r="V71" s="5"/>
      <c r="W71" s="5"/>
    </row>
    <row r="72" spans="2:23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"/>
      <c r="U72" s="2"/>
      <c r="V72" s="5"/>
      <c r="W72" s="5"/>
    </row>
    <row r="73" spans="2:23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"/>
      <c r="U73" s="2"/>
      <c r="V73" s="5"/>
      <c r="W73" s="5"/>
    </row>
    <row r="74" spans="2:23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"/>
      <c r="U74" s="2"/>
      <c r="V74" s="5"/>
      <c r="W74" s="5"/>
    </row>
    <row r="75" spans="2:23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"/>
      <c r="U75" s="2"/>
      <c r="V75" s="5"/>
      <c r="W75" s="5"/>
    </row>
    <row r="76" spans="2:23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"/>
      <c r="U76" s="2"/>
      <c r="V76" s="5"/>
      <c r="W76" s="5"/>
    </row>
    <row r="77" spans="2:23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"/>
      <c r="U77" s="2"/>
      <c r="V77" s="5"/>
      <c r="W77" s="5"/>
    </row>
    <row r="78" spans="2:23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"/>
      <c r="U78" s="2"/>
      <c r="V78" s="5"/>
      <c r="W78" s="5"/>
    </row>
    <row r="79" spans="2:23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"/>
      <c r="U79" s="2"/>
      <c r="V79" s="5"/>
      <c r="W79" s="5"/>
    </row>
    <row r="80" spans="2:23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"/>
      <c r="U80" s="2"/>
      <c r="V80" s="5"/>
      <c r="W80" s="5"/>
    </row>
    <row r="81" spans="2:23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"/>
      <c r="U81" s="2"/>
      <c r="V81" s="5"/>
      <c r="W81" s="5"/>
    </row>
    <row r="82" spans="2:23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"/>
      <c r="U82" s="2"/>
      <c r="V82" s="5"/>
      <c r="W82" s="5"/>
    </row>
    <row r="83" spans="2:23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"/>
      <c r="U83" s="2"/>
      <c r="V83" s="5"/>
      <c r="W83" s="5"/>
    </row>
    <row r="84" spans="2:23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"/>
      <c r="U84" s="2"/>
      <c r="V84" s="5"/>
      <c r="W84" s="5"/>
    </row>
    <row r="85" spans="2:23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"/>
      <c r="U85" s="2"/>
      <c r="V85" s="5"/>
      <c r="W85" s="5"/>
    </row>
    <row r="86" spans="2:23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"/>
      <c r="U86" s="5"/>
      <c r="V86" s="5"/>
      <c r="W86" s="5"/>
    </row>
    <row r="87" spans="2:23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"/>
      <c r="U87" s="5"/>
      <c r="V87" s="5"/>
      <c r="W87" s="5"/>
    </row>
    <row r="88" spans="2:23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5"/>
      <c r="U88" s="5"/>
      <c r="V88" s="5"/>
      <c r="W88" s="5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20220214_042034</vt:lpstr>
      <vt:lpstr>5 C</vt:lpstr>
      <vt:lpstr>20220216_060308</vt:lpstr>
      <vt:lpstr>11.1 C</vt:lpstr>
      <vt:lpstr>20220218_135913</vt:lpstr>
      <vt:lpstr>20 C</vt:lpstr>
      <vt:lpstr>REMARKS</vt:lpstr>
      <vt:lpstr>q_capacity</vt:lpstr>
      <vt:lpstr>heat capability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2022-02-19T11:06:03Z</dcterms:modified>
</cp:coreProperties>
</file>