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StateOfCharge\SOC_Photon\dataReduction\"/>
    </mc:Choice>
  </mc:AlternateContent>
  <bookViews>
    <workbookView xWindow="0" yWindow="0" windowWidth="18000" windowHeight="8892" activeTab="1"/>
  </bookViews>
  <sheets>
    <sheet name="20220214_042034" sheetId="13" r:id="rId1"/>
    <sheet name="5 C" sheetId="14" r:id="rId2"/>
  </sheets>
  <calcPr calcId="152511"/>
</workbook>
</file>

<file path=xl/calcChain.xml><?xml version="1.0" encoding="utf-8"?>
<calcChain xmlns="http://schemas.openxmlformats.org/spreadsheetml/2006/main">
  <c r="A84" i="14" l="1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F3" i="14" s="1"/>
  <c r="T4" i="14"/>
  <c r="T2" i="14"/>
  <c r="T84" i="14"/>
  <c r="T83" i="14"/>
  <c r="T81" i="14"/>
  <c r="U79" i="14"/>
  <c r="V79" i="14"/>
  <c r="W79" i="14"/>
  <c r="U80" i="14"/>
  <c r="V80" i="14"/>
  <c r="W80" i="14"/>
  <c r="U81" i="14"/>
  <c r="V81" i="14"/>
  <c r="W81" i="14" s="1"/>
  <c r="U82" i="14"/>
  <c r="V82" i="14"/>
  <c r="W82" i="14"/>
  <c r="U83" i="14"/>
  <c r="V83" i="14"/>
  <c r="W83" i="14" s="1"/>
  <c r="U84" i="14"/>
  <c r="V84" i="14"/>
  <c r="W84" i="14" s="1"/>
  <c r="M79" i="14"/>
  <c r="N79" i="14"/>
  <c r="P79" i="14"/>
  <c r="Q79" i="14" s="1"/>
  <c r="M80" i="14"/>
  <c r="N80" i="14"/>
  <c r="P80" i="14" s="1"/>
  <c r="Q80" i="14" s="1"/>
  <c r="M81" i="14"/>
  <c r="N81" i="14"/>
  <c r="P81" i="14"/>
  <c r="Q81" i="14" s="1"/>
  <c r="M82" i="14"/>
  <c r="N82" i="14"/>
  <c r="P82" i="14"/>
  <c r="Q82" i="14"/>
  <c r="M83" i="14"/>
  <c r="N83" i="14"/>
  <c r="P83" i="14"/>
  <c r="Q83" i="14" s="1"/>
  <c r="M84" i="14"/>
  <c r="N84" i="14"/>
  <c r="P84" i="14"/>
  <c r="Q84" i="14"/>
  <c r="T77" i="14"/>
  <c r="T75" i="14"/>
  <c r="T73" i="14"/>
  <c r="T71" i="14"/>
  <c r="T69" i="14"/>
  <c r="T67" i="14"/>
  <c r="T65" i="14"/>
  <c r="T63" i="14"/>
  <c r="T61" i="14"/>
  <c r="T59" i="14"/>
  <c r="T57" i="14"/>
  <c r="T55" i="14"/>
  <c r="T53" i="14"/>
  <c r="T50" i="14"/>
  <c r="T48" i="14"/>
  <c r="T46" i="14"/>
  <c r="AJ2" i="14"/>
  <c r="M6" i="14" s="1"/>
  <c r="U6" i="14" s="1"/>
  <c r="N3" i="14"/>
  <c r="P3" i="14" s="1"/>
  <c r="Q3" i="14" s="1"/>
  <c r="N4" i="14"/>
  <c r="P4" i="14" s="1"/>
  <c r="Q4" i="14" s="1"/>
  <c r="N5" i="14"/>
  <c r="P5" i="14" s="1"/>
  <c r="Q5" i="14" s="1"/>
  <c r="N6" i="14"/>
  <c r="P6" i="14" s="1"/>
  <c r="Q6" i="14" s="1"/>
  <c r="N7" i="14"/>
  <c r="P7" i="14" s="1"/>
  <c r="Q7" i="14" s="1"/>
  <c r="N8" i="14"/>
  <c r="P8" i="14" s="1"/>
  <c r="Q8" i="14" s="1"/>
  <c r="N9" i="14"/>
  <c r="P9" i="14" s="1"/>
  <c r="Q9" i="14" s="1"/>
  <c r="N10" i="14"/>
  <c r="P10" i="14" s="1"/>
  <c r="Q10" i="14" s="1"/>
  <c r="N11" i="14"/>
  <c r="P11" i="14" s="1"/>
  <c r="Q11" i="14" s="1"/>
  <c r="N12" i="14"/>
  <c r="P12" i="14" s="1"/>
  <c r="Q12" i="14" s="1"/>
  <c r="N13" i="14"/>
  <c r="P13" i="14" s="1"/>
  <c r="Q13" i="14" s="1"/>
  <c r="N14" i="14"/>
  <c r="P14" i="14" s="1"/>
  <c r="Q14" i="14" s="1"/>
  <c r="N15" i="14"/>
  <c r="P15" i="14" s="1"/>
  <c r="Q15" i="14" s="1"/>
  <c r="N16" i="14"/>
  <c r="P16" i="14" s="1"/>
  <c r="Q16" i="14" s="1"/>
  <c r="N17" i="14"/>
  <c r="P17" i="14" s="1"/>
  <c r="Q17" i="14" s="1"/>
  <c r="N18" i="14"/>
  <c r="P18" i="14" s="1"/>
  <c r="Q18" i="14" s="1"/>
  <c r="N19" i="14"/>
  <c r="P19" i="14" s="1"/>
  <c r="Q19" i="14" s="1"/>
  <c r="N20" i="14"/>
  <c r="P20" i="14" s="1"/>
  <c r="Q20" i="14" s="1"/>
  <c r="N21" i="14"/>
  <c r="P21" i="14" s="1"/>
  <c r="Q21" i="14" s="1"/>
  <c r="N22" i="14"/>
  <c r="P22" i="14" s="1"/>
  <c r="Q22" i="14" s="1"/>
  <c r="N23" i="14"/>
  <c r="P23" i="14" s="1"/>
  <c r="Q23" i="14" s="1"/>
  <c r="N24" i="14"/>
  <c r="P24" i="14" s="1"/>
  <c r="Q24" i="14" s="1"/>
  <c r="N25" i="14"/>
  <c r="P25" i="14" s="1"/>
  <c r="Q25" i="14" s="1"/>
  <c r="N26" i="14"/>
  <c r="P26" i="14" s="1"/>
  <c r="Q26" i="14" s="1"/>
  <c r="N27" i="14"/>
  <c r="P27" i="14" s="1"/>
  <c r="Q27" i="14" s="1"/>
  <c r="N28" i="14"/>
  <c r="P28" i="14" s="1"/>
  <c r="Q28" i="14" s="1"/>
  <c r="N29" i="14"/>
  <c r="P29" i="14" s="1"/>
  <c r="Q29" i="14" s="1"/>
  <c r="N30" i="14"/>
  <c r="P30" i="14" s="1"/>
  <c r="Q30" i="14" s="1"/>
  <c r="N31" i="14"/>
  <c r="P31" i="14" s="1"/>
  <c r="Q31" i="14" s="1"/>
  <c r="N32" i="14"/>
  <c r="P32" i="14" s="1"/>
  <c r="Q32" i="14" s="1"/>
  <c r="N33" i="14"/>
  <c r="P33" i="14" s="1"/>
  <c r="Q33" i="14" s="1"/>
  <c r="N34" i="14"/>
  <c r="P34" i="14" s="1"/>
  <c r="Q34" i="14" s="1"/>
  <c r="N35" i="14"/>
  <c r="P35" i="14" s="1"/>
  <c r="Q35" i="14" s="1"/>
  <c r="N36" i="14"/>
  <c r="P36" i="14" s="1"/>
  <c r="Q36" i="14" s="1"/>
  <c r="N37" i="14"/>
  <c r="P37" i="14" s="1"/>
  <c r="Q37" i="14" s="1"/>
  <c r="N38" i="14"/>
  <c r="P38" i="14" s="1"/>
  <c r="Q38" i="14" s="1"/>
  <c r="N39" i="14"/>
  <c r="P39" i="14" s="1"/>
  <c r="Q39" i="14" s="1"/>
  <c r="N40" i="14"/>
  <c r="P40" i="14" s="1"/>
  <c r="Q40" i="14" s="1"/>
  <c r="N41" i="14"/>
  <c r="P41" i="14" s="1"/>
  <c r="Q41" i="14" s="1"/>
  <c r="N42" i="14"/>
  <c r="P42" i="14" s="1"/>
  <c r="Q42" i="14" s="1"/>
  <c r="N43" i="14"/>
  <c r="P43" i="14" s="1"/>
  <c r="Q43" i="14" s="1"/>
  <c r="N44" i="14"/>
  <c r="P44" i="14" s="1"/>
  <c r="Q44" i="14" s="1"/>
  <c r="N45" i="14"/>
  <c r="P45" i="14" s="1"/>
  <c r="Q45" i="14" s="1"/>
  <c r="N46" i="14"/>
  <c r="P46" i="14" s="1"/>
  <c r="Q46" i="14" s="1"/>
  <c r="N47" i="14"/>
  <c r="P47" i="14" s="1"/>
  <c r="Q47" i="14" s="1"/>
  <c r="N48" i="14"/>
  <c r="P48" i="14" s="1"/>
  <c r="Q48" i="14" s="1"/>
  <c r="N49" i="14"/>
  <c r="P49" i="14" s="1"/>
  <c r="Q49" i="14" s="1"/>
  <c r="N50" i="14"/>
  <c r="P50" i="14" s="1"/>
  <c r="Q50" i="14" s="1"/>
  <c r="N51" i="14"/>
  <c r="P51" i="14" s="1"/>
  <c r="Q51" i="14" s="1"/>
  <c r="N52" i="14"/>
  <c r="P52" i="14" s="1"/>
  <c r="Q52" i="14" s="1"/>
  <c r="N53" i="14"/>
  <c r="P53" i="14" s="1"/>
  <c r="Q53" i="14" s="1"/>
  <c r="N54" i="14"/>
  <c r="P54" i="14" s="1"/>
  <c r="Q54" i="14" s="1"/>
  <c r="N55" i="14"/>
  <c r="P55" i="14" s="1"/>
  <c r="Q55" i="14" s="1"/>
  <c r="N56" i="14"/>
  <c r="P56" i="14" s="1"/>
  <c r="Q56" i="14" s="1"/>
  <c r="N57" i="14"/>
  <c r="P57" i="14" s="1"/>
  <c r="Q57" i="14" s="1"/>
  <c r="N58" i="14"/>
  <c r="P58" i="14" s="1"/>
  <c r="Q58" i="14" s="1"/>
  <c r="N59" i="14"/>
  <c r="P59" i="14" s="1"/>
  <c r="Q59" i="14" s="1"/>
  <c r="N60" i="14"/>
  <c r="P60" i="14" s="1"/>
  <c r="Q60" i="14" s="1"/>
  <c r="N61" i="14"/>
  <c r="P61" i="14" s="1"/>
  <c r="Q61" i="14" s="1"/>
  <c r="N62" i="14"/>
  <c r="P62" i="14" s="1"/>
  <c r="Q62" i="14" s="1"/>
  <c r="N63" i="14"/>
  <c r="P63" i="14" s="1"/>
  <c r="Q63" i="14" s="1"/>
  <c r="N64" i="14"/>
  <c r="P64" i="14" s="1"/>
  <c r="Q64" i="14" s="1"/>
  <c r="N65" i="14"/>
  <c r="P65" i="14" s="1"/>
  <c r="Q65" i="14" s="1"/>
  <c r="N66" i="14"/>
  <c r="P66" i="14" s="1"/>
  <c r="Q66" i="14" s="1"/>
  <c r="N67" i="14"/>
  <c r="P67" i="14" s="1"/>
  <c r="Q67" i="14" s="1"/>
  <c r="N68" i="14"/>
  <c r="P68" i="14" s="1"/>
  <c r="Q68" i="14" s="1"/>
  <c r="N69" i="14"/>
  <c r="P69" i="14" s="1"/>
  <c r="Q69" i="14" s="1"/>
  <c r="N70" i="14"/>
  <c r="P70" i="14" s="1"/>
  <c r="Q70" i="14" s="1"/>
  <c r="N71" i="14"/>
  <c r="P71" i="14" s="1"/>
  <c r="Q71" i="14" s="1"/>
  <c r="N72" i="14"/>
  <c r="P72" i="14" s="1"/>
  <c r="Q72" i="14" s="1"/>
  <c r="N73" i="14"/>
  <c r="P73" i="14" s="1"/>
  <c r="Q73" i="14" s="1"/>
  <c r="N74" i="14"/>
  <c r="P74" i="14" s="1"/>
  <c r="Q74" i="14" s="1"/>
  <c r="N75" i="14"/>
  <c r="P75" i="14" s="1"/>
  <c r="Q75" i="14" s="1"/>
  <c r="N76" i="14"/>
  <c r="P76" i="14" s="1"/>
  <c r="Q76" i="14" s="1"/>
  <c r="N77" i="14"/>
  <c r="P77" i="14" s="1"/>
  <c r="Q77" i="14" s="1"/>
  <c r="N78" i="14"/>
  <c r="P78" i="14" s="1"/>
  <c r="Q78" i="14" s="1"/>
  <c r="N2" i="14"/>
  <c r="P2" i="14" s="1"/>
  <c r="Q2" i="14" s="1"/>
  <c r="V2" i="14"/>
  <c r="W2" i="14" s="1"/>
  <c r="Y2" i="14"/>
  <c r="AB2" i="14"/>
  <c r="AF2" i="14"/>
  <c r="AG2" i="14"/>
  <c r="V3" i="14"/>
  <c r="W3" i="14" s="1"/>
  <c r="AB3" i="14"/>
  <c r="AG3" i="14"/>
  <c r="AF4" i="14"/>
  <c r="V4" i="14"/>
  <c r="W4" i="14" s="1"/>
  <c r="AB4" i="14"/>
  <c r="AG4" i="14"/>
  <c r="V5" i="14"/>
  <c r="W5" i="14" s="1"/>
  <c r="AB7" i="14"/>
  <c r="AG5" i="14"/>
  <c r="T6" i="14"/>
  <c r="V6" i="14"/>
  <c r="W6" i="14" s="1"/>
  <c r="AB8" i="14"/>
  <c r="AG6" i="14"/>
  <c r="V7" i="14"/>
  <c r="W7" i="14" s="1"/>
  <c r="AB9" i="14"/>
  <c r="AG7" i="14"/>
  <c r="T8" i="14"/>
  <c r="V8" i="14"/>
  <c r="W8" i="14" s="1"/>
  <c r="AB10" i="14"/>
  <c r="AG8" i="14"/>
  <c r="V9" i="14"/>
  <c r="W9" i="14" s="1"/>
  <c r="AB11" i="14"/>
  <c r="AG9" i="14"/>
  <c r="T10" i="14"/>
  <c r="V10" i="14"/>
  <c r="W10" i="14" s="1"/>
  <c r="AG10" i="14"/>
  <c r="V11" i="14"/>
  <c r="W11" i="14" s="1"/>
  <c r="AG11" i="14"/>
  <c r="T12" i="14"/>
  <c r="V12" i="14"/>
  <c r="W12" i="14" s="1"/>
  <c r="AG12" i="14"/>
  <c r="V13" i="14"/>
  <c r="W13" i="14" s="1"/>
  <c r="AB12" i="14"/>
  <c r="AG13" i="14"/>
  <c r="T14" i="14"/>
  <c r="V14" i="14"/>
  <c r="W14" i="14" s="1"/>
  <c r="AB13" i="14"/>
  <c r="AG14" i="14"/>
  <c r="V15" i="14"/>
  <c r="W15" i="14" s="1"/>
  <c r="AB14" i="14"/>
  <c r="AG15" i="14"/>
  <c r="T16" i="14"/>
  <c r="V16" i="14"/>
  <c r="W16" i="14" s="1"/>
  <c r="AB15" i="14"/>
  <c r="AG16" i="14"/>
  <c r="V17" i="14"/>
  <c r="W17" i="14" s="1"/>
  <c r="AG17" i="14"/>
  <c r="T18" i="14"/>
  <c r="V18" i="14"/>
  <c r="W18" i="14" s="1"/>
  <c r="AG18" i="14"/>
  <c r="V19" i="14"/>
  <c r="W19" i="14" s="1"/>
  <c r="AG19" i="14"/>
  <c r="T20" i="14"/>
  <c r="V20" i="14"/>
  <c r="W20" i="14" s="1"/>
  <c r="AG20" i="14"/>
  <c r="V21" i="14"/>
  <c r="W21" i="14" s="1"/>
  <c r="AG21" i="14"/>
  <c r="T22" i="14"/>
  <c r="V22" i="14"/>
  <c r="W22" i="14" s="1"/>
  <c r="AG22" i="14"/>
  <c r="V23" i="14"/>
  <c r="W23" i="14" s="1"/>
  <c r="AG23" i="14"/>
  <c r="T24" i="14"/>
  <c r="V24" i="14"/>
  <c r="W24" i="14" s="1"/>
  <c r="AG24" i="14"/>
  <c r="V25" i="14"/>
  <c r="W25" i="14" s="1"/>
  <c r="AG25" i="14"/>
  <c r="T26" i="14"/>
  <c r="V26" i="14"/>
  <c r="W26" i="14" s="1"/>
  <c r="AG26" i="14"/>
  <c r="V27" i="14"/>
  <c r="W27" i="14" s="1"/>
  <c r="AG27" i="14"/>
  <c r="T28" i="14"/>
  <c r="V28" i="14"/>
  <c r="W28" i="14" s="1"/>
  <c r="AG28" i="14"/>
  <c r="V29" i="14"/>
  <c r="W29" i="14" s="1"/>
  <c r="AG29" i="14"/>
  <c r="T30" i="14"/>
  <c r="V30" i="14"/>
  <c r="W30" i="14" s="1"/>
  <c r="AG30" i="14"/>
  <c r="V31" i="14"/>
  <c r="W31" i="14" s="1"/>
  <c r="AG31" i="14"/>
  <c r="T32" i="14"/>
  <c r="V32" i="14"/>
  <c r="W32" i="14" s="1"/>
  <c r="AG32" i="14"/>
  <c r="V33" i="14"/>
  <c r="W33" i="14" s="1"/>
  <c r="AG33" i="14"/>
  <c r="T34" i="14"/>
  <c r="V34" i="14"/>
  <c r="W34" i="14" s="1"/>
  <c r="AG34" i="14"/>
  <c r="V35" i="14"/>
  <c r="W35" i="14" s="1"/>
  <c r="AG35" i="14"/>
  <c r="T36" i="14"/>
  <c r="V36" i="14"/>
  <c r="W36" i="14" s="1"/>
  <c r="AG36" i="14"/>
  <c r="V37" i="14"/>
  <c r="W37" i="14" s="1"/>
  <c r="AG37" i="14"/>
  <c r="T38" i="14"/>
  <c r="V38" i="14"/>
  <c r="W38" i="14" s="1"/>
  <c r="AG38" i="14"/>
  <c r="V39" i="14"/>
  <c r="W39" i="14" s="1"/>
  <c r="AG39" i="14"/>
  <c r="T40" i="14"/>
  <c r="V40" i="14"/>
  <c r="W40" i="14" s="1"/>
  <c r="AG40" i="14"/>
  <c r="V41" i="14"/>
  <c r="W41" i="14" s="1"/>
  <c r="AG41" i="14"/>
  <c r="T42" i="14"/>
  <c r="V42" i="14"/>
  <c r="W42" i="14" s="1"/>
  <c r="AG42" i="14"/>
  <c r="V43" i="14"/>
  <c r="W43" i="14" s="1"/>
  <c r="AG43" i="14"/>
  <c r="T44" i="14"/>
  <c r="V44" i="14"/>
  <c r="W44" i="14" s="1"/>
  <c r="AG44" i="14"/>
  <c r="V45" i="14"/>
  <c r="W45" i="14" s="1"/>
  <c r="AG45" i="14"/>
  <c r="V46" i="14"/>
  <c r="W46" i="14" s="1"/>
  <c r="AG46" i="14"/>
  <c r="V47" i="14"/>
  <c r="W47" i="14" s="1"/>
  <c r="AG47" i="14"/>
  <c r="V48" i="14"/>
  <c r="W48" i="14" s="1"/>
  <c r="AG48" i="14"/>
  <c r="V49" i="14"/>
  <c r="W49" i="14" s="1"/>
  <c r="AG49" i="14"/>
  <c r="V50" i="14"/>
  <c r="W50" i="14" s="1"/>
  <c r="AG50" i="14"/>
  <c r="V51" i="14"/>
  <c r="W51" i="14" s="1"/>
  <c r="AG51" i="14"/>
  <c r="V52" i="14"/>
  <c r="W52" i="14" s="1"/>
  <c r="AG52" i="14"/>
  <c r="V53" i="14"/>
  <c r="W53" i="14" s="1"/>
  <c r="AG53" i="14"/>
  <c r="V54" i="14"/>
  <c r="W54" i="14" s="1"/>
  <c r="AG54" i="14"/>
  <c r="V55" i="14"/>
  <c r="W55" i="14" s="1"/>
  <c r="AG55" i="14"/>
  <c r="V56" i="14"/>
  <c r="W56" i="14" s="1"/>
  <c r="AG56" i="14"/>
  <c r="V57" i="14"/>
  <c r="W57" i="14" s="1"/>
  <c r="AG57" i="14"/>
  <c r="V58" i="14"/>
  <c r="W58" i="14" s="1"/>
  <c r="AG58" i="14"/>
  <c r="V59" i="14"/>
  <c r="W59" i="14" s="1"/>
  <c r="AG59" i="14"/>
  <c r="V60" i="14"/>
  <c r="W60" i="14" s="1"/>
  <c r="AG60" i="14"/>
  <c r="V61" i="14"/>
  <c r="W61" i="14" s="1"/>
  <c r="AG61" i="14"/>
  <c r="V62" i="14"/>
  <c r="W62" i="14" s="1"/>
  <c r="AG62" i="14"/>
  <c r="V63" i="14"/>
  <c r="W63" i="14" s="1"/>
  <c r="AG63" i="14"/>
  <c r="V64" i="14"/>
  <c r="W64" i="14" s="1"/>
  <c r="AG64" i="14"/>
  <c r="V65" i="14"/>
  <c r="W65" i="14" s="1"/>
  <c r="AG65" i="14"/>
  <c r="V66" i="14"/>
  <c r="W66" i="14" s="1"/>
  <c r="AG66" i="14"/>
  <c r="V67" i="14"/>
  <c r="W67" i="14" s="1"/>
  <c r="AG67" i="14"/>
  <c r="V68" i="14"/>
  <c r="W68" i="14" s="1"/>
  <c r="AG68" i="14"/>
  <c r="V69" i="14"/>
  <c r="W69" i="14" s="1"/>
  <c r="AG69" i="14"/>
  <c r="V70" i="14"/>
  <c r="W70" i="14" s="1"/>
  <c r="AG70" i="14"/>
  <c r="V71" i="14"/>
  <c r="W71" i="14" s="1"/>
  <c r="AG71" i="14"/>
  <c r="V72" i="14"/>
  <c r="W72" i="14" s="1"/>
  <c r="AG72" i="14"/>
  <c r="V73" i="14"/>
  <c r="W73" i="14" s="1"/>
  <c r="AG73" i="14"/>
  <c r="V74" i="14"/>
  <c r="W74" i="14" s="1"/>
  <c r="AG74" i="14"/>
  <c r="V75" i="14"/>
  <c r="W75" i="14" s="1"/>
  <c r="AG75" i="14"/>
  <c r="V76" i="14"/>
  <c r="W76" i="14" s="1"/>
  <c r="AG76" i="14"/>
  <c r="V77" i="14"/>
  <c r="W77" i="14" s="1"/>
  <c r="AG77" i="14"/>
  <c r="V78" i="14"/>
  <c r="W78" i="14" s="1"/>
  <c r="AG78" i="14"/>
  <c r="AG79" i="14"/>
  <c r="AG80" i="14"/>
  <c r="AG81" i="14"/>
  <c r="AG82" i="14"/>
  <c r="AG83" i="14"/>
  <c r="AG84" i="14"/>
  <c r="AG85" i="14"/>
  <c r="AG86" i="14"/>
  <c r="AG87" i="14"/>
  <c r="M2" i="14" l="1"/>
  <c r="U2" i="14" s="1"/>
  <c r="M63" i="14"/>
  <c r="U63" i="14" s="1"/>
  <c r="M46" i="14"/>
  <c r="U46" i="14" s="1"/>
  <c r="M78" i="14"/>
  <c r="U78" i="14" s="1"/>
  <c r="M62" i="14"/>
  <c r="U62" i="14" s="1"/>
  <c r="M43" i="14"/>
  <c r="U43" i="14" s="1"/>
  <c r="M67" i="14"/>
  <c r="U67" i="14" s="1"/>
  <c r="M77" i="14"/>
  <c r="U77" i="14" s="1"/>
  <c r="M61" i="14"/>
  <c r="U61" i="14" s="1"/>
  <c r="M35" i="14"/>
  <c r="U35" i="14" s="1"/>
  <c r="M47" i="14"/>
  <c r="U47" i="14" s="1"/>
  <c r="M75" i="14"/>
  <c r="U75" i="14" s="1"/>
  <c r="M59" i="14"/>
  <c r="U59" i="14" s="1"/>
  <c r="M27" i="14"/>
  <c r="U27" i="14" s="1"/>
  <c r="M71" i="14"/>
  <c r="U71" i="14" s="1"/>
  <c r="M55" i="14"/>
  <c r="U55" i="14" s="1"/>
  <c r="M19" i="14"/>
  <c r="U19" i="14" s="1"/>
  <c r="M70" i="14"/>
  <c r="U70" i="14" s="1"/>
  <c r="M54" i="14"/>
  <c r="U54" i="14" s="1"/>
  <c r="M11" i="14"/>
  <c r="U11" i="14" s="1"/>
  <c r="M69" i="14"/>
  <c r="U69" i="14" s="1"/>
  <c r="M51" i="14"/>
  <c r="U51" i="14" s="1"/>
  <c r="M3" i="14"/>
  <c r="U3" i="14" s="1"/>
  <c r="M53" i="14"/>
  <c r="U53" i="14" s="1"/>
  <c r="M45" i="14"/>
  <c r="U45" i="14" s="1"/>
  <c r="M37" i="14"/>
  <c r="U37" i="14" s="1"/>
  <c r="M29" i="14"/>
  <c r="U29" i="14" s="1"/>
  <c r="M21" i="14"/>
  <c r="U21" i="14" s="1"/>
  <c r="M13" i="14"/>
  <c r="U13" i="14" s="1"/>
  <c r="M5" i="14"/>
  <c r="U5" i="14" s="1"/>
  <c r="M76" i="14"/>
  <c r="U76" i="14" s="1"/>
  <c r="M68" i="14"/>
  <c r="U68" i="14" s="1"/>
  <c r="M60" i="14"/>
  <c r="U60" i="14" s="1"/>
  <c r="M52" i="14"/>
  <c r="U52" i="14" s="1"/>
  <c r="M44" i="14"/>
  <c r="U44" i="14" s="1"/>
  <c r="M36" i="14"/>
  <c r="U36" i="14" s="1"/>
  <c r="M28" i="14"/>
  <c r="U28" i="14" s="1"/>
  <c r="M20" i="14"/>
  <c r="U20" i="14" s="1"/>
  <c r="M12" i="14"/>
  <c r="U12" i="14" s="1"/>
  <c r="M4" i="14"/>
  <c r="U4" i="14" s="1"/>
  <c r="M74" i="14"/>
  <c r="U74" i="14" s="1"/>
  <c r="M66" i="14"/>
  <c r="U66" i="14" s="1"/>
  <c r="M58" i="14"/>
  <c r="U58" i="14" s="1"/>
  <c r="M50" i="14"/>
  <c r="U50" i="14" s="1"/>
  <c r="M42" i="14"/>
  <c r="U42" i="14" s="1"/>
  <c r="M34" i="14"/>
  <c r="U34" i="14" s="1"/>
  <c r="M26" i="14"/>
  <c r="U26" i="14" s="1"/>
  <c r="M18" i="14"/>
  <c r="U18" i="14" s="1"/>
  <c r="M10" i="14"/>
  <c r="U10" i="14" s="1"/>
  <c r="M73" i="14"/>
  <c r="U73" i="14" s="1"/>
  <c r="M65" i="14"/>
  <c r="U65" i="14" s="1"/>
  <c r="M57" i="14"/>
  <c r="U57" i="14" s="1"/>
  <c r="M49" i="14"/>
  <c r="U49" i="14" s="1"/>
  <c r="M41" i="14"/>
  <c r="U41" i="14" s="1"/>
  <c r="M33" i="14"/>
  <c r="U33" i="14" s="1"/>
  <c r="M25" i="14"/>
  <c r="U25" i="14" s="1"/>
  <c r="M17" i="14"/>
  <c r="U17" i="14" s="1"/>
  <c r="M9" i="14"/>
  <c r="U9" i="14" s="1"/>
  <c r="M72" i="14"/>
  <c r="U72" i="14" s="1"/>
  <c r="M64" i="14"/>
  <c r="U64" i="14" s="1"/>
  <c r="M56" i="14"/>
  <c r="U56" i="14" s="1"/>
  <c r="M48" i="14"/>
  <c r="U48" i="14" s="1"/>
  <c r="M40" i="14"/>
  <c r="U40" i="14" s="1"/>
  <c r="M32" i="14"/>
  <c r="U32" i="14" s="1"/>
  <c r="M24" i="14"/>
  <c r="U24" i="14" s="1"/>
  <c r="M16" i="14"/>
  <c r="U16" i="14" s="1"/>
  <c r="M8" i="14"/>
  <c r="U8" i="14" s="1"/>
  <c r="M39" i="14"/>
  <c r="U39" i="14" s="1"/>
  <c r="M31" i="14"/>
  <c r="U31" i="14" s="1"/>
  <c r="M23" i="14"/>
  <c r="U23" i="14" s="1"/>
  <c r="M15" i="14"/>
  <c r="U15" i="14" s="1"/>
  <c r="M7" i="14"/>
  <c r="U7" i="14" s="1"/>
  <c r="M38" i="14"/>
  <c r="U38" i="14" s="1"/>
  <c r="M30" i="14"/>
  <c r="U30" i="14" s="1"/>
  <c r="M22" i="14"/>
  <c r="U22" i="14" s="1"/>
  <c r="M14" i="14"/>
  <c r="U14" i="14" s="1"/>
  <c r="AF5" i="14" l="1"/>
  <c r="AF6" i="14" l="1"/>
  <c r="AF7" i="14" l="1"/>
  <c r="AF8" i="14" l="1"/>
  <c r="AF9" i="14" l="1"/>
  <c r="AF10" i="14" l="1"/>
  <c r="AF11" i="14" l="1"/>
  <c r="AF12" i="14" l="1"/>
  <c r="AF13" i="14" l="1"/>
  <c r="AF14" i="14" l="1"/>
  <c r="AF15" i="14" l="1"/>
  <c r="AF16" i="14" l="1"/>
  <c r="AF17" i="14" l="1"/>
  <c r="AF18" i="14" l="1"/>
  <c r="AF19" i="14" l="1"/>
  <c r="AF20" i="14" l="1"/>
  <c r="AF21" i="14" l="1"/>
  <c r="AF22" i="14" l="1"/>
  <c r="AF23" i="14" l="1"/>
  <c r="AF24" i="14" l="1"/>
  <c r="AF25" i="14" l="1"/>
  <c r="AF26" i="14" l="1"/>
  <c r="AF27" i="14" l="1"/>
  <c r="AF28" i="14" l="1"/>
  <c r="AF29" i="14" l="1"/>
  <c r="AF30" i="14" l="1"/>
  <c r="AF31" i="14" l="1"/>
  <c r="AF32" i="14" l="1"/>
  <c r="AF33" i="14" l="1"/>
  <c r="AF34" i="14" l="1"/>
  <c r="AF35" i="14" l="1"/>
  <c r="AF36" i="14" l="1"/>
  <c r="AF37" i="14" l="1"/>
  <c r="AF38" i="14" l="1"/>
  <c r="AF39" i="14" l="1"/>
  <c r="AF40" i="14" l="1"/>
  <c r="AF41" i="14" l="1"/>
  <c r="AF42" i="14" l="1"/>
  <c r="AF43" i="14" l="1"/>
  <c r="AF44" i="14" l="1"/>
  <c r="AF45" i="14" l="1"/>
  <c r="AF46" i="14" l="1"/>
  <c r="AF47" i="14" l="1"/>
  <c r="AF48" i="14" l="1"/>
  <c r="AF49" i="14" l="1"/>
  <c r="AF50" i="14" l="1"/>
  <c r="AF51" i="14" l="1"/>
  <c r="AF52" i="14" l="1"/>
  <c r="AF53" i="14" l="1"/>
  <c r="AF54" i="14" l="1"/>
  <c r="AF55" i="14" l="1"/>
  <c r="AF56" i="14" l="1"/>
  <c r="AF57" i="14" l="1"/>
  <c r="AF58" i="14" l="1"/>
  <c r="AF59" i="14" l="1"/>
  <c r="AF60" i="14" l="1"/>
  <c r="AF61" i="14" l="1"/>
  <c r="AF62" i="14" l="1"/>
  <c r="AF63" i="14" l="1"/>
  <c r="AF64" i="14" l="1"/>
  <c r="AF65" i="14" l="1"/>
  <c r="AF66" i="14" l="1"/>
  <c r="AF67" i="14" l="1"/>
  <c r="AF68" i="14" l="1"/>
  <c r="AF69" i="14" l="1"/>
  <c r="AF70" i="14" l="1"/>
  <c r="AF71" i="14" l="1"/>
  <c r="AF72" i="14" l="1"/>
  <c r="AF73" i="14" l="1"/>
  <c r="AF74" i="14" l="1"/>
  <c r="AF75" i="14" l="1"/>
  <c r="AF76" i="14" l="1"/>
  <c r="AF77" i="14" l="1"/>
  <c r="AF78" i="14" l="1"/>
  <c r="AF79" i="14" l="1"/>
  <c r="AF80" i="14" l="1"/>
  <c r="AF81" i="14" l="1"/>
  <c r="AF82" i="14" l="1"/>
  <c r="AF83" i="14" l="1"/>
  <c r="AF84" i="14" l="1"/>
  <c r="AF85" i="14" l="1"/>
  <c r="AF86" i="14" l="1"/>
  <c r="AF87" i="14"/>
</calcChain>
</file>

<file path=xl/sharedStrings.xml><?xml version="1.0" encoding="utf-8"?>
<sst xmlns="http://schemas.openxmlformats.org/spreadsheetml/2006/main" count="598" uniqueCount="412">
  <si>
    <t>******** TALK *********</t>
  </si>
  <si>
    <t>Help for serial talk.   Entries and current values.  All entries follwed by CR</t>
  </si>
  <si>
    <t>A=  nominalize the rp structure for clean boots etc'</t>
  </si>
  <si>
    <t>H&lt;?&gt;   Manage history</t>
  </si>
  <si>
    <t xml:space="preserve">  Hd= dump the summary log to screen</t>
  </si>
  <si>
    <t xml:space="preserve">  HR= reset the summary log</t>
  </si>
  <si>
    <t xml:space="preserve">  Hs= save a data point to summary log and print log and status to screen</t>
  </si>
  <si>
    <t>m=  assign curve charge state in fraction to all versions including model- '(0-1.1)'</t>
  </si>
  <si>
    <t>M=  assign a CHARGE state in percent to all versions including model- '('truncated 0-100')'</t>
  </si>
  <si>
    <t>n=  assign curve charge state in fraction to model only (ekf if modeling)- '(0-1.1)'</t>
  </si>
  <si>
    <t>N=  assign a CHARGE state in percent to model only (ekf if modeling)-- '('truncated 0-100')'</t>
  </si>
  <si>
    <t>s   curr signal select (0=amp preferred</t>
  </si>
  <si>
    <t xml:space="preserve"> 1=noamp) = 0</t>
  </si>
  <si>
    <t>v=  0    : verbosity</t>
  </si>
  <si>
    <t xml:space="preserve"> -128 - +128. [2]</t>
  </si>
  <si>
    <t>D/S&lt;?&gt; Adjustments.   For example:</t>
  </si>
  <si>
    <t xml:space="preserve">  Da=  -0.200    : delta I adder to sensed amplified shunt current</t>
  </si>
  <si>
    <t xml:space="preserve"> A [0]</t>
  </si>
  <si>
    <t xml:space="preserve">  Db=  -0.500    : delta I adder to sensed shunt current</t>
  </si>
  <si>
    <t xml:space="preserve">  Di=  -0.600    : delta I adder to all sensed shunt current</t>
  </si>
  <si>
    <t xml:space="preserve">  Dc=   0.000    : delta V adder to sensed battery voltage</t>
  </si>
  <si>
    <t xml:space="preserve"> V [0]</t>
  </si>
  <si>
    <t xml:space="preserve">  Dt=   0.000    : delta T adder to sensed Tbatt</t>
  </si>
  <si>
    <t xml:space="preserve"> deg C [0]</t>
  </si>
  <si>
    <t xml:space="preserve">  Dv= 0.00    : delta V adder to solved battery calculation</t>
  </si>
  <si>
    <t xml:space="preserve"> V</t>
  </si>
  <si>
    <t xml:space="preserve">  Sc= 1.02    : Scalar battery model size</t>
  </si>
  <si>
    <t xml:space="preserve">  Sr= 1.00    : Scalar resistor for battery dynamic calculation</t>
  </si>
  <si>
    <t xml:space="preserve">  Sk= 1.00    : Saturation of model cutback gain scalar</t>
  </si>
  <si>
    <t>E=  set the BatteryModel delta_q to same value as Battery'</t>
  </si>
  <si>
    <t>P&lt;?&gt;   Print Battery values</t>
  </si>
  <si>
    <t xml:space="preserve">  Pa= print all</t>
  </si>
  <si>
    <t xml:space="preserve">  Pb= print battery</t>
  </si>
  <si>
    <t xml:space="preserve">  Pc= print all coulombs</t>
  </si>
  <si>
    <t xml:space="preserve">  Pe= print ekf</t>
  </si>
  <si>
    <t xml:space="preserve">  Pm= print model</t>
  </si>
  <si>
    <t xml:space="preserve">  Pr= print retained and command parameters</t>
  </si>
  <si>
    <t xml:space="preserve">  Ps= print all state-space</t>
  </si>
  <si>
    <t xml:space="preserve">  Px= print current signal selection</t>
  </si>
  <si>
    <t xml:space="preserve">  Pv= print voltage signal details</t>
  </si>
  <si>
    <t>Q      print vital stats</t>
  </si>
  <si>
    <t>R&lt;?&gt;   Reset</t>
  </si>
  <si>
    <t xml:space="preserve">  Re= equalize delta_q in model to battery monitor</t>
  </si>
  <si>
    <t xml:space="preserve">  Rr= saturate battery monitor and equalize model to monitor</t>
  </si>
  <si>
    <t xml:space="preserve">  RR= saturate</t>
  </si>
  <si>
    <t xml:space="preserve"> equalize</t>
  </si>
  <si>
    <t xml:space="preserve"> and nominalize all testing for DEPLOY</t>
  </si>
  <si>
    <t xml:space="preserve">  Rs= small reset.  reset flags to reinitialize filters</t>
  </si>
  <si>
    <t>T&lt;new cmd&gt;  Send in a new command.  Used to test calling Talk from itself.   For Example:</t>
  </si>
  <si>
    <t xml:space="preserve">  Tv=-78  sends v=-78 to talk</t>
  </si>
  <si>
    <t>w   turn on wifi = 0</t>
  </si>
  <si>
    <t>X&lt;?&gt; - Test Mode.   For example:</t>
  </si>
  <si>
    <t xml:space="preserve">  Xx= 0</t>
  </si>
  <si>
    <t xml:space="preserve">   use model for Vbatt [0]</t>
  </si>
  <si>
    <t xml:space="preserve">  Xa=   0.000  : Injection amplitude A pk (0-18.3) [0]</t>
  </si>
  <si>
    <t xml:space="preserve">  Xf=   0.000  : Injection frequency Hz (0-2) [0]</t>
  </si>
  <si>
    <t xml:space="preserve">  Xt= 0  : Injection type.  's'</t>
  </si>
  <si>
    <t xml:space="preserve"> 'q'</t>
  </si>
  <si>
    <t xml:space="preserve"> 't' (0=none</t>
  </si>
  <si>
    <t xml:space="preserve"> 1=sine</t>
  </si>
  <si>
    <t xml:space="preserve"> 2=square</t>
  </si>
  <si>
    <t xml:space="preserve"> 3=triangle)</t>
  </si>
  <si>
    <t xml:space="preserve">  Xo=   0.000  : Injection offset A (-18.3-18.3) [0]</t>
  </si>
  <si>
    <t xml:space="preserve">  Di=  -0.600  : Injection  A (unlimited) [0]</t>
  </si>
  <si>
    <t xml:space="preserve">  Xp= &lt;?&gt;</t>
  </si>
  <si>
    <t xml:space="preserve"> programmed injection settings...</t>
  </si>
  <si>
    <t xml:space="preserve">      -1:  Off</t>
  </si>
  <si>
    <t xml:space="preserve"> modeling false</t>
  </si>
  <si>
    <t xml:space="preserve">       0:  steady-state modeling</t>
  </si>
  <si>
    <t xml:space="preserve">       1:  1 Hz sinusoid centered at 0 with largest supported amplitude</t>
  </si>
  <si>
    <t xml:space="preserve">       2:  1 Hz square centered at 0 with largest supported amplitude</t>
  </si>
  <si>
    <t xml:space="preserve">       3:  1 Hz triangle centered at 0 with largest supported amplitude</t>
  </si>
  <si>
    <t xml:space="preserve">       4:  -1C soft discharge until reset by Xp0 or Di0.  Software only</t>
  </si>
  <si>
    <t xml:space="preserve">       5:  +1C soft charge until reset by Xp0 or Di0.  Software only</t>
  </si>
  <si>
    <t xml:space="preserve">       6:  +0.2C hard charge until reset by Xp0 or Di0</t>
  </si>
  <si>
    <t>h   this menu</t>
  </si>
  <si>
    <t>i</t>
  </si>
  <si>
    <t xml:space="preserve">  date</t>
  </si>
  <si>
    <t xml:space="preserve">                time</t>
  </si>
  <si>
    <t xml:space="preserve">    Tbatt</t>
  </si>
  <si>
    <t xml:space="preserve"> Vbatt</t>
  </si>
  <si>
    <t xml:space="preserve"> Ibatt</t>
  </si>
  <si>
    <t xml:space="preserve"> soc</t>
  </si>
  <si>
    <t xml:space="preserve"> soc_ekf</t>
  </si>
  <si>
    <t xml:space="preserve"> voc_soc</t>
  </si>
  <si>
    <t xml:space="preserve"> voc_ekf</t>
  </si>
  <si>
    <t>self_talk:  new string = 'Pa'</t>
  </si>
  <si>
    <t>self_talk:  new string = 'Pb'</t>
  </si>
  <si>
    <t>Monitor:Battery:</t>
  </si>
  <si>
    <t xml:space="preserve">  temp</t>
  </si>
  <si>
    <t xml:space="preserve"> #cells</t>
  </si>
  <si>
    <t xml:space="preserve">   0.027200;</t>
  </si>
  <si>
    <t xml:space="preserve">  r0</t>
  </si>
  <si>
    <t xml:space="preserve"> r_ct</t>
  </si>
  <si>
    <t xml:space="preserve"> tau_ct</t>
  </si>
  <si>
    <t xml:space="preserve"> r_dif</t>
  </si>
  <si>
    <t xml:space="preserve"> tau_dif</t>
  </si>
  <si>
    <t xml:space="preserve"> r_sd</t>
  </si>
  <si>
    <t xml:space="preserve"> tau_sd =   0.003000</t>
  </si>
  <si>
    <t xml:space="preserve"> 18000000.000000;</t>
  </si>
  <si>
    <t xml:space="preserve"> V/fraction</t>
  </si>
  <si>
    <t xml:space="preserve"> A</t>
  </si>
  <si>
    <t xml:space="preserve"> voltage at terminals</t>
  </si>
  <si>
    <t xml:space="preserve">  q =      360000.0;  // Present charge</t>
  </si>
  <si>
    <t xml:space="preserve"> C</t>
  </si>
  <si>
    <t xml:space="preserve"> hr</t>
  </si>
  <si>
    <t xml:space="preserve"> A-h</t>
  </si>
  <si>
    <t xml:space="preserve">  sr =        1.000;  // Resistance scalar</t>
  </si>
  <si>
    <t xml:space="preserve">  dv_ =        0.000; // Adjustment</t>
  </si>
  <si>
    <t xml:space="preserve"> s</t>
  </si>
  <si>
    <t>Monitor::Coulombs:</t>
  </si>
  <si>
    <t xml:space="preserve">  q_cap_rated_ =  360000.0;    // Rated capacity at t_rated_</t>
  </si>
  <si>
    <t xml:space="preserve"> saved for future scaling</t>
  </si>
  <si>
    <t xml:space="preserve">  q_cap_rated_scaled_ =  360000.0; // Applied rated capacity at t_rated_</t>
  </si>
  <si>
    <t xml:space="preserve"> after scaling</t>
  </si>
  <si>
    <t xml:space="preserve">  sat_ =          0;          // Indication calculated by caller that battery is saturated</t>
  </si>
  <si>
    <t xml:space="preserve"> T=saturated</t>
  </si>
  <si>
    <t xml:space="preserve">  t_rated_ =     25.0;         // Rated temperature</t>
  </si>
  <si>
    <t xml:space="preserve"> deg C</t>
  </si>
  <si>
    <t xml:space="preserve">  t_rlim_ =       0.017;       // Tbatt rate limit</t>
  </si>
  <si>
    <t xml:space="preserve"> deg C / s</t>
  </si>
  <si>
    <t xml:space="preserve">  resetting_ =     0;          // Flag to coordinate user testing of coulomb counters</t>
  </si>
  <si>
    <t xml:space="preserve"> T=performing an external reset of counter</t>
  </si>
  <si>
    <t>Monitor::StateSpace:</t>
  </si>
  <si>
    <t xml:space="preserve">   A  =  [ -5.000000</t>
  </si>
  <si>
    <t xml:space="preserve"> -0.012048];</t>
  </si>
  <si>
    <t xml:space="preserve">   B  =  [  0.008000</t>
  </si>
  <si>
    <t xml:space="preserve">  0.000000];</t>
  </si>
  <si>
    <t xml:space="preserve">   C  =  [ -1.000000</t>
  </si>
  <si>
    <t xml:space="preserve"> -1.000000];</t>
  </si>
  <si>
    <t xml:space="preserve">   D  =  [ -0.003000</t>
  </si>
  <si>
    <t xml:space="preserve">  1.000000];</t>
  </si>
  <si>
    <t xml:space="preserve">   x_dot  =  [  0.000000</t>
  </si>
  <si>
    <t>Monitor::EKF_1x1:</t>
  </si>
  <si>
    <t>Inputs:</t>
  </si>
  <si>
    <t xml:space="preserve"> =voc</t>
  </si>
  <si>
    <t xml:space="preserve"> dynamic predicted by other model</t>
  </si>
  <si>
    <t xml:space="preserve">  R  =   0.010000  // 1x1 Kalman state uncertainty</t>
  </si>
  <si>
    <t xml:space="preserve">  Q  =   0.000001  // 1x1 Kalman process uncertainty</t>
  </si>
  <si>
    <t>Outputs:</t>
  </si>
  <si>
    <t>Model:   rp.modeling = 0</t>
  </si>
  <si>
    <t>self_talk:  new string = 'Pm'</t>
  </si>
  <si>
    <t>Model:BatteryModel::Battery:</t>
  </si>
  <si>
    <t xml:space="preserve">  voc_soc =  -0.000;  // Static model open circuit voltage from table</t>
  </si>
  <si>
    <t xml:space="preserve">  voc_dyn =  -0.000;  // Charging voltage</t>
  </si>
  <si>
    <t xml:space="preserve">  q_ekf =      -0.0;  // Filtered charge calculated by ekf</t>
  </si>
  <si>
    <t xml:space="preserve">  tcharge =     24.0; // Charging time to full</t>
  </si>
  <si>
    <t xml:space="preserve">  tcharge_ekf = -0.0; // Charging time to full from ekf</t>
  </si>
  <si>
    <t xml:space="preserve">  soc_ekf =  -0.000;  // Filtered state of charge from ekf (0-1)</t>
  </si>
  <si>
    <t xml:space="preserve">  SOC_ekf_ =    -0.0; // Filtered state of charge from ekf (0-100)</t>
  </si>
  <si>
    <t xml:space="preserve">  amp_hrs_remaining =        -0.000;  // Discharge amp*time left if drain to q=0</t>
  </si>
  <si>
    <t xml:space="preserve">  amp_hrs_remaining_ekf_ =   -0.000;  // Discharge amp*time left if drain to q_ekf=0</t>
  </si>
  <si>
    <t xml:space="preserve">  dt_ =        0.100; // Update time</t>
  </si>
  <si>
    <t xml:space="preserve">  NOTE: for BatteryModel</t>
  </si>
  <si>
    <t xml:space="preserve"> voc_dyn</t>
  </si>
  <si>
    <t xml:space="preserve"> q_ekf</t>
  </si>
  <si>
    <t xml:space="preserve"> SOC_ekf</t>
  </si>
  <si>
    <t xml:space="preserve"> and amp_hrs* not used</t>
  </si>
  <si>
    <t xml:space="preserve">  sat_ib_null_ =        0.000; // Current cutback value for voc=vsat</t>
  </si>
  <si>
    <t xml:space="preserve">  sat_cutback_gain_ = 1000.000; // Gain to retard ib when voc exceeds vsat</t>
  </si>
  <si>
    <t xml:space="preserve"> dimensionless</t>
  </si>
  <si>
    <t xml:space="preserve">  model_cutback_ =      0;     // Gain to retard ib when voc exceeds vsat</t>
  </si>
  <si>
    <t xml:space="preserve">  model_saturated_ =    0;     // Modeled current being limited on saturation cutback</t>
  </si>
  <si>
    <t xml:space="preserve"> T = cutback limited</t>
  </si>
  <si>
    <t xml:space="preserve">  ib_sat_ =             0.500; // Indicator of maximal cutback</t>
  </si>
  <si>
    <t xml:space="preserve"> T = cutback saturated</t>
  </si>
  <si>
    <t>Model::Coulombs:</t>
  </si>
  <si>
    <t xml:space="preserve">  q_cap_rated_scaled_ =  367200.0; // Applied rated capacity at t_rated_</t>
  </si>
  <si>
    <t>Model::StateSpace:</t>
  </si>
  <si>
    <t xml:space="preserve">   C  =  [  1.000000</t>
  </si>
  <si>
    <t xml:space="preserve">   D  =  [  0.003000</t>
  </si>
  <si>
    <t>self_talk:  new string = 'Pr'</t>
  </si>
  <si>
    <t>retained::debug = 0</t>
  </si>
  <si>
    <t xml:space="preserve"> </t>
  </si>
  <si>
    <t xml:space="preserve">    curr_bias_amp =  -0.200</t>
  </si>
  <si>
    <t xml:space="preserve"> curr_bias_noamp =  -0.500</t>
  </si>
  <si>
    <t xml:space="preserve"> curr_bias_all =  -0.600</t>
  </si>
  <si>
    <t xml:space="preserve"> curr_sel_noamp = 0</t>
  </si>
  <si>
    <t xml:space="preserve">    vbatt_bias =   0.000</t>
  </si>
  <si>
    <t xml:space="preserve"> modeling = 0</t>
  </si>
  <si>
    <t xml:space="preserve"> duty = 0</t>
  </si>
  <si>
    <t xml:space="preserve"> amp =   0.000</t>
  </si>
  <si>
    <t xml:space="preserve"> freq =   0.000</t>
  </si>
  <si>
    <t xml:space="preserve"> type = 0</t>
  </si>
  <si>
    <t xml:space="preserve"> offset =   0.000</t>
  </si>
  <si>
    <t xml:space="preserve">    t_bias =   0.000</t>
  </si>
  <si>
    <t xml:space="preserve"> s_cap_model =   1.020</t>
  </si>
  <si>
    <t xml:space="preserve"> cutback_gain_scalar =   1.000</t>
  </si>
  <si>
    <t>command::enable_wifi = 0</t>
  </si>
  <si>
    <t xml:space="preserve"> model_cutback = 0</t>
  </si>
  <si>
    <t xml:space="preserve"> model_saturated = 0</t>
  </si>
  <si>
    <t xml:space="preserve"> soft_reset = 0</t>
  </si>
  <si>
    <t xml:space="preserve"> write_summary = 1</t>
  </si>
  <si>
    <t xml:space="preserve"> curr_bias_amp =  -0.800</t>
  </si>
  <si>
    <t xml:space="preserve"> curr_bias_noamp =  -1.100</t>
  </si>
  <si>
    <t>Summarized.....................</t>
  </si>
  <si>
    <t>modeling = 0</t>
  </si>
  <si>
    <t>OAT, F</t>
  </si>
  <si>
    <t>T0, C</t>
  </si>
  <si>
    <t>t</t>
  </si>
  <si>
    <t>BATT_DVOC_DT</t>
  </si>
  <si>
    <t>Rbatt</t>
  </si>
  <si>
    <t>Vb-voc</t>
  </si>
  <si>
    <t>x_soc</t>
  </si>
  <si>
    <t>self_talk:  new string = 'Q'</t>
  </si>
  <si>
    <t>soc</t>
  </si>
  <si>
    <t>W</t>
  </si>
  <si>
    <t>soc_ekf=   0.278</t>
  </si>
  <si>
    <t>soc =   0.264</t>
  </si>
  <si>
    <t>ib  =   0.000</t>
  </si>
  <si>
    <t>vsat =  13.326</t>
  </si>
  <si>
    <t>voc  =   4.172</t>
  </si>
  <si>
    <t>vb  =  12.444</t>
  </si>
  <si>
    <t>tb  =   5.732</t>
  </si>
  <si>
    <t xml:space="preserve"> dc_dc_on = 0</t>
  </si>
  <si>
    <t xml:space="preserve"> delta_q_inf = -369364.382</t>
  </si>
  <si>
    <t xml:space="preserve"> t_last_model =   5.732</t>
  </si>
  <si>
    <t xml:space="preserve"> delta_q_model = -316253.980</t>
  </si>
  <si>
    <t xml:space="preserve"> t_last =   5.732</t>
  </si>
  <si>
    <t xml:space="preserve"> delta_q = -316198.544</t>
  </si>
  <si>
    <t xml:space="preserve">  4.171973];</t>
  </si>
  <si>
    <t xml:space="preserve">   u  =  [  0.000000</t>
  </si>
  <si>
    <t xml:space="preserve"> -0.000000];</t>
  </si>
  <si>
    <t xml:space="preserve">   x  =  [  0.000000</t>
  </si>
  <si>
    <t xml:space="preserve">  soc_min_ =      0.050;       // Lowest soc for power delivery.   Arises with temp &lt; 20 C</t>
  </si>
  <si>
    <t xml:space="preserve">  t_last_ =       5.7;         // Last battery temperature for rate limit memory</t>
  </si>
  <si>
    <t xml:space="preserve">  SOC_ =         33.1;         // Fraction of rated capacity available (0 - ~1.2).   For comparison to other batteries</t>
  </si>
  <si>
    <t xml:space="preserve">  soc_ =          0.278;       // Fraction of saturation charge (q_capacity_) available (0-1)  soc_);</t>
  </si>
  <si>
    <t xml:space="preserve">  delta_q_inf_       -0.0;     // Charge since last full reset</t>
  </si>
  <si>
    <t xml:space="preserve">  delta_q_      -316254.0;     // Charge since saturated</t>
  </si>
  <si>
    <t xml:space="preserve">  q_min_ =        21897.5;     // Charge at low voltage shutdown</t>
  </si>
  <si>
    <t xml:space="preserve"> except q_min_</t>
  </si>
  <si>
    <t xml:space="preserve">  q_ =           323059.5;     // Present charge available to use</t>
  </si>
  <si>
    <t xml:space="preserve">  q_capacity_ =  437950.5;     // Saturation charge at temperature</t>
  </si>
  <si>
    <t xml:space="preserve">  s_cap_ =              0.000; // Rated capacity scalar</t>
  </si>
  <si>
    <t xml:space="preserve">  sat_ib_max_ =       722.122; // Current cutback to be applied to modeled ib output</t>
  </si>
  <si>
    <t xml:space="preserve">  q =      121696.6;  // Present charge</t>
  </si>
  <si>
    <t xml:space="preserve">  vdyn =      4.172;  // Model current induced back emf</t>
  </si>
  <si>
    <t xml:space="preserve">  vsat =     13.326;  // Saturation threshold at temperature</t>
  </si>
  <si>
    <t xml:space="preserve">  voc =       4.172;  // Static model open circuit voltage</t>
  </si>
  <si>
    <t xml:space="preserve">  vb =        4.172;  // Total model voltage</t>
  </si>
  <si>
    <t xml:space="preserve">  ib =        0.000;  // Current into battery</t>
  </si>
  <si>
    <t xml:space="preserve">  dv_dsoc =   0.000000;  // Derivative scaled</t>
  </si>
  <si>
    <t xml:space="preserve"> T = current prevented</t>
  </si>
  <si>
    <t xml:space="preserve">  bms_off_       =      1;     // BMS off</t>
  </si>
  <si>
    <t xml:space="preserve"> dvoc_dt =     5.7</t>
  </si>
  <si>
    <t xml:space="preserve">  S  =   0.010000  // 1x1 system uncertainty</t>
  </si>
  <si>
    <t xml:space="preserve">  K  =   0.000000  // 1x1 Kalman gain</t>
  </si>
  <si>
    <t xml:space="preserve">  P  =   0.487371  // 1x1 Kalman uncertainty covariance</t>
  </si>
  <si>
    <t xml:space="preserve">  y  =  -4.172     // 1x1 Residual z-hx</t>
  </si>
  <si>
    <t xml:space="preserve">  hx =   4.172     // Output of observation function h(x)</t>
  </si>
  <si>
    <t xml:space="preserve">  x  =   0.278     // 1x1 Kalman state variable = Vsoc (0-1 fraction)</t>
  </si>
  <si>
    <t xml:space="preserve">  H  =   0.000     // 1x1 Jacobian sensitivity dV/dSOC</t>
  </si>
  <si>
    <t xml:space="preserve">  z  =   0.000     // 1x1 input</t>
  </si>
  <si>
    <t xml:space="preserve">  0.000006];</t>
  </si>
  <si>
    <t xml:space="preserve">   x_dot  =  [  0.000354</t>
  </si>
  <si>
    <t xml:space="preserve"> 12.444340];</t>
  </si>
  <si>
    <t xml:space="preserve">   u  =  [ -4.500045</t>
  </si>
  <si>
    <t xml:space="preserve"> -0.035120];</t>
  </si>
  <si>
    <t xml:space="preserve">   x  =  [ -0.007235</t>
  </si>
  <si>
    <t xml:space="preserve">  SOC_ =         31.4;         // Fraction of rated capacity available (0 - ~1.2).   For comparison to other batteries</t>
  </si>
  <si>
    <t xml:space="preserve">  soc_ =          0.264;       // Fraction of saturation charge (q_capacity_) available (0-1)  soc_);</t>
  </si>
  <si>
    <t xml:space="preserve">  delta_q_inf_  -369364.4;     // Charge since last full reset</t>
  </si>
  <si>
    <t xml:space="preserve">  delta_q_      -316198.5;     // Charge since saturated</t>
  </si>
  <si>
    <t xml:space="preserve">  q_min_ =        21468.2;     // Charge at low voltage shutdown</t>
  </si>
  <si>
    <t xml:space="preserve">  q_ =           113164.7;     // Present charge available to use</t>
  </si>
  <si>
    <t xml:space="preserve">  q_capacity_ =  429363.3;     // Saturation charge at temperature</t>
  </si>
  <si>
    <t xml:space="preserve">  dt_ =       15.000; // Update time</t>
  </si>
  <si>
    <t xml:space="preserve">  amp_hrs_remaining_ekf_ =   27.171;  // Discharge amp*time left if drain to q_ekf=0</t>
  </si>
  <si>
    <t xml:space="preserve">  amp_hrs_remaining =        25.471;  // Discharge amp*time left if drain to q=0</t>
  </si>
  <si>
    <t xml:space="preserve">  SOC_ekf_ =    33.1; // Filtered state of charge from ekf (0-100)</t>
  </si>
  <si>
    <t xml:space="preserve">  soc_ekf =   0.278;  // Filtered state of charge from ekf (0-1)</t>
  </si>
  <si>
    <t xml:space="preserve">  tcharge_ekf = 17.3; // Charging time to full from ekf</t>
  </si>
  <si>
    <t xml:space="preserve">  tcharge =     -5.7; // Charging time to full</t>
  </si>
  <si>
    <t xml:space="preserve">  q_ekf =  119282.5;  // Filtered charge calculated by ekf</t>
  </si>
  <si>
    <t xml:space="preserve">  voc_dyn =   0.000;  // Charging voltage</t>
  </si>
  <si>
    <t xml:space="preserve">  voc_soc =   4.172;  // Static model open circuit voltage from table</t>
  </si>
  <si>
    <t xml:space="preserve">  vb =       12.444;  // Total model voltage</t>
  </si>
  <si>
    <t xml:space="preserve"> delta_q_inf</t>
  </si>
  <si>
    <t xml:space="preserve">  2022-02-14T04:23:27</t>
  </si>
  <si>
    <t xml:space="preserve">  2022-02-14T04:07:20</t>
  </si>
  <si>
    <t xml:space="preserve">  2022-02-14T03:37:20</t>
  </si>
  <si>
    <t xml:space="preserve">  2022-02-14T03:07:20</t>
  </si>
  <si>
    <t xml:space="preserve">  2022-02-14T02:37:20</t>
  </si>
  <si>
    <t xml:space="preserve">  2022-02-14T02:07:19</t>
  </si>
  <si>
    <t xml:space="preserve">  2022-02-14T01:37:19</t>
  </si>
  <si>
    <t xml:space="preserve">  2022-02-14T01:07:19</t>
  </si>
  <si>
    <t xml:space="preserve">  2022-02-14T00:37:19</t>
  </si>
  <si>
    <t xml:space="preserve">  2022-02-14T00:07:19</t>
  </si>
  <si>
    <t xml:space="preserve">  2022-02-13T23:37:19</t>
  </si>
  <si>
    <t xml:space="preserve">  2022-02-13T23:07:19</t>
  </si>
  <si>
    <t xml:space="preserve">  2022-02-13T22:37:19</t>
  </si>
  <si>
    <t xml:space="preserve">  2022-02-13T22:07:19</t>
  </si>
  <si>
    <t xml:space="preserve">  2022-02-13T21:37:19</t>
  </si>
  <si>
    <t xml:space="preserve">  2022-02-13T21:07:19</t>
  </si>
  <si>
    <t xml:space="preserve">  2022-02-13T20:37:19</t>
  </si>
  <si>
    <t xml:space="preserve">  2022-02-13T20:07:18</t>
  </si>
  <si>
    <t xml:space="preserve">  2022-02-13T19:37:18</t>
  </si>
  <si>
    <t xml:space="preserve">  2022-02-13T19:07:18</t>
  </si>
  <si>
    <t xml:space="preserve">  2022-02-13T18:37:18</t>
  </si>
  <si>
    <t xml:space="preserve">  2022-02-13T18:07:18</t>
  </si>
  <si>
    <t xml:space="preserve">  2022-02-13T17:37:18</t>
  </si>
  <si>
    <t xml:space="preserve">  2022-02-13T17:07:18</t>
  </si>
  <si>
    <t xml:space="preserve">  2022-02-13T16:37:18</t>
  </si>
  <si>
    <t xml:space="preserve">  2022-02-13T16:07:18</t>
  </si>
  <si>
    <t xml:space="preserve">  2022-02-13T15:37:18</t>
  </si>
  <si>
    <t xml:space="preserve">  2022-02-13T15:29:56</t>
  </si>
  <si>
    <t xml:space="preserve">  2022-02-13T15:07:18</t>
  </si>
  <si>
    <t xml:space="preserve">  2022-02-13T14:37:18</t>
  </si>
  <si>
    <t xml:space="preserve">  2022-02-13T14:07:17</t>
  </si>
  <si>
    <t xml:space="preserve">  2022-02-13T13:37:17</t>
  </si>
  <si>
    <t xml:space="preserve">  2022-02-13T13:07:17</t>
  </si>
  <si>
    <t xml:space="preserve">  2022-02-13T12:37:17</t>
  </si>
  <si>
    <t xml:space="preserve">  2022-02-13T12:07:17</t>
  </si>
  <si>
    <t xml:space="preserve">  2022-02-13T11:37:17</t>
  </si>
  <si>
    <t xml:space="preserve">  2022-02-13T11:07:17</t>
  </si>
  <si>
    <t xml:space="preserve">  2022-02-13T10:37:17</t>
  </si>
  <si>
    <t xml:space="preserve">  2022-02-13T10:07:17</t>
  </si>
  <si>
    <t xml:space="preserve">  2022-02-13T09:37:17</t>
  </si>
  <si>
    <t xml:space="preserve">  2022-02-13T09:07:17</t>
  </si>
  <si>
    <t xml:space="preserve">  2022-02-13T08:37:17</t>
  </si>
  <si>
    <t xml:space="preserve">  2022-02-13T08:07:16</t>
  </si>
  <si>
    <t xml:space="preserve">  2022-02-13T07:37:16</t>
  </si>
  <si>
    <t xml:space="preserve">  2022-02-13T07:07:16</t>
  </si>
  <si>
    <t xml:space="preserve">  2022-02-13T06:37:16</t>
  </si>
  <si>
    <t xml:space="preserve">  2022-02-13T06:07:16</t>
  </si>
  <si>
    <t xml:space="preserve">  2022-02-13T05:37:16</t>
  </si>
  <si>
    <t xml:space="preserve">  2022-02-13T05:07:16</t>
  </si>
  <si>
    <t xml:space="preserve">  2022-02-13T04:37:16</t>
  </si>
  <si>
    <t xml:space="preserve">  2022-02-13T04:07:16</t>
  </si>
  <si>
    <t xml:space="preserve">  2022-02-13T03:37:16</t>
  </si>
  <si>
    <t xml:space="preserve">  2022-02-13T03:07:16</t>
  </si>
  <si>
    <t xml:space="preserve">  2022-02-13T02:37:15</t>
  </si>
  <si>
    <t xml:space="preserve">  2022-02-13T02:07:15</t>
  </si>
  <si>
    <t xml:space="preserve">  2022-02-13T01:37:15</t>
  </si>
  <si>
    <t xml:space="preserve">  2022-02-13T01:07:15</t>
  </si>
  <si>
    <t xml:space="preserve">  2022-02-13T00:37:15</t>
  </si>
  <si>
    <t xml:space="preserve">  2022-02-13T00:07:15</t>
  </si>
  <si>
    <t xml:space="preserve">  2022-02-12T23:37:15</t>
  </si>
  <si>
    <t xml:space="preserve">  2022-02-12T23:07:15</t>
  </si>
  <si>
    <t xml:space="preserve">  2022-02-12T22:37:15</t>
  </si>
  <si>
    <t xml:space="preserve">  2022-02-12T22:07:15</t>
  </si>
  <si>
    <t xml:space="preserve">  2022-02-12T21:37:15</t>
  </si>
  <si>
    <t xml:space="preserve">  2022-02-12T21:07:15</t>
  </si>
  <si>
    <t xml:space="preserve">  2022-02-12T20:37:14</t>
  </si>
  <si>
    <t xml:space="preserve">  2022-02-12T20:07:14</t>
  </si>
  <si>
    <t xml:space="preserve">  2022-02-12T19:37:14</t>
  </si>
  <si>
    <t xml:space="preserve">  2022-02-12T19:07:14</t>
  </si>
  <si>
    <t xml:space="preserve">  2022-02-12T18:37:14</t>
  </si>
  <si>
    <t xml:space="preserve">  2022-02-12T18:07:14</t>
  </si>
  <si>
    <t xml:space="preserve">  2022-02-12T17:37:14</t>
  </si>
  <si>
    <t xml:space="preserve">  2022-02-12T17:07:14</t>
  </si>
  <si>
    <t xml:space="preserve">  2022-02-12T16:37:14</t>
  </si>
  <si>
    <t xml:space="preserve">  2022-02-12T16:07:14</t>
  </si>
  <si>
    <t xml:space="preserve">  2022-02-12T15:37:13</t>
  </si>
  <si>
    <t xml:space="preserve">  2022-02-12T15:07:13</t>
  </si>
  <si>
    <t xml:space="preserve">  2022-02-12T14:37:13</t>
  </si>
  <si>
    <t xml:space="preserve">  2022-02-12T14:07:13</t>
  </si>
  <si>
    <t xml:space="preserve">  2022-02-12T13:37:13</t>
  </si>
  <si>
    <t xml:space="preserve">  2022-02-12T13:07:13</t>
  </si>
  <si>
    <t xml:space="preserve">  2022-02-12T13:02:13</t>
  </si>
  <si>
    <t xml:space="preserve">  2022-02-12T12:37:13</t>
  </si>
  <si>
    <t xml:space="preserve">  2022-02-12T12:07:13</t>
  </si>
  <si>
    <t xml:space="preserve">  2022-02-12T11:37:13</t>
  </si>
  <si>
    <t xml:space="preserve">  2022-02-12T11:07:13</t>
  </si>
  <si>
    <t xml:space="preserve">  2022-02-12T10:37:13</t>
  </si>
  <si>
    <t xml:space="preserve">  2022-02-12T10:07:12</t>
  </si>
  <si>
    <t xml:space="preserve">  2022-02-12T09:37:12</t>
  </si>
  <si>
    <t xml:space="preserve">  2022-02-12T09:07:12</t>
  </si>
  <si>
    <t xml:space="preserve">  2022-02-12T08:37:09</t>
  </si>
  <si>
    <t xml:space="preserve">  2022-02-12T08:07:09</t>
  </si>
  <si>
    <t xml:space="preserve">  2022-02-12T07:37:09</t>
  </si>
  <si>
    <t xml:space="preserve">  2022-02-12T07:07:09</t>
  </si>
  <si>
    <t xml:space="preserve">  2022-02-12T06:37:09</t>
  </si>
  <si>
    <t xml:space="preserve">  2022-02-12T06:07:08</t>
  </si>
  <si>
    <t xml:space="preserve">  2022-02-12T05:37:08</t>
  </si>
  <si>
    <t xml:space="preserve">  2022-02-12T05:07:08</t>
  </si>
  <si>
    <t xml:space="preserve">  2022-02-12T04:37:08</t>
  </si>
  <si>
    <t xml:space="preserve">  2022-02-12T04:07:08</t>
  </si>
  <si>
    <t xml:space="preserve">  2022-02-12T03:37:08</t>
  </si>
  <si>
    <t xml:space="preserve">  2022-02-12T03:07:08</t>
  </si>
  <si>
    <t xml:space="preserve">  2022-02-12T02:37:08</t>
  </si>
  <si>
    <t xml:space="preserve">  2022-02-12T02:07:08</t>
  </si>
  <si>
    <t xml:space="preserve">  2022-02-12T01:37:08</t>
  </si>
  <si>
    <t xml:space="preserve">  2022-02-12T01:07:08</t>
  </si>
  <si>
    <t xml:space="preserve">  2022-02-12T00:37:07</t>
  </si>
  <si>
    <t xml:space="preserve">  2022-02-12T00:07:07</t>
  </si>
  <si>
    <t xml:space="preserve">  2022-02-11T23:37:07</t>
  </si>
  <si>
    <t xml:space="preserve">  2022-02-11T23:07:07</t>
  </si>
  <si>
    <t xml:space="preserve">  2022-02-11T22:37:07</t>
  </si>
  <si>
    <t xml:space="preserve">  2022-02-11T22:07:07</t>
  </si>
  <si>
    <t xml:space="preserve">  2022-02-11T21:37:07</t>
  </si>
  <si>
    <t xml:space="preserve">  2022-02-11T21:07:07</t>
  </si>
  <si>
    <t xml:space="preserve">  2022-02-11T20:37:07</t>
  </si>
  <si>
    <t xml:space="preserve">   dc-dc charger on [0]</t>
  </si>
  <si>
    <t xml:space="preserve">  Xd= 0</t>
  </si>
  <si>
    <t>q</t>
  </si>
  <si>
    <t>delta_q</t>
  </si>
  <si>
    <t>q_capacity</t>
  </si>
  <si>
    <t>voc_5</t>
  </si>
  <si>
    <t>voc</t>
  </si>
  <si>
    <t>r=</t>
  </si>
  <si>
    <t>t_voc_5</t>
  </si>
  <si>
    <t>t_voc_20</t>
  </si>
  <si>
    <t>t_voc_40</t>
  </si>
  <si>
    <t>dvoc_dt=</t>
  </si>
  <si>
    <t xml:space="preserve">  2022-02-14T04:23:32</t>
  </si>
  <si>
    <t xml:space="preserve">  2022-02-14T04:37:20</t>
  </si>
  <si>
    <t xml:space="preserve">  2022-02-14T05:07:20</t>
  </si>
  <si>
    <t xml:space="preserve">  2022-02-14T05:37:20</t>
  </si>
  <si>
    <t xml:space="preserve">  2022-02-14T06:07:20</t>
  </si>
  <si>
    <t xml:space="preserve">  2022-02-14T06:37:20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</si>
</sst>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quotePrefix="1" applyFont="1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'5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 C'!$D$2:$D$87</c:f>
              <c:numCache>
                <c:formatCode>General</c:formatCode>
                <c:ptCount val="86"/>
                <c:pt idx="0">
                  <c:v>1644696433</c:v>
                </c:pt>
                <c:pt idx="1">
                  <c:v>1644698233</c:v>
                </c:pt>
                <c:pt idx="2">
                  <c:v>1644700034</c:v>
                </c:pt>
                <c:pt idx="3">
                  <c:v>1644701834</c:v>
                </c:pt>
                <c:pt idx="4">
                  <c:v>1644703634</c:v>
                </c:pt>
                <c:pt idx="5">
                  <c:v>1644705434</c:v>
                </c:pt>
                <c:pt idx="6">
                  <c:v>1644707234</c:v>
                </c:pt>
                <c:pt idx="7">
                  <c:v>1644709034</c:v>
                </c:pt>
                <c:pt idx="8">
                  <c:v>1644710834</c:v>
                </c:pt>
                <c:pt idx="9">
                  <c:v>1644712634</c:v>
                </c:pt>
                <c:pt idx="10">
                  <c:v>1644714434</c:v>
                </c:pt>
                <c:pt idx="11">
                  <c:v>1644716234</c:v>
                </c:pt>
                <c:pt idx="12">
                  <c:v>1644718035</c:v>
                </c:pt>
                <c:pt idx="13">
                  <c:v>1644719835</c:v>
                </c:pt>
                <c:pt idx="14">
                  <c:v>1644721635</c:v>
                </c:pt>
                <c:pt idx="15">
                  <c:v>1644723435</c:v>
                </c:pt>
                <c:pt idx="16">
                  <c:v>1644725235</c:v>
                </c:pt>
                <c:pt idx="17">
                  <c:v>1644727035</c:v>
                </c:pt>
                <c:pt idx="18">
                  <c:v>1644728835</c:v>
                </c:pt>
                <c:pt idx="19">
                  <c:v>1644730635</c:v>
                </c:pt>
                <c:pt idx="20">
                  <c:v>1644732435</c:v>
                </c:pt>
                <c:pt idx="21">
                  <c:v>1644734235</c:v>
                </c:pt>
                <c:pt idx="22">
                  <c:v>1644736035</c:v>
                </c:pt>
                <c:pt idx="23">
                  <c:v>1644737835</c:v>
                </c:pt>
                <c:pt idx="24">
                  <c:v>1644739636</c:v>
                </c:pt>
                <c:pt idx="25">
                  <c:v>1644741436</c:v>
                </c:pt>
                <c:pt idx="26">
                  <c:v>1644743236</c:v>
                </c:pt>
                <c:pt idx="27">
                  <c:v>1644745036</c:v>
                </c:pt>
                <c:pt idx="28">
                  <c:v>1644746836</c:v>
                </c:pt>
                <c:pt idx="29">
                  <c:v>1644748636</c:v>
                </c:pt>
                <c:pt idx="30">
                  <c:v>1644750436</c:v>
                </c:pt>
                <c:pt idx="31">
                  <c:v>1644752236</c:v>
                </c:pt>
                <c:pt idx="32">
                  <c:v>1644754036</c:v>
                </c:pt>
                <c:pt idx="33">
                  <c:v>1644755836</c:v>
                </c:pt>
                <c:pt idx="34">
                  <c:v>1644757636</c:v>
                </c:pt>
                <c:pt idx="35">
                  <c:v>1644759437</c:v>
                </c:pt>
                <c:pt idx="36">
                  <c:v>1644761237</c:v>
                </c:pt>
                <c:pt idx="37">
                  <c:v>1644763037</c:v>
                </c:pt>
                <c:pt idx="38">
                  <c:v>1644764837</c:v>
                </c:pt>
                <c:pt idx="39">
                  <c:v>1644766637</c:v>
                </c:pt>
                <c:pt idx="40">
                  <c:v>1644768437</c:v>
                </c:pt>
                <c:pt idx="41">
                  <c:v>1644770237</c:v>
                </c:pt>
                <c:pt idx="42">
                  <c:v>1644772037</c:v>
                </c:pt>
                <c:pt idx="43">
                  <c:v>1644773837</c:v>
                </c:pt>
                <c:pt idx="44">
                  <c:v>1644775637</c:v>
                </c:pt>
                <c:pt idx="45">
                  <c:v>1644777437</c:v>
                </c:pt>
                <c:pt idx="46">
                  <c:v>1644779237</c:v>
                </c:pt>
                <c:pt idx="47">
                  <c:v>1644781038</c:v>
                </c:pt>
                <c:pt idx="48">
                  <c:v>1644782838</c:v>
                </c:pt>
                <c:pt idx="49">
                  <c:v>1644784196</c:v>
                </c:pt>
                <c:pt idx="50">
                  <c:v>1644784638</c:v>
                </c:pt>
                <c:pt idx="51">
                  <c:v>1644786438</c:v>
                </c:pt>
                <c:pt idx="52">
                  <c:v>1644788238</c:v>
                </c:pt>
                <c:pt idx="53">
                  <c:v>1644790038</c:v>
                </c:pt>
                <c:pt idx="54">
                  <c:v>1644791838</c:v>
                </c:pt>
                <c:pt idx="55">
                  <c:v>1644793638</c:v>
                </c:pt>
                <c:pt idx="56">
                  <c:v>1644795438</c:v>
                </c:pt>
                <c:pt idx="57">
                  <c:v>1644797238</c:v>
                </c:pt>
                <c:pt idx="58">
                  <c:v>1644799038</c:v>
                </c:pt>
                <c:pt idx="59">
                  <c:v>1644800838</c:v>
                </c:pt>
                <c:pt idx="60">
                  <c:v>1644802639</c:v>
                </c:pt>
                <c:pt idx="61">
                  <c:v>1644804439</c:v>
                </c:pt>
                <c:pt idx="62">
                  <c:v>1644806239</c:v>
                </c:pt>
                <c:pt idx="63">
                  <c:v>1644808039</c:v>
                </c:pt>
                <c:pt idx="64">
                  <c:v>1644809839</c:v>
                </c:pt>
                <c:pt idx="65">
                  <c:v>1644811639</c:v>
                </c:pt>
                <c:pt idx="66">
                  <c:v>1644813439</c:v>
                </c:pt>
                <c:pt idx="67">
                  <c:v>1644815239</c:v>
                </c:pt>
                <c:pt idx="68">
                  <c:v>1644817039</c:v>
                </c:pt>
                <c:pt idx="69">
                  <c:v>1644818839</c:v>
                </c:pt>
                <c:pt idx="70">
                  <c:v>1644820639</c:v>
                </c:pt>
                <c:pt idx="71">
                  <c:v>1644822439</c:v>
                </c:pt>
                <c:pt idx="72">
                  <c:v>1644824240</c:v>
                </c:pt>
                <c:pt idx="73">
                  <c:v>1644826040</c:v>
                </c:pt>
                <c:pt idx="74">
                  <c:v>1644827840</c:v>
                </c:pt>
                <c:pt idx="75">
                  <c:v>1644829640</c:v>
                </c:pt>
                <c:pt idx="76">
                  <c:v>1644830607</c:v>
                </c:pt>
                <c:pt idx="77">
                  <c:v>1644830612</c:v>
                </c:pt>
                <c:pt idx="78">
                  <c:v>1644831440</c:v>
                </c:pt>
                <c:pt idx="79">
                  <c:v>1644833240</c:v>
                </c:pt>
                <c:pt idx="80">
                  <c:v>1644835040</c:v>
                </c:pt>
                <c:pt idx="81">
                  <c:v>1644836840</c:v>
                </c:pt>
                <c:pt idx="82">
                  <c:v>1644838640</c:v>
                </c:pt>
              </c:numCache>
            </c:numRef>
          </c:xVal>
          <c:yVal>
            <c:numRef>
              <c:f>'5 C'!$H$2:$H$87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0.99990000000000001</c:v>
                </c:pt>
                <c:pt idx="5">
                  <c:v>0.99990000000000001</c:v>
                </c:pt>
                <c:pt idx="6">
                  <c:v>0.99990000000000001</c:v>
                </c:pt>
                <c:pt idx="7">
                  <c:v>0.99990000000000001</c:v>
                </c:pt>
                <c:pt idx="8">
                  <c:v>0.99990000000000001</c:v>
                </c:pt>
                <c:pt idx="9">
                  <c:v>0.99990000000000001</c:v>
                </c:pt>
                <c:pt idx="10">
                  <c:v>0.99990000000000001</c:v>
                </c:pt>
                <c:pt idx="11">
                  <c:v>0.99990000000000001</c:v>
                </c:pt>
                <c:pt idx="12">
                  <c:v>0.99990000000000001</c:v>
                </c:pt>
                <c:pt idx="13">
                  <c:v>0.99990000000000001</c:v>
                </c:pt>
                <c:pt idx="14">
                  <c:v>0.99990000000000001</c:v>
                </c:pt>
                <c:pt idx="15">
                  <c:v>0.99990000000000001</c:v>
                </c:pt>
                <c:pt idx="16">
                  <c:v>0.99990000000000001</c:v>
                </c:pt>
                <c:pt idx="17">
                  <c:v>0.99990000000000001</c:v>
                </c:pt>
                <c:pt idx="18">
                  <c:v>0.99990000000000001</c:v>
                </c:pt>
                <c:pt idx="19">
                  <c:v>0.99990000000000001</c:v>
                </c:pt>
                <c:pt idx="20">
                  <c:v>0.99990000000000001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0.99990000000000001</c:v>
                </c:pt>
                <c:pt idx="25">
                  <c:v>0.99990000000000001</c:v>
                </c:pt>
                <c:pt idx="26">
                  <c:v>0.98019999999999996</c:v>
                </c:pt>
                <c:pt idx="27">
                  <c:v>0.96940000000000004</c:v>
                </c:pt>
                <c:pt idx="28">
                  <c:v>0.96860000000000002</c:v>
                </c:pt>
                <c:pt idx="29">
                  <c:v>0.96879999999999999</c:v>
                </c:pt>
                <c:pt idx="30">
                  <c:v>0.96879999999999999</c:v>
                </c:pt>
                <c:pt idx="31">
                  <c:v>0.96830000000000005</c:v>
                </c:pt>
                <c:pt idx="32">
                  <c:v>0.96740000000000004</c:v>
                </c:pt>
                <c:pt idx="33">
                  <c:v>0.93130000000000002</c:v>
                </c:pt>
                <c:pt idx="34">
                  <c:v>0.92649999999999999</c:v>
                </c:pt>
                <c:pt idx="35">
                  <c:v>0.92849999999999999</c:v>
                </c:pt>
                <c:pt idx="36">
                  <c:v>0.93089999999999995</c:v>
                </c:pt>
                <c:pt idx="37">
                  <c:v>0.93200000000000005</c:v>
                </c:pt>
                <c:pt idx="38">
                  <c:v>0.9194</c:v>
                </c:pt>
                <c:pt idx="39">
                  <c:v>0.89200000000000002</c:v>
                </c:pt>
                <c:pt idx="40">
                  <c:v>0.89319999999999999</c:v>
                </c:pt>
                <c:pt idx="41">
                  <c:v>0.89119999999999999</c:v>
                </c:pt>
                <c:pt idx="42">
                  <c:v>0.88790000000000002</c:v>
                </c:pt>
                <c:pt idx="43">
                  <c:v>0.88229999999999997</c:v>
                </c:pt>
                <c:pt idx="44">
                  <c:v>0.85580000000000001</c:v>
                </c:pt>
                <c:pt idx="45">
                  <c:v>0.83030000000000004</c:v>
                </c:pt>
                <c:pt idx="46">
                  <c:v>0.82740000000000002</c:v>
                </c:pt>
                <c:pt idx="47">
                  <c:v>0.82620000000000005</c:v>
                </c:pt>
                <c:pt idx="48">
                  <c:v>0.82369999999999999</c:v>
                </c:pt>
                <c:pt idx="49">
                  <c:v>0.81640000000000001</c:v>
                </c:pt>
                <c:pt idx="50">
                  <c:v>0.80330000000000001</c:v>
                </c:pt>
                <c:pt idx="51">
                  <c:v>0.75890000000000002</c:v>
                </c:pt>
                <c:pt idx="52">
                  <c:v>0.74429999999999996</c:v>
                </c:pt>
                <c:pt idx="53">
                  <c:v>0.73419999999999996</c:v>
                </c:pt>
                <c:pt idx="54">
                  <c:v>0.72319999999999995</c:v>
                </c:pt>
                <c:pt idx="55">
                  <c:v>0.71040000000000003</c:v>
                </c:pt>
                <c:pt idx="56">
                  <c:v>0.6663</c:v>
                </c:pt>
                <c:pt idx="57">
                  <c:v>0.63629999999999998</c:v>
                </c:pt>
                <c:pt idx="58">
                  <c:v>0.62680000000000002</c:v>
                </c:pt>
                <c:pt idx="59">
                  <c:v>0.61860000000000004</c:v>
                </c:pt>
                <c:pt idx="60">
                  <c:v>0.60870000000000002</c:v>
                </c:pt>
                <c:pt idx="61">
                  <c:v>0.56100000000000005</c:v>
                </c:pt>
                <c:pt idx="62">
                  <c:v>0.53500000000000003</c:v>
                </c:pt>
                <c:pt idx="63">
                  <c:v>0.52739999999999998</c:v>
                </c:pt>
                <c:pt idx="64">
                  <c:v>0.52059999999999995</c:v>
                </c:pt>
                <c:pt idx="65">
                  <c:v>0.5071</c:v>
                </c:pt>
                <c:pt idx="66">
                  <c:v>0.44929999999999998</c:v>
                </c:pt>
                <c:pt idx="67">
                  <c:v>0.437</c:v>
                </c:pt>
                <c:pt idx="68">
                  <c:v>0.43259999999999998</c:v>
                </c:pt>
                <c:pt idx="69">
                  <c:v>0.42709999999999998</c:v>
                </c:pt>
                <c:pt idx="70">
                  <c:v>0.37209999999999999</c:v>
                </c:pt>
                <c:pt idx="71">
                  <c:v>0.3513</c:v>
                </c:pt>
                <c:pt idx="72">
                  <c:v>0.3473</c:v>
                </c:pt>
                <c:pt idx="73">
                  <c:v>0.34370000000000001</c:v>
                </c:pt>
                <c:pt idx="74">
                  <c:v>0.29060000000000002</c:v>
                </c:pt>
                <c:pt idx="75">
                  <c:v>0.2656</c:v>
                </c:pt>
                <c:pt idx="76">
                  <c:v>0.2636</c:v>
                </c:pt>
                <c:pt idx="77">
                  <c:v>0.2636</c:v>
                </c:pt>
                <c:pt idx="78">
                  <c:v>0.26319999999999999</c:v>
                </c:pt>
                <c:pt idx="79">
                  <c:v>0.25919999999999999</c:v>
                </c:pt>
                <c:pt idx="80">
                  <c:v>0.19869999999999999</c:v>
                </c:pt>
                <c:pt idx="81">
                  <c:v>0.18959999999999999</c:v>
                </c:pt>
                <c:pt idx="82">
                  <c:v>0.2059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'5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'5 C'!$D$2:$D$87</c:f>
              <c:numCache>
                <c:formatCode>General</c:formatCode>
                <c:ptCount val="86"/>
                <c:pt idx="0">
                  <c:v>1644696433</c:v>
                </c:pt>
                <c:pt idx="1">
                  <c:v>1644698233</c:v>
                </c:pt>
                <c:pt idx="2">
                  <c:v>1644700034</c:v>
                </c:pt>
                <c:pt idx="3">
                  <c:v>1644701834</c:v>
                </c:pt>
                <c:pt idx="4">
                  <c:v>1644703634</c:v>
                </c:pt>
                <c:pt idx="5">
                  <c:v>1644705434</c:v>
                </c:pt>
                <c:pt idx="6">
                  <c:v>1644707234</c:v>
                </c:pt>
                <c:pt idx="7">
                  <c:v>1644709034</c:v>
                </c:pt>
                <c:pt idx="8">
                  <c:v>1644710834</c:v>
                </c:pt>
                <c:pt idx="9">
                  <c:v>1644712634</c:v>
                </c:pt>
                <c:pt idx="10">
                  <c:v>1644714434</c:v>
                </c:pt>
                <c:pt idx="11">
                  <c:v>1644716234</c:v>
                </c:pt>
                <c:pt idx="12">
                  <c:v>1644718035</c:v>
                </c:pt>
                <c:pt idx="13">
                  <c:v>1644719835</c:v>
                </c:pt>
                <c:pt idx="14">
                  <c:v>1644721635</c:v>
                </c:pt>
                <c:pt idx="15">
                  <c:v>1644723435</c:v>
                </c:pt>
                <c:pt idx="16">
                  <c:v>1644725235</c:v>
                </c:pt>
                <c:pt idx="17">
                  <c:v>1644727035</c:v>
                </c:pt>
                <c:pt idx="18">
                  <c:v>1644728835</c:v>
                </c:pt>
                <c:pt idx="19">
                  <c:v>1644730635</c:v>
                </c:pt>
                <c:pt idx="20">
                  <c:v>1644732435</c:v>
                </c:pt>
                <c:pt idx="21">
                  <c:v>1644734235</c:v>
                </c:pt>
                <c:pt idx="22">
                  <c:v>1644736035</c:v>
                </c:pt>
                <c:pt idx="23">
                  <c:v>1644737835</c:v>
                </c:pt>
                <c:pt idx="24">
                  <c:v>1644739636</c:v>
                </c:pt>
                <c:pt idx="25">
                  <c:v>1644741436</c:v>
                </c:pt>
                <c:pt idx="26">
                  <c:v>1644743236</c:v>
                </c:pt>
                <c:pt idx="27">
                  <c:v>1644745036</c:v>
                </c:pt>
                <c:pt idx="28">
                  <c:v>1644746836</c:v>
                </c:pt>
                <c:pt idx="29">
                  <c:v>1644748636</c:v>
                </c:pt>
                <c:pt idx="30">
                  <c:v>1644750436</c:v>
                </c:pt>
                <c:pt idx="31">
                  <c:v>1644752236</c:v>
                </c:pt>
                <c:pt idx="32">
                  <c:v>1644754036</c:v>
                </c:pt>
                <c:pt idx="33">
                  <c:v>1644755836</c:v>
                </c:pt>
                <c:pt idx="34">
                  <c:v>1644757636</c:v>
                </c:pt>
                <c:pt idx="35">
                  <c:v>1644759437</c:v>
                </c:pt>
                <c:pt idx="36">
                  <c:v>1644761237</c:v>
                </c:pt>
                <c:pt idx="37">
                  <c:v>1644763037</c:v>
                </c:pt>
                <c:pt idx="38">
                  <c:v>1644764837</c:v>
                </c:pt>
                <c:pt idx="39">
                  <c:v>1644766637</c:v>
                </c:pt>
                <c:pt idx="40">
                  <c:v>1644768437</c:v>
                </c:pt>
                <c:pt idx="41">
                  <c:v>1644770237</c:v>
                </c:pt>
                <c:pt idx="42">
                  <c:v>1644772037</c:v>
                </c:pt>
                <c:pt idx="43">
                  <c:v>1644773837</c:v>
                </c:pt>
                <c:pt idx="44">
                  <c:v>1644775637</c:v>
                </c:pt>
                <c:pt idx="45">
                  <c:v>1644777437</c:v>
                </c:pt>
                <c:pt idx="46">
                  <c:v>1644779237</c:v>
                </c:pt>
                <c:pt idx="47">
                  <c:v>1644781038</c:v>
                </c:pt>
                <c:pt idx="48">
                  <c:v>1644782838</c:v>
                </c:pt>
                <c:pt idx="49">
                  <c:v>1644784196</c:v>
                </c:pt>
                <c:pt idx="50">
                  <c:v>1644784638</c:v>
                </c:pt>
                <c:pt idx="51">
                  <c:v>1644786438</c:v>
                </c:pt>
                <c:pt idx="52">
                  <c:v>1644788238</c:v>
                </c:pt>
                <c:pt idx="53">
                  <c:v>1644790038</c:v>
                </c:pt>
                <c:pt idx="54">
                  <c:v>1644791838</c:v>
                </c:pt>
                <c:pt idx="55">
                  <c:v>1644793638</c:v>
                </c:pt>
                <c:pt idx="56">
                  <c:v>1644795438</c:v>
                </c:pt>
                <c:pt idx="57">
                  <c:v>1644797238</c:v>
                </c:pt>
                <c:pt idx="58">
                  <c:v>1644799038</c:v>
                </c:pt>
                <c:pt idx="59">
                  <c:v>1644800838</c:v>
                </c:pt>
                <c:pt idx="60">
                  <c:v>1644802639</c:v>
                </c:pt>
                <c:pt idx="61">
                  <c:v>1644804439</c:v>
                </c:pt>
                <c:pt idx="62">
                  <c:v>1644806239</c:v>
                </c:pt>
                <c:pt idx="63">
                  <c:v>1644808039</c:v>
                </c:pt>
                <c:pt idx="64">
                  <c:v>1644809839</c:v>
                </c:pt>
                <c:pt idx="65">
                  <c:v>1644811639</c:v>
                </c:pt>
                <c:pt idx="66">
                  <c:v>1644813439</c:v>
                </c:pt>
                <c:pt idx="67">
                  <c:v>1644815239</c:v>
                </c:pt>
                <c:pt idx="68">
                  <c:v>1644817039</c:v>
                </c:pt>
                <c:pt idx="69">
                  <c:v>1644818839</c:v>
                </c:pt>
                <c:pt idx="70">
                  <c:v>1644820639</c:v>
                </c:pt>
                <c:pt idx="71">
                  <c:v>1644822439</c:v>
                </c:pt>
                <c:pt idx="72">
                  <c:v>1644824240</c:v>
                </c:pt>
                <c:pt idx="73">
                  <c:v>1644826040</c:v>
                </c:pt>
                <c:pt idx="74">
                  <c:v>1644827840</c:v>
                </c:pt>
                <c:pt idx="75">
                  <c:v>1644829640</c:v>
                </c:pt>
                <c:pt idx="76">
                  <c:v>1644830607</c:v>
                </c:pt>
                <c:pt idx="77">
                  <c:v>1644830612</c:v>
                </c:pt>
                <c:pt idx="78">
                  <c:v>1644831440</c:v>
                </c:pt>
                <c:pt idx="79">
                  <c:v>1644833240</c:v>
                </c:pt>
                <c:pt idx="80">
                  <c:v>1644835040</c:v>
                </c:pt>
                <c:pt idx="81">
                  <c:v>1644836840</c:v>
                </c:pt>
                <c:pt idx="82">
                  <c:v>1644838640</c:v>
                </c:pt>
              </c:numCache>
            </c:numRef>
          </c:xVal>
          <c:yVal>
            <c:numRef>
              <c:f>'5 C'!$I$2:$I$87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0.99960000000000004</c:v>
                </c:pt>
                <c:pt idx="11">
                  <c:v>0.99860000000000004</c:v>
                </c:pt>
                <c:pt idx="12">
                  <c:v>0.998</c:v>
                </c:pt>
                <c:pt idx="13">
                  <c:v>0.99709999999999999</c:v>
                </c:pt>
                <c:pt idx="14">
                  <c:v>0.99650000000000005</c:v>
                </c:pt>
                <c:pt idx="15">
                  <c:v>0.99550000000000005</c:v>
                </c:pt>
                <c:pt idx="16">
                  <c:v>0.99460000000000004</c:v>
                </c:pt>
                <c:pt idx="17">
                  <c:v>0.99360000000000004</c:v>
                </c:pt>
                <c:pt idx="18">
                  <c:v>0.63959999999999995</c:v>
                </c:pt>
                <c:pt idx="19">
                  <c:v>0.63019999999999998</c:v>
                </c:pt>
                <c:pt idx="20">
                  <c:v>0.621</c:v>
                </c:pt>
                <c:pt idx="21">
                  <c:v>0.6119</c:v>
                </c:pt>
                <c:pt idx="22">
                  <c:v>0.60289999999999999</c:v>
                </c:pt>
                <c:pt idx="23">
                  <c:v>0.59409999999999996</c:v>
                </c:pt>
                <c:pt idx="24">
                  <c:v>0.58540000000000003</c:v>
                </c:pt>
                <c:pt idx="25">
                  <c:v>0.57689999999999997</c:v>
                </c:pt>
                <c:pt idx="26">
                  <c:v>0.56840000000000002</c:v>
                </c:pt>
                <c:pt idx="27">
                  <c:v>0.56010000000000004</c:v>
                </c:pt>
                <c:pt idx="28">
                  <c:v>0.55189999999999995</c:v>
                </c:pt>
                <c:pt idx="29">
                  <c:v>0.54379999999999995</c:v>
                </c:pt>
                <c:pt idx="30">
                  <c:v>0.53580000000000005</c:v>
                </c:pt>
                <c:pt idx="31">
                  <c:v>0.52800000000000002</c:v>
                </c:pt>
                <c:pt idx="32">
                  <c:v>0.5202</c:v>
                </c:pt>
                <c:pt idx="33">
                  <c:v>0.51259999999999994</c:v>
                </c:pt>
                <c:pt idx="34">
                  <c:v>0.50509999999999999</c:v>
                </c:pt>
                <c:pt idx="35">
                  <c:v>0.49780000000000002</c:v>
                </c:pt>
                <c:pt idx="36">
                  <c:v>0.4904</c:v>
                </c:pt>
                <c:pt idx="37">
                  <c:v>0.48330000000000001</c:v>
                </c:pt>
                <c:pt idx="38">
                  <c:v>0.47620000000000001</c:v>
                </c:pt>
                <c:pt idx="39">
                  <c:v>0.46920000000000001</c:v>
                </c:pt>
                <c:pt idx="40">
                  <c:v>0.46239999999999998</c:v>
                </c:pt>
                <c:pt idx="41">
                  <c:v>0.4556</c:v>
                </c:pt>
                <c:pt idx="42">
                  <c:v>0.44890000000000002</c:v>
                </c:pt>
                <c:pt idx="43">
                  <c:v>0.44230000000000003</c:v>
                </c:pt>
                <c:pt idx="44">
                  <c:v>0.43590000000000001</c:v>
                </c:pt>
                <c:pt idx="45">
                  <c:v>0.42949999999999999</c:v>
                </c:pt>
                <c:pt idx="46">
                  <c:v>0.42320000000000002</c:v>
                </c:pt>
                <c:pt idx="47">
                  <c:v>0.41699999999999998</c:v>
                </c:pt>
                <c:pt idx="48">
                  <c:v>0.41089999999999999</c:v>
                </c:pt>
                <c:pt idx="49">
                  <c:v>0.40629999999999999</c:v>
                </c:pt>
                <c:pt idx="50">
                  <c:v>0.40489999999999998</c:v>
                </c:pt>
                <c:pt idx="51">
                  <c:v>0.39889999999999998</c:v>
                </c:pt>
                <c:pt idx="52">
                  <c:v>0.3931</c:v>
                </c:pt>
                <c:pt idx="53">
                  <c:v>0.38740000000000002</c:v>
                </c:pt>
                <c:pt idx="54">
                  <c:v>0.38169999999999998</c:v>
                </c:pt>
                <c:pt idx="55">
                  <c:v>0.37609999999999999</c:v>
                </c:pt>
                <c:pt idx="56">
                  <c:v>0.37059999999999998</c:v>
                </c:pt>
                <c:pt idx="57">
                  <c:v>0.36509999999999998</c:v>
                </c:pt>
                <c:pt idx="58">
                  <c:v>0.35980000000000001</c:v>
                </c:pt>
                <c:pt idx="59">
                  <c:v>0.35460000000000003</c:v>
                </c:pt>
                <c:pt idx="60">
                  <c:v>0.34939999999999999</c:v>
                </c:pt>
                <c:pt idx="61">
                  <c:v>0.34429999999999999</c:v>
                </c:pt>
                <c:pt idx="62">
                  <c:v>0.3392</c:v>
                </c:pt>
                <c:pt idx="63">
                  <c:v>0.3342</c:v>
                </c:pt>
                <c:pt idx="64">
                  <c:v>0.32929999999999998</c:v>
                </c:pt>
                <c:pt idx="65">
                  <c:v>0.32450000000000001</c:v>
                </c:pt>
                <c:pt idx="66">
                  <c:v>0.31969999999999998</c:v>
                </c:pt>
                <c:pt idx="67">
                  <c:v>0.31509999999999999</c:v>
                </c:pt>
                <c:pt idx="68">
                  <c:v>0.31040000000000001</c:v>
                </c:pt>
                <c:pt idx="69">
                  <c:v>0.30590000000000001</c:v>
                </c:pt>
                <c:pt idx="70">
                  <c:v>0.3014</c:v>
                </c:pt>
                <c:pt idx="71">
                  <c:v>0.29699999999999999</c:v>
                </c:pt>
                <c:pt idx="72">
                  <c:v>0.29270000000000002</c:v>
                </c:pt>
                <c:pt idx="73">
                  <c:v>0.28839999999999999</c:v>
                </c:pt>
                <c:pt idx="74">
                  <c:v>0.28420000000000001</c:v>
                </c:pt>
                <c:pt idx="75">
                  <c:v>0.28000000000000003</c:v>
                </c:pt>
                <c:pt idx="76">
                  <c:v>0.27779999999999999</c:v>
                </c:pt>
                <c:pt idx="77">
                  <c:v>0.27779999999999999</c:v>
                </c:pt>
                <c:pt idx="78">
                  <c:v>0.27589999999999998</c:v>
                </c:pt>
                <c:pt idx="79">
                  <c:v>0.27189999999999998</c:v>
                </c:pt>
                <c:pt idx="80">
                  <c:v>0.26790000000000003</c:v>
                </c:pt>
                <c:pt idx="81">
                  <c:v>0.26390000000000002</c:v>
                </c:pt>
                <c:pt idx="82">
                  <c:v>0.2601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88216"/>
        <c:axId val="556088608"/>
      </c:scatterChart>
      <c:scatterChart>
        <c:scatterStyle val="lineMarker"/>
        <c:varyColors val="0"/>
        <c:ser>
          <c:idx val="2"/>
          <c:order val="0"/>
          <c:tx>
            <c:strRef>
              <c:f>'5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 C'!$D$2:$D$87</c:f>
              <c:numCache>
                <c:formatCode>General</c:formatCode>
                <c:ptCount val="86"/>
                <c:pt idx="0">
                  <c:v>1644696433</c:v>
                </c:pt>
                <c:pt idx="1">
                  <c:v>1644698233</c:v>
                </c:pt>
                <c:pt idx="2">
                  <c:v>1644700034</c:v>
                </c:pt>
                <c:pt idx="3">
                  <c:v>1644701834</c:v>
                </c:pt>
                <c:pt idx="4">
                  <c:v>1644703634</c:v>
                </c:pt>
                <c:pt idx="5">
                  <c:v>1644705434</c:v>
                </c:pt>
                <c:pt idx="6">
                  <c:v>1644707234</c:v>
                </c:pt>
                <c:pt idx="7">
                  <c:v>1644709034</c:v>
                </c:pt>
                <c:pt idx="8">
                  <c:v>1644710834</c:v>
                </c:pt>
                <c:pt idx="9">
                  <c:v>1644712634</c:v>
                </c:pt>
                <c:pt idx="10">
                  <c:v>1644714434</c:v>
                </c:pt>
                <c:pt idx="11">
                  <c:v>1644716234</c:v>
                </c:pt>
                <c:pt idx="12">
                  <c:v>1644718035</c:v>
                </c:pt>
                <c:pt idx="13">
                  <c:v>1644719835</c:v>
                </c:pt>
                <c:pt idx="14">
                  <c:v>1644721635</c:v>
                </c:pt>
                <c:pt idx="15">
                  <c:v>1644723435</c:v>
                </c:pt>
                <c:pt idx="16">
                  <c:v>1644725235</c:v>
                </c:pt>
                <c:pt idx="17">
                  <c:v>1644727035</c:v>
                </c:pt>
                <c:pt idx="18">
                  <c:v>1644728835</c:v>
                </c:pt>
                <c:pt idx="19">
                  <c:v>1644730635</c:v>
                </c:pt>
                <c:pt idx="20">
                  <c:v>1644732435</c:v>
                </c:pt>
                <c:pt idx="21">
                  <c:v>1644734235</c:v>
                </c:pt>
                <c:pt idx="22">
                  <c:v>1644736035</c:v>
                </c:pt>
                <c:pt idx="23">
                  <c:v>1644737835</c:v>
                </c:pt>
                <c:pt idx="24">
                  <c:v>1644739636</c:v>
                </c:pt>
                <c:pt idx="25">
                  <c:v>1644741436</c:v>
                </c:pt>
                <c:pt idx="26">
                  <c:v>1644743236</c:v>
                </c:pt>
                <c:pt idx="27">
                  <c:v>1644745036</c:v>
                </c:pt>
                <c:pt idx="28">
                  <c:v>1644746836</c:v>
                </c:pt>
                <c:pt idx="29">
                  <c:v>1644748636</c:v>
                </c:pt>
                <c:pt idx="30">
                  <c:v>1644750436</c:v>
                </c:pt>
                <c:pt idx="31">
                  <c:v>1644752236</c:v>
                </c:pt>
                <c:pt idx="32">
                  <c:v>1644754036</c:v>
                </c:pt>
                <c:pt idx="33">
                  <c:v>1644755836</c:v>
                </c:pt>
                <c:pt idx="34">
                  <c:v>1644757636</c:v>
                </c:pt>
                <c:pt idx="35">
                  <c:v>1644759437</c:v>
                </c:pt>
                <c:pt idx="36">
                  <c:v>1644761237</c:v>
                </c:pt>
                <c:pt idx="37">
                  <c:v>1644763037</c:v>
                </c:pt>
                <c:pt idx="38">
                  <c:v>1644764837</c:v>
                </c:pt>
                <c:pt idx="39">
                  <c:v>1644766637</c:v>
                </c:pt>
                <c:pt idx="40">
                  <c:v>1644768437</c:v>
                </c:pt>
                <c:pt idx="41">
                  <c:v>1644770237</c:v>
                </c:pt>
                <c:pt idx="42">
                  <c:v>1644772037</c:v>
                </c:pt>
                <c:pt idx="43">
                  <c:v>1644773837</c:v>
                </c:pt>
                <c:pt idx="44">
                  <c:v>1644775637</c:v>
                </c:pt>
                <c:pt idx="45">
                  <c:v>1644777437</c:v>
                </c:pt>
                <c:pt idx="46">
                  <c:v>1644779237</c:v>
                </c:pt>
                <c:pt idx="47">
                  <c:v>1644781038</c:v>
                </c:pt>
                <c:pt idx="48">
                  <c:v>1644782838</c:v>
                </c:pt>
                <c:pt idx="49">
                  <c:v>1644784196</c:v>
                </c:pt>
                <c:pt idx="50">
                  <c:v>1644784638</c:v>
                </c:pt>
                <c:pt idx="51">
                  <c:v>1644786438</c:v>
                </c:pt>
                <c:pt idx="52">
                  <c:v>1644788238</c:v>
                </c:pt>
                <c:pt idx="53">
                  <c:v>1644790038</c:v>
                </c:pt>
                <c:pt idx="54">
                  <c:v>1644791838</c:v>
                </c:pt>
                <c:pt idx="55">
                  <c:v>1644793638</c:v>
                </c:pt>
                <c:pt idx="56">
                  <c:v>1644795438</c:v>
                </c:pt>
                <c:pt idx="57">
                  <c:v>1644797238</c:v>
                </c:pt>
                <c:pt idx="58">
                  <c:v>1644799038</c:v>
                </c:pt>
                <c:pt idx="59">
                  <c:v>1644800838</c:v>
                </c:pt>
                <c:pt idx="60">
                  <c:v>1644802639</c:v>
                </c:pt>
                <c:pt idx="61">
                  <c:v>1644804439</c:v>
                </c:pt>
                <c:pt idx="62">
                  <c:v>1644806239</c:v>
                </c:pt>
                <c:pt idx="63">
                  <c:v>1644808039</c:v>
                </c:pt>
                <c:pt idx="64">
                  <c:v>1644809839</c:v>
                </c:pt>
                <c:pt idx="65">
                  <c:v>1644811639</c:v>
                </c:pt>
                <c:pt idx="66">
                  <c:v>1644813439</c:v>
                </c:pt>
                <c:pt idx="67">
                  <c:v>1644815239</c:v>
                </c:pt>
                <c:pt idx="68">
                  <c:v>1644817039</c:v>
                </c:pt>
                <c:pt idx="69">
                  <c:v>1644818839</c:v>
                </c:pt>
                <c:pt idx="70">
                  <c:v>1644820639</c:v>
                </c:pt>
                <c:pt idx="71">
                  <c:v>1644822439</c:v>
                </c:pt>
                <c:pt idx="72">
                  <c:v>1644824240</c:v>
                </c:pt>
                <c:pt idx="73">
                  <c:v>1644826040</c:v>
                </c:pt>
                <c:pt idx="74">
                  <c:v>1644827840</c:v>
                </c:pt>
                <c:pt idx="75">
                  <c:v>1644829640</c:v>
                </c:pt>
                <c:pt idx="76">
                  <c:v>1644830607</c:v>
                </c:pt>
                <c:pt idx="77">
                  <c:v>1644830612</c:v>
                </c:pt>
                <c:pt idx="78">
                  <c:v>1644831440</c:v>
                </c:pt>
                <c:pt idx="79">
                  <c:v>1644833240</c:v>
                </c:pt>
                <c:pt idx="80">
                  <c:v>1644835040</c:v>
                </c:pt>
                <c:pt idx="81">
                  <c:v>1644836840</c:v>
                </c:pt>
                <c:pt idx="82">
                  <c:v>1644838640</c:v>
                </c:pt>
              </c:numCache>
            </c:numRef>
          </c:xVal>
          <c:yVal>
            <c:numRef>
              <c:f>'5 C'!$G$2:$G$87</c:f>
              <c:numCache>
                <c:formatCode>General</c:formatCode>
                <c:ptCount val="86"/>
                <c:pt idx="0">
                  <c:v>0.248</c:v>
                </c:pt>
                <c:pt idx="1">
                  <c:v>0.31</c:v>
                </c:pt>
                <c:pt idx="2">
                  <c:v>0.372</c:v>
                </c:pt>
                <c:pt idx="3">
                  <c:v>0.187</c:v>
                </c:pt>
                <c:pt idx="4">
                  <c:v>-5.8000000000000003E-2</c:v>
                </c:pt>
                <c:pt idx="5">
                  <c:v>-5.8000000000000003E-2</c:v>
                </c:pt>
                <c:pt idx="6">
                  <c:v>-5.8000000000000003E-2</c:v>
                </c:pt>
                <c:pt idx="7">
                  <c:v>-5.8000000000000003E-2</c:v>
                </c:pt>
                <c:pt idx="8">
                  <c:v>-5.8000000000000003E-2</c:v>
                </c:pt>
                <c:pt idx="9">
                  <c:v>-5.8000000000000003E-2</c:v>
                </c:pt>
                <c:pt idx="10">
                  <c:v>-5.8000000000000003E-2</c:v>
                </c:pt>
                <c:pt idx="11">
                  <c:v>-5.8000000000000003E-2</c:v>
                </c:pt>
                <c:pt idx="12">
                  <c:v>-5.8000000000000003E-2</c:v>
                </c:pt>
                <c:pt idx="13">
                  <c:v>-5.8000000000000003E-2</c:v>
                </c:pt>
                <c:pt idx="14">
                  <c:v>-5.8000000000000003E-2</c:v>
                </c:pt>
                <c:pt idx="15">
                  <c:v>-5.8000000000000003E-2</c:v>
                </c:pt>
                <c:pt idx="16">
                  <c:v>-5.8000000000000003E-2</c:v>
                </c:pt>
                <c:pt idx="17">
                  <c:v>-5.8000000000000003E-2</c:v>
                </c:pt>
                <c:pt idx="18">
                  <c:v>-5.8000000000000003E-2</c:v>
                </c:pt>
                <c:pt idx="19">
                  <c:v>-5.8000000000000003E-2</c:v>
                </c:pt>
                <c:pt idx="20">
                  <c:v>-5.8000000000000003E-2</c:v>
                </c:pt>
                <c:pt idx="21">
                  <c:v>-0.12</c:v>
                </c:pt>
                <c:pt idx="22">
                  <c:v>-0.12</c:v>
                </c:pt>
                <c:pt idx="23">
                  <c:v>-5.8000000000000003E-2</c:v>
                </c:pt>
                <c:pt idx="24">
                  <c:v>-0.12</c:v>
                </c:pt>
                <c:pt idx="25">
                  <c:v>-0.12</c:v>
                </c:pt>
                <c:pt idx="26">
                  <c:v>-1.232</c:v>
                </c:pt>
                <c:pt idx="27">
                  <c:v>-1.232</c:v>
                </c:pt>
                <c:pt idx="28">
                  <c:v>-1.17</c:v>
                </c:pt>
                <c:pt idx="29">
                  <c:v>-1.232</c:v>
                </c:pt>
                <c:pt idx="30">
                  <c:v>-1.17</c:v>
                </c:pt>
                <c:pt idx="31">
                  <c:v>-1.17</c:v>
                </c:pt>
                <c:pt idx="32">
                  <c:v>-1.232</c:v>
                </c:pt>
                <c:pt idx="33">
                  <c:v>-1.17</c:v>
                </c:pt>
                <c:pt idx="34">
                  <c:v>-1.2929999999999999</c:v>
                </c:pt>
                <c:pt idx="35">
                  <c:v>-1.17</c:v>
                </c:pt>
                <c:pt idx="36">
                  <c:v>-1.17</c:v>
                </c:pt>
                <c:pt idx="37">
                  <c:v>-1.17</c:v>
                </c:pt>
                <c:pt idx="38">
                  <c:v>-3.9449999999999998</c:v>
                </c:pt>
                <c:pt idx="39">
                  <c:v>-1.17</c:v>
                </c:pt>
                <c:pt idx="40">
                  <c:v>-2.2799999999999998</c:v>
                </c:pt>
                <c:pt idx="41">
                  <c:v>-2.2799999999999998</c:v>
                </c:pt>
                <c:pt idx="42">
                  <c:v>-2.403</c:v>
                </c:pt>
                <c:pt idx="43">
                  <c:v>-2.3420000000000001</c:v>
                </c:pt>
                <c:pt idx="44">
                  <c:v>-5.117</c:v>
                </c:pt>
                <c:pt idx="45">
                  <c:v>-2.3420000000000001</c:v>
                </c:pt>
                <c:pt idx="46">
                  <c:v>-2.403</c:v>
                </c:pt>
                <c:pt idx="47">
                  <c:v>-2.403</c:v>
                </c:pt>
                <c:pt idx="48">
                  <c:v>-2.3420000000000001</c:v>
                </c:pt>
                <c:pt idx="49">
                  <c:v>-6.782</c:v>
                </c:pt>
                <c:pt idx="50">
                  <c:v>-7.6449999999999996</c:v>
                </c:pt>
                <c:pt idx="51">
                  <c:v>-4.3150000000000004</c:v>
                </c:pt>
                <c:pt idx="52">
                  <c:v>-4.6230000000000002</c:v>
                </c:pt>
                <c:pt idx="53">
                  <c:v>-4.6849999999999996</c:v>
                </c:pt>
                <c:pt idx="54">
                  <c:v>-4.6230000000000002</c:v>
                </c:pt>
                <c:pt idx="55">
                  <c:v>-4.5</c:v>
                </c:pt>
                <c:pt idx="56">
                  <c:v>-4.4379999999999997</c:v>
                </c:pt>
                <c:pt idx="57">
                  <c:v>-4.3769999999999998</c:v>
                </c:pt>
                <c:pt idx="58">
                  <c:v>-4.5620000000000003</c:v>
                </c:pt>
                <c:pt idx="59">
                  <c:v>-4.4379999999999997</c:v>
                </c:pt>
                <c:pt idx="60">
                  <c:v>-4.7469999999999999</c:v>
                </c:pt>
                <c:pt idx="61">
                  <c:v>-4.3769999999999998</c:v>
                </c:pt>
                <c:pt idx="62">
                  <c:v>-4.6230000000000002</c:v>
                </c:pt>
                <c:pt idx="63">
                  <c:v>-4.3769999999999998</c:v>
                </c:pt>
                <c:pt idx="64">
                  <c:v>-4.5</c:v>
                </c:pt>
                <c:pt idx="65">
                  <c:v>-7.3979999999999997</c:v>
                </c:pt>
                <c:pt idx="66">
                  <c:v>-4.6230000000000002</c:v>
                </c:pt>
                <c:pt idx="67">
                  <c:v>-4.5620000000000003</c:v>
                </c:pt>
                <c:pt idx="68">
                  <c:v>-4.2530000000000001</c:v>
                </c:pt>
                <c:pt idx="69">
                  <c:v>-4.5620000000000003</c:v>
                </c:pt>
                <c:pt idx="70">
                  <c:v>-4.5</c:v>
                </c:pt>
                <c:pt idx="71">
                  <c:v>-4.6230000000000002</c:v>
                </c:pt>
                <c:pt idx="72">
                  <c:v>-4.6230000000000002</c:v>
                </c:pt>
                <c:pt idx="73">
                  <c:v>-4.7469999999999999</c:v>
                </c:pt>
                <c:pt idx="74">
                  <c:v>-4.5620000000000003</c:v>
                </c:pt>
                <c:pt idx="75">
                  <c:v>-4.7469999999999999</c:v>
                </c:pt>
                <c:pt idx="76">
                  <c:v>-4.6230000000000002</c:v>
                </c:pt>
                <c:pt idx="77">
                  <c:v>-4.5</c:v>
                </c:pt>
                <c:pt idx="78">
                  <c:v>-4.7469999999999999</c:v>
                </c:pt>
                <c:pt idx="79">
                  <c:v>-7.6449999999999996</c:v>
                </c:pt>
                <c:pt idx="80">
                  <c:v>-5.4870000000000001</c:v>
                </c:pt>
                <c:pt idx="81">
                  <c:v>-0.8</c:v>
                </c:pt>
                <c:pt idx="82">
                  <c:v>-0.8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89000"/>
        <c:axId val="556079200"/>
      </c:scatterChart>
      <c:valAx>
        <c:axId val="55608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8608"/>
        <c:crosses val="autoZero"/>
        <c:crossBetween val="midCat"/>
      </c:valAx>
      <c:valAx>
        <c:axId val="5560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8216"/>
        <c:crosses val="autoZero"/>
        <c:crossBetween val="midCat"/>
      </c:valAx>
      <c:valAx>
        <c:axId val="556079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9000"/>
        <c:crosses val="max"/>
        <c:crossBetween val="midCat"/>
      </c:valAx>
      <c:valAx>
        <c:axId val="556089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607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</c:numCache>
            </c:numRef>
          </c:xVal>
          <c:yVal>
            <c:numRef>
              <c:f>'5 C'!$F$2:$F$87</c:f>
              <c:numCache>
                <c:formatCode>General</c:formatCode>
                <c:ptCount val="86"/>
                <c:pt idx="0">
                  <c:v>14.438000000000001</c:v>
                </c:pt>
                <c:pt idx="1">
                  <c:v>14.446</c:v>
                </c:pt>
                <c:pt idx="2">
                  <c:v>14.442</c:v>
                </c:pt>
                <c:pt idx="3">
                  <c:v>14.377000000000001</c:v>
                </c:pt>
                <c:pt idx="4">
                  <c:v>14.122999999999999</c:v>
                </c:pt>
                <c:pt idx="5">
                  <c:v>13.99</c:v>
                </c:pt>
                <c:pt idx="6">
                  <c:v>13.872999999999999</c:v>
                </c:pt>
                <c:pt idx="7">
                  <c:v>13.77</c:v>
                </c:pt>
                <c:pt idx="8">
                  <c:v>13.706</c:v>
                </c:pt>
                <c:pt idx="9">
                  <c:v>13.641</c:v>
                </c:pt>
                <c:pt idx="10">
                  <c:v>13.589</c:v>
                </c:pt>
                <c:pt idx="11">
                  <c:v>13.551</c:v>
                </c:pt>
                <c:pt idx="12">
                  <c:v>13.521000000000001</c:v>
                </c:pt>
                <c:pt idx="13">
                  <c:v>13.477</c:v>
                </c:pt>
                <c:pt idx="14">
                  <c:v>13.446999999999999</c:v>
                </c:pt>
                <c:pt idx="15">
                  <c:v>13.422000000000001</c:v>
                </c:pt>
                <c:pt idx="16">
                  <c:v>13.396000000000001</c:v>
                </c:pt>
                <c:pt idx="17">
                  <c:v>13.378</c:v>
                </c:pt>
                <c:pt idx="18">
                  <c:v>13.352</c:v>
                </c:pt>
                <c:pt idx="19">
                  <c:v>13.339</c:v>
                </c:pt>
                <c:pt idx="20">
                  <c:v>13.318</c:v>
                </c:pt>
                <c:pt idx="21">
                  <c:v>13.305</c:v>
                </c:pt>
                <c:pt idx="22">
                  <c:v>13.287000000000001</c:v>
                </c:pt>
                <c:pt idx="23">
                  <c:v>13.287000000000001</c:v>
                </c:pt>
                <c:pt idx="24">
                  <c:v>13.275</c:v>
                </c:pt>
                <c:pt idx="25">
                  <c:v>13.262</c:v>
                </c:pt>
                <c:pt idx="26">
                  <c:v>13.193</c:v>
                </c:pt>
                <c:pt idx="27">
                  <c:v>13.206</c:v>
                </c:pt>
                <c:pt idx="28">
                  <c:v>13.202</c:v>
                </c:pt>
                <c:pt idx="29">
                  <c:v>13.21</c:v>
                </c:pt>
                <c:pt idx="30">
                  <c:v>13.21</c:v>
                </c:pt>
                <c:pt idx="31">
                  <c:v>13.206</c:v>
                </c:pt>
                <c:pt idx="32">
                  <c:v>13.206</c:v>
                </c:pt>
                <c:pt idx="33">
                  <c:v>13.196999999999999</c:v>
                </c:pt>
                <c:pt idx="34">
                  <c:v>13.202</c:v>
                </c:pt>
                <c:pt idx="35">
                  <c:v>13.206</c:v>
                </c:pt>
                <c:pt idx="36">
                  <c:v>13.215</c:v>
                </c:pt>
                <c:pt idx="37">
                  <c:v>13.202</c:v>
                </c:pt>
                <c:pt idx="38">
                  <c:v>13.106999999999999</c:v>
                </c:pt>
                <c:pt idx="39">
                  <c:v>13.21</c:v>
                </c:pt>
                <c:pt idx="40">
                  <c:v>13.18</c:v>
                </c:pt>
                <c:pt idx="41">
                  <c:v>13.167999999999999</c:v>
                </c:pt>
                <c:pt idx="42">
                  <c:v>13.154</c:v>
                </c:pt>
                <c:pt idx="43">
                  <c:v>13.154</c:v>
                </c:pt>
                <c:pt idx="44">
                  <c:v>13.06</c:v>
                </c:pt>
                <c:pt idx="45">
                  <c:v>13.15</c:v>
                </c:pt>
                <c:pt idx="46">
                  <c:v>13.15</c:v>
                </c:pt>
                <c:pt idx="47">
                  <c:v>13.146000000000001</c:v>
                </c:pt>
                <c:pt idx="48">
                  <c:v>13.137</c:v>
                </c:pt>
                <c:pt idx="49">
                  <c:v>12.999000000000001</c:v>
                </c:pt>
                <c:pt idx="50">
                  <c:v>12.961</c:v>
                </c:pt>
                <c:pt idx="51">
                  <c:v>13.038</c:v>
                </c:pt>
                <c:pt idx="52">
                  <c:v>13.025</c:v>
                </c:pt>
                <c:pt idx="53">
                  <c:v>12.999000000000001</c:v>
                </c:pt>
                <c:pt idx="54">
                  <c:v>12.977</c:v>
                </c:pt>
                <c:pt idx="55">
                  <c:v>12.957000000000001</c:v>
                </c:pt>
                <c:pt idx="56">
                  <c:v>12.943</c:v>
                </c:pt>
                <c:pt idx="57">
                  <c:v>12.965</c:v>
                </c:pt>
                <c:pt idx="58">
                  <c:v>12.939</c:v>
                </c:pt>
                <c:pt idx="59">
                  <c:v>12.935</c:v>
                </c:pt>
                <c:pt idx="60">
                  <c:v>12.922000000000001</c:v>
                </c:pt>
                <c:pt idx="61">
                  <c:v>12.909000000000001</c:v>
                </c:pt>
                <c:pt idx="62">
                  <c:v>12.917999999999999</c:v>
                </c:pt>
                <c:pt idx="63">
                  <c:v>12.909000000000001</c:v>
                </c:pt>
                <c:pt idx="64">
                  <c:v>12.887</c:v>
                </c:pt>
                <c:pt idx="65">
                  <c:v>12.78</c:v>
                </c:pt>
                <c:pt idx="66">
                  <c:v>12.856999999999999</c:v>
                </c:pt>
                <c:pt idx="67">
                  <c:v>12.84</c:v>
                </c:pt>
                <c:pt idx="68">
                  <c:v>12.814</c:v>
                </c:pt>
                <c:pt idx="69">
                  <c:v>12.78</c:v>
                </c:pt>
                <c:pt idx="70">
                  <c:v>12.741</c:v>
                </c:pt>
                <c:pt idx="71">
                  <c:v>12.711</c:v>
                </c:pt>
                <c:pt idx="72">
                  <c:v>12.667999999999999</c:v>
                </c:pt>
                <c:pt idx="73">
                  <c:v>12.621</c:v>
                </c:pt>
                <c:pt idx="74">
                  <c:v>12.53</c:v>
                </c:pt>
                <c:pt idx="75">
                  <c:v>12.492000000000001</c:v>
                </c:pt>
                <c:pt idx="76">
                  <c:v>12.448</c:v>
                </c:pt>
                <c:pt idx="77">
                  <c:v>12.444000000000001</c:v>
                </c:pt>
                <c:pt idx="78">
                  <c:v>12.379</c:v>
                </c:pt>
                <c:pt idx="79">
                  <c:v>11.893000000000001</c:v>
                </c:pt>
                <c:pt idx="80">
                  <c:v>10.571</c:v>
                </c:pt>
                <c:pt idx="81">
                  <c:v>10.484999999999999</c:v>
                </c:pt>
                <c:pt idx="82">
                  <c:v>9.9209999999999994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'5 C'!$M$1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</c:numCache>
            </c:numRef>
          </c:xVal>
          <c:yVal>
            <c:numRef>
              <c:f>'5 C'!$M$2:$M$87</c:f>
              <c:numCache>
                <c:formatCode>General</c:formatCode>
                <c:ptCount val="86"/>
                <c:pt idx="0">
                  <c:v>14.435083520000001</c:v>
                </c:pt>
                <c:pt idx="1">
                  <c:v>14.442354399999999</c:v>
                </c:pt>
                <c:pt idx="2">
                  <c:v>14.437625280000001</c:v>
                </c:pt>
                <c:pt idx="3">
                  <c:v>14.37480088</c:v>
                </c:pt>
                <c:pt idx="4">
                  <c:v>14.12368208</c:v>
                </c:pt>
                <c:pt idx="5">
                  <c:v>13.990682080000001</c:v>
                </c:pt>
                <c:pt idx="6">
                  <c:v>13.87368208</c:v>
                </c:pt>
                <c:pt idx="7">
                  <c:v>13.77068208</c:v>
                </c:pt>
                <c:pt idx="8">
                  <c:v>13.70668208</c:v>
                </c:pt>
                <c:pt idx="9">
                  <c:v>13.641682080000001</c:v>
                </c:pt>
                <c:pt idx="10">
                  <c:v>13.589682080000001</c:v>
                </c:pt>
                <c:pt idx="11">
                  <c:v>13.551682080000001</c:v>
                </c:pt>
                <c:pt idx="12">
                  <c:v>13.521682080000001</c:v>
                </c:pt>
                <c:pt idx="13">
                  <c:v>13.477682080000001</c:v>
                </c:pt>
                <c:pt idx="14">
                  <c:v>13.44768208</c:v>
                </c:pt>
                <c:pt idx="15">
                  <c:v>13.422682080000001</c:v>
                </c:pt>
                <c:pt idx="16">
                  <c:v>13.396682080000001</c:v>
                </c:pt>
                <c:pt idx="17">
                  <c:v>13.378682080000001</c:v>
                </c:pt>
                <c:pt idx="18">
                  <c:v>13.352682080000001</c:v>
                </c:pt>
                <c:pt idx="19">
                  <c:v>13.339682080000001</c:v>
                </c:pt>
                <c:pt idx="20">
                  <c:v>13.31868208</c:v>
                </c:pt>
                <c:pt idx="21">
                  <c:v>13.306411199999999</c:v>
                </c:pt>
                <c:pt idx="22">
                  <c:v>13.288411200000001</c:v>
                </c:pt>
                <c:pt idx="23">
                  <c:v>13.287682080000002</c:v>
                </c:pt>
                <c:pt idx="24">
                  <c:v>13.2764112</c:v>
                </c:pt>
                <c:pt idx="25">
                  <c:v>13.2634112</c:v>
                </c:pt>
                <c:pt idx="26">
                  <c:v>13.20748832</c:v>
                </c:pt>
                <c:pt idx="27">
                  <c:v>13.220488319999999</c:v>
                </c:pt>
                <c:pt idx="28">
                  <c:v>13.215759200000001</c:v>
                </c:pt>
                <c:pt idx="29">
                  <c:v>13.224488320000001</c:v>
                </c:pt>
                <c:pt idx="30">
                  <c:v>13.223759200000002</c:v>
                </c:pt>
                <c:pt idx="31">
                  <c:v>13.2197592</c:v>
                </c:pt>
                <c:pt idx="32">
                  <c:v>13.220488319999999</c:v>
                </c:pt>
                <c:pt idx="33">
                  <c:v>13.2107592</c:v>
                </c:pt>
                <c:pt idx="34">
                  <c:v>13.217205679999999</c:v>
                </c:pt>
                <c:pt idx="35">
                  <c:v>13.2197592</c:v>
                </c:pt>
                <c:pt idx="36">
                  <c:v>13.228759200000001</c:v>
                </c:pt>
                <c:pt idx="37">
                  <c:v>13.215759200000001</c:v>
                </c:pt>
                <c:pt idx="38">
                  <c:v>13.1533932</c:v>
                </c:pt>
                <c:pt idx="39">
                  <c:v>13.223759200000002</c:v>
                </c:pt>
                <c:pt idx="40">
                  <c:v>13.2068128</c:v>
                </c:pt>
                <c:pt idx="41">
                  <c:v>13.194812799999999</c:v>
                </c:pt>
                <c:pt idx="42">
                  <c:v>13.18225928</c:v>
                </c:pt>
                <c:pt idx="43">
                  <c:v>13.181541920000001</c:v>
                </c:pt>
                <c:pt idx="44">
                  <c:v>13.120175920000001</c:v>
                </c:pt>
                <c:pt idx="45">
                  <c:v>13.177541920000001</c:v>
                </c:pt>
                <c:pt idx="46">
                  <c:v>13.178259280000001</c:v>
                </c:pt>
                <c:pt idx="47">
                  <c:v>13.174259280000001</c:v>
                </c:pt>
                <c:pt idx="48">
                  <c:v>13.164541920000001</c:v>
                </c:pt>
                <c:pt idx="49">
                  <c:v>13.07875632</c:v>
                </c:pt>
                <c:pt idx="50">
                  <c:v>13.050905200000001</c:v>
                </c:pt>
                <c:pt idx="51">
                  <c:v>13.0887444</c:v>
                </c:pt>
                <c:pt idx="52">
                  <c:v>13.079366480000001</c:v>
                </c:pt>
                <c:pt idx="53">
                  <c:v>13.0540956</c:v>
                </c:pt>
                <c:pt idx="54">
                  <c:v>13.031366480000001</c:v>
                </c:pt>
                <c:pt idx="55">
                  <c:v>13.009920000000001</c:v>
                </c:pt>
                <c:pt idx="56">
                  <c:v>12.995190879999999</c:v>
                </c:pt>
                <c:pt idx="57">
                  <c:v>13.01647352</c:v>
                </c:pt>
                <c:pt idx="58">
                  <c:v>12.992649119999999</c:v>
                </c:pt>
                <c:pt idx="59">
                  <c:v>12.98719088</c:v>
                </c:pt>
                <c:pt idx="60">
                  <c:v>12.977824720000001</c:v>
                </c:pt>
                <c:pt idx="61">
                  <c:v>12.960473520000001</c:v>
                </c:pt>
                <c:pt idx="62">
                  <c:v>12.97236648</c:v>
                </c:pt>
                <c:pt idx="63">
                  <c:v>12.960473520000001</c:v>
                </c:pt>
                <c:pt idx="64">
                  <c:v>12.939920000000001</c:v>
                </c:pt>
                <c:pt idx="65">
                  <c:v>12.86700048</c:v>
                </c:pt>
                <c:pt idx="66">
                  <c:v>12.91136648</c:v>
                </c:pt>
                <c:pt idx="67">
                  <c:v>12.893649119999999</c:v>
                </c:pt>
                <c:pt idx="68">
                  <c:v>12.86401528</c:v>
                </c:pt>
                <c:pt idx="69">
                  <c:v>12.833649119999999</c:v>
                </c:pt>
                <c:pt idx="70">
                  <c:v>12.79392</c:v>
                </c:pt>
                <c:pt idx="71">
                  <c:v>12.765366480000001</c:v>
                </c:pt>
                <c:pt idx="72">
                  <c:v>12.72236648</c:v>
                </c:pt>
                <c:pt idx="73">
                  <c:v>12.676824720000001</c:v>
                </c:pt>
                <c:pt idx="74">
                  <c:v>12.583649119999999</c:v>
                </c:pt>
                <c:pt idx="75">
                  <c:v>12.547824720000001</c:v>
                </c:pt>
                <c:pt idx="76">
                  <c:v>12.502366480000001</c:v>
                </c:pt>
                <c:pt idx="77">
                  <c:v>12.496920000000001</c:v>
                </c:pt>
                <c:pt idx="78">
                  <c:v>12.43482472</c:v>
                </c:pt>
                <c:pt idx="79">
                  <c:v>11.982905200000001</c:v>
                </c:pt>
                <c:pt idx="80">
                  <c:v>10.635527119999999</c:v>
                </c:pt>
                <c:pt idx="81">
                  <c:v>10.494408</c:v>
                </c:pt>
                <c:pt idx="82">
                  <c:v>9.9304079999999999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'5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</c:numCache>
            </c:numRef>
          </c:xVal>
          <c:yVal>
            <c:numRef>
              <c:f>'5 C'!$K$2:$K$87</c:f>
              <c:numCache>
                <c:formatCode>General</c:formatCode>
                <c:ptCount val="86"/>
                <c:pt idx="0">
                  <c:v>14.433999999999999</c:v>
                </c:pt>
                <c:pt idx="1">
                  <c:v>14.443</c:v>
                </c:pt>
                <c:pt idx="2">
                  <c:v>14.438000000000001</c:v>
                </c:pt>
                <c:pt idx="3">
                  <c:v>14.375</c:v>
                </c:pt>
                <c:pt idx="4">
                  <c:v>14.124000000000001</c:v>
                </c:pt>
                <c:pt idx="5">
                  <c:v>13.991</c:v>
                </c:pt>
                <c:pt idx="6">
                  <c:v>13.874000000000001</c:v>
                </c:pt>
                <c:pt idx="7">
                  <c:v>13.771000000000001</c:v>
                </c:pt>
                <c:pt idx="8">
                  <c:v>13.707000000000001</c:v>
                </c:pt>
                <c:pt idx="9">
                  <c:v>13.641999999999999</c:v>
                </c:pt>
                <c:pt idx="10">
                  <c:v>13.59</c:v>
                </c:pt>
                <c:pt idx="11">
                  <c:v>13.552</c:v>
                </c:pt>
                <c:pt idx="12">
                  <c:v>13.521000000000001</c:v>
                </c:pt>
                <c:pt idx="13">
                  <c:v>13.478</c:v>
                </c:pt>
                <c:pt idx="14">
                  <c:v>13.448</c:v>
                </c:pt>
                <c:pt idx="15">
                  <c:v>13.422000000000001</c:v>
                </c:pt>
                <c:pt idx="16">
                  <c:v>13.397</c:v>
                </c:pt>
                <c:pt idx="17">
                  <c:v>13.379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90568"/>
        <c:axId val="556090960"/>
      </c:scatterChart>
      <c:scatterChart>
        <c:scatterStyle val="lineMarker"/>
        <c:varyColors val="0"/>
        <c:ser>
          <c:idx val="0"/>
          <c:order val="0"/>
          <c:tx>
            <c:strRef>
              <c:f>'5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'5 C'!$A$2:$A$86</c:f>
              <c:numCache>
                <c:formatCode>General</c:formatCode>
                <c:ptCount val="85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</c:numCache>
            </c:numRef>
          </c:xVal>
          <c:yVal>
            <c:numRef>
              <c:f>'5 C'!$E$2:$E$87</c:f>
              <c:numCache>
                <c:formatCode>General</c:formatCode>
                <c:ptCount val="86"/>
                <c:pt idx="0">
                  <c:v>18.315000000000001</c:v>
                </c:pt>
                <c:pt idx="1">
                  <c:v>18.375</c:v>
                </c:pt>
                <c:pt idx="2">
                  <c:v>18.372</c:v>
                </c:pt>
                <c:pt idx="3">
                  <c:v>18.202000000000002</c:v>
                </c:pt>
                <c:pt idx="4">
                  <c:v>17.702999999999999</c:v>
                </c:pt>
                <c:pt idx="5">
                  <c:v>16.687000000000001</c:v>
                </c:pt>
                <c:pt idx="6">
                  <c:v>15.568</c:v>
                </c:pt>
                <c:pt idx="7">
                  <c:v>14.512</c:v>
                </c:pt>
                <c:pt idx="8">
                  <c:v>13.672000000000001</c:v>
                </c:pt>
                <c:pt idx="9">
                  <c:v>12.955</c:v>
                </c:pt>
                <c:pt idx="10">
                  <c:v>12.275</c:v>
                </c:pt>
                <c:pt idx="11">
                  <c:v>11.647</c:v>
                </c:pt>
                <c:pt idx="12">
                  <c:v>11.042999999999999</c:v>
                </c:pt>
                <c:pt idx="13">
                  <c:v>10.518000000000001</c:v>
                </c:pt>
                <c:pt idx="14">
                  <c:v>10</c:v>
                </c:pt>
                <c:pt idx="15">
                  <c:v>9.4779999999999998</c:v>
                </c:pt>
                <c:pt idx="16">
                  <c:v>8.9120000000000008</c:v>
                </c:pt>
                <c:pt idx="17">
                  <c:v>8.39</c:v>
                </c:pt>
                <c:pt idx="18">
                  <c:v>7.9269999999999996</c:v>
                </c:pt>
                <c:pt idx="19">
                  <c:v>7.4770000000000003</c:v>
                </c:pt>
                <c:pt idx="20">
                  <c:v>7.0030000000000001</c:v>
                </c:pt>
                <c:pt idx="21">
                  <c:v>6.577</c:v>
                </c:pt>
                <c:pt idx="22">
                  <c:v>6.18</c:v>
                </c:pt>
                <c:pt idx="23">
                  <c:v>5.8179999999999996</c:v>
                </c:pt>
                <c:pt idx="24">
                  <c:v>5.5</c:v>
                </c:pt>
                <c:pt idx="25">
                  <c:v>5.202</c:v>
                </c:pt>
                <c:pt idx="26">
                  <c:v>6.23</c:v>
                </c:pt>
                <c:pt idx="27">
                  <c:v>6.7080000000000002</c:v>
                </c:pt>
                <c:pt idx="28">
                  <c:v>6.2949999999999999</c:v>
                </c:pt>
                <c:pt idx="29">
                  <c:v>5.7779999999999996</c:v>
                </c:pt>
                <c:pt idx="30">
                  <c:v>5.2850000000000001</c:v>
                </c:pt>
                <c:pt idx="31">
                  <c:v>4.8479999999999999</c:v>
                </c:pt>
                <c:pt idx="32">
                  <c:v>4.4420000000000002</c:v>
                </c:pt>
                <c:pt idx="33">
                  <c:v>6.6269999999999998</c:v>
                </c:pt>
                <c:pt idx="34">
                  <c:v>6.5979999999999999</c:v>
                </c:pt>
                <c:pt idx="35">
                  <c:v>5.92</c:v>
                </c:pt>
                <c:pt idx="36">
                  <c:v>5.2149999999999999</c:v>
                </c:pt>
                <c:pt idx="37">
                  <c:v>4.6479999999999997</c:v>
                </c:pt>
                <c:pt idx="38">
                  <c:v>4.8819999999999997</c:v>
                </c:pt>
                <c:pt idx="39">
                  <c:v>6.7130000000000001</c:v>
                </c:pt>
                <c:pt idx="40">
                  <c:v>6.1870000000000003</c:v>
                </c:pt>
                <c:pt idx="41">
                  <c:v>5.4580000000000002</c:v>
                </c:pt>
                <c:pt idx="42">
                  <c:v>4.867</c:v>
                </c:pt>
                <c:pt idx="43">
                  <c:v>4.4779999999999998</c:v>
                </c:pt>
                <c:pt idx="44">
                  <c:v>5.4119999999999999</c:v>
                </c:pt>
                <c:pt idx="45">
                  <c:v>6.6630000000000003</c:v>
                </c:pt>
                <c:pt idx="46">
                  <c:v>6.04</c:v>
                </c:pt>
                <c:pt idx="47">
                  <c:v>5.2850000000000001</c:v>
                </c:pt>
                <c:pt idx="48">
                  <c:v>4.6399999999999997</c:v>
                </c:pt>
                <c:pt idx="49">
                  <c:v>4.2770000000000001</c:v>
                </c:pt>
                <c:pt idx="50">
                  <c:v>4.827</c:v>
                </c:pt>
                <c:pt idx="51">
                  <c:v>6.6920000000000002</c:v>
                </c:pt>
                <c:pt idx="52">
                  <c:v>6.3029999999999999</c:v>
                </c:pt>
                <c:pt idx="53">
                  <c:v>5.57</c:v>
                </c:pt>
                <c:pt idx="54">
                  <c:v>4.9349999999999996</c:v>
                </c:pt>
                <c:pt idx="55">
                  <c:v>4.415</c:v>
                </c:pt>
                <c:pt idx="56">
                  <c:v>5.8019999999999996</c:v>
                </c:pt>
                <c:pt idx="57">
                  <c:v>6.5650000000000004</c:v>
                </c:pt>
                <c:pt idx="58">
                  <c:v>5.8730000000000002</c:v>
                </c:pt>
                <c:pt idx="59">
                  <c:v>5.077</c:v>
                </c:pt>
                <c:pt idx="60">
                  <c:v>4.4119999999999999</c:v>
                </c:pt>
                <c:pt idx="61">
                  <c:v>6.0019999999999998</c:v>
                </c:pt>
                <c:pt idx="62">
                  <c:v>6.4550000000000001</c:v>
                </c:pt>
                <c:pt idx="63">
                  <c:v>5.6680000000000001</c:v>
                </c:pt>
                <c:pt idx="64">
                  <c:v>4.8170000000000002</c:v>
                </c:pt>
                <c:pt idx="65">
                  <c:v>4.2229999999999999</c:v>
                </c:pt>
                <c:pt idx="66">
                  <c:v>6.5720000000000001</c:v>
                </c:pt>
                <c:pt idx="67">
                  <c:v>6.1420000000000003</c:v>
                </c:pt>
                <c:pt idx="68">
                  <c:v>5.1820000000000004</c:v>
                </c:pt>
                <c:pt idx="69">
                  <c:v>4.3029999999999999</c:v>
                </c:pt>
                <c:pt idx="70">
                  <c:v>6.14</c:v>
                </c:pt>
                <c:pt idx="71">
                  <c:v>6.2320000000000002</c:v>
                </c:pt>
                <c:pt idx="72">
                  <c:v>5.2830000000000004</c:v>
                </c:pt>
                <c:pt idx="73">
                  <c:v>4.3019999999999996</c:v>
                </c:pt>
                <c:pt idx="74">
                  <c:v>5.91</c:v>
                </c:pt>
                <c:pt idx="75">
                  <c:v>6.2380000000000004</c:v>
                </c:pt>
                <c:pt idx="76">
                  <c:v>5.7320000000000002</c:v>
                </c:pt>
                <c:pt idx="77">
                  <c:v>5.7320000000000002</c:v>
                </c:pt>
                <c:pt idx="78">
                  <c:v>5.2080000000000002</c:v>
                </c:pt>
                <c:pt idx="79">
                  <c:v>4.1269999999999998</c:v>
                </c:pt>
                <c:pt idx="80">
                  <c:v>5.9729999999999999</c:v>
                </c:pt>
                <c:pt idx="81">
                  <c:v>6.0750000000000002</c:v>
                </c:pt>
                <c:pt idx="82">
                  <c:v>4.9029999999999996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</c:numCache>
            </c:numRef>
          </c:xVal>
          <c:yVal>
            <c:numRef>
              <c:f>'5 C'!$G$2:$G$87</c:f>
              <c:numCache>
                <c:formatCode>General</c:formatCode>
                <c:ptCount val="86"/>
                <c:pt idx="0">
                  <c:v>0.248</c:v>
                </c:pt>
                <c:pt idx="1">
                  <c:v>0.31</c:v>
                </c:pt>
                <c:pt idx="2">
                  <c:v>0.372</c:v>
                </c:pt>
                <c:pt idx="3">
                  <c:v>0.187</c:v>
                </c:pt>
                <c:pt idx="4">
                  <c:v>-5.8000000000000003E-2</c:v>
                </c:pt>
                <c:pt idx="5">
                  <c:v>-5.8000000000000003E-2</c:v>
                </c:pt>
                <c:pt idx="6">
                  <c:v>-5.8000000000000003E-2</c:v>
                </c:pt>
                <c:pt idx="7">
                  <c:v>-5.8000000000000003E-2</c:v>
                </c:pt>
                <c:pt idx="8">
                  <c:v>-5.8000000000000003E-2</c:v>
                </c:pt>
                <c:pt idx="9">
                  <c:v>-5.8000000000000003E-2</c:v>
                </c:pt>
                <c:pt idx="10">
                  <c:v>-5.8000000000000003E-2</c:v>
                </c:pt>
                <c:pt idx="11">
                  <c:v>-5.8000000000000003E-2</c:v>
                </c:pt>
                <c:pt idx="12">
                  <c:v>-5.8000000000000003E-2</c:v>
                </c:pt>
                <c:pt idx="13">
                  <c:v>-5.8000000000000003E-2</c:v>
                </c:pt>
                <c:pt idx="14">
                  <c:v>-5.8000000000000003E-2</c:v>
                </c:pt>
                <c:pt idx="15">
                  <c:v>-5.8000000000000003E-2</c:v>
                </c:pt>
                <c:pt idx="16">
                  <c:v>-5.8000000000000003E-2</c:v>
                </c:pt>
                <c:pt idx="17">
                  <c:v>-5.8000000000000003E-2</c:v>
                </c:pt>
                <c:pt idx="18">
                  <c:v>-5.8000000000000003E-2</c:v>
                </c:pt>
                <c:pt idx="19">
                  <c:v>-5.8000000000000003E-2</c:v>
                </c:pt>
                <c:pt idx="20">
                  <c:v>-5.8000000000000003E-2</c:v>
                </c:pt>
                <c:pt idx="21">
                  <c:v>-0.12</c:v>
                </c:pt>
                <c:pt idx="22">
                  <c:v>-0.12</c:v>
                </c:pt>
                <c:pt idx="23">
                  <c:v>-5.8000000000000003E-2</c:v>
                </c:pt>
                <c:pt idx="24">
                  <c:v>-0.12</c:v>
                </c:pt>
                <c:pt idx="25">
                  <c:v>-0.12</c:v>
                </c:pt>
                <c:pt idx="26">
                  <c:v>-1.232</c:v>
                </c:pt>
                <c:pt idx="27">
                  <c:v>-1.232</c:v>
                </c:pt>
                <c:pt idx="28">
                  <c:v>-1.17</c:v>
                </c:pt>
                <c:pt idx="29">
                  <c:v>-1.232</c:v>
                </c:pt>
                <c:pt idx="30">
                  <c:v>-1.17</c:v>
                </c:pt>
                <c:pt idx="31">
                  <c:v>-1.17</c:v>
                </c:pt>
                <c:pt idx="32">
                  <c:v>-1.232</c:v>
                </c:pt>
                <c:pt idx="33">
                  <c:v>-1.17</c:v>
                </c:pt>
                <c:pt idx="34">
                  <c:v>-1.2929999999999999</c:v>
                </c:pt>
                <c:pt idx="35">
                  <c:v>-1.17</c:v>
                </c:pt>
                <c:pt idx="36">
                  <c:v>-1.17</c:v>
                </c:pt>
                <c:pt idx="37">
                  <c:v>-1.17</c:v>
                </c:pt>
                <c:pt idx="38">
                  <c:v>-3.9449999999999998</c:v>
                </c:pt>
                <c:pt idx="39">
                  <c:v>-1.17</c:v>
                </c:pt>
                <c:pt idx="40">
                  <c:v>-2.2799999999999998</c:v>
                </c:pt>
                <c:pt idx="41">
                  <c:v>-2.2799999999999998</c:v>
                </c:pt>
                <c:pt idx="42">
                  <c:v>-2.403</c:v>
                </c:pt>
                <c:pt idx="43">
                  <c:v>-2.3420000000000001</c:v>
                </c:pt>
                <c:pt idx="44">
                  <c:v>-5.117</c:v>
                </c:pt>
                <c:pt idx="45">
                  <c:v>-2.3420000000000001</c:v>
                </c:pt>
                <c:pt idx="46">
                  <c:v>-2.403</c:v>
                </c:pt>
                <c:pt idx="47">
                  <c:v>-2.403</c:v>
                </c:pt>
                <c:pt idx="48">
                  <c:v>-2.3420000000000001</c:v>
                </c:pt>
                <c:pt idx="49">
                  <c:v>-6.782</c:v>
                </c:pt>
                <c:pt idx="50">
                  <c:v>-7.6449999999999996</c:v>
                </c:pt>
                <c:pt idx="51">
                  <c:v>-4.3150000000000004</c:v>
                </c:pt>
                <c:pt idx="52">
                  <c:v>-4.6230000000000002</c:v>
                </c:pt>
                <c:pt idx="53">
                  <c:v>-4.6849999999999996</c:v>
                </c:pt>
                <c:pt idx="54">
                  <c:v>-4.6230000000000002</c:v>
                </c:pt>
                <c:pt idx="55">
                  <c:v>-4.5</c:v>
                </c:pt>
                <c:pt idx="56">
                  <c:v>-4.4379999999999997</c:v>
                </c:pt>
                <c:pt idx="57">
                  <c:v>-4.3769999999999998</c:v>
                </c:pt>
                <c:pt idx="58">
                  <c:v>-4.5620000000000003</c:v>
                </c:pt>
                <c:pt idx="59">
                  <c:v>-4.4379999999999997</c:v>
                </c:pt>
                <c:pt idx="60">
                  <c:v>-4.7469999999999999</c:v>
                </c:pt>
                <c:pt idx="61">
                  <c:v>-4.3769999999999998</c:v>
                </c:pt>
                <c:pt idx="62">
                  <c:v>-4.6230000000000002</c:v>
                </c:pt>
                <c:pt idx="63">
                  <c:v>-4.3769999999999998</c:v>
                </c:pt>
                <c:pt idx="64">
                  <c:v>-4.5</c:v>
                </c:pt>
                <c:pt idx="65">
                  <c:v>-7.3979999999999997</c:v>
                </c:pt>
                <c:pt idx="66">
                  <c:v>-4.6230000000000002</c:v>
                </c:pt>
                <c:pt idx="67">
                  <c:v>-4.5620000000000003</c:v>
                </c:pt>
                <c:pt idx="68">
                  <c:v>-4.2530000000000001</c:v>
                </c:pt>
                <c:pt idx="69">
                  <c:v>-4.5620000000000003</c:v>
                </c:pt>
                <c:pt idx="70">
                  <c:v>-4.5</c:v>
                </c:pt>
                <c:pt idx="71">
                  <c:v>-4.6230000000000002</c:v>
                </c:pt>
                <c:pt idx="72">
                  <c:v>-4.6230000000000002</c:v>
                </c:pt>
                <c:pt idx="73">
                  <c:v>-4.7469999999999999</c:v>
                </c:pt>
                <c:pt idx="74">
                  <c:v>-4.5620000000000003</c:v>
                </c:pt>
                <c:pt idx="75">
                  <c:v>-4.7469999999999999</c:v>
                </c:pt>
                <c:pt idx="76">
                  <c:v>-4.6230000000000002</c:v>
                </c:pt>
                <c:pt idx="77">
                  <c:v>-4.5</c:v>
                </c:pt>
                <c:pt idx="78">
                  <c:v>-4.7469999999999999</c:v>
                </c:pt>
                <c:pt idx="79">
                  <c:v>-7.6449999999999996</c:v>
                </c:pt>
                <c:pt idx="80">
                  <c:v>-5.4870000000000001</c:v>
                </c:pt>
                <c:pt idx="81">
                  <c:v>-0.8</c:v>
                </c:pt>
                <c:pt idx="82">
                  <c:v>-0.8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'5 C'!$T$1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</c:numCache>
            </c:numRef>
          </c:xVal>
          <c:yVal>
            <c:numRef>
              <c:f>'5 C'!$T$2:$T$87</c:f>
              <c:numCache>
                <c:formatCode>0.0</c:formatCode>
                <c:ptCount val="86"/>
                <c:pt idx="0">
                  <c:v>13.333333333333334</c:v>
                </c:pt>
                <c:pt idx="2">
                  <c:v>11.666666666666666</c:v>
                </c:pt>
                <c:pt idx="4">
                  <c:v>10.555555555555555</c:v>
                </c:pt>
                <c:pt idx="6">
                  <c:v>8.8888888888888893</c:v>
                </c:pt>
                <c:pt idx="8">
                  <c:v>7.2222222222222223</c:v>
                </c:pt>
                <c:pt idx="10">
                  <c:v>5.5555555555555554</c:v>
                </c:pt>
                <c:pt idx="12">
                  <c:v>5</c:v>
                </c:pt>
                <c:pt idx="14">
                  <c:v>4.4444444444444446</c:v>
                </c:pt>
                <c:pt idx="16">
                  <c:v>3.3333333333333335</c:v>
                </c:pt>
                <c:pt idx="18">
                  <c:v>2.7777777777777777</c:v>
                </c:pt>
                <c:pt idx="20">
                  <c:v>2.2222222222222223</c:v>
                </c:pt>
                <c:pt idx="22">
                  <c:v>1.1111111111111112</c:v>
                </c:pt>
                <c:pt idx="24">
                  <c:v>1.1111111111111112</c:v>
                </c:pt>
                <c:pt idx="26">
                  <c:v>0.55555555555555558</c:v>
                </c:pt>
                <c:pt idx="28">
                  <c:v>0</c:v>
                </c:pt>
                <c:pt idx="30">
                  <c:v>-0.55555555555555558</c:v>
                </c:pt>
                <c:pt idx="32">
                  <c:v>-2.7777777777777777</c:v>
                </c:pt>
                <c:pt idx="34">
                  <c:v>-2.7777777777777777</c:v>
                </c:pt>
                <c:pt idx="36">
                  <c:v>-2.2222222222222223</c:v>
                </c:pt>
                <c:pt idx="38">
                  <c:v>-2.7777777777777777</c:v>
                </c:pt>
                <c:pt idx="40">
                  <c:v>-2.7777777777777777</c:v>
                </c:pt>
                <c:pt idx="42">
                  <c:v>-2.7777777777777777</c:v>
                </c:pt>
                <c:pt idx="44">
                  <c:v>-3.3333333333333335</c:v>
                </c:pt>
                <c:pt idx="46">
                  <c:v>-3.3333333333333335</c:v>
                </c:pt>
                <c:pt idx="48">
                  <c:v>-3.3333333333333335</c:v>
                </c:pt>
                <c:pt idx="51">
                  <c:v>-3.3333333333333335</c:v>
                </c:pt>
                <c:pt idx="53">
                  <c:v>-3.8888888888888888</c:v>
                </c:pt>
                <c:pt idx="55">
                  <c:v>-3.8888888888888888</c:v>
                </c:pt>
                <c:pt idx="57">
                  <c:v>-3.8888888888888888</c:v>
                </c:pt>
                <c:pt idx="59">
                  <c:v>-3.8888888888888888</c:v>
                </c:pt>
                <c:pt idx="61">
                  <c:v>-3.8888888888888888</c:v>
                </c:pt>
                <c:pt idx="63">
                  <c:v>-4.4444444444444446</c:v>
                </c:pt>
                <c:pt idx="65">
                  <c:v>-3.8888888888888888</c:v>
                </c:pt>
                <c:pt idx="67">
                  <c:v>-5</c:v>
                </c:pt>
                <c:pt idx="69">
                  <c:v>-6.1111111111111107</c:v>
                </c:pt>
                <c:pt idx="71">
                  <c:v>-6.666666666666667</c:v>
                </c:pt>
                <c:pt idx="73">
                  <c:v>-6.666666666666667</c:v>
                </c:pt>
                <c:pt idx="75">
                  <c:v>-7.2222222222222223</c:v>
                </c:pt>
                <c:pt idx="79">
                  <c:v>-7.7777777777777777</c:v>
                </c:pt>
                <c:pt idx="81">
                  <c:v>-8.3333333333333339</c:v>
                </c:pt>
                <c:pt idx="82">
                  <c:v>-8.3333333333333339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91352"/>
        <c:axId val="556083512"/>
      </c:scatterChart>
      <c:valAx>
        <c:axId val="55609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0960"/>
        <c:crosses val="autoZero"/>
        <c:crossBetween val="midCat"/>
      </c:valAx>
      <c:valAx>
        <c:axId val="556090960"/>
        <c:scaling>
          <c:orientation val="minMax"/>
          <c:max val="14.5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0568"/>
        <c:crosses val="autoZero"/>
        <c:crossBetween val="midCat"/>
      </c:valAx>
      <c:valAx>
        <c:axId val="556083512"/>
        <c:scaling>
          <c:orientation val="minMax"/>
          <c:max val="30"/>
          <c:min val="-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1352"/>
        <c:crosses val="max"/>
        <c:crossBetween val="midCat"/>
      </c:valAx>
      <c:valAx>
        <c:axId val="556091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608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</c:numCache>
            </c:numRef>
          </c:xVal>
          <c:yVal>
            <c:numRef>
              <c:f>'5 C'!$E$2:$E$87</c:f>
              <c:numCache>
                <c:formatCode>General</c:formatCode>
                <c:ptCount val="86"/>
                <c:pt idx="0">
                  <c:v>18.315000000000001</c:v>
                </c:pt>
                <c:pt idx="1">
                  <c:v>18.375</c:v>
                </c:pt>
                <c:pt idx="2">
                  <c:v>18.372</c:v>
                </c:pt>
                <c:pt idx="3">
                  <c:v>18.202000000000002</c:v>
                </c:pt>
                <c:pt idx="4">
                  <c:v>17.702999999999999</c:v>
                </c:pt>
                <c:pt idx="5">
                  <c:v>16.687000000000001</c:v>
                </c:pt>
                <c:pt idx="6">
                  <c:v>15.568</c:v>
                </c:pt>
                <c:pt idx="7">
                  <c:v>14.512</c:v>
                </c:pt>
                <c:pt idx="8">
                  <c:v>13.672000000000001</c:v>
                </c:pt>
                <c:pt idx="9">
                  <c:v>12.955</c:v>
                </c:pt>
                <c:pt idx="10">
                  <c:v>12.275</c:v>
                </c:pt>
                <c:pt idx="11">
                  <c:v>11.647</c:v>
                </c:pt>
                <c:pt idx="12">
                  <c:v>11.042999999999999</c:v>
                </c:pt>
                <c:pt idx="13">
                  <c:v>10.518000000000001</c:v>
                </c:pt>
                <c:pt idx="14">
                  <c:v>10</c:v>
                </c:pt>
                <c:pt idx="15">
                  <c:v>9.4779999999999998</c:v>
                </c:pt>
                <c:pt idx="16">
                  <c:v>8.9120000000000008</c:v>
                </c:pt>
                <c:pt idx="17">
                  <c:v>8.39</c:v>
                </c:pt>
                <c:pt idx="18">
                  <c:v>7.9269999999999996</c:v>
                </c:pt>
                <c:pt idx="19">
                  <c:v>7.4770000000000003</c:v>
                </c:pt>
                <c:pt idx="20">
                  <c:v>7.0030000000000001</c:v>
                </c:pt>
                <c:pt idx="21">
                  <c:v>6.577</c:v>
                </c:pt>
                <c:pt idx="22">
                  <c:v>6.18</c:v>
                </c:pt>
                <c:pt idx="23">
                  <c:v>5.8179999999999996</c:v>
                </c:pt>
                <c:pt idx="24">
                  <c:v>5.5</c:v>
                </c:pt>
                <c:pt idx="25">
                  <c:v>5.202</c:v>
                </c:pt>
                <c:pt idx="26">
                  <c:v>6.23</c:v>
                </c:pt>
                <c:pt idx="27">
                  <c:v>6.7080000000000002</c:v>
                </c:pt>
                <c:pt idx="28">
                  <c:v>6.2949999999999999</c:v>
                </c:pt>
                <c:pt idx="29">
                  <c:v>5.7779999999999996</c:v>
                </c:pt>
                <c:pt idx="30">
                  <c:v>5.2850000000000001</c:v>
                </c:pt>
                <c:pt idx="31">
                  <c:v>4.8479999999999999</c:v>
                </c:pt>
                <c:pt idx="32">
                  <c:v>4.4420000000000002</c:v>
                </c:pt>
                <c:pt idx="33">
                  <c:v>6.6269999999999998</c:v>
                </c:pt>
                <c:pt idx="34">
                  <c:v>6.5979999999999999</c:v>
                </c:pt>
                <c:pt idx="35">
                  <c:v>5.92</c:v>
                </c:pt>
                <c:pt idx="36">
                  <c:v>5.2149999999999999</c:v>
                </c:pt>
                <c:pt idx="37">
                  <c:v>4.6479999999999997</c:v>
                </c:pt>
                <c:pt idx="38">
                  <c:v>4.8819999999999997</c:v>
                </c:pt>
                <c:pt idx="39">
                  <c:v>6.7130000000000001</c:v>
                </c:pt>
                <c:pt idx="40">
                  <c:v>6.1870000000000003</c:v>
                </c:pt>
                <c:pt idx="41">
                  <c:v>5.4580000000000002</c:v>
                </c:pt>
                <c:pt idx="42">
                  <c:v>4.867</c:v>
                </c:pt>
                <c:pt idx="43">
                  <c:v>4.4779999999999998</c:v>
                </c:pt>
                <c:pt idx="44">
                  <c:v>5.4119999999999999</c:v>
                </c:pt>
                <c:pt idx="45">
                  <c:v>6.6630000000000003</c:v>
                </c:pt>
                <c:pt idx="46">
                  <c:v>6.04</c:v>
                </c:pt>
                <c:pt idx="47">
                  <c:v>5.2850000000000001</c:v>
                </c:pt>
                <c:pt idx="48">
                  <c:v>4.6399999999999997</c:v>
                </c:pt>
                <c:pt idx="49">
                  <c:v>4.2770000000000001</c:v>
                </c:pt>
                <c:pt idx="50">
                  <c:v>4.827</c:v>
                </c:pt>
                <c:pt idx="51">
                  <c:v>6.6920000000000002</c:v>
                </c:pt>
                <c:pt idx="52">
                  <c:v>6.3029999999999999</c:v>
                </c:pt>
                <c:pt idx="53">
                  <c:v>5.57</c:v>
                </c:pt>
                <c:pt idx="54">
                  <c:v>4.9349999999999996</c:v>
                </c:pt>
                <c:pt idx="55">
                  <c:v>4.415</c:v>
                </c:pt>
                <c:pt idx="56">
                  <c:v>5.8019999999999996</c:v>
                </c:pt>
                <c:pt idx="57">
                  <c:v>6.5650000000000004</c:v>
                </c:pt>
                <c:pt idx="58">
                  <c:v>5.8730000000000002</c:v>
                </c:pt>
                <c:pt idx="59">
                  <c:v>5.077</c:v>
                </c:pt>
                <c:pt idx="60">
                  <c:v>4.4119999999999999</c:v>
                </c:pt>
                <c:pt idx="61">
                  <c:v>6.0019999999999998</c:v>
                </c:pt>
                <c:pt idx="62">
                  <c:v>6.4550000000000001</c:v>
                </c:pt>
                <c:pt idx="63">
                  <c:v>5.6680000000000001</c:v>
                </c:pt>
                <c:pt idx="64">
                  <c:v>4.8170000000000002</c:v>
                </c:pt>
                <c:pt idx="65">
                  <c:v>4.2229999999999999</c:v>
                </c:pt>
                <c:pt idx="66">
                  <c:v>6.5720000000000001</c:v>
                </c:pt>
                <c:pt idx="67">
                  <c:v>6.1420000000000003</c:v>
                </c:pt>
                <c:pt idx="68">
                  <c:v>5.1820000000000004</c:v>
                </c:pt>
                <c:pt idx="69">
                  <c:v>4.3029999999999999</c:v>
                </c:pt>
                <c:pt idx="70">
                  <c:v>6.14</c:v>
                </c:pt>
                <c:pt idx="71">
                  <c:v>6.2320000000000002</c:v>
                </c:pt>
                <c:pt idx="72">
                  <c:v>5.2830000000000004</c:v>
                </c:pt>
                <c:pt idx="73">
                  <c:v>4.3019999999999996</c:v>
                </c:pt>
                <c:pt idx="74">
                  <c:v>5.91</c:v>
                </c:pt>
                <c:pt idx="75">
                  <c:v>6.2380000000000004</c:v>
                </c:pt>
                <c:pt idx="76">
                  <c:v>5.7320000000000002</c:v>
                </c:pt>
                <c:pt idx="77">
                  <c:v>5.7320000000000002</c:v>
                </c:pt>
                <c:pt idx="78">
                  <c:v>5.2080000000000002</c:v>
                </c:pt>
                <c:pt idx="79">
                  <c:v>4.1269999999999998</c:v>
                </c:pt>
                <c:pt idx="80">
                  <c:v>5.9729999999999999</c:v>
                </c:pt>
                <c:pt idx="81">
                  <c:v>6.0750000000000002</c:v>
                </c:pt>
                <c:pt idx="82">
                  <c:v>4.9029999999999996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</c:numCache>
            </c:numRef>
          </c:xVal>
          <c:yVal>
            <c:numRef>
              <c:f>'5 C'!$F$2:$F$87</c:f>
              <c:numCache>
                <c:formatCode>General</c:formatCode>
                <c:ptCount val="86"/>
                <c:pt idx="0">
                  <c:v>14.438000000000001</c:v>
                </c:pt>
                <c:pt idx="1">
                  <c:v>14.446</c:v>
                </c:pt>
                <c:pt idx="2">
                  <c:v>14.442</c:v>
                </c:pt>
                <c:pt idx="3">
                  <c:v>14.377000000000001</c:v>
                </c:pt>
                <c:pt idx="4">
                  <c:v>14.122999999999999</c:v>
                </c:pt>
                <c:pt idx="5">
                  <c:v>13.99</c:v>
                </c:pt>
                <c:pt idx="6">
                  <c:v>13.872999999999999</c:v>
                </c:pt>
                <c:pt idx="7">
                  <c:v>13.77</c:v>
                </c:pt>
                <c:pt idx="8">
                  <c:v>13.706</c:v>
                </c:pt>
                <c:pt idx="9">
                  <c:v>13.641</c:v>
                </c:pt>
                <c:pt idx="10">
                  <c:v>13.589</c:v>
                </c:pt>
                <c:pt idx="11">
                  <c:v>13.551</c:v>
                </c:pt>
                <c:pt idx="12">
                  <c:v>13.521000000000001</c:v>
                </c:pt>
                <c:pt idx="13">
                  <c:v>13.477</c:v>
                </c:pt>
                <c:pt idx="14">
                  <c:v>13.446999999999999</c:v>
                </c:pt>
                <c:pt idx="15">
                  <c:v>13.422000000000001</c:v>
                </c:pt>
                <c:pt idx="16">
                  <c:v>13.396000000000001</c:v>
                </c:pt>
                <c:pt idx="17">
                  <c:v>13.378</c:v>
                </c:pt>
                <c:pt idx="18">
                  <c:v>13.352</c:v>
                </c:pt>
                <c:pt idx="19">
                  <c:v>13.339</c:v>
                </c:pt>
                <c:pt idx="20">
                  <c:v>13.318</c:v>
                </c:pt>
                <c:pt idx="21">
                  <c:v>13.305</c:v>
                </c:pt>
                <c:pt idx="22">
                  <c:v>13.287000000000001</c:v>
                </c:pt>
                <c:pt idx="23">
                  <c:v>13.287000000000001</c:v>
                </c:pt>
                <c:pt idx="24">
                  <c:v>13.275</c:v>
                </c:pt>
                <c:pt idx="25">
                  <c:v>13.262</c:v>
                </c:pt>
                <c:pt idx="26">
                  <c:v>13.193</c:v>
                </c:pt>
                <c:pt idx="27">
                  <c:v>13.206</c:v>
                </c:pt>
                <c:pt idx="28">
                  <c:v>13.202</c:v>
                </c:pt>
                <c:pt idx="29">
                  <c:v>13.21</c:v>
                </c:pt>
                <c:pt idx="30">
                  <c:v>13.21</c:v>
                </c:pt>
                <c:pt idx="31">
                  <c:v>13.206</c:v>
                </c:pt>
                <c:pt idx="32">
                  <c:v>13.206</c:v>
                </c:pt>
                <c:pt idx="33">
                  <c:v>13.196999999999999</c:v>
                </c:pt>
                <c:pt idx="34">
                  <c:v>13.202</c:v>
                </c:pt>
                <c:pt idx="35">
                  <c:v>13.206</c:v>
                </c:pt>
                <c:pt idx="36">
                  <c:v>13.215</c:v>
                </c:pt>
                <c:pt idx="37">
                  <c:v>13.202</c:v>
                </c:pt>
                <c:pt idx="38">
                  <c:v>13.106999999999999</c:v>
                </c:pt>
                <c:pt idx="39">
                  <c:v>13.21</c:v>
                </c:pt>
                <c:pt idx="40">
                  <c:v>13.18</c:v>
                </c:pt>
                <c:pt idx="41">
                  <c:v>13.167999999999999</c:v>
                </c:pt>
                <c:pt idx="42">
                  <c:v>13.154</c:v>
                </c:pt>
                <c:pt idx="43">
                  <c:v>13.154</c:v>
                </c:pt>
                <c:pt idx="44">
                  <c:v>13.06</c:v>
                </c:pt>
                <c:pt idx="45">
                  <c:v>13.15</c:v>
                </c:pt>
                <c:pt idx="46">
                  <c:v>13.15</c:v>
                </c:pt>
                <c:pt idx="47">
                  <c:v>13.146000000000001</c:v>
                </c:pt>
                <c:pt idx="48">
                  <c:v>13.137</c:v>
                </c:pt>
                <c:pt idx="49">
                  <c:v>12.999000000000001</c:v>
                </c:pt>
                <c:pt idx="50">
                  <c:v>12.961</c:v>
                </c:pt>
                <c:pt idx="51">
                  <c:v>13.038</c:v>
                </c:pt>
                <c:pt idx="52">
                  <c:v>13.025</c:v>
                </c:pt>
                <c:pt idx="53">
                  <c:v>12.999000000000001</c:v>
                </c:pt>
                <c:pt idx="54">
                  <c:v>12.977</c:v>
                </c:pt>
                <c:pt idx="55">
                  <c:v>12.957000000000001</c:v>
                </c:pt>
                <c:pt idx="56">
                  <c:v>12.943</c:v>
                </c:pt>
                <c:pt idx="57">
                  <c:v>12.965</c:v>
                </c:pt>
                <c:pt idx="58">
                  <c:v>12.939</c:v>
                </c:pt>
                <c:pt idx="59">
                  <c:v>12.935</c:v>
                </c:pt>
                <c:pt idx="60">
                  <c:v>12.922000000000001</c:v>
                </c:pt>
                <c:pt idx="61">
                  <c:v>12.909000000000001</c:v>
                </c:pt>
                <c:pt idx="62">
                  <c:v>12.917999999999999</c:v>
                </c:pt>
                <c:pt idx="63">
                  <c:v>12.909000000000001</c:v>
                </c:pt>
                <c:pt idx="64">
                  <c:v>12.887</c:v>
                </c:pt>
                <c:pt idx="65">
                  <c:v>12.78</c:v>
                </c:pt>
                <c:pt idx="66">
                  <c:v>12.856999999999999</c:v>
                </c:pt>
                <c:pt idx="67">
                  <c:v>12.84</c:v>
                </c:pt>
                <c:pt idx="68">
                  <c:v>12.814</c:v>
                </c:pt>
                <c:pt idx="69">
                  <c:v>12.78</c:v>
                </c:pt>
                <c:pt idx="70">
                  <c:v>12.741</c:v>
                </c:pt>
                <c:pt idx="71">
                  <c:v>12.711</c:v>
                </c:pt>
                <c:pt idx="72">
                  <c:v>12.667999999999999</c:v>
                </c:pt>
                <c:pt idx="73">
                  <c:v>12.621</c:v>
                </c:pt>
                <c:pt idx="74">
                  <c:v>12.53</c:v>
                </c:pt>
                <c:pt idx="75">
                  <c:v>12.492000000000001</c:v>
                </c:pt>
                <c:pt idx="76">
                  <c:v>12.448</c:v>
                </c:pt>
                <c:pt idx="77">
                  <c:v>12.444000000000001</c:v>
                </c:pt>
                <c:pt idx="78">
                  <c:v>12.379</c:v>
                </c:pt>
                <c:pt idx="79">
                  <c:v>11.893000000000001</c:v>
                </c:pt>
                <c:pt idx="80">
                  <c:v>10.571</c:v>
                </c:pt>
                <c:pt idx="81">
                  <c:v>10.484999999999999</c:v>
                </c:pt>
                <c:pt idx="82">
                  <c:v>9.9209999999999994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</c:numCache>
            </c:numRef>
          </c:xVal>
          <c:yVal>
            <c:numRef>
              <c:f>'5 C'!$G$2:$G$87</c:f>
              <c:numCache>
                <c:formatCode>General</c:formatCode>
                <c:ptCount val="86"/>
                <c:pt idx="0">
                  <c:v>0.248</c:v>
                </c:pt>
                <c:pt idx="1">
                  <c:v>0.31</c:v>
                </c:pt>
                <c:pt idx="2">
                  <c:v>0.372</c:v>
                </c:pt>
                <c:pt idx="3">
                  <c:v>0.187</c:v>
                </c:pt>
                <c:pt idx="4">
                  <c:v>-5.8000000000000003E-2</c:v>
                </c:pt>
                <c:pt idx="5">
                  <c:v>-5.8000000000000003E-2</c:v>
                </c:pt>
                <c:pt idx="6">
                  <c:v>-5.8000000000000003E-2</c:v>
                </c:pt>
                <c:pt idx="7">
                  <c:v>-5.8000000000000003E-2</c:v>
                </c:pt>
                <c:pt idx="8">
                  <c:v>-5.8000000000000003E-2</c:v>
                </c:pt>
                <c:pt idx="9">
                  <c:v>-5.8000000000000003E-2</c:v>
                </c:pt>
                <c:pt idx="10">
                  <c:v>-5.8000000000000003E-2</c:v>
                </c:pt>
                <c:pt idx="11">
                  <c:v>-5.8000000000000003E-2</c:v>
                </c:pt>
                <c:pt idx="12">
                  <c:v>-5.8000000000000003E-2</c:v>
                </c:pt>
                <c:pt idx="13">
                  <c:v>-5.8000000000000003E-2</c:v>
                </c:pt>
                <c:pt idx="14">
                  <c:v>-5.8000000000000003E-2</c:v>
                </c:pt>
                <c:pt idx="15">
                  <c:v>-5.8000000000000003E-2</c:v>
                </c:pt>
                <c:pt idx="16">
                  <c:v>-5.8000000000000003E-2</c:v>
                </c:pt>
                <c:pt idx="17">
                  <c:v>-5.8000000000000003E-2</c:v>
                </c:pt>
                <c:pt idx="18">
                  <c:v>-5.8000000000000003E-2</c:v>
                </c:pt>
                <c:pt idx="19">
                  <c:v>-5.8000000000000003E-2</c:v>
                </c:pt>
                <c:pt idx="20">
                  <c:v>-5.8000000000000003E-2</c:v>
                </c:pt>
                <c:pt idx="21">
                  <c:v>-0.12</c:v>
                </c:pt>
                <c:pt idx="22">
                  <c:v>-0.12</c:v>
                </c:pt>
                <c:pt idx="23">
                  <c:v>-5.8000000000000003E-2</c:v>
                </c:pt>
                <c:pt idx="24">
                  <c:v>-0.12</c:v>
                </c:pt>
                <c:pt idx="25">
                  <c:v>-0.12</c:v>
                </c:pt>
                <c:pt idx="26">
                  <c:v>-1.232</c:v>
                </c:pt>
                <c:pt idx="27">
                  <c:v>-1.232</c:v>
                </c:pt>
                <c:pt idx="28">
                  <c:v>-1.17</c:v>
                </c:pt>
                <c:pt idx="29">
                  <c:v>-1.232</c:v>
                </c:pt>
                <c:pt idx="30">
                  <c:v>-1.17</c:v>
                </c:pt>
                <c:pt idx="31">
                  <c:v>-1.17</c:v>
                </c:pt>
                <c:pt idx="32">
                  <c:v>-1.232</c:v>
                </c:pt>
                <c:pt idx="33">
                  <c:v>-1.17</c:v>
                </c:pt>
                <c:pt idx="34">
                  <c:v>-1.2929999999999999</c:v>
                </c:pt>
                <c:pt idx="35">
                  <c:v>-1.17</c:v>
                </c:pt>
                <c:pt idx="36">
                  <c:v>-1.17</c:v>
                </c:pt>
                <c:pt idx="37">
                  <c:v>-1.17</c:v>
                </c:pt>
                <c:pt idx="38">
                  <c:v>-3.9449999999999998</c:v>
                </c:pt>
                <c:pt idx="39">
                  <c:v>-1.17</c:v>
                </c:pt>
                <c:pt idx="40">
                  <c:v>-2.2799999999999998</c:v>
                </c:pt>
                <c:pt idx="41">
                  <c:v>-2.2799999999999998</c:v>
                </c:pt>
                <c:pt idx="42">
                  <c:v>-2.403</c:v>
                </c:pt>
                <c:pt idx="43">
                  <c:v>-2.3420000000000001</c:v>
                </c:pt>
                <c:pt idx="44">
                  <c:v>-5.117</c:v>
                </c:pt>
                <c:pt idx="45">
                  <c:v>-2.3420000000000001</c:v>
                </c:pt>
                <c:pt idx="46">
                  <c:v>-2.403</c:v>
                </c:pt>
                <c:pt idx="47">
                  <c:v>-2.403</c:v>
                </c:pt>
                <c:pt idx="48">
                  <c:v>-2.3420000000000001</c:v>
                </c:pt>
                <c:pt idx="49">
                  <c:v>-6.782</c:v>
                </c:pt>
                <c:pt idx="50">
                  <c:v>-7.6449999999999996</c:v>
                </c:pt>
                <c:pt idx="51">
                  <c:v>-4.3150000000000004</c:v>
                </c:pt>
                <c:pt idx="52">
                  <c:v>-4.6230000000000002</c:v>
                </c:pt>
                <c:pt idx="53">
                  <c:v>-4.6849999999999996</c:v>
                </c:pt>
                <c:pt idx="54">
                  <c:v>-4.6230000000000002</c:v>
                </c:pt>
                <c:pt idx="55">
                  <c:v>-4.5</c:v>
                </c:pt>
                <c:pt idx="56">
                  <c:v>-4.4379999999999997</c:v>
                </c:pt>
                <c:pt idx="57">
                  <c:v>-4.3769999999999998</c:v>
                </c:pt>
                <c:pt idx="58">
                  <c:v>-4.5620000000000003</c:v>
                </c:pt>
                <c:pt idx="59">
                  <c:v>-4.4379999999999997</c:v>
                </c:pt>
                <c:pt idx="60">
                  <c:v>-4.7469999999999999</c:v>
                </c:pt>
                <c:pt idx="61">
                  <c:v>-4.3769999999999998</c:v>
                </c:pt>
                <c:pt idx="62">
                  <c:v>-4.6230000000000002</c:v>
                </c:pt>
                <c:pt idx="63">
                  <c:v>-4.3769999999999998</c:v>
                </c:pt>
                <c:pt idx="64">
                  <c:v>-4.5</c:v>
                </c:pt>
                <c:pt idx="65">
                  <c:v>-7.3979999999999997</c:v>
                </c:pt>
                <c:pt idx="66">
                  <c:v>-4.6230000000000002</c:v>
                </c:pt>
                <c:pt idx="67">
                  <c:v>-4.5620000000000003</c:v>
                </c:pt>
                <c:pt idx="68">
                  <c:v>-4.2530000000000001</c:v>
                </c:pt>
                <c:pt idx="69">
                  <c:v>-4.5620000000000003</c:v>
                </c:pt>
                <c:pt idx="70">
                  <c:v>-4.5</c:v>
                </c:pt>
                <c:pt idx="71">
                  <c:v>-4.6230000000000002</c:v>
                </c:pt>
                <c:pt idx="72">
                  <c:v>-4.6230000000000002</c:v>
                </c:pt>
                <c:pt idx="73">
                  <c:v>-4.7469999999999999</c:v>
                </c:pt>
                <c:pt idx="74">
                  <c:v>-4.5620000000000003</c:v>
                </c:pt>
                <c:pt idx="75">
                  <c:v>-4.7469999999999999</c:v>
                </c:pt>
                <c:pt idx="76">
                  <c:v>-4.6230000000000002</c:v>
                </c:pt>
                <c:pt idx="77">
                  <c:v>-4.5</c:v>
                </c:pt>
                <c:pt idx="78">
                  <c:v>-4.7469999999999999</c:v>
                </c:pt>
                <c:pt idx="79">
                  <c:v>-7.6449999999999996</c:v>
                </c:pt>
                <c:pt idx="80">
                  <c:v>-5.4870000000000001</c:v>
                </c:pt>
                <c:pt idx="81">
                  <c:v>-0.8</c:v>
                </c:pt>
                <c:pt idx="82">
                  <c:v>-0.8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01152"/>
        <c:axId val="556100368"/>
      </c:scatterChart>
      <c:valAx>
        <c:axId val="5561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00368"/>
        <c:crosses val="autoZero"/>
        <c:crossBetween val="midCat"/>
      </c:valAx>
      <c:valAx>
        <c:axId val="5561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0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W, 5</a:t>
            </a:r>
            <a:r>
              <a:rPr lang="en-US" baseline="0"/>
              <a:t> </a:t>
            </a:r>
            <a:r>
              <a:rPr lang="en-US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 C'!$AG$1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C'!$AF$2:$AF$87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xVal>
          <c:yVal>
            <c:numRef>
              <c:f>'5 C'!$AG$2:$AG$87</c:f>
              <c:numCache>
                <c:formatCode>General</c:formatCode>
                <c:ptCount val="86"/>
                <c:pt idx="0">
                  <c:v>3.5806240000000003</c:v>
                </c:pt>
                <c:pt idx="1">
                  <c:v>4.4782599999999997</c:v>
                </c:pt>
                <c:pt idx="2">
                  <c:v>5.3724239999999996</c:v>
                </c:pt>
                <c:pt idx="3">
                  <c:v>2.6884990000000002</c:v>
                </c:pt>
                <c:pt idx="4">
                  <c:v>-0.81913400000000003</c:v>
                </c:pt>
                <c:pt idx="5">
                  <c:v>-0.81142000000000003</c:v>
                </c:pt>
                <c:pt idx="6">
                  <c:v>-0.80463399999999996</c:v>
                </c:pt>
                <c:pt idx="7">
                  <c:v>-0.79866000000000004</c:v>
                </c:pt>
                <c:pt idx="8">
                  <c:v>-0.79494799999999999</c:v>
                </c:pt>
                <c:pt idx="9">
                  <c:v>-0.79117800000000005</c:v>
                </c:pt>
                <c:pt idx="10">
                  <c:v>-0.78816200000000003</c:v>
                </c:pt>
                <c:pt idx="11">
                  <c:v>-0.78595800000000005</c:v>
                </c:pt>
                <c:pt idx="12">
                  <c:v>-0.78421800000000008</c:v>
                </c:pt>
                <c:pt idx="13">
                  <c:v>-0.78166600000000008</c:v>
                </c:pt>
                <c:pt idx="14">
                  <c:v>-0.77992600000000001</c:v>
                </c:pt>
                <c:pt idx="15">
                  <c:v>-0.77847600000000006</c:v>
                </c:pt>
                <c:pt idx="16">
                  <c:v>-0.7769680000000001</c:v>
                </c:pt>
                <c:pt idx="17">
                  <c:v>-0.77592400000000006</c:v>
                </c:pt>
                <c:pt idx="18">
                  <c:v>-0.7744160000000001</c:v>
                </c:pt>
                <c:pt idx="19">
                  <c:v>-0.77366200000000007</c:v>
                </c:pt>
                <c:pt idx="20">
                  <c:v>-0.77244400000000002</c:v>
                </c:pt>
                <c:pt idx="21">
                  <c:v>-1.5965999999999998</c:v>
                </c:pt>
                <c:pt idx="22">
                  <c:v>-1.5944400000000001</c:v>
                </c:pt>
                <c:pt idx="23">
                  <c:v>-0.77064600000000005</c:v>
                </c:pt>
                <c:pt idx="24">
                  <c:v>-1.593</c:v>
                </c:pt>
                <c:pt idx="25">
                  <c:v>-1.59144</c:v>
                </c:pt>
                <c:pt idx="26">
                  <c:v>-16.253775999999998</c:v>
                </c:pt>
                <c:pt idx="27">
                  <c:v>-16.269791999999999</c:v>
                </c:pt>
                <c:pt idx="28">
                  <c:v>-15.446339999999999</c:v>
                </c:pt>
                <c:pt idx="29">
                  <c:v>-16.274720000000002</c:v>
                </c:pt>
                <c:pt idx="30">
                  <c:v>-15.4557</c:v>
                </c:pt>
                <c:pt idx="31">
                  <c:v>-15.451019999999998</c:v>
                </c:pt>
                <c:pt idx="32">
                  <c:v>-16.269791999999999</c:v>
                </c:pt>
                <c:pt idx="33">
                  <c:v>-15.440489999999999</c:v>
                </c:pt>
                <c:pt idx="34">
                  <c:v>-17.070186</c:v>
                </c:pt>
                <c:pt idx="35">
                  <c:v>-15.451019999999998</c:v>
                </c:pt>
                <c:pt idx="36">
                  <c:v>-15.461549999999999</c:v>
                </c:pt>
                <c:pt idx="37">
                  <c:v>-15.446339999999999</c:v>
                </c:pt>
                <c:pt idx="38">
                  <c:v>-51.707114999999995</c:v>
                </c:pt>
                <c:pt idx="39">
                  <c:v>-15.4557</c:v>
                </c:pt>
                <c:pt idx="40">
                  <c:v>-30.050399999999996</c:v>
                </c:pt>
                <c:pt idx="41">
                  <c:v>-30.023039999999995</c:v>
                </c:pt>
                <c:pt idx="42">
                  <c:v>-31.609062000000002</c:v>
                </c:pt>
                <c:pt idx="43">
                  <c:v>-30.806668000000002</c:v>
                </c:pt>
                <c:pt idx="44">
                  <c:v>-66.828020000000009</c:v>
                </c:pt>
                <c:pt idx="45">
                  <c:v>-30.797300000000003</c:v>
                </c:pt>
                <c:pt idx="46">
                  <c:v>-31.599450000000001</c:v>
                </c:pt>
                <c:pt idx="47">
                  <c:v>-31.589838000000004</c:v>
                </c:pt>
                <c:pt idx="48">
                  <c:v>-30.766854000000002</c:v>
                </c:pt>
                <c:pt idx="49">
                  <c:v>-88.15921800000001</c:v>
                </c:pt>
                <c:pt idx="50">
                  <c:v>-99.086844999999997</c:v>
                </c:pt>
                <c:pt idx="51">
                  <c:v>-56.258970000000005</c:v>
                </c:pt>
                <c:pt idx="52">
                  <c:v>-60.214575000000004</c:v>
                </c:pt>
                <c:pt idx="53">
                  <c:v>-60.900314999999999</c:v>
                </c:pt>
                <c:pt idx="54">
                  <c:v>-59.992671000000001</c:v>
                </c:pt>
                <c:pt idx="55">
                  <c:v>-58.3065</c:v>
                </c:pt>
                <c:pt idx="56">
                  <c:v>-57.441033999999995</c:v>
                </c:pt>
                <c:pt idx="57">
                  <c:v>-56.747805</c:v>
                </c:pt>
                <c:pt idx="58">
                  <c:v>-59.027718000000007</c:v>
                </c:pt>
                <c:pt idx="59">
                  <c:v>-57.405529999999999</c:v>
                </c:pt>
                <c:pt idx="60">
                  <c:v>-61.340734000000005</c:v>
                </c:pt>
                <c:pt idx="61">
                  <c:v>-56.502693000000001</c:v>
                </c:pt>
                <c:pt idx="62">
                  <c:v>-59.719914000000003</c:v>
                </c:pt>
                <c:pt idx="63">
                  <c:v>-56.502693000000001</c:v>
                </c:pt>
                <c:pt idx="64">
                  <c:v>-57.991500000000002</c:v>
                </c:pt>
                <c:pt idx="65">
                  <c:v>-94.54643999999999</c:v>
                </c:pt>
                <c:pt idx="66">
                  <c:v>-59.437911</c:v>
                </c:pt>
                <c:pt idx="67">
                  <c:v>-58.576080000000005</c:v>
                </c:pt>
                <c:pt idx="68">
                  <c:v>-54.497942000000002</c:v>
                </c:pt>
                <c:pt idx="69">
                  <c:v>-58.30236</c:v>
                </c:pt>
                <c:pt idx="70">
                  <c:v>-57.334499999999998</c:v>
                </c:pt>
                <c:pt idx="71">
                  <c:v>-58.762953000000003</c:v>
                </c:pt>
                <c:pt idx="72">
                  <c:v>-58.564163999999998</c:v>
                </c:pt>
                <c:pt idx="73">
                  <c:v>-59.911887</c:v>
                </c:pt>
                <c:pt idx="74">
                  <c:v>-57.161859999999997</c:v>
                </c:pt>
                <c:pt idx="75">
                  <c:v>-59.299524000000005</c:v>
                </c:pt>
                <c:pt idx="76">
                  <c:v>-57.547104000000004</c:v>
                </c:pt>
                <c:pt idx="77">
                  <c:v>-55.998000000000005</c:v>
                </c:pt>
                <c:pt idx="78">
                  <c:v>-58.763112999999997</c:v>
                </c:pt>
                <c:pt idx="79">
                  <c:v>-90.921985000000006</c:v>
                </c:pt>
                <c:pt idx="80">
                  <c:v>-58.003076999999998</c:v>
                </c:pt>
                <c:pt idx="81">
                  <c:v>-8.3879999999999999</c:v>
                </c:pt>
                <c:pt idx="82">
                  <c:v>-7.9367999999999999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92528"/>
        <c:axId val="556101936"/>
      </c:scatterChart>
      <c:valAx>
        <c:axId val="55609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01936"/>
        <c:crosses val="autoZero"/>
        <c:crossBetween val="midCat"/>
      </c:valAx>
      <c:valAx>
        <c:axId val="5561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82228562311702E-2"/>
          <c:y val="8.1216059035048332E-2"/>
          <c:w val="0.90565336812040331"/>
          <c:h val="0.76781703496522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C'!$U$1</c:f>
              <c:strCache>
                <c:ptCount val="1"/>
                <c:pt idx="0">
                  <c:v>voc_5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C'!$Q$2:$Q$87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0.99988820648262655</c:v>
                </c:pt>
                <c:pt idx="5">
                  <c:v>0.99972051620656643</c:v>
                </c:pt>
                <c:pt idx="6">
                  <c:v>0.99944103241313298</c:v>
                </c:pt>
                <c:pt idx="7">
                  <c:v>0.99921744537838608</c:v>
                </c:pt>
                <c:pt idx="8">
                  <c:v>0.99893796158495263</c:v>
                </c:pt>
                <c:pt idx="9">
                  <c:v>0.99871437455020573</c:v>
                </c:pt>
                <c:pt idx="10">
                  <c:v>0.99843489075677228</c:v>
                </c:pt>
                <c:pt idx="11">
                  <c:v>0.99821130372202538</c:v>
                </c:pt>
                <c:pt idx="12">
                  <c:v>0.99793181992859192</c:v>
                </c:pt>
                <c:pt idx="13">
                  <c:v>0.99770823289384503</c:v>
                </c:pt>
                <c:pt idx="14">
                  <c:v>0.99742874910041157</c:v>
                </c:pt>
                <c:pt idx="15">
                  <c:v>0.99720516206566467</c:v>
                </c:pt>
                <c:pt idx="16">
                  <c:v>0.99692567827223122</c:v>
                </c:pt>
                <c:pt idx="17">
                  <c:v>0.99670209123748432</c:v>
                </c:pt>
                <c:pt idx="18">
                  <c:v>0.99642260744405087</c:v>
                </c:pt>
                <c:pt idx="19">
                  <c:v>0.9961431236506173</c:v>
                </c:pt>
                <c:pt idx="20">
                  <c:v>0.99580774309849707</c:v>
                </c:pt>
                <c:pt idx="21">
                  <c:v>0.99541646578769016</c:v>
                </c:pt>
                <c:pt idx="22">
                  <c:v>0.99496929171819648</c:v>
                </c:pt>
                <c:pt idx="23">
                  <c:v>0.9945221176487028</c:v>
                </c:pt>
                <c:pt idx="24">
                  <c:v>0.99407494357920922</c:v>
                </c:pt>
                <c:pt idx="25">
                  <c:v>0.99357187275102887</c:v>
                </c:pt>
                <c:pt idx="26">
                  <c:v>0.98434890756772242</c:v>
                </c:pt>
                <c:pt idx="27">
                  <c:v>0.97926230252723223</c:v>
                </c:pt>
                <c:pt idx="28">
                  <c:v>0.97423159424542871</c:v>
                </c:pt>
                <c:pt idx="29">
                  <c:v>0.96920088596362519</c:v>
                </c:pt>
                <c:pt idx="30">
                  <c:v>0.964114280923135</c:v>
                </c:pt>
                <c:pt idx="31">
                  <c:v>0.9590276758826447</c:v>
                </c:pt>
                <c:pt idx="32">
                  <c:v>0.95394107084215451</c:v>
                </c:pt>
                <c:pt idx="33">
                  <c:v>0.94063764227471858</c:v>
                </c:pt>
                <c:pt idx="34">
                  <c:v>0.93555103723422839</c:v>
                </c:pt>
                <c:pt idx="35">
                  <c:v>0.93035263867636475</c:v>
                </c:pt>
                <c:pt idx="36">
                  <c:v>0.9253778271532479</c:v>
                </c:pt>
                <c:pt idx="37">
                  <c:v>0.92034711887144449</c:v>
                </c:pt>
                <c:pt idx="38">
                  <c:v>0.90950314768622353</c:v>
                </c:pt>
                <c:pt idx="39">
                  <c:v>0.90257194960907206</c:v>
                </c:pt>
                <c:pt idx="40">
                  <c:v>0.89798841539676222</c:v>
                </c:pt>
                <c:pt idx="41">
                  <c:v>0.88815058586790196</c:v>
                </c:pt>
                <c:pt idx="42">
                  <c:v>0.87825685958035504</c:v>
                </c:pt>
                <c:pt idx="43">
                  <c:v>0.86836313329280823</c:v>
                </c:pt>
                <c:pt idx="44">
                  <c:v>0.85114693161730282</c:v>
                </c:pt>
                <c:pt idx="45">
                  <c:v>0.84075013450157554</c:v>
                </c:pt>
                <c:pt idx="46">
                  <c:v>0.83085640821402873</c:v>
                </c:pt>
                <c:pt idx="47">
                  <c:v>0.82090678516779503</c:v>
                </c:pt>
                <c:pt idx="48">
                  <c:v>0.81101305888024822</c:v>
                </c:pt>
                <c:pt idx="49">
                  <c:v>0.79944242983210012</c:v>
                </c:pt>
                <c:pt idx="50">
                  <c:v>0.79189636740939484</c:v>
                </c:pt>
                <c:pt idx="51">
                  <c:v>0.77037611531501315</c:v>
                </c:pt>
                <c:pt idx="52">
                  <c:v>0.75114763032678644</c:v>
                </c:pt>
                <c:pt idx="53">
                  <c:v>0.73214273237330652</c:v>
                </c:pt>
                <c:pt idx="54">
                  <c:v>0.71324962793720004</c:v>
                </c:pt>
                <c:pt idx="55">
                  <c:v>0.69379755591422643</c:v>
                </c:pt>
                <c:pt idx="56">
                  <c:v>0.6660727636056204</c:v>
                </c:pt>
                <c:pt idx="57">
                  <c:v>0.64706786565214047</c:v>
                </c:pt>
                <c:pt idx="58">
                  <c:v>0.62845424500946756</c:v>
                </c:pt>
                <c:pt idx="59">
                  <c:v>0.60978472760810787</c:v>
                </c:pt>
                <c:pt idx="60">
                  <c:v>0.59100341668937473</c:v>
                </c:pt>
                <c:pt idx="61">
                  <c:v>0.56366990169157571</c:v>
                </c:pt>
                <c:pt idx="62">
                  <c:v>0.54494448753152924</c:v>
                </c:pt>
                <c:pt idx="63">
                  <c:v>0.52633086688885633</c:v>
                </c:pt>
                <c:pt idx="64">
                  <c:v>0.50760545272880986</c:v>
                </c:pt>
                <c:pt idx="65">
                  <c:v>0.48563802656493454</c:v>
                </c:pt>
                <c:pt idx="66">
                  <c:v>0.4614906268122777</c:v>
                </c:pt>
                <c:pt idx="67">
                  <c:v>0.44293290292829146</c:v>
                </c:pt>
                <c:pt idx="68">
                  <c:v>0.42437517904430516</c:v>
                </c:pt>
                <c:pt idx="69">
                  <c:v>0.40576155840163219</c:v>
                </c:pt>
                <c:pt idx="70">
                  <c:v>0.37770138554090593</c:v>
                </c:pt>
                <c:pt idx="71">
                  <c:v>0.35886417786348612</c:v>
                </c:pt>
                <c:pt idx="72">
                  <c:v>0.34013876370343976</c:v>
                </c:pt>
                <c:pt idx="73">
                  <c:v>0.32130155602601995</c:v>
                </c:pt>
                <c:pt idx="74">
                  <c:v>0.29257062206105322</c:v>
                </c:pt>
                <c:pt idx="75">
                  <c:v>0.27367751762494674</c:v>
                </c:pt>
                <c:pt idx="76">
                  <c:v>0.26344841078527959</c:v>
                </c:pt>
                <c:pt idx="77">
                  <c:v>0.2633942296047177</c:v>
                </c:pt>
                <c:pt idx="78">
                  <c:v>0.25467609143735515</c:v>
                </c:pt>
                <c:pt idx="79">
                  <c:v>0.23293414010424673</c:v>
                </c:pt>
                <c:pt idx="80">
                  <c:v>0.20219299573558286</c:v>
                </c:pt>
                <c:pt idx="81">
                  <c:v>0.1953196325762516</c:v>
                </c:pt>
                <c:pt idx="82">
                  <c:v>0.19196774802093305</c:v>
                </c:pt>
              </c:numCache>
            </c:numRef>
          </c:xVal>
          <c:yVal>
            <c:numRef>
              <c:f>'5 C'!$U$2:$U$87</c:f>
              <c:numCache>
                <c:formatCode>General</c:formatCode>
                <c:ptCount val="86"/>
                <c:pt idx="0">
                  <c:v>14.23535852</c:v>
                </c:pt>
                <c:pt idx="1">
                  <c:v>14.241729399999999</c:v>
                </c:pt>
                <c:pt idx="2">
                  <c:v>14.23704528</c:v>
                </c:pt>
                <c:pt idx="3">
                  <c:v>14.176770880000001</c:v>
                </c:pt>
                <c:pt idx="4">
                  <c:v>13.93313708</c:v>
                </c:pt>
                <c:pt idx="5">
                  <c:v>13.815377080000001</c:v>
                </c:pt>
                <c:pt idx="6">
                  <c:v>13.715162080000001</c:v>
                </c:pt>
                <c:pt idx="7">
                  <c:v>13.62800208</c:v>
                </c:pt>
                <c:pt idx="8">
                  <c:v>13.576602080000001</c:v>
                </c:pt>
                <c:pt idx="9">
                  <c:v>13.522357080000001</c:v>
                </c:pt>
                <c:pt idx="10">
                  <c:v>13.480557080000001</c:v>
                </c:pt>
                <c:pt idx="11">
                  <c:v>13.451977080000001</c:v>
                </c:pt>
                <c:pt idx="12">
                  <c:v>13.431037080000001</c:v>
                </c:pt>
                <c:pt idx="13">
                  <c:v>13.394912080000001</c:v>
                </c:pt>
                <c:pt idx="14">
                  <c:v>13.372682080000001</c:v>
                </c:pt>
                <c:pt idx="15">
                  <c:v>13.35551208</c:v>
                </c:pt>
                <c:pt idx="16">
                  <c:v>13.338002080000001</c:v>
                </c:pt>
                <c:pt idx="17">
                  <c:v>13.32783208</c:v>
                </c:pt>
                <c:pt idx="18">
                  <c:v>13.30877708</c:v>
                </c:pt>
                <c:pt idx="19">
                  <c:v>13.302527080000001</c:v>
                </c:pt>
                <c:pt idx="20">
                  <c:v>13.288637080000001</c:v>
                </c:pt>
                <c:pt idx="21">
                  <c:v>13.2827562</c:v>
                </c:pt>
                <c:pt idx="22">
                  <c:v>13.270711200000001</c:v>
                </c:pt>
                <c:pt idx="23">
                  <c:v>13.275412080000002</c:v>
                </c:pt>
                <c:pt idx="24">
                  <c:v>13.2689112</c:v>
                </c:pt>
                <c:pt idx="25">
                  <c:v>13.260381199999999</c:v>
                </c:pt>
                <c:pt idx="26">
                  <c:v>13.18903832</c:v>
                </c:pt>
                <c:pt idx="27">
                  <c:v>13.194868319999999</c:v>
                </c:pt>
                <c:pt idx="28">
                  <c:v>13.196334200000001</c:v>
                </c:pt>
                <c:pt idx="29">
                  <c:v>13.21281832</c:v>
                </c:pt>
                <c:pt idx="30">
                  <c:v>13.219484200000002</c:v>
                </c:pt>
                <c:pt idx="31">
                  <c:v>13.222039200000001</c:v>
                </c:pt>
                <c:pt idx="32">
                  <c:v>13.228858319999999</c:v>
                </c:pt>
                <c:pt idx="33">
                  <c:v>13.1863542</c:v>
                </c:pt>
                <c:pt idx="34">
                  <c:v>13.193235679999999</c:v>
                </c:pt>
                <c:pt idx="35">
                  <c:v>13.205959200000001</c:v>
                </c:pt>
                <c:pt idx="36">
                  <c:v>13.2255342</c:v>
                </c:pt>
                <c:pt idx="37">
                  <c:v>13.221039200000002</c:v>
                </c:pt>
                <c:pt idx="38">
                  <c:v>13.155163200000001</c:v>
                </c:pt>
                <c:pt idx="39">
                  <c:v>13.198064200000001</c:v>
                </c:pt>
                <c:pt idx="40">
                  <c:v>13.189007800000001</c:v>
                </c:pt>
                <c:pt idx="41">
                  <c:v>13.1879428</c:v>
                </c:pt>
                <c:pt idx="42">
                  <c:v>13.184254280000001</c:v>
                </c:pt>
                <c:pt idx="43">
                  <c:v>13.189371920000001</c:v>
                </c:pt>
                <c:pt idx="44">
                  <c:v>13.113995920000001</c:v>
                </c:pt>
                <c:pt idx="45">
                  <c:v>13.152596920000001</c:v>
                </c:pt>
                <c:pt idx="46">
                  <c:v>13.162659280000002</c:v>
                </c:pt>
                <c:pt idx="47">
                  <c:v>13.169984280000001</c:v>
                </c:pt>
                <c:pt idx="48">
                  <c:v>13.169941920000001</c:v>
                </c:pt>
                <c:pt idx="49">
                  <c:v>13.08960132</c:v>
                </c:pt>
                <c:pt idx="50">
                  <c:v>13.0535002</c:v>
                </c:pt>
                <c:pt idx="51">
                  <c:v>13.063364399999999</c:v>
                </c:pt>
                <c:pt idx="52">
                  <c:v>13.05982148</c:v>
                </c:pt>
                <c:pt idx="53">
                  <c:v>13.045545600000001</c:v>
                </c:pt>
                <c:pt idx="54">
                  <c:v>13.032341480000001</c:v>
                </c:pt>
                <c:pt idx="55">
                  <c:v>13.018695000000001</c:v>
                </c:pt>
                <c:pt idx="56">
                  <c:v>12.98316088</c:v>
                </c:pt>
                <c:pt idx="57">
                  <c:v>12.99299852</c:v>
                </c:pt>
                <c:pt idx="58">
                  <c:v>12.97955412</c:v>
                </c:pt>
                <c:pt idx="59">
                  <c:v>12.986035879999999</c:v>
                </c:pt>
                <c:pt idx="60">
                  <c:v>12.986644720000001</c:v>
                </c:pt>
                <c:pt idx="61">
                  <c:v>12.945443520000001</c:v>
                </c:pt>
                <c:pt idx="62">
                  <c:v>12.95054148</c:v>
                </c:pt>
                <c:pt idx="63">
                  <c:v>12.95045352</c:v>
                </c:pt>
                <c:pt idx="64">
                  <c:v>12.942665000000002</c:v>
                </c:pt>
                <c:pt idx="65">
                  <c:v>12.878655479999999</c:v>
                </c:pt>
                <c:pt idx="66">
                  <c:v>12.887786479999999</c:v>
                </c:pt>
                <c:pt idx="67">
                  <c:v>12.876519119999999</c:v>
                </c:pt>
                <c:pt idx="68">
                  <c:v>12.861285280000001</c:v>
                </c:pt>
                <c:pt idx="69">
                  <c:v>12.844104119999999</c:v>
                </c:pt>
                <c:pt idx="70">
                  <c:v>12.776820000000001</c:v>
                </c:pt>
                <c:pt idx="71">
                  <c:v>12.746886480000001</c:v>
                </c:pt>
                <c:pt idx="72">
                  <c:v>12.718121480000001</c:v>
                </c:pt>
                <c:pt idx="73">
                  <c:v>12.687294720000001</c:v>
                </c:pt>
                <c:pt idx="74">
                  <c:v>12.569999119999999</c:v>
                </c:pt>
                <c:pt idx="75">
                  <c:v>12.529254720000001</c:v>
                </c:pt>
                <c:pt idx="76">
                  <c:v>12.491386480000001</c:v>
                </c:pt>
                <c:pt idx="77">
                  <c:v>12.485940000000001</c:v>
                </c:pt>
                <c:pt idx="78">
                  <c:v>12.431704720000001</c:v>
                </c:pt>
                <c:pt idx="79">
                  <c:v>11.996000200000001</c:v>
                </c:pt>
                <c:pt idx="80">
                  <c:v>10.620932119999999</c:v>
                </c:pt>
                <c:pt idx="81">
                  <c:v>10.478282999999999</c:v>
                </c:pt>
                <c:pt idx="82">
                  <c:v>9.9318629999999999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 C'!$AA$1</c:f>
              <c:strCache>
                <c:ptCount val="1"/>
                <c:pt idx="0">
                  <c:v>t_voc_5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 C'!$Z$2:$Z$15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0.23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'5 C'!$AA$2:$AA$15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10.5</c:v>
                </c:pt>
                <c:pt idx="3">
                  <c:v>12</c:v>
                </c:pt>
                <c:pt idx="4">
                  <c:v>12.43</c:v>
                </c:pt>
                <c:pt idx="5">
                  <c:v>12.65</c:v>
                </c:pt>
                <c:pt idx="6">
                  <c:v>12.82</c:v>
                </c:pt>
                <c:pt idx="7">
                  <c:v>12.91</c:v>
                </c:pt>
                <c:pt idx="8">
                  <c:v>12.98</c:v>
                </c:pt>
                <c:pt idx="9">
                  <c:v>13.05</c:v>
                </c:pt>
                <c:pt idx="10">
                  <c:v>13.11</c:v>
                </c:pt>
                <c:pt idx="11">
                  <c:v>13.17</c:v>
                </c:pt>
                <c:pt idx="12">
                  <c:v>13.22</c:v>
                </c:pt>
                <c:pt idx="13">
                  <c:v>13.59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94096"/>
        <c:axId val="556101544"/>
      </c:scatterChart>
      <c:valAx>
        <c:axId val="5560940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01544"/>
        <c:crosses val="autoZero"/>
        <c:crossBetween val="midCat"/>
      </c:valAx>
      <c:valAx>
        <c:axId val="556101544"/>
        <c:scaling>
          <c:orientation val="minMax"/>
          <c:max val="14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409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57939632545934"/>
          <c:y val="0.92187445319335082"/>
          <c:w val="0.36526894396980414"/>
          <c:h val="7.812545438683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4994649473988"/>
          <c:y val="0.15295157332928622"/>
          <c:w val="0.83643675367077197"/>
          <c:h val="0.604315589113168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C'!$AA$1</c:f>
              <c:strCache>
                <c:ptCount val="1"/>
                <c:pt idx="0">
                  <c:v>t_voc_5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C'!$Z$2:$Z$15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0.23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'5 C'!$AA$2:$AA$15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10.5</c:v>
                </c:pt>
                <c:pt idx="3">
                  <c:v>12</c:v>
                </c:pt>
                <c:pt idx="4">
                  <c:v>12.43</c:v>
                </c:pt>
                <c:pt idx="5">
                  <c:v>12.65</c:v>
                </c:pt>
                <c:pt idx="6">
                  <c:v>12.82</c:v>
                </c:pt>
                <c:pt idx="7">
                  <c:v>12.91</c:v>
                </c:pt>
                <c:pt idx="8">
                  <c:v>12.98</c:v>
                </c:pt>
                <c:pt idx="9">
                  <c:v>13.05</c:v>
                </c:pt>
                <c:pt idx="10">
                  <c:v>13.11</c:v>
                </c:pt>
                <c:pt idx="11">
                  <c:v>13.17</c:v>
                </c:pt>
                <c:pt idx="12">
                  <c:v>13.22</c:v>
                </c:pt>
                <c:pt idx="13">
                  <c:v>13.59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'5 C'!$AB$1</c:f>
              <c:strCache>
                <c:ptCount val="1"/>
                <c:pt idx="0">
                  <c:v>t_voc_20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 C'!$Z$2:$Z$15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0.23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'5 C'!$AB$2:$AB$15</c:f>
              <c:numCache>
                <c:formatCode>General</c:formatCode>
                <c:ptCount val="14"/>
                <c:pt idx="0">
                  <c:v>9.379999999999999</c:v>
                </c:pt>
                <c:pt idx="1">
                  <c:v>12.18</c:v>
                </c:pt>
                <c:pt idx="2">
                  <c:v>12.83</c:v>
                </c:pt>
                <c:pt idx="3">
                  <c:v>12.86</c:v>
                </c:pt>
                <c:pt idx="4">
                  <c:v>12.9</c:v>
                </c:pt>
                <c:pt idx="5">
                  <c:v>12.99</c:v>
                </c:pt>
                <c:pt idx="6">
                  <c:v>13.18</c:v>
                </c:pt>
                <c:pt idx="7">
                  <c:v>13.209999999999999</c:v>
                </c:pt>
                <c:pt idx="8">
                  <c:v>13.28</c:v>
                </c:pt>
                <c:pt idx="9">
                  <c:v>13.379999999999999</c:v>
                </c:pt>
                <c:pt idx="10">
                  <c:v>13.45</c:v>
                </c:pt>
                <c:pt idx="11">
                  <c:v>13.49</c:v>
                </c:pt>
                <c:pt idx="12">
                  <c:v>13.57</c:v>
                </c:pt>
                <c:pt idx="13">
                  <c:v>13.92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'5 C'!$AC$1</c:f>
              <c:strCache>
                <c:ptCount val="1"/>
                <c:pt idx="0">
                  <c:v>t_voc_40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 C'!$Z$2:$Z$15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0.23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'5 C'!$AC$2:$AC$15</c:f>
              <c:numCache>
                <c:formatCode>General</c:formatCode>
                <c:ptCount val="14"/>
                <c:pt idx="0">
                  <c:v>9.86</c:v>
                </c:pt>
                <c:pt idx="1">
                  <c:v>12.66</c:v>
                </c:pt>
                <c:pt idx="2">
                  <c:v>13.31</c:v>
                </c:pt>
                <c:pt idx="3">
                  <c:v>13.35</c:v>
                </c:pt>
                <c:pt idx="4">
                  <c:v>13.39</c:v>
                </c:pt>
                <c:pt idx="5">
                  <c:v>13.47</c:v>
                </c:pt>
                <c:pt idx="6">
                  <c:v>13.66</c:v>
                </c:pt>
                <c:pt idx="7">
                  <c:v>13.69</c:v>
                </c:pt>
                <c:pt idx="8">
                  <c:v>13.76</c:v>
                </c:pt>
                <c:pt idx="9">
                  <c:v>13.86</c:v>
                </c:pt>
                <c:pt idx="10">
                  <c:v>13.93</c:v>
                </c:pt>
                <c:pt idx="11">
                  <c:v>13.97</c:v>
                </c:pt>
                <c:pt idx="12">
                  <c:v>14.05</c:v>
                </c:pt>
                <c:pt idx="13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97232"/>
        <c:axId val="556096448"/>
      </c:scatterChart>
      <c:valAx>
        <c:axId val="5560972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6448"/>
        <c:crosses val="autoZero"/>
        <c:crossBetween val="midCat"/>
      </c:valAx>
      <c:valAx>
        <c:axId val="556096448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30480</xdr:colOff>
      <xdr:row>19</xdr:row>
      <xdr:rowOff>144533</xdr:rowOff>
    </xdr:from>
    <xdr:to>
      <xdr:col>27</xdr:col>
      <xdr:colOff>0</xdr:colOff>
      <xdr:row>33</xdr:row>
      <xdr:rowOff>106268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434341</xdr:colOff>
      <xdr:row>3</xdr:row>
      <xdr:rowOff>99060</xdr:rowOff>
    </xdr:from>
    <xdr:to>
      <xdr:col>10</xdr:col>
      <xdr:colOff>38101</xdr:colOff>
      <xdr:row>19</xdr:row>
      <xdr:rowOff>42159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250797</xdr:colOff>
      <xdr:row>19</xdr:row>
      <xdr:rowOff>45308</xdr:rowOff>
    </xdr:from>
    <xdr:to>
      <xdr:col>8</xdr:col>
      <xdr:colOff>220980</xdr:colOff>
      <xdr:row>32</xdr:row>
      <xdr:rowOff>170374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60960</xdr:colOff>
      <xdr:row>17</xdr:row>
      <xdr:rowOff>68586</xdr:rowOff>
    </xdr:from>
    <xdr:to>
      <xdr:col>35</xdr:col>
      <xdr:colOff>30480</xdr:colOff>
      <xdr:row>32</xdr:row>
      <xdr:rowOff>68586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91440</xdr:colOff>
      <xdr:row>2</xdr:row>
      <xdr:rowOff>68829</xdr:rowOff>
    </xdr:from>
    <xdr:to>
      <xdr:col>20</xdr:col>
      <xdr:colOff>266700</xdr:colOff>
      <xdr:row>16</xdr:row>
      <xdr:rowOff>121921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155760</xdr:colOff>
      <xdr:row>0</xdr:row>
      <xdr:rowOff>0</xdr:rowOff>
    </xdr:from>
    <xdr:to>
      <xdr:col>33</xdr:col>
      <xdr:colOff>609599</xdr:colOff>
      <xdr:row>17</xdr:row>
      <xdr:rowOff>53760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opLeftCell="A41" workbookViewId="0">
      <selection activeCell="G156" sqref="G156"/>
    </sheetView>
  </sheetViews>
  <sheetFormatPr defaultRowHeight="14.4" x14ac:dyDescent="0.3"/>
  <cols>
    <col min="1" max="1" width="34.21875" customWidth="1"/>
    <col min="2" max="2" width="24.109375" customWidth="1"/>
    <col min="3" max="3" width="11.554687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  <row r="8" spans="1:2" x14ac:dyDescent="0.3">
      <c r="A8" t="s">
        <v>7</v>
      </c>
    </row>
    <row r="9" spans="1:2" x14ac:dyDescent="0.3">
      <c r="A9" t="s">
        <v>8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  <c r="B12" t="s">
        <v>12</v>
      </c>
    </row>
    <row r="13" spans="1:2" x14ac:dyDescent="0.3">
      <c r="A13" t="s">
        <v>13</v>
      </c>
      <c r="B13" t="s">
        <v>14</v>
      </c>
    </row>
    <row r="14" spans="1:2" x14ac:dyDescent="0.3">
      <c r="A14" t="s">
        <v>15</v>
      </c>
    </row>
    <row r="15" spans="1:2" x14ac:dyDescent="0.3">
      <c r="A15" t="s">
        <v>16</v>
      </c>
      <c r="B15" t="s">
        <v>17</v>
      </c>
    </row>
    <row r="16" spans="1:2" x14ac:dyDescent="0.3">
      <c r="A16" t="s">
        <v>18</v>
      </c>
      <c r="B16" t="s">
        <v>17</v>
      </c>
    </row>
    <row r="17" spans="1:2" x14ac:dyDescent="0.3">
      <c r="A17" t="s">
        <v>19</v>
      </c>
      <c r="B17" t="s">
        <v>17</v>
      </c>
    </row>
    <row r="18" spans="1:2" x14ac:dyDescent="0.3">
      <c r="A18" t="s">
        <v>20</v>
      </c>
      <c r="B18" t="s">
        <v>21</v>
      </c>
    </row>
    <row r="19" spans="1:2" x14ac:dyDescent="0.3">
      <c r="A19" t="s">
        <v>22</v>
      </c>
      <c r="B19" t="s">
        <v>23</v>
      </c>
    </row>
    <row r="20" spans="1:2" x14ac:dyDescent="0.3">
      <c r="A20" t="s">
        <v>24</v>
      </c>
      <c r="B20" t="s">
        <v>25</v>
      </c>
    </row>
    <row r="21" spans="1:2" x14ac:dyDescent="0.3">
      <c r="A21" t="s">
        <v>26</v>
      </c>
    </row>
    <row r="22" spans="1:2" x14ac:dyDescent="0.3">
      <c r="A22" t="s">
        <v>27</v>
      </c>
      <c r="B22" t="s">
        <v>25</v>
      </c>
    </row>
    <row r="23" spans="1:2" x14ac:dyDescent="0.3">
      <c r="A23" t="s">
        <v>28</v>
      </c>
    </row>
    <row r="24" spans="1:2" x14ac:dyDescent="0.3">
      <c r="A24" t="s">
        <v>29</v>
      </c>
    </row>
    <row r="25" spans="1:2" x14ac:dyDescent="0.3">
      <c r="A25" t="s">
        <v>30</v>
      </c>
    </row>
    <row r="26" spans="1:2" x14ac:dyDescent="0.3">
      <c r="A26" t="s">
        <v>31</v>
      </c>
    </row>
    <row r="27" spans="1:2" x14ac:dyDescent="0.3">
      <c r="A27" t="s">
        <v>32</v>
      </c>
    </row>
    <row r="28" spans="1:2" x14ac:dyDescent="0.3">
      <c r="A28" t="s">
        <v>33</v>
      </c>
    </row>
    <row r="29" spans="1:2" x14ac:dyDescent="0.3">
      <c r="A29" t="s">
        <v>34</v>
      </c>
    </row>
    <row r="30" spans="1:2" x14ac:dyDescent="0.3">
      <c r="A30" t="s">
        <v>35</v>
      </c>
    </row>
    <row r="31" spans="1:2" x14ac:dyDescent="0.3">
      <c r="A31" t="s">
        <v>36</v>
      </c>
    </row>
    <row r="32" spans="1:2" x14ac:dyDescent="0.3">
      <c r="A32" t="s">
        <v>37</v>
      </c>
    </row>
    <row r="33" spans="1:3" x14ac:dyDescent="0.3">
      <c r="A33" t="s">
        <v>38</v>
      </c>
    </row>
    <row r="34" spans="1:3" x14ac:dyDescent="0.3">
      <c r="A34" t="s">
        <v>39</v>
      </c>
    </row>
    <row r="35" spans="1:3" x14ac:dyDescent="0.3">
      <c r="A35" t="s">
        <v>40</v>
      </c>
    </row>
    <row r="36" spans="1:3" x14ac:dyDescent="0.3">
      <c r="A36" t="s">
        <v>41</v>
      </c>
    </row>
    <row r="37" spans="1:3" x14ac:dyDescent="0.3">
      <c r="A37" t="s">
        <v>42</v>
      </c>
    </row>
    <row r="38" spans="1:3" x14ac:dyDescent="0.3">
      <c r="A38" t="s">
        <v>43</v>
      </c>
    </row>
    <row r="39" spans="1:3" x14ac:dyDescent="0.3">
      <c r="A39" t="s">
        <v>44</v>
      </c>
      <c r="B39" t="s">
        <v>45</v>
      </c>
      <c r="C39" t="s">
        <v>46</v>
      </c>
    </row>
    <row r="40" spans="1:3" x14ac:dyDescent="0.3">
      <c r="A40" t="s">
        <v>47</v>
      </c>
    </row>
    <row r="41" spans="1:3" x14ac:dyDescent="0.3">
      <c r="A41" t="s">
        <v>48</v>
      </c>
    </row>
    <row r="42" spans="1:3" x14ac:dyDescent="0.3">
      <c r="A42" t="s">
        <v>49</v>
      </c>
    </row>
    <row r="43" spans="1:3" x14ac:dyDescent="0.3">
      <c r="A43" t="s">
        <v>50</v>
      </c>
    </row>
    <row r="44" spans="1:3" x14ac:dyDescent="0.3">
      <c r="A44" t="s">
        <v>51</v>
      </c>
    </row>
    <row r="45" spans="1:3" x14ac:dyDescent="0.3">
      <c r="A45" t="s">
        <v>395</v>
      </c>
      <c r="B45" t="s">
        <v>394</v>
      </c>
    </row>
    <row r="46" spans="1:3" x14ac:dyDescent="0.3">
      <c r="A46" t="s">
        <v>52</v>
      </c>
      <c r="B46" t="s">
        <v>53</v>
      </c>
    </row>
    <row r="47" spans="1:3" x14ac:dyDescent="0.3">
      <c r="A47" t="s">
        <v>54</v>
      </c>
    </row>
    <row r="48" spans="1:3" x14ac:dyDescent="0.3">
      <c r="A48" t="s">
        <v>55</v>
      </c>
    </row>
    <row r="49" spans="1:11" x14ac:dyDescent="0.3">
      <c r="A49" t="s">
        <v>56</v>
      </c>
      <c r="B49" t="s">
        <v>57</v>
      </c>
      <c r="C49" t="s">
        <v>58</v>
      </c>
      <c r="D49" t="s">
        <v>59</v>
      </c>
      <c r="E49" t="s">
        <v>60</v>
      </c>
      <c r="F49" t="s">
        <v>61</v>
      </c>
    </row>
    <row r="50" spans="1:11" x14ac:dyDescent="0.3">
      <c r="A50" t="s">
        <v>62</v>
      </c>
    </row>
    <row r="51" spans="1:11" x14ac:dyDescent="0.3">
      <c r="A51" t="s">
        <v>63</v>
      </c>
    </row>
    <row r="52" spans="1:11" x14ac:dyDescent="0.3">
      <c r="A52" t="s">
        <v>64</v>
      </c>
      <c r="B52" t="s">
        <v>65</v>
      </c>
    </row>
    <row r="53" spans="1:11" x14ac:dyDescent="0.3">
      <c r="A53" t="s">
        <v>66</v>
      </c>
      <c r="B53" t="s">
        <v>67</v>
      </c>
    </row>
    <row r="54" spans="1:11" x14ac:dyDescent="0.3">
      <c r="A54" t="s">
        <v>68</v>
      </c>
    </row>
    <row r="55" spans="1:11" x14ac:dyDescent="0.3">
      <c r="A55" t="s">
        <v>69</v>
      </c>
    </row>
    <row r="56" spans="1:11" x14ac:dyDescent="0.3">
      <c r="A56" t="s">
        <v>70</v>
      </c>
    </row>
    <row r="57" spans="1:11" x14ac:dyDescent="0.3">
      <c r="A57" t="s">
        <v>71</v>
      </c>
    </row>
    <row r="58" spans="1:11" x14ac:dyDescent="0.3">
      <c r="A58" t="s">
        <v>72</v>
      </c>
    </row>
    <row r="59" spans="1:11" x14ac:dyDescent="0.3">
      <c r="A59" t="s">
        <v>73</v>
      </c>
    </row>
    <row r="60" spans="1:11" x14ac:dyDescent="0.3">
      <c r="A60" t="s">
        <v>74</v>
      </c>
    </row>
    <row r="61" spans="1:11" x14ac:dyDescent="0.3">
      <c r="A61" t="s">
        <v>75</v>
      </c>
    </row>
    <row r="62" spans="1:11" x14ac:dyDescent="0.3">
      <c r="A62">
        <v>0</v>
      </c>
      <c r="B62" t="s">
        <v>393</v>
      </c>
      <c r="C62">
        <v>1644629827</v>
      </c>
      <c r="D62">
        <v>10.16</v>
      </c>
      <c r="E62">
        <v>13.262</v>
      </c>
      <c r="F62">
        <v>-5.8000000000000003E-2</v>
      </c>
      <c r="G62">
        <v>0.87339999999999995</v>
      </c>
      <c r="H62">
        <v>0.98360000000000003</v>
      </c>
      <c r="I62">
        <v>12.645</v>
      </c>
      <c r="J62">
        <v>13.262</v>
      </c>
      <c r="K62">
        <v>-74160</v>
      </c>
    </row>
    <row r="63" spans="1:11" x14ac:dyDescent="0.3">
      <c r="A63">
        <v>1</v>
      </c>
      <c r="B63" t="s">
        <v>392</v>
      </c>
      <c r="C63">
        <v>1644631627</v>
      </c>
      <c r="D63">
        <v>9.6319999999999997</v>
      </c>
      <c r="E63">
        <v>13.257999999999999</v>
      </c>
      <c r="F63">
        <v>-5.8000000000000003E-2</v>
      </c>
      <c r="G63">
        <v>0.87909999999999999</v>
      </c>
      <c r="H63">
        <v>0.98419999999999996</v>
      </c>
      <c r="I63">
        <v>12.67</v>
      </c>
      <c r="J63">
        <v>13.257999999999999</v>
      </c>
      <c r="K63">
        <v>-74256</v>
      </c>
    </row>
    <row r="64" spans="1:11" x14ac:dyDescent="0.3">
      <c r="A64">
        <v>2</v>
      </c>
      <c r="B64" t="s">
        <v>391</v>
      </c>
      <c r="C64">
        <v>1644633427</v>
      </c>
      <c r="D64">
        <v>11.602</v>
      </c>
      <c r="E64">
        <v>13.257999999999999</v>
      </c>
      <c r="F64">
        <v>-5.8000000000000003E-2</v>
      </c>
      <c r="G64">
        <v>0.8579</v>
      </c>
      <c r="H64">
        <v>0.98060000000000003</v>
      </c>
      <c r="I64">
        <v>12.651</v>
      </c>
      <c r="J64">
        <v>13.257999999999999</v>
      </c>
      <c r="K64">
        <v>-74376</v>
      </c>
    </row>
    <row r="65" spans="1:11" x14ac:dyDescent="0.3">
      <c r="A65">
        <v>3</v>
      </c>
      <c r="B65" t="s">
        <v>390</v>
      </c>
      <c r="C65">
        <v>1644635227</v>
      </c>
      <c r="D65">
        <v>14.01</v>
      </c>
      <c r="E65">
        <v>13.249000000000001</v>
      </c>
      <c r="F65">
        <v>-5.8000000000000003E-2</v>
      </c>
      <c r="G65">
        <v>0.82909999999999995</v>
      </c>
      <c r="H65">
        <v>0.96060000000000001</v>
      </c>
      <c r="I65">
        <v>12.734999999999999</v>
      </c>
      <c r="J65">
        <v>13.25</v>
      </c>
      <c r="K65">
        <v>-74472</v>
      </c>
    </row>
    <row r="66" spans="1:11" x14ac:dyDescent="0.3">
      <c r="A66">
        <v>4</v>
      </c>
      <c r="B66" t="s">
        <v>389</v>
      </c>
      <c r="C66">
        <v>1644637027</v>
      </c>
      <c r="D66">
        <v>13.343</v>
      </c>
      <c r="E66">
        <v>13.257999999999999</v>
      </c>
      <c r="F66">
        <v>-5.8000000000000003E-2</v>
      </c>
      <c r="G66">
        <v>0.83630000000000004</v>
      </c>
      <c r="H66">
        <v>0.96630000000000005</v>
      </c>
      <c r="I66">
        <v>12.693</v>
      </c>
      <c r="J66">
        <v>13.257999999999999</v>
      </c>
      <c r="K66">
        <v>-74592</v>
      </c>
    </row>
    <row r="67" spans="1:11" x14ac:dyDescent="0.3">
      <c r="A67">
        <v>5</v>
      </c>
      <c r="B67" t="s">
        <v>388</v>
      </c>
      <c r="C67">
        <v>1644638827</v>
      </c>
      <c r="D67">
        <v>11.993</v>
      </c>
      <c r="E67">
        <v>13.253</v>
      </c>
      <c r="F67">
        <v>-5.8000000000000003E-2</v>
      </c>
      <c r="G67">
        <v>0.85129999999999995</v>
      </c>
      <c r="H67">
        <v>0.97719999999999996</v>
      </c>
      <c r="I67">
        <v>12.641</v>
      </c>
      <c r="J67">
        <v>13.254</v>
      </c>
      <c r="K67">
        <v>-74688</v>
      </c>
    </row>
    <row r="68" spans="1:11" x14ac:dyDescent="0.3">
      <c r="A68">
        <v>6</v>
      </c>
      <c r="B68" t="s">
        <v>387</v>
      </c>
      <c r="C68">
        <v>1644640627</v>
      </c>
      <c r="D68">
        <v>10.835000000000001</v>
      </c>
      <c r="E68">
        <v>13.244999999999999</v>
      </c>
      <c r="F68">
        <v>-5.8000000000000003E-2</v>
      </c>
      <c r="G68">
        <v>0.86419999999999997</v>
      </c>
      <c r="H68">
        <v>0.98109999999999997</v>
      </c>
      <c r="I68">
        <v>12.627000000000001</v>
      </c>
      <c r="J68">
        <v>13.246</v>
      </c>
      <c r="K68">
        <v>-74808</v>
      </c>
    </row>
    <row r="69" spans="1:11" x14ac:dyDescent="0.3">
      <c r="A69">
        <v>7</v>
      </c>
      <c r="B69" t="s">
        <v>386</v>
      </c>
      <c r="C69">
        <v>1644642427</v>
      </c>
      <c r="D69">
        <v>9.9649999999999999</v>
      </c>
      <c r="E69">
        <v>13.244999999999999</v>
      </c>
      <c r="F69">
        <v>-5.8000000000000003E-2</v>
      </c>
      <c r="G69">
        <v>0.87370000000000003</v>
      </c>
      <c r="H69">
        <v>0.9829</v>
      </c>
      <c r="I69">
        <v>12.634</v>
      </c>
      <c r="J69">
        <v>13.246</v>
      </c>
      <c r="K69">
        <v>-74904</v>
      </c>
    </row>
    <row r="70" spans="1:11" x14ac:dyDescent="0.3">
      <c r="A70">
        <v>8</v>
      </c>
      <c r="B70" t="s">
        <v>385</v>
      </c>
      <c r="C70">
        <v>1644644227</v>
      </c>
      <c r="D70">
        <v>9.8480000000000008</v>
      </c>
      <c r="E70">
        <v>13.241</v>
      </c>
      <c r="F70">
        <v>-5.8000000000000003E-2</v>
      </c>
      <c r="G70">
        <v>0.87549999999999994</v>
      </c>
      <c r="H70">
        <v>0.98280000000000001</v>
      </c>
      <c r="I70">
        <v>12.65</v>
      </c>
      <c r="J70">
        <v>13.242000000000001</v>
      </c>
      <c r="K70">
        <v>-75024</v>
      </c>
    </row>
    <row r="71" spans="1:11" x14ac:dyDescent="0.3">
      <c r="A71">
        <v>9</v>
      </c>
      <c r="B71" t="s">
        <v>384</v>
      </c>
      <c r="C71">
        <v>1644646028</v>
      </c>
      <c r="D71">
        <v>13.205</v>
      </c>
      <c r="E71">
        <v>13.241</v>
      </c>
      <c r="F71">
        <v>-5.8000000000000003E-2</v>
      </c>
      <c r="G71">
        <v>0.83789999999999998</v>
      </c>
      <c r="H71">
        <v>0.96530000000000005</v>
      </c>
      <c r="I71">
        <v>12.688000000000001</v>
      </c>
      <c r="J71">
        <v>13.242000000000001</v>
      </c>
      <c r="K71">
        <v>-75120</v>
      </c>
    </row>
    <row r="72" spans="1:11" x14ac:dyDescent="0.3">
      <c r="A72">
        <v>10</v>
      </c>
      <c r="B72" t="s">
        <v>383</v>
      </c>
      <c r="C72">
        <v>1644647828</v>
      </c>
      <c r="D72">
        <v>13.94</v>
      </c>
      <c r="E72">
        <v>13.236000000000001</v>
      </c>
      <c r="F72">
        <v>-5.8000000000000003E-2</v>
      </c>
      <c r="G72">
        <v>0.82799999999999996</v>
      </c>
      <c r="H72">
        <v>0.95569999999999999</v>
      </c>
      <c r="I72">
        <v>12.722</v>
      </c>
      <c r="J72">
        <v>13.237</v>
      </c>
      <c r="K72">
        <v>-75240</v>
      </c>
    </row>
    <row r="73" spans="1:11" x14ac:dyDescent="0.3">
      <c r="A73">
        <v>11</v>
      </c>
      <c r="B73" t="s">
        <v>382</v>
      </c>
      <c r="C73">
        <v>1644649628</v>
      </c>
      <c r="D73">
        <v>12.973000000000001</v>
      </c>
      <c r="E73">
        <v>13.231999999999999</v>
      </c>
      <c r="F73">
        <v>-5.8000000000000003E-2</v>
      </c>
      <c r="G73">
        <v>0.83860000000000001</v>
      </c>
      <c r="H73">
        <v>0.96340000000000003</v>
      </c>
      <c r="I73">
        <v>12.666</v>
      </c>
      <c r="J73">
        <v>13.231999999999999</v>
      </c>
      <c r="K73">
        <v>-75336</v>
      </c>
    </row>
    <row r="74" spans="1:11" x14ac:dyDescent="0.3">
      <c r="A74">
        <v>12</v>
      </c>
      <c r="B74" t="s">
        <v>381</v>
      </c>
      <c r="C74">
        <v>1644651428</v>
      </c>
      <c r="D74">
        <v>11.977</v>
      </c>
      <c r="E74">
        <v>13.236000000000001</v>
      </c>
      <c r="F74">
        <v>-5.8000000000000003E-2</v>
      </c>
      <c r="G74">
        <v>0.8498</v>
      </c>
      <c r="H74">
        <v>0.97189999999999999</v>
      </c>
      <c r="I74">
        <v>12.63</v>
      </c>
      <c r="J74">
        <v>13.237</v>
      </c>
      <c r="K74">
        <v>-75456</v>
      </c>
    </row>
    <row r="75" spans="1:11" x14ac:dyDescent="0.3">
      <c r="A75">
        <v>13</v>
      </c>
      <c r="B75" t="s">
        <v>380</v>
      </c>
      <c r="C75">
        <v>1644653228</v>
      </c>
      <c r="D75">
        <v>11.278</v>
      </c>
      <c r="E75">
        <v>13.227</v>
      </c>
      <c r="F75">
        <v>-5.8000000000000003E-2</v>
      </c>
      <c r="G75">
        <v>0.85760000000000003</v>
      </c>
      <c r="H75">
        <v>0.97619999999999996</v>
      </c>
      <c r="I75">
        <v>12.617000000000001</v>
      </c>
      <c r="J75">
        <v>13.228</v>
      </c>
      <c r="K75">
        <v>-75552</v>
      </c>
    </row>
    <row r="76" spans="1:11" x14ac:dyDescent="0.3">
      <c r="A76">
        <v>14</v>
      </c>
      <c r="B76" t="s">
        <v>379</v>
      </c>
      <c r="C76">
        <v>1644655028</v>
      </c>
      <c r="D76">
        <v>10.775</v>
      </c>
      <c r="E76">
        <v>13.218999999999999</v>
      </c>
      <c r="F76">
        <v>-5.8000000000000003E-2</v>
      </c>
      <c r="G76">
        <v>0.8629</v>
      </c>
      <c r="H76">
        <v>0.97889999999999999</v>
      </c>
      <c r="I76">
        <v>12.613</v>
      </c>
      <c r="J76">
        <v>13.22</v>
      </c>
      <c r="K76">
        <v>-75672</v>
      </c>
    </row>
    <row r="77" spans="1:11" x14ac:dyDescent="0.3">
      <c r="A77">
        <v>15</v>
      </c>
      <c r="B77" t="s">
        <v>378</v>
      </c>
      <c r="C77">
        <v>1644656828</v>
      </c>
      <c r="D77">
        <v>10.427</v>
      </c>
      <c r="E77">
        <v>13.223000000000001</v>
      </c>
      <c r="F77">
        <v>-5.8000000000000003E-2</v>
      </c>
      <c r="G77">
        <v>0.86660000000000004</v>
      </c>
      <c r="H77">
        <v>0.98019999999999996</v>
      </c>
      <c r="I77">
        <v>12.612</v>
      </c>
      <c r="J77">
        <v>13.224</v>
      </c>
      <c r="K77">
        <v>-75768</v>
      </c>
    </row>
    <row r="78" spans="1:11" x14ac:dyDescent="0.3">
      <c r="A78">
        <v>16</v>
      </c>
      <c r="B78" t="s">
        <v>377</v>
      </c>
      <c r="C78">
        <v>1644658628</v>
      </c>
      <c r="D78">
        <v>10.147</v>
      </c>
      <c r="E78">
        <v>13.218999999999999</v>
      </c>
      <c r="F78">
        <v>-5.8000000000000003E-2</v>
      </c>
      <c r="G78">
        <v>0.86939999999999995</v>
      </c>
      <c r="H78">
        <v>0.98060000000000003</v>
      </c>
      <c r="I78">
        <v>12.613</v>
      </c>
      <c r="J78">
        <v>13.22</v>
      </c>
      <c r="K78">
        <v>-75888</v>
      </c>
    </row>
    <row r="79" spans="1:11" x14ac:dyDescent="0.3">
      <c r="A79">
        <v>17</v>
      </c>
      <c r="B79" t="s">
        <v>376</v>
      </c>
      <c r="C79">
        <v>1644660428</v>
      </c>
      <c r="D79">
        <v>9.9320000000000004</v>
      </c>
      <c r="E79">
        <v>13.215</v>
      </c>
      <c r="F79">
        <v>-5.8000000000000003E-2</v>
      </c>
      <c r="G79">
        <v>0.87160000000000004</v>
      </c>
      <c r="H79">
        <v>0.98080000000000001</v>
      </c>
      <c r="I79">
        <v>12.617000000000001</v>
      </c>
      <c r="J79">
        <v>13.215999999999999</v>
      </c>
      <c r="K79">
        <v>-75984</v>
      </c>
    </row>
    <row r="80" spans="1:11" x14ac:dyDescent="0.3">
      <c r="A80">
        <v>18</v>
      </c>
      <c r="B80" t="s">
        <v>375</v>
      </c>
      <c r="C80">
        <v>1644662228</v>
      </c>
      <c r="D80">
        <v>9.7550000000000008</v>
      </c>
      <c r="E80">
        <v>13.206</v>
      </c>
      <c r="F80">
        <v>-5.8000000000000003E-2</v>
      </c>
      <c r="G80">
        <v>0.87319999999999998</v>
      </c>
      <c r="H80">
        <v>0.98080000000000001</v>
      </c>
      <c r="I80">
        <v>12.627000000000001</v>
      </c>
      <c r="J80">
        <v>13.207000000000001</v>
      </c>
      <c r="K80">
        <v>-76104</v>
      </c>
    </row>
    <row r="81" spans="1:11" x14ac:dyDescent="0.3">
      <c r="A81">
        <v>19</v>
      </c>
      <c r="B81" t="s">
        <v>374</v>
      </c>
      <c r="C81">
        <v>1644664028</v>
      </c>
      <c r="D81">
        <v>9.6199999999999992</v>
      </c>
      <c r="E81">
        <v>13.202</v>
      </c>
      <c r="F81">
        <v>-5.8000000000000003E-2</v>
      </c>
      <c r="G81">
        <v>0.87450000000000006</v>
      </c>
      <c r="H81">
        <v>0.98050000000000004</v>
      </c>
      <c r="I81">
        <v>12.635</v>
      </c>
      <c r="J81">
        <v>13.202999999999999</v>
      </c>
      <c r="K81">
        <v>-76200</v>
      </c>
    </row>
    <row r="82" spans="1:11" x14ac:dyDescent="0.3">
      <c r="A82">
        <v>20</v>
      </c>
      <c r="B82" t="s">
        <v>373</v>
      </c>
      <c r="C82">
        <v>1644665829</v>
      </c>
      <c r="D82">
        <v>10.097</v>
      </c>
      <c r="E82">
        <v>13.21</v>
      </c>
      <c r="F82">
        <v>-5.8000000000000003E-2</v>
      </c>
      <c r="G82">
        <v>0.86990000000000001</v>
      </c>
      <c r="H82">
        <v>0.98009999999999997</v>
      </c>
      <c r="I82">
        <v>12.615</v>
      </c>
      <c r="J82">
        <v>13.211</v>
      </c>
      <c r="K82">
        <v>-76320</v>
      </c>
    </row>
    <row r="83" spans="1:11" x14ac:dyDescent="0.3">
      <c r="A83">
        <v>21</v>
      </c>
      <c r="B83" t="s">
        <v>372</v>
      </c>
      <c r="C83">
        <v>1644667629</v>
      </c>
      <c r="D83">
        <v>14.055</v>
      </c>
      <c r="E83">
        <v>13.196999999999999</v>
      </c>
      <c r="F83">
        <v>-5.8000000000000003E-2</v>
      </c>
      <c r="G83">
        <v>0.82509999999999994</v>
      </c>
      <c r="H83">
        <v>0.94450000000000001</v>
      </c>
      <c r="I83">
        <v>12.724</v>
      </c>
      <c r="J83">
        <v>13.2</v>
      </c>
      <c r="K83">
        <v>-76560</v>
      </c>
    </row>
    <row r="84" spans="1:11" x14ac:dyDescent="0.3">
      <c r="A84">
        <v>22</v>
      </c>
      <c r="B84" t="s">
        <v>371</v>
      </c>
      <c r="C84">
        <v>1644669429</v>
      </c>
      <c r="D84">
        <v>14.712</v>
      </c>
      <c r="E84">
        <v>13.215</v>
      </c>
      <c r="F84">
        <v>0.248</v>
      </c>
      <c r="G84">
        <v>0.81579999999999997</v>
      </c>
      <c r="H84">
        <v>0.93869999999999998</v>
      </c>
      <c r="I84">
        <v>12.766</v>
      </c>
      <c r="J84">
        <v>13.212</v>
      </c>
      <c r="K84">
        <v>-76464</v>
      </c>
    </row>
    <row r="85" spans="1:11" x14ac:dyDescent="0.3">
      <c r="A85">
        <v>23</v>
      </c>
      <c r="B85" t="s">
        <v>370</v>
      </c>
      <c r="C85">
        <v>1644671229</v>
      </c>
      <c r="D85">
        <v>13.595000000000001</v>
      </c>
      <c r="E85">
        <v>13.241</v>
      </c>
      <c r="F85">
        <v>0.55700000000000005</v>
      </c>
      <c r="G85">
        <v>0.83050000000000002</v>
      </c>
      <c r="H85">
        <v>0.95820000000000005</v>
      </c>
      <c r="I85">
        <v>12.693</v>
      </c>
      <c r="J85">
        <v>13.234</v>
      </c>
      <c r="K85">
        <v>-75744</v>
      </c>
    </row>
    <row r="86" spans="1:11" x14ac:dyDescent="0.3">
      <c r="A86">
        <v>24</v>
      </c>
      <c r="B86" t="s">
        <v>369</v>
      </c>
      <c r="C86">
        <v>1644673029</v>
      </c>
      <c r="D86">
        <v>12.657</v>
      </c>
      <c r="E86">
        <v>13.301</v>
      </c>
      <c r="F86">
        <v>1.173</v>
      </c>
      <c r="G86">
        <v>0.84640000000000004</v>
      </c>
      <c r="H86">
        <v>0.98070000000000002</v>
      </c>
      <c r="I86">
        <v>12.675000000000001</v>
      </c>
      <c r="J86">
        <v>13.287000000000001</v>
      </c>
      <c r="K86">
        <v>-73752</v>
      </c>
    </row>
    <row r="87" spans="1:11" x14ac:dyDescent="0.3">
      <c r="A87">
        <v>25</v>
      </c>
      <c r="B87" t="s">
        <v>368</v>
      </c>
      <c r="C87">
        <v>1644674832</v>
      </c>
      <c r="D87">
        <v>12.022</v>
      </c>
      <c r="E87">
        <v>13.37</v>
      </c>
      <c r="F87">
        <v>2.0369999999999999</v>
      </c>
      <c r="G87">
        <v>0.86040000000000005</v>
      </c>
      <c r="H87">
        <v>0.9859</v>
      </c>
      <c r="I87">
        <v>12.702</v>
      </c>
      <c r="J87">
        <v>13.345000000000001</v>
      </c>
      <c r="K87">
        <v>-70968</v>
      </c>
    </row>
    <row r="88" spans="1:11" x14ac:dyDescent="0.3">
      <c r="A88">
        <v>26</v>
      </c>
      <c r="B88" t="s">
        <v>367</v>
      </c>
      <c r="C88">
        <v>1644676632</v>
      </c>
      <c r="D88">
        <v>11.747</v>
      </c>
      <c r="E88">
        <v>13.443</v>
      </c>
      <c r="F88">
        <v>3.7629999999999999</v>
      </c>
      <c r="G88">
        <v>1</v>
      </c>
      <c r="H88">
        <v>0.98960000000000004</v>
      </c>
      <c r="I88">
        <v>13.577</v>
      </c>
      <c r="J88">
        <v>13.398</v>
      </c>
      <c r="K88">
        <v>-69672</v>
      </c>
    </row>
    <row r="89" spans="1:11" x14ac:dyDescent="0.3">
      <c r="A89">
        <v>27</v>
      </c>
      <c r="B89" t="s">
        <v>366</v>
      </c>
      <c r="C89">
        <v>1644678432</v>
      </c>
      <c r="D89">
        <v>12.497</v>
      </c>
      <c r="E89">
        <v>13.464</v>
      </c>
      <c r="F89">
        <v>5.3049999999999997</v>
      </c>
      <c r="G89">
        <v>0.99739999999999995</v>
      </c>
      <c r="H89">
        <v>0.9889</v>
      </c>
      <c r="I89">
        <v>13.568</v>
      </c>
      <c r="J89">
        <v>13.401999999999999</v>
      </c>
      <c r="K89">
        <v>-67464</v>
      </c>
    </row>
    <row r="90" spans="1:11" x14ac:dyDescent="0.3">
      <c r="A90">
        <v>28</v>
      </c>
      <c r="B90" t="s">
        <v>365</v>
      </c>
      <c r="C90">
        <v>1644680233</v>
      </c>
      <c r="D90">
        <v>12.561999999999999</v>
      </c>
      <c r="E90">
        <v>13.404</v>
      </c>
      <c r="F90">
        <v>2.5920000000000001</v>
      </c>
      <c r="G90">
        <v>1</v>
      </c>
      <c r="H90">
        <v>0.98640000000000005</v>
      </c>
      <c r="I90">
        <v>13.613</v>
      </c>
      <c r="J90">
        <v>13.371</v>
      </c>
      <c r="K90">
        <v>-65928</v>
      </c>
    </row>
    <row r="91" spans="1:11" x14ac:dyDescent="0.3">
      <c r="A91">
        <v>29</v>
      </c>
      <c r="B91" t="s">
        <v>364</v>
      </c>
      <c r="C91">
        <v>1644682033</v>
      </c>
      <c r="D91">
        <v>12.936999999999999</v>
      </c>
      <c r="E91">
        <v>13.464</v>
      </c>
      <c r="F91">
        <v>3.948</v>
      </c>
      <c r="G91">
        <v>1</v>
      </c>
      <c r="H91">
        <v>0.98799999999999999</v>
      </c>
      <c r="I91">
        <v>13.629</v>
      </c>
      <c r="J91">
        <v>13.404999999999999</v>
      </c>
      <c r="K91">
        <v>-63816</v>
      </c>
    </row>
    <row r="92" spans="1:11" x14ac:dyDescent="0.3">
      <c r="A92">
        <v>30</v>
      </c>
      <c r="B92" t="s">
        <v>363</v>
      </c>
      <c r="C92">
        <v>1644683833</v>
      </c>
      <c r="D92">
        <v>14.007999999999999</v>
      </c>
      <c r="E92">
        <v>13.452</v>
      </c>
      <c r="F92">
        <v>2.407</v>
      </c>
      <c r="G92">
        <v>0.99529999999999996</v>
      </c>
      <c r="H92">
        <v>0.98540000000000005</v>
      </c>
      <c r="I92">
        <v>13.593</v>
      </c>
      <c r="J92">
        <v>13.411</v>
      </c>
      <c r="K92">
        <v>-63120</v>
      </c>
    </row>
    <row r="93" spans="1:11" x14ac:dyDescent="0.3">
      <c r="A93">
        <v>31</v>
      </c>
      <c r="B93" t="s">
        <v>362</v>
      </c>
      <c r="C93">
        <v>1644685633</v>
      </c>
      <c r="D93">
        <v>15.512</v>
      </c>
      <c r="E93">
        <v>13.46</v>
      </c>
      <c r="F93">
        <v>2.3450000000000002</v>
      </c>
      <c r="G93">
        <v>0.99560000000000004</v>
      </c>
      <c r="H93">
        <v>0.98360000000000003</v>
      </c>
      <c r="I93">
        <v>13.66</v>
      </c>
      <c r="J93">
        <v>13.423</v>
      </c>
      <c r="K93">
        <v>-56688</v>
      </c>
    </row>
    <row r="94" spans="1:11" x14ac:dyDescent="0.3">
      <c r="A94">
        <v>32</v>
      </c>
      <c r="B94" t="s">
        <v>361</v>
      </c>
      <c r="C94">
        <v>1644687433</v>
      </c>
      <c r="D94">
        <v>15.811999999999999</v>
      </c>
      <c r="E94">
        <v>13.494999999999999</v>
      </c>
      <c r="F94">
        <v>4.3179999999999996</v>
      </c>
      <c r="G94">
        <v>1</v>
      </c>
      <c r="H94">
        <v>0.98499999999999999</v>
      </c>
      <c r="I94">
        <v>13.752000000000001</v>
      </c>
      <c r="J94">
        <v>13.454000000000001</v>
      </c>
      <c r="K94">
        <v>-53544</v>
      </c>
    </row>
    <row r="95" spans="1:11" x14ac:dyDescent="0.3">
      <c r="A95">
        <v>33</v>
      </c>
      <c r="B95" t="s">
        <v>360</v>
      </c>
      <c r="C95">
        <v>1644688933</v>
      </c>
      <c r="D95">
        <v>15.925000000000001</v>
      </c>
      <c r="E95">
        <v>14.356</v>
      </c>
      <c r="F95">
        <v>5.0579999999999998</v>
      </c>
      <c r="G95">
        <v>1</v>
      </c>
      <c r="H95">
        <v>1</v>
      </c>
      <c r="I95">
        <v>13.757</v>
      </c>
      <c r="J95">
        <v>14.284000000000001</v>
      </c>
      <c r="K95">
        <v>-53088</v>
      </c>
    </row>
    <row r="96" spans="1:11" x14ac:dyDescent="0.3">
      <c r="A96">
        <v>34</v>
      </c>
      <c r="B96" t="s">
        <v>359</v>
      </c>
      <c r="C96">
        <v>1644689233</v>
      </c>
      <c r="D96">
        <v>15.988</v>
      </c>
      <c r="E96">
        <v>14.364000000000001</v>
      </c>
      <c r="F96">
        <v>3.1469999999999998</v>
      </c>
      <c r="G96">
        <v>1</v>
      </c>
      <c r="H96">
        <v>1</v>
      </c>
      <c r="I96">
        <v>13.759</v>
      </c>
      <c r="J96">
        <v>14.32</v>
      </c>
      <c r="K96">
        <v>-53088</v>
      </c>
    </row>
    <row r="97" spans="1:11" x14ac:dyDescent="0.3">
      <c r="A97">
        <v>35</v>
      </c>
      <c r="B97" t="s">
        <v>358</v>
      </c>
      <c r="C97">
        <v>1644691033</v>
      </c>
      <c r="D97">
        <v>16.628</v>
      </c>
      <c r="E97">
        <v>14.429</v>
      </c>
      <c r="F97">
        <v>0.68</v>
      </c>
      <c r="G97">
        <v>1</v>
      </c>
      <c r="H97">
        <v>1</v>
      </c>
      <c r="I97">
        <v>13.785</v>
      </c>
      <c r="J97">
        <v>14.420999999999999</v>
      </c>
      <c r="K97">
        <v>-53088</v>
      </c>
    </row>
    <row r="98" spans="1:11" x14ac:dyDescent="0.3">
      <c r="A98">
        <v>36</v>
      </c>
      <c r="B98" t="s">
        <v>357</v>
      </c>
      <c r="C98">
        <v>1644692833</v>
      </c>
      <c r="D98">
        <v>17.385000000000002</v>
      </c>
      <c r="E98">
        <v>14.438000000000001</v>
      </c>
      <c r="F98">
        <v>0.372</v>
      </c>
      <c r="G98">
        <v>1</v>
      </c>
      <c r="H98">
        <v>1</v>
      </c>
      <c r="I98">
        <v>13.815</v>
      </c>
      <c r="J98">
        <v>14.433</v>
      </c>
      <c r="K98">
        <v>-53088</v>
      </c>
    </row>
    <row r="99" spans="1:11" x14ac:dyDescent="0.3">
      <c r="A99">
        <v>37</v>
      </c>
      <c r="B99" t="s">
        <v>356</v>
      </c>
      <c r="C99">
        <v>1644694633</v>
      </c>
      <c r="D99">
        <v>18.015000000000001</v>
      </c>
      <c r="E99">
        <v>14.433</v>
      </c>
      <c r="F99">
        <v>0.433</v>
      </c>
      <c r="G99">
        <v>1</v>
      </c>
      <c r="H99">
        <v>1</v>
      </c>
      <c r="I99">
        <v>13.84</v>
      </c>
      <c r="J99">
        <v>14.429</v>
      </c>
      <c r="K99">
        <v>-53088</v>
      </c>
    </row>
    <row r="100" spans="1:11" x14ac:dyDescent="0.3">
      <c r="A100">
        <v>38</v>
      </c>
      <c r="B100" t="s">
        <v>355</v>
      </c>
      <c r="C100">
        <v>1644696433</v>
      </c>
      <c r="D100">
        <v>18.315000000000001</v>
      </c>
      <c r="E100">
        <v>14.438000000000001</v>
      </c>
      <c r="F100">
        <v>0.248</v>
      </c>
      <c r="G100">
        <v>1</v>
      </c>
      <c r="H100">
        <v>1</v>
      </c>
      <c r="I100">
        <v>13.852</v>
      </c>
      <c r="J100">
        <v>14.433999999999999</v>
      </c>
      <c r="K100">
        <v>-53088</v>
      </c>
    </row>
    <row r="101" spans="1:11" x14ac:dyDescent="0.3">
      <c r="A101">
        <v>39</v>
      </c>
      <c r="B101" t="s">
        <v>354</v>
      </c>
      <c r="C101">
        <v>1644698233</v>
      </c>
      <c r="D101">
        <v>18.375</v>
      </c>
      <c r="E101">
        <v>14.446</v>
      </c>
      <c r="F101">
        <v>0.31</v>
      </c>
      <c r="G101">
        <v>1</v>
      </c>
      <c r="H101">
        <v>1</v>
      </c>
      <c r="I101">
        <v>13.855</v>
      </c>
      <c r="J101">
        <v>14.443</v>
      </c>
      <c r="K101">
        <v>-53088</v>
      </c>
    </row>
    <row r="102" spans="1:11" x14ac:dyDescent="0.3">
      <c r="A102">
        <v>40</v>
      </c>
      <c r="B102" t="s">
        <v>353</v>
      </c>
      <c r="C102">
        <v>1644700034</v>
      </c>
      <c r="D102">
        <v>18.372</v>
      </c>
      <c r="E102">
        <v>14.442</v>
      </c>
      <c r="F102">
        <v>0.372</v>
      </c>
      <c r="G102">
        <v>1</v>
      </c>
      <c r="H102">
        <v>1</v>
      </c>
      <c r="I102">
        <v>13.853999999999999</v>
      </c>
      <c r="J102">
        <v>14.438000000000001</v>
      </c>
      <c r="K102">
        <v>-53088</v>
      </c>
    </row>
    <row r="103" spans="1:11" x14ac:dyDescent="0.3">
      <c r="A103">
        <v>41</v>
      </c>
      <c r="B103" t="s">
        <v>352</v>
      </c>
      <c r="C103">
        <v>1644701834</v>
      </c>
      <c r="D103">
        <v>18.202000000000002</v>
      </c>
      <c r="E103">
        <v>14.377000000000001</v>
      </c>
      <c r="F103">
        <v>0.187</v>
      </c>
      <c r="G103">
        <v>1</v>
      </c>
      <c r="H103">
        <v>1</v>
      </c>
      <c r="I103">
        <v>13.848000000000001</v>
      </c>
      <c r="J103">
        <v>14.375</v>
      </c>
      <c r="K103">
        <v>-53088</v>
      </c>
    </row>
    <row r="104" spans="1:11" x14ac:dyDescent="0.3">
      <c r="A104">
        <v>42</v>
      </c>
      <c r="B104" t="s">
        <v>351</v>
      </c>
      <c r="C104">
        <v>1644703634</v>
      </c>
      <c r="D104">
        <v>17.702999999999999</v>
      </c>
      <c r="E104">
        <v>14.122999999999999</v>
      </c>
      <c r="F104">
        <v>-5.8000000000000003E-2</v>
      </c>
      <c r="G104">
        <v>0.99990000000000001</v>
      </c>
      <c r="H104">
        <v>1</v>
      </c>
      <c r="I104">
        <v>13.827999999999999</v>
      </c>
      <c r="J104">
        <v>14.124000000000001</v>
      </c>
      <c r="K104">
        <v>-53136</v>
      </c>
    </row>
    <row r="105" spans="1:11" x14ac:dyDescent="0.3">
      <c r="A105">
        <v>43</v>
      </c>
      <c r="B105" t="s">
        <v>350</v>
      </c>
      <c r="C105">
        <v>1644705434</v>
      </c>
      <c r="D105">
        <v>16.687000000000001</v>
      </c>
      <c r="E105">
        <v>13.99</v>
      </c>
      <c r="F105">
        <v>-5.8000000000000003E-2</v>
      </c>
      <c r="G105">
        <v>0.99990000000000001</v>
      </c>
      <c r="H105">
        <v>1</v>
      </c>
      <c r="I105">
        <v>13.787000000000001</v>
      </c>
      <c r="J105">
        <v>13.991</v>
      </c>
      <c r="K105">
        <v>-53208</v>
      </c>
    </row>
    <row r="106" spans="1:11" x14ac:dyDescent="0.3">
      <c r="A106">
        <v>44</v>
      </c>
      <c r="B106" t="s">
        <v>349</v>
      </c>
      <c r="C106">
        <v>1644707234</v>
      </c>
      <c r="D106">
        <v>15.568</v>
      </c>
      <c r="E106">
        <v>13.872999999999999</v>
      </c>
      <c r="F106">
        <v>-5.8000000000000003E-2</v>
      </c>
      <c r="G106">
        <v>0.99990000000000001</v>
      </c>
      <c r="H106">
        <v>1</v>
      </c>
      <c r="I106">
        <v>13.742000000000001</v>
      </c>
      <c r="J106">
        <v>13.874000000000001</v>
      </c>
      <c r="K106">
        <v>-53328</v>
      </c>
    </row>
    <row r="107" spans="1:11" x14ac:dyDescent="0.3">
      <c r="A107">
        <v>45</v>
      </c>
      <c r="B107" t="s">
        <v>348</v>
      </c>
      <c r="C107">
        <v>1644709034</v>
      </c>
      <c r="D107">
        <v>14.512</v>
      </c>
      <c r="E107">
        <v>13.77</v>
      </c>
      <c r="F107">
        <v>-5.8000000000000003E-2</v>
      </c>
      <c r="G107">
        <v>0.99990000000000001</v>
      </c>
      <c r="H107">
        <v>1</v>
      </c>
      <c r="I107">
        <v>13.698</v>
      </c>
      <c r="J107">
        <v>13.771000000000001</v>
      </c>
      <c r="K107">
        <v>-53424</v>
      </c>
    </row>
    <row r="108" spans="1:11" x14ac:dyDescent="0.3">
      <c r="A108">
        <v>46</v>
      </c>
      <c r="B108" t="s">
        <v>347</v>
      </c>
      <c r="C108">
        <v>1644710834</v>
      </c>
      <c r="D108">
        <v>13.672000000000001</v>
      </c>
      <c r="E108">
        <v>13.706</v>
      </c>
      <c r="F108">
        <v>-5.8000000000000003E-2</v>
      </c>
      <c r="G108">
        <v>0.99990000000000001</v>
      </c>
      <c r="H108">
        <v>1</v>
      </c>
      <c r="I108">
        <v>13.661</v>
      </c>
      <c r="J108">
        <v>13.707000000000001</v>
      </c>
      <c r="K108">
        <v>-53544</v>
      </c>
    </row>
    <row r="109" spans="1:11" x14ac:dyDescent="0.3">
      <c r="A109">
        <v>47</v>
      </c>
      <c r="B109" t="s">
        <v>346</v>
      </c>
      <c r="C109">
        <v>1644712634</v>
      </c>
      <c r="D109">
        <v>12.955</v>
      </c>
      <c r="E109">
        <v>13.641</v>
      </c>
      <c r="F109">
        <v>-5.8000000000000003E-2</v>
      </c>
      <c r="G109">
        <v>0.99990000000000001</v>
      </c>
      <c r="H109">
        <v>1</v>
      </c>
      <c r="I109">
        <v>13.63</v>
      </c>
      <c r="J109">
        <v>13.641999999999999</v>
      </c>
      <c r="K109">
        <v>-53640</v>
      </c>
    </row>
    <row r="110" spans="1:11" x14ac:dyDescent="0.3">
      <c r="A110">
        <v>48</v>
      </c>
      <c r="B110" t="s">
        <v>345</v>
      </c>
      <c r="C110">
        <v>1644714434</v>
      </c>
      <c r="D110">
        <v>12.275</v>
      </c>
      <c r="E110">
        <v>13.589</v>
      </c>
      <c r="F110">
        <v>-5.8000000000000003E-2</v>
      </c>
      <c r="G110">
        <v>0.99990000000000001</v>
      </c>
      <c r="H110">
        <v>0.99960000000000004</v>
      </c>
      <c r="I110">
        <v>13.6</v>
      </c>
      <c r="J110">
        <v>13.59</v>
      </c>
      <c r="K110">
        <v>-53760</v>
      </c>
    </row>
    <row r="111" spans="1:11" x14ac:dyDescent="0.3">
      <c r="A111">
        <v>49</v>
      </c>
      <c r="B111" t="s">
        <v>344</v>
      </c>
      <c r="C111">
        <v>1644716234</v>
      </c>
      <c r="D111">
        <v>11.647</v>
      </c>
      <c r="E111">
        <v>13.551</v>
      </c>
      <c r="F111">
        <v>-5.8000000000000003E-2</v>
      </c>
      <c r="G111">
        <v>0.99990000000000001</v>
      </c>
      <c r="H111">
        <v>0.99860000000000004</v>
      </c>
      <c r="I111">
        <v>13.571999999999999</v>
      </c>
      <c r="J111">
        <v>13.552</v>
      </c>
      <c r="K111">
        <v>-53856</v>
      </c>
    </row>
    <row r="112" spans="1:11" x14ac:dyDescent="0.3">
      <c r="A112">
        <v>50</v>
      </c>
      <c r="B112" t="s">
        <v>343</v>
      </c>
      <c r="C112">
        <v>1644718035</v>
      </c>
      <c r="D112">
        <v>11.042999999999999</v>
      </c>
      <c r="E112">
        <v>13.521000000000001</v>
      </c>
      <c r="F112">
        <v>-5.8000000000000003E-2</v>
      </c>
      <c r="G112">
        <v>0.99990000000000001</v>
      </c>
      <c r="H112">
        <v>0.998</v>
      </c>
      <c r="I112">
        <v>13.545999999999999</v>
      </c>
      <c r="J112">
        <v>13.521000000000001</v>
      </c>
      <c r="K112">
        <v>-53976</v>
      </c>
    </row>
    <row r="113" spans="1:11" x14ac:dyDescent="0.3">
      <c r="A113">
        <v>51</v>
      </c>
      <c r="B113" t="s">
        <v>342</v>
      </c>
      <c r="C113">
        <v>1644719835</v>
      </c>
      <c r="D113">
        <v>10.518000000000001</v>
      </c>
      <c r="E113">
        <v>13.477</v>
      </c>
      <c r="F113">
        <v>-5.8000000000000003E-2</v>
      </c>
      <c r="G113">
        <v>0.99990000000000001</v>
      </c>
      <c r="H113">
        <v>0.99709999999999999</v>
      </c>
      <c r="I113">
        <v>13.523</v>
      </c>
      <c r="J113">
        <v>13.478</v>
      </c>
      <c r="K113">
        <v>-54072</v>
      </c>
    </row>
    <row r="114" spans="1:11" x14ac:dyDescent="0.3">
      <c r="A114">
        <v>52</v>
      </c>
      <c r="B114" t="s">
        <v>341</v>
      </c>
      <c r="C114">
        <v>1644721635</v>
      </c>
      <c r="D114">
        <v>10</v>
      </c>
      <c r="E114">
        <v>13.446999999999999</v>
      </c>
      <c r="F114">
        <v>-5.8000000000000003E-2</v>
      </c>
      <c r="G114">
        <v>0.99990000000000001</v>
      </c>
      <c r="H114">
        <v>0.99650000000000005</v>
      </c>
      <c r="I114">
        <v>13.5</v>
      </c>
      <c r="J114">
        <v>13.448</v>
      </c>
      <c r="K114">
        <v>-54192</v>
      </c>
    </row>
    <row r="115" spans="1:11" x14ac:dyDescent="0.3">
      <c r="A115">
        <v>53</v>
      </c>
      <c r="B115" t="s">
        <v>340</v>
      </c>
      <c r="C115">
        <v>1644723435</v>
      </c>
      <c r="D115">
        <v>9.4779999999999998</v>
      </c>
      <c r="E115">
        <v>13.422000000000001</v>
      </c>
      <c r="F115">
        <v>-5.8000000000000003E-2</v>
      </c>
      <c r="G115">
        <v>0.99990000000000001</v>
      </c>
      <c r="H115">
        <v>0.99550000000000005</v>
      </c>
      <c r="I115">
        <v>13.49</v>
      </c>
      <c r="J115">
        <v>13.422000000000001</v>
      </c>
      <c r="K115">
        <v>-54288</v>
      </c>
    </row>
    <row r="116" spans="1:11" x14ac:dyDescent="0.3">
      <c r="A116">
        <v>54</v>
      </c>
      <c r="B116" t="s">
        <v>339</v>
      </c>
      <c r="C116">
        <v>1644725235</v>
      </c>
      <c r="D116">
        <v>8.9120000000000008</v>
      </c>
      <c r="E116">
        <v>13.396000000000001</v>
      </c>
      <c r="F116">
        <v>-5.8000000000000003E-2</v>
      </c>
      <c r="G116">
        <v>0.99990000000000001</v>
      </c>
      <c r="H116">
        <v>0.99460000000000004</v>
      </c>
      <c r="I116">
        <v>13.48</v>
      </c>
      <c r="J116">
        <v>13.397</v>
      </c>
      <c r="K116">
        <v>-54408</v>
      </c>
    </row>
    <row r="117" spans="1:11" x14ac:dyDescent="0.3">
      <c r="A117">
        <v>55</v>
      </c>
      <c r="B117" t="s">
        <v>338</v>
      </c>
      <c r="C117">
        <v>1644727035</v>
      </c>
      <c r="D117">
        <v>8.39</v>
      </c>
      <c r="E117">
        <v>13.378</v>
      </c>
      <c r="F117">
        <v>-5.8000000000000003E-2</v>
      </c>
      <c r="G117">
        <v>0.99990000000000001</v>
      </c>
      <c r="H117">
        <v>0.99360000000000004</v>
      </c>
      <c r="I117">
        <v>13.471</v>
      </c>
      <c r="J117">
        <v>13.379</v>
      </c>
      <c r="K117">
        <v>-54504</v>
      </c>
    </row>
    <row r="118" spans="1:11" x14ac:dyDescent="0.3">
      <c r="A118">
        <v>56</v>
      </c>
      <c r="B118" t="s">
        <v>337</v>
      </c>
      <c r="C118">
        <v>1644728835</v>
      </c>
      <c r="D118">
        <v>7.9269999999999996</v>
      </c>
      <c r="E118">
        <v>13.352</v>
      </c>
      <c r="F118">
        <v>-5.8000000000000003E-2</v>
      </c>
      <c r="G118">
        <v>0.99990000000000001</v>
      </c>
      <c r="H118">
        <v>0.63959999999999995</v>
      </c>
      <c r="I118">
        <v>13.462999999999999</v>
      </c>
      <c r="J118">
        <v>0</v>
      </c>
      <c r="K118">
        <v>-54624</v>
      </c>
    </row>
    <row r="119" spans="1:11" x14ac:dyDescent="0.3">
      <c r="A119">
        <v>57</v>
      </c>
      <c r="B119" t="s">
        <v>336</v>
      </c>
      <c r="C119">
        <v>1644730635</v>
      </c>
      <c r="D119">
        <v>7.4770000000000003</v>
      </c>
      <c r="E119">
        <v>13.339</v>
      </c>
      <c r="F119">
        <v>-5.8000000000000003E-2</v>
      </c>
      <c r="G119">
        <v>0.99990000000000001</v>
      </c>
      <c r="H119">
        <v>0.63019999999999998</v>
      </c>
      <c r="I119">
        <v>13.454000000000001</v>
      </c>
      <c r="J119">
        <v>0</v>
      </c>
      <c r="K119">
        <v>-54744</v>
      </c>
    </row>
    <row r="120" spans="1:11" x14ac:dyDescent="0.3">
      <c r="A120">
        <v>58</v>
      </c>
      <c r="B120" t="s">
        <v>335</v>
      </c>
      <c r="C120">
        <v>1644732435</v>
      </c>
      <c r="D120">
        <v>7.0030000000000001</v>
      </c>
      <c r="E120">
        <v>13.318</v>
      </c>
      <c r="F120">
        <v>-5.8000000000000003E-2</v>
      </c>
      <c r="G120">
        <v>0.99990000000000001</v>
      </c>
      <c r="H120">
        <v>0.621</v>
      </c>
      <c r="I120">
        <v>13.446</v>
      </c>
      <c r="J120">
        <v>0</v>
      </c>
      <c r="K120">
        <v>-54888</v>
      </c>
    </row>
    <row r="121" spans="1:11" x14ac:dyDescent="0.3">
      <c r="A121">
        <v>59</v>
      </c>
      <c r="B121" t="s">
        <v>334</v>
      </c>
      <c r="C121">
        <v>1644734235</v>
      </c>
      <c r="D121">
        <v>6.577</v>
      </c>
      <c r="E121">
        <v>13.305</v>
      </c>
      <c r="F121">
        <v>-0.12</v>
      </c>
      <c r="G121">
        <v>0.99990000000000001</v>
      </c>
      <c r="H121">
        <v>0.6119</v>
      </c>
      <c r="I121">
        <v>13.438000000000001</v>
      </c>
      <c r="J121">
        <v>0</v>
      </c>
      <c r="K121">
        <v>-55056</v>
      </c>
    </row>
    <row r="122" spans="1:11" x14ac:dyDescent="0.3">
      <c r="A122">
        <v>60</v>
      </c>
      <c r="B122" t="s">
        <v>333</v>
      </c>
      <c r="C122">
        <v>1644736035</v>
      </c>
      <c r="D122">
        <v>6.18</v>
      </c>
      <c r="E122">
        <v>13.287000000000001</v>
      </c>
      <c r="F122">
        <v>-0.12</v>
      </c>
      <c r="G122">
        <v>0.99990000000000001</v>
      </c>
      <c r="H122">
        <v>0.60289999999999999</v>
      </c>
      <c r="I122">
        <v>13.430999999999999</v>
      </c>
      <c r="J122">
        <v>0</v>
      </c>
      <c r="K122">
        <v>-55248</v>
      </c>
    </row>
    <row r="123" spans="1:11" x14ac:dyDescent="0.3">
      <c r="A123">
        <v>61</v>
      </c>
      <c r="B123" t="s">
        <v>332</v>
      </c>
      <c r="C123">
        <v>1644737835</v>
      </c>
      <c r="D123">
        <v>5.8179999999999996</v>
      </c>
      <c r="E123">
        <v>13.287000000000001</v>
      </c>
      <c r="F123">
        <v>-5.8000000000000003E-2</v>
      </c>
      <c r="G123">
        <v>0.99990000000000001</v>
      </c>
      <c r="H123">
        <v>0.59409999999999996</v>
      </c>
      <c r="I123">
        <v>13.423999999999999</v>
      </c>
      <c r="J123">
        <v>0</v>
      </c>
      <c r="K123">
        <v>-55440</v>
      </c>
    </row>
    <row r="124" spans="1:11" x14ac:dyDescent="0.3">
      <c r="A124">
        <v>62</v>
      </c>
      <c r="B124" t="s">
        <v>331</v>
      </c>
      <c r="C124">
        <v>1644739636</v>
      </c>
      <c r="D124">
        <v>5.5</v>
      </c>
      <c r="E124">
        <v>13.275</v>
      </c>
      <c r="F124">
        <v>-0.12</v>
      </c>
      <c r="G124">
        <v>0.99990000000000001</v>
      </c>
      <c r="H124">
        <v>0.58540000000000003</v>
      </c>
      <c r="I124">
        <v>13.417999999999999</v>
      </c>
      <c r="J124">
        <v>0</v>
      </c>
      <c r="K124">
        <v>-55632</v>
      </c>
    </row>
    <row r="125" spans="1:11" x14ac:dyDescent="0.3">
      <c r="A125">
        <v>63</v>
      </c>
      <c r="B125" t="s">
        <v>330</v>
      </c>
      <c r="C125">
        <v>1644741436</v>
      </c>
      <c r="D125">
        <v>5.202</v>
      </c>
      <c r="E125">
        <v>13.262</v>
      </c>
      <c r="F125">
        <v>-0.12</v>
      </c>
      <c r="G125">
        <v>0.99990000000000001</v>
      </c>
      <c r="H125">
        <v>0.57689999999999997</v>
      </c>
      <c r="I125">
        <v>13.413</v>
      </c>
      <c r="J125">
        <v>0</v>
      </c>
      <c r="K125">
        <v>-55848</v>
      </c>
    </row>
    <row r="126" spans="1:11" x14ac:dyDescent="0.3">
      <c r="A126">
        <v>64</v>
      </c>
      <c r="B126" t="s">
        <v>329</v>
      </c>
      <c r="C126">
        <v>1644743236</v>
      </c>
      <c r="D126">
        <v>6.23</v>
      </c>
      <c r="E126">
        <v>13.193</v>
      </c>
      <c r="F126">
        <v>-1.232</v>
      </c>
      <c r="G126">
        <v>0.98019999999999996</v>
      </c>
      <c r="H126">
        <v>0.56840000000000002</v>
      </c>
      <c r="I126">
        <v>13.135</v>
      </c>
      <c r="J126">
        <v>0</v>
      </c>
      <c r="K126">
        <v>-59808</v>
      </c>
    </row>
    <row r="127" spans="1:11" x14ac:dyDescent="0.3">
      <c r="A127">
        <v>65</v>
      </c>
      <c r="B127" t="s">
        <v>328</v>
      </c>
      <c r="C127">
        <v>1644745036</v>
      </c>
      <c r="D127">
        <v>6.7080000000000002</v>
      </c>
      <c r="E127">
        <v>13.206</v>
      </c>
      <c r="F127">
        <v>-1.232</v>
      </c>
      <c r="G127">
        <v>0.96940000000000004</v>
      </c>
      <c r="H127">
        <v>0.56010000000000004</v>
      </c>
      <c r="I127">
        <v>13.092000000000001</v>
      </c>
      <c r="J127">
        <v>0</v>
      </c>
      <c r="K127">
        <v>-61992</v>
      </c>
    </row>
    <row r="128" spans="1:11" x14ac:dyDescent="0.3">
      <c r="A128">
        <v>66</v>
      </c>
      <c r="B128" t="s">
        <v>327</v>
      </c>
      <c r="C128">
        <v>1644746836</v>
      </c>
      <c r="D128">
        <v>6.2949999999999999</v>
      </c>
      <c r="E128">
        <v>13.202</v>
      </c>
      <c r="F128">
        <v>-1.17</v>
      </c>
      <c r="G128">
        <v>0.96860000000000002</v>
      </c>
      <c r="H128">
        <v>0.55189999999999995</v>
      </c>
      <c r="I128">
        <v>13.081</v>
      </c>
      <c r="J128">
        <v>0</v>
      </c>
      <c r="K128">
        <v>-64152</v>
      </c>
    </row>
    <row r="129" spans="1:11" x14ac:dyDescent="0.3">
      <c r="A129">
        <v>67</v>
      </c>
      <c r="B129" t="s">
        <v>326</v>
      </c>
      <c r="C129">
        <v>1644748636</v>
      </c>
      <c r="D129">
        <v>5.7779999999999996</v>
      </c>
      <c r="E129">
        <v>13.21</v>
      </c>
      <c r="F129">
        <v>-1.232</v>
      </c>
      <c r="G129">
        <v>0.96879999999999999</v>
      </c>
      <c r="H129">
        <v>0.54379999999999995</v>
      </c>
      <c r="I129">
        <v>13.071999999999999</v>
      </c>
      <c r="J129">
        <v>0</v>
      </c>
      <c r="K129">
        <v>-66312</v>
      </c>
    </row>
    <row r="130" spans="1:11" x14ac:dyDescent="0.3">
      <c r="A130">
        <v>68</v>
      </c>
      <c r="B130" t="s">
        <v>325</v>
      </c>
      <c r="C130">
        <v>1644750436</v>
      </c>
      <c r="D130">
        <v>5.2850000000000001</v>
      </c>
      <c r="E130">
        <v>13.21</v>
      </c>
      <c r="F130">
        <v>-1.17</v>
      </c>
      <c r="G130">
        <v>0.96879999999999999</v>
      </c>
      <c r="H130">
        <v>0.53580000000000005</v>
      </c>
      <c r="I130">
        <v>13.063000000000001</v>
      </c>
      <c r="J130">
        <v>0</v>
      </c>
      <c r="K130">
        <v>-68496</v>
      </c>
    </row>
    <row r="131" spans="1:11" x14ac:dyDescent="0.3">
      <c r="A131">
        <v>69</v>
      </c>
      <c r="B131" t="s">
        <v>324</v>
      </c>
      <c r="C131">
        <v>1644752236</v>
      </c>
      <c r="D131">
        <v>4.8479999999999999</v>
      </c>
      <c r="E131">
        <v>13.206</v>
      </c>
      <c r="F131">
        <v>-1.17</v>
      </c>
      <c r="G131">
        <v>0.96830000000000005</v>
      </c>
      <c r="H131">
        <v>0.52800000000000002</v>
      </c>
      <c r="I131">
        <v>13.053000000000001</v>
      </c>
      <c r="J131">
        <v>0</v>
      </c>
      <c r="K131">
        <v>-70680</v>
      </c>
    </row>
    <row r="132" spans="1:11" x14ac:dyDescent="0.3">
      <c r="A132">
        <v>70</v>
      </c>
      <c r="B132" t="s">
        <v>323</v>
      </c>
      <c r="C132">
        <v>1644754036</v>
      </c>
      <c r="D132">
        <v>4.4420000000000002</v>
      </c>
      <c r="E132">
        <v>13.206</v>
      </c>
      <c r="F132">
        <v>-1.232</v>
      </c>
      <c r="G132">
        <v>0.96740000000000004</v>
      </c>
      <c r="H132">
        <v>0.5202</v>
      </c>
      <c r="I132">
        <v>13.041</v>
      </c>
      <c r="J132">
        <v>0</v>
      </c>
      <c r="K132">
        <v>-72864</v>
      </c>
    </row>
    <row r="133" spans="1:11" x14ac:dyDescent="0.3">
      <c r="A133">
        <v>71</v>
      </c>
      <c r="B133" t="s">
        <v>322</v>
      </c>
      <c r="C133">
        <v>1644755836</v>
      </c>
      <c r="D133">
        <v>6.6269999999999998</v>
      </c>
      <c r="E133">
        <v>13.196999999999999</v>
      </c>
      <c r="F133">
        <v>-1.17</v>
      </c>
      <c r="G133">
        <v>0.93130000000000002</v>
      </c>
      <c r="H133">
        <v>0.51259999999999994</v>
      </c>
      <c r="I133">
        <v>12.917999999999999</v>
      </c>
      <c r="J133">
        <v>0</v>
      </c>
      <c r="K133">
        <v>-78576</v>
      </c>
    </row>
    <row r="134" spans="1:11" x14ac:dyDescent="0.3">
      <c r="A134">
        <v>72</v>
      </c>
      <c r="B134" t="s">
        <v>321</v>
      </c>
      <c r="C134">
        <v>1644757636</v>
      </c>
      <c r="D134">
        <v>6.5979999999999999</v>
      </c>
      <c r="E134">
        <v>13.202</v>
      </c>
      <c r="F134">
        <v>-1.2929999999999999</v>
      </c>
      <c r="G134">
        <v>0.92649999999999999</v>
      </c>
      <c r="H134">
        <v>0.50509999999999999</v>
      </c>
      <c r="I134">
        <v>12.895</v>
      </c>
      <c r="J134">
        <v>0</v>
      </c>
      <c r="K134">
        <v>-80760</v>
      </c>
    </row>
    <row r="135" spans="1:11" x14ac:dyDescent="0.3">
      <c r="A135">
        <v>73</v>
      </c>
      <c r="B135" t="s">
        <v>320</v>
      </c>
      <c r="C135">
        <v>1644759437</v>
      </c>
      <c r="D135">
        <v>5.92</v>
      </c>
      <c r="E135">
        <v>13.206</v>
      </c>
      <c r="F135">
        <v>-1.17</v>
      </c>
      <c r="G135">
        <v>0.92849999999999999</v>
      </c>
      <c r="H135">
        <v>0.49780000000000002</v>
      </c>
      <c r="I135">
        <v>12.89</v>
      </c>
      <c r="J135">
        <v>0</v>
      </c>
      <c r="K135">
        <v>-82992</v>
      </c>
    </row>
    <row r="136" spans="1:11" x14ac:dyDescent="0.3">
      <c r="A136">
        <v>74</v>
      </c>
      <c r="B136" t="s">
        <v>319</v>
      </c>
      <c r="C136">
        <v>1644761237</v>
      </c>
      <c r="D136">
        <v>5.2149999999999999</v>
      </c>
      <c r="E136">
        <v>13.215</v>
      </c>
      <c r="F136">
        <v>-1.17</v>
      </c>
      <c r="G136">
        <v>0.93089999999999995</v>
      </c>
      <c r="H136">
        <v>0.4904</v>
      </c>
      <c r="I136">
        <v>12.887</v>
      </c>
      <c r="J136">
        <v>0</v>
      </c>
      <c r="K136">
        <v>-85128</v>
      </c>
    </row>
    <row r="137" spans="1:11" x14ac:dyDescent="0.3">
      <c r="A137">
        <v>75</v>
      </c>
      <c r="B137" t="s">
        <v>318</v>
      </c>
      <c r="C137">
        <v>1644763037</v>
      </c>
      <c r="D137">
        <v>4.6479999999999997</v>
      </c>
      <c r="E137">
        <v>13.202</v>
      </c>
      <c r="F137">
        <v>-1.17</v>
      </c>
      <c r="G137">
        <v>0.93200000000000005</v>
      </c>
      <c r="H137">
        <v>0.48330000000000001</v>
      </c>
      <c r="I137">
        <v>12.881</v>
      </c>
      <c r="J137">
        <v>0</v>
      </c>
      <c r="K137">
        <v>-87288</v>
      </c>
    </row>
    <row r="138" spans="1:11" x14ac:dyDescent="0.3">
      <c r="A138">
        <v>76</v>
      </c>
      <c r="B138" t="s">
        <v>317</v>
      </c>
      <c r="C138">
        <v>1644764837</v>
      </c>
      <c r="D138">
        <v>4.8819999999999997</v>
      </c>
      <c r="E138">
        <v>13.106999999999999</v>
      </c>
      <c r="F138">
        <v>-3.9449999999999998</v>
      </c>
      <c r="G138">
        <v>0.9194</v>
      </c>
      <c r="H138">
        <v>0.47620000000000001</v>
      </c>
      <c r="I138">
        <v>12.827999999999999</v>
      </c>
      <c r="J138">
        <v>0</v>
      </c>
      <c r="K138">
        <v>-91944</v>
      </c>
    </row>
    <row r="139" spans="1:11" x14ac:dyDescent="0.3">
      <c r="A139">
        <v>77</v>
      </c>
      <c r="B139" t="s">
        <v>316</v>
      </c>
      <c r="C139">
        <v>1644766637</v>
      </c>
      <c r="D139">
        <v>6.7130000000000001</v>
      </c>
      <c r="E139">
        <v>13.21</v>
      </c>
      <c r="F139">
        <v>-1.17</v>
      </c>
      <c r="G139">
        <v>0.89200000000000002</v>
      </c>
      <c r="H139">
        <v>0.46920000000000001</v>
      </c>
      <c r="I139">
        <v>12.712999999999999</v>
      </c>
      <c r="J139">
        <v>0</v>
      </c>
      <c r="K139">
        <v>-94920</v>
      </c>
    </row>
    <row r="140" spans="1:11" x14ac:dyDescent="0.3">
      <c r="A140">
        <v>78</v>
      </c>
      <c r="B140" t="s">
        <v>315</v>
      </c>
      <c r="C140">
        <v>1644768437</v>
      </c>
      <c r="D140">
        <v>6.1870000000000003</v>
      </c>
      <c r="E140">
        <v>13.18</v>
      </c>
      <c r="F140">
        <v>-2.2799999999999998</v>
      </c>
      <c r="G140">
        <v>0.89319999999999999</v>
      </c>
      <c r="H140">
        <v>0.46239999999999998</v>
      </c>
      <c r="I140">
        <v>12.711</v>
      </c>
      <c r="J140">
        <v>0</v>
      </c>
      <c r="K140">
        <v>-96888</v>
      </c>
    </row>
    <row r="141" spans="1:11" x14ac:dyDescent="0.3">
      <c r="A141">
        <v>79</v>
      </c>
      <c r="B141" t="s">
        <v>314</v>
      </c>
      <c r="C141">
        <v>1644770237</v>
      </c>
      <c r="D141">
        <v>5.4580000000000002</v>
      </c>
      <c r="E141">
        <v>13.167999999999999</v>
      </c>
      <c r="F141">
        <v>-2.2799999999999998</v>
      </c>
      <c r="G141">
        <v>0.89119999999999999</v>
      </c>
      <c r="H141">
        <v>0.4556</v>
      </c>
      <c r="I141">
        <v>12.679</v>
      </c>
      <c r="J141">
        <v>0</v>
      </c>
      <c r="K141">
        <v>-101112</v>
      </c>
    </row>
    <row r="142" spans="1:11" x14ac:dyDescent="0.3">
      <c r="A142">
        <v>80</v>
      </c>
      <c r="B142" t="s">
        <v>313</v>
      </c>
      <c r="C142">
        <v>1644772037</v>
      </c>
      <c r="D142">
        <v>4.867</v>
      </c>
      <c r="E142">
        <v>13.154</v>
      </c>
      <c r="F142">
        <v>-2.403</v>
      </c>
      <c r="G142">
        <v>0.88790000000000002</v>
      </c>
      <c r="H142">
        <v>0.44890000000000002</v>
      </c>
      <c r="I142">
        <v>12.638999999999999</v>
      </c>
      <c r="J142">
        <v>0</v>
      </c>
      <c r="K142">
        <v>-105360</v>
      </c>
    </row>
    <row r="143" spans="1:11" x14ac:dyDescent="0.3">
      <c r="A143">
        <v>81</v>
      </c>
      <c r="B143" t="s">
        <v>312</v>
      </c>
      <c r="C143">
        <v>1644773837</v>
      </c>
      <c r="D143">
        <v>4.4779999999999998</v>
      </c>
      <c r="E143">
        <v>13.154</v>
      </c>
      <c r="F143">
        <v>-2.3420000000000001</v>
      </c>
      <c r="G143">
        <v>0.88229999999999997</v>
      </c>
      <c r="H143">
        <v>0.44230000000000003</v>
      </c>
      <c r="I143">
        <v>12.586</v>
      </c>
      <c r="J143">
        <v>0</v>
      </c>
      <c r="K143">
        <v>-109608</v>
      </c>
    </row>
    <row r="144" spans="1:11" x14ac:dyDescent="0.3">
      <c r="A144">
        <v>82</v>
      </c>
      <c r="B144" t="s">
        <v>311</v>
      </c>
      <c r="C144">
        <v>1644775637</v>
      </c>
      <c r="D144">
        <v>5.4119999999999999</v>
      </c>
      <c r="E144">
        <v>13.06</v>
      </c>
      <c r="F144">
        <v>-5.117</v>
      </c>
      <c r="G144">
        <v>0.85580000000000001</v>
      </c>
      <c r="H144">
        <v>0.43590000000000001</v>
      </c>
      <c r="I144">
        <v>12.393000000000001</v>
      </c>
      <c r="J144">
        <v>0</v>
      </c>
      <c r="K144">
        <v>-117000</v>
      </c>
    </row>
    <row r="145" spans="1:11" x14ac:dyDescent="0.3">
      <c r="A145">
        <v>83</v>
      </c>
      <c r="B145" t="s">
        <v>310</v>
      </c>
      <c r="C145">
        <v>1644777437</v>
      </c>
      <c r="D145">
        <v>6.6630000000000003</v>
      </c>
      <c r="E145">
        <v>13.15</v>
      </c>
      <c r="F145">
        <v>-2.3420000000000001</v>
      </c>
      <c r="G145">
        <v>0.83030000000000004</v>
      </c>
      <c r="H145">
        <v>0.42949999999999999</v>
      </c>
      <c r="I145">
        <v>12.214</v>
      </c>
      <c r="J145">
        <v>0</v>
      </c>
      <c r="K145">
        <v>-121464</v>
      </c>
    </row>
    <row r="146" spans="1:11" x14ac:dyDescent="0.3">
      <c r="A146">
        <v>84</v>
      </c>
      <c r="B146" t="s">
        <v>309</v>
      </c>
      <c r="C146">
        <v>1644779237</v>
      </c>
      <c r="D146">
        <v>6.04</v>
      </c>
      <c r="E146">
        <v>13.15</v>
      </c>
      <c r="F146">
        <v>-2.403</v>
      </c>
      <c r="G146">
        <v>0.82740000000000002</v>
      </c>
      <c r="H146">
        <v>0.42320000000000002</v>
      </c>
      <c r="I146">
        <v>12.178000000000001</v>
      </c>
      <c r="J146">
        <v>0</v>
      </c>
      <c r="K146">
        <v>-125712</v>
      </c>
    </row>
    <row r="147" spans="1:11" x14ac:dyDescent="0.3">
      <c r="A147">
        <v>85</v>
      </c>
      <c r="B147" t="s">
        <v>308</v>
      </c>
      <c r="C147">
        <v>1644781038</v>
      </c>
      <c r="D147">
        <v>5.2850000000000001</v>
      </c>
      <c r="E147">
        <v>13.146000000000001</v>
      </c>
      <c r="F147">
        <v>-2.403</v>
      </c>
      <c r="G147">
        <v>0.82620000000000005</v>
      </c>
      <c r="H147">
        <v>0.41699999999999998</v>
      </c>
      <c r="I147">
        <v>12.151999999999999</v>
      </c>
      <c r="J147">
        <v>0</v>
      </c>
      <c r="K147">
        <v>-129984</v>
      </c>
    </row>
    <row r="148" spans="1:11" x14ac:dyDescent="0.3">
      <c r="A148">
        <v>86</v>
      </c>
      <c r="B148" t="s">
        <v>307</v>
      </c>
      <c r="C148">
        <v>1644782838</v>
      </c>
      <c r="D148">
        <v>4.6399999999999997</v>
      </c>
      <c r="E148">
        <v>13.137</v>
      </c>
      <c r="F148">
        <v>-2.3420000000000001</v>
      </c>
      <c r="G148">
        <v>0.82369999999999999</v>
      </c>
      <c r="H148">
        <v>0.41089999999999999</v>
      </c>
      <c r="I148">
        <v>12.118</v>
      </c>
      <c r="J148">
        <v>0</v>
      </c>
      <c r="K148">
        <v>-134232</v>
      </c>
    </row>
    <row r="149" spans="1:11" x14ac:dyDescent="0.3">
      <c r="A149">
        <v>87</v>
      </c>
      <c r="B149" t="s">
        <v>306</v>
      </c>
      <c r="C149">
        <v>1644784196</v>
      </c>
      <c r="D149">
        <v>4.2770000000000001</v>
      </c>
      <c r="E149">
        <v>12.999000000000001</v>
      </c>
      <c r="F149">
        <v>-6.782</v>
      </c>
      <c r="G149">
        <v>0.81640000000000001</v>
      </c>
      <c r="H149">
        <v>0.40629999999999999</v>
      </c>
      <c r="I149">
        <v>12.052</v>
      </c>
      <c r="J149">
        <v>0</v>
      </c>
      <c r="K149">
        <v>-139200</v>
      </c>
    </row>
    <row r="150" spans="1:11" x14ac:dyDescent="0.3">
      <c r="A150">
        <v>88</v>
      </c>
      <c r="B150" t="s">
        <v>305</v>
      </c>
      <c r="C150">
        <v>1644784638</v>
      </c>
      <c r="D150">
        <v>4.827</v>
      </c>
      <c r="E150">
        <v>12.961</v>
      </c>
      <c r="F150">
        <v>-7.6449999999999996</v>
      </c>
      <c r="G150">
        <v>0.80330000000000001</v>
      </c>
      <c r="H150">
        <v>0.40489999999999998</v>
      </c>
      <c r="I150">
        <v>11.957000000000001</v>
      </c>
      <c r="J150">
        <v>0</v>
      </c>
      <c r="K150">
        <v>-142440</v>
      </c>
    </row>
    <row r="151" spans="1:11" x14ac:dyDescent="0.3">
      <c r="A151">
        <v>89</v>
      </c>
      <c r="B151" t="s">
        <v>304</v>
      </c>
      <c r="C151">
        <v>1644786438</v>
      </c>
      <c r="D151">
        <v>6.6920000000000002</v>
      </c>
      <c r="E151">
        <v>13.038</v>
      </c>
      <c r="F151">
        <v>-4.3150000000000004</v>
      </c>
      <c r="G151">
        <v>0.75890000000000002</v>
      </c>
      <c r="H151">
        <v>0.39889999999999998</v>
      </c>
      <c r="I151">
        <v>10.273</v>
      </c>
      <c r="J151">
        <v>0</v>
      </c>
      <c r="K151">
        <v>-151680</v>
      </c>
    </row>
    <row r="152" spans="1:11" x14ac:dyDescent="0.3">
      <c r="A152">
        <v>90</v>
      </c>
      <c r="B152" t="s">
        <v>303</v>
      </c>
      <c r="C152">
        <v>1644788238</v>
      </c>
      <c r="D152">
        <v>6.3029999999999999</v>
      </c>
      <c r="E152">
        <v>13.025</v>
      </c>
      <c r="F152">
        <v>-4.6230000000000002</v>
      </c>
      <c r="G152">
        <v>0.74429999999999996</v>
      </c>
      <c r="H152">
        <v>0.3931</v>
      </c>
      <c r="I152">
        <v>8.7110000000000003</v>
      </c>
      <c r="J152">
        <v>0</v>
      </c>
      <c r="K152">
        <v>-159936</v>
      </c>
    </row>
    <row r="153" spans="1:11" x14ac:dyDescent="0.3">
      <c r="A153">
        <v>91</v>
      </c>
      <c r="B153" t="s">
        <v>302</v>
      </c>
      <c r="C153">
        <v>1644790038</v>
      </c>
      <c r="D153">
        <v>5.57</v>
      </c>
      <c r="E153">
        <v>12.999000000000001</v>
      </c>
      <c r="F153">
        <v>-4.6849999999999996</v>
      </c>
      <c r="G153">
        <v>0.73419999999999996</v>
      </c>
      <c r="H153">
        <v>0.38740000000000002</v>
      </c>
      <c r="I153">
        <v>7.6180000000000003</v>
      </c>
      <c r="J153">
        <v>0</v>
      </c>
      <c r="K153">
        <v>-168096</v>
      </c>
    </row>
    <row r="154" spans="1:11" x14ac:dyDescent="0.3">
      <c r="A154">
        <v>92</v>
      </c>
      <c r="B154" t="s">
        <v>301</v>
      </c>
      <c r="C154">
        <v>1644791838</v>
      </c>
      <c r="D154">
        <v>4.9349999999999996</v>
      </c>
      <c r="E154">
        <v>12.977</v>
      </c>
      <c r="F154">
        <v>-4.6230000000000002</v>
      </c>
      <c r="G154">
        <v>0.72319999999999995</v>
      </c>
      <c r="H154">
        <v>0.38169999999999998</v>
      </c>
      <c r="I154">
        <v>6.468</v>
      </c>
      <c r="J154">
        <v>0</v>
      </c>
      <c r="K154">
        <v>-176208</v>
      </c>
    </row>
    <row r="155" spans="1:11" x14ac:dyDescent="0.3">
      <c r="A155">
        <v>93</v>
      </c>
      <c r="B155" t="s">
        <v>300</v>
      </c>
      <c r="C155">
        <v>1644793638</v>
      </c>
      <c r="D155">
        <v>4.415</v>
      </c>
      <c r="E155">
        <v>12.957000000000001</v>
      </c>
      <c r="F155">
        <v>-4.5</v>
      </c>
      <c r="G155">
        <v>0.71040000000000003</v>
      </c>
      <c r="H155">
        <v>0.37609999999999999</v>
      </c>
      <c r="I155">
        <v>5.1719999999999997</v>
      </c>
      <c r="J155">
        <v>0</v>
      </c>
      <c r="K155">
        <v>-184560</v>
      </c>
    </row>
    <row r="156" spans="1:11" x14ac:dyDescent="0.3">
      <c r="A156">
        <v>94</v>
      </c>
      <c r="B156" t="s">
        <v>299</v>
      </c>
      <c r="C156">
        <v>1644795438</v>
      </c>
      <c r="D156">
        <v>5.8019999999999996</v>
      </c>
      <c r="E156">
        <v>12.943</v>
      </c>
      <c r="F156">
        <v>-4.4379999999999997</v>
      </c>
      <c r="G156">
        <v>0.6663</v>
      </c>
      <c r="H156">
        <v>0.37059999999999998</v>
      </c>
      <c r="I156">
        <v>4.173</v>
      </c>
      <c r="J156">
        <v>0</v>
      </c>
      <c r="K156">
        <v>-196464</v>
      </c>
    </row>
    <row r="157" spans="1:11" x14ac:dyDescent="0.3">
      <c r="A157">
        <v>95</v>
      </c>
      <c r="B157" t="s">
        <v>298</v>
      </c>
      <c r="C157">
        <v>1644797238</v>
      </c>
      <c r="D157">
        <v>6.5650000000000004</v>
      </c>
      <c r="E157">
        <v>12.965</v>
      </c>
      <c r="F157">
        <v>-4.3769999999999998</v>
      </c>
      <c r="G157">
        <v>0.63629999999999998</v>
      </c>
      <c r="H157">
        <v>0.36509999999999998</v>
      </c>
      <c r="I157">
        <v>4.1970000000000001</v>
      </c>
      <c r="J157">
        <v>0</v>
      </c>
      <c r="K157">
        <v>-204624</v>
      </c>
    </row>
    <row r="158" spans="1:11" x14ac:dyDescent="0.3">
      <c r="A158">
        <v>96</v>
      </c>
      <c r="B158" t="s">
        <v>297</v>
      </c>
      <c r="C158">
        <v>1644799038</v>
      </c>
      <c r="D158">
        <v>5.8730000000000002</v>
      </c>
      <c r="E158">
        <v>12.939</v>
      </c>
      <c r="F158">
        <v>-4.5620000000000003</v>
      </c>
      <c r="G158">
        <v>0.62680000000000002</v>
      </c>
      <c r="H158">
        <v>0.35980000000000001</v>
      </c>
      <c r="I158">
        <v>4.1760000000000002</v>
      </c>
      <c r="J158">
        <v>0</v>
      </c>
      <c r="K158">
        <v>-212616</v>
      </c>
    </row>
    <row r="159" spans="1:11" x14ac:dyDescent="0.3">
      <c r="A159">
        <v>97</v>
      </c>
      <c r="B159" t="s">
        <v>296</v>
      </c>
      <c r="C159">
        <v>1644800838</v>
      </c>
      <c r="D159">
        <v>5.077</v>
      </c>
      <c r="E159">
        <v>12.935</v>
      </c>
      <c r="F159">
        <v>-4.4379999999999997</v>
      </c>
      <c r="G159">
        <v>0.61860000000000004</v>
      </c>
      <c r="H159">
        <v>0.35460000000000003</v>
      </c>
      <c r="I159">
        <v>4.1520000000000001</v>
      </c>
      <c r="J159">
        <v>0</v>
      </c>
      <c r="K159">
        <v>-220632</v>
      </c>
    </row>
    <row r="160" spans="1:11" x14ac:dyDescent="0.3">
      <c r="A160">
        <v>98</v>
      </c>
      <c r="B160" t="s">
        <v>295</v>
      </c>
      <c r="C160">
        <v>1644802639</v>
      </c>
      <c r="D160">
        <v>4.4119999999999999</v>
      </c>
      <c r="E160">
        <v>12.922000000000001</v>
      </c>
      <c r="F160">
        <v>-4.7469999999999999</v>
      </c>
      <c r="G160">
        <v>0.60870000000000002</v>
      </c>
      <c r="H160">
        <v>0.34939999999999999</v>
      </c>
      <c r="I160">
        <v>4.1319999999999997</v>
      </c>
      <c r="J160">
        <v>0</v>
      </c>
      <c r="K160">
        <v>-228696</v>
      </c>
    </row>
    <row r="161" spans="1:11" x14ac:dyDescent="0.3">
      <c r="A161">
        <v>99</v>
      </c>
      <c r="B161" t="s">
        <v>294</v>
      </c>
      <c r="C161">
        <v>1644804439</v>
      </c>
      <c r="D161">
        <v>6.0019999999999998</v>
      </c>
      <c r="E161">
        <v>12.909000000000001</v>
      </c>
      <c r="F161">
        <v>-4.3769999999999998</v>
      </c>
      <c r="G161">
        <v>0.56100000000000005</v>
      </c>
      <c r="H161">
        <v>0.34429999999999999</v>
      </c>
      <c r="I161">
        <v>4.18</v>
      </c>
      <c r="J161">
        <v>0</v>
      </c>
      <c r="K161">
        <v>-240432</v>
      </c>
    </row>
    <row r="162" spans="1:11" x14ac:dyDescent="0.3">
      <c r="A162">
        <v>100</v>
      </c>
      <c r="B162" t="s">
        <v>293</v>
      </c>
      <c r="C162">
        <v>1644806239</v>
      </c>
      <c r="D162">
        <v>6.4550000000000001</v>
      </c>
      <c r="E162">
        <v>12.917999999999999</v>
      </c>
      <c r="F162">
        <v>-4.6230000000000002</v>
      </c>
      <c r="G162">
        <v>0.53500000000000003</v>
      </c>
      <c r="H162">
        <v>0.3392</v>
      </c>
      <c r="I162">
        <v>4.1929999999999996</v>
      </c>
      <c r="J162">
        <v>0</v>
      </c>
      <c r="K162">
        <v>-248472</v>
      </c>
    </row>
    <row r="163" spans="1:11" x14ac:dyDescent="0.3">
      <c r="A163">
        <v>101</v>
      </c>
      <c r="B163" t="s">
        <v>292</v>
      </c>
      <c r="C163">
        <v>1644808039</v>
      </c>
      <c r="D163">
        <v>5.6680000000000001</v>
      </c>
      <c r="E163">
        <v>12.909000000000001</v>
      </c>
      <c r="F163">
        <v>-4.3769999999999998</v>
      </c>
      <c r="G163">
        <v>0.52739999999999998</v>
      </c>
      <c r="H163">
        <v>0.3342</v>
      </c>
      <c r="I163">
        <v>4.17</v>
      </c>
      <c r="J163">
        <v>0</v>
      </c>
      <c r="K163">
        <v>-256464</v>
      </c>
    </row>
    <row r="164" spans="1:11" x14ac:dyDescent="0.3">
      <c r="A164">
        <v>102</v>
      </c>
      <c r="B164" t="s">
        <v>291</v>
      </c>
      <c r="C164">
        <v>1644809839</v>
      </c>
      <c r="D164">
        <v>4.8170000000000002</v>
      </c>
      <c r="E164">
        <v>12.887</v>
      </c>
      <c r="F164">
        <v>-4.5</v>
      </c>
      <c r="G164">
        <v>0.52059999999999995</v>
      </c>
      <c r="H164">
        <v>0.32929999999999998</v>
      </c>
      <c r="I164">
        <v>4.1440000000000001</v>
      </c>
      <c r="J164">
        <v>0</v>
      </c>
      <c r="K164">
        <v>-264504</v>
      </c>
    </row>
    <row r="165" spans="1:11" x14ac:dyDescent="0.3">
      <c r="A165">
        <v>103</v>
      </c>
      <c r="B165" t="s">
        <v>290</v>
      </c>
      <c r="C165">
        <v>1644811639</v>
      </c>
      <c r="D165">
        <v>4.2229999999999999</v>
      </c>
      <c r="E165">
        <v>12.78</v>
      </c>
      <c r="F165">
        <v>-7.3979999999999997</v>
      </c>
      <c r="G165">
        <v>0.5071</v>
      </c>
      <c r="H165">
        <v>0.32450000000000001</v>
      </c>
      <c r="I165">
        <v>4.1269999999999998</v>
      </c>
      <c r="J165">
        <v>0</v>
      </c>
      <c r="K165">
        <v>-273936</v>
      </c>
    </row>
    <row r="166" spans="1:11" x14ac:dyDescent="0.3">
      <c r="A166">
        <v>104</v>
      </c>
      <c r="B166" t="s">
        <v>289</v>
      </c>
      <c r="C166">
        <v>1644813439</v>
      </c>
      <c r="D166">
        <v>6.5720000000000001</v>
      </c>
      <c r="E166">
        <v>12.856999999999999</v>
      </c>
      <c r="F166">
        <v>-4.6230000000000002</v>
      </c>
      <c r="G166">
        <v>0.44929999999999998</v>
      </c>
      <c r="H166">
        <v>0.31969999999999998</v>
      </c>
      <c r="I166">
        <v>4.1970000000000001</v>
      </c>
      <c r="J166">
        <v>0</v>
      </c>
      <c r="K166">
        <v>-284304</v>
      </c>
    </row>
    <row r="167" spans="1:11" x14ac:dyDescent="0.3">
      <c r="A167">
        <v>105</v>
      </c>
      <c r="B167" t="s">
        <v>288</v>
      </c>
      <c r="C167">
        <v>1644815239</v>
      </c>
      <c r="D167">
        <v>6.1420000000000003</v>
      </c>
      <c r="E167">
        <v>12.84</v>
      </c>
      <c r="F167">
        <v>-4.5620000000000003</v>
      </c>
      <c r="G167">
        <v>0.437</v>
      </c>
      <c r="H167">
        <v>0.31509999999999999</v>
      </c>
      <c r="I167">
        <v>4.1840000000000002</v>
      </c>
      <c r="J167">
        <v>0</v>
      </c>
      <c r="K167">
        <v>-292272</v>
      </c>
    </row>
    <row r="168" spans="1:11" x14ac:dyDescent="0.3">
      <c r="A168">
        <v>106</v>
      </c>
      <c r="B168" t="s">
        <v>287</v>
      </c>
      <c r="C168">
        <v>1644817039</v>
      </c>
      <c r="D168">
        <v>5.1820000000000004</v>
      </c>
      <c r="E168">
        <v>12.814</v>
      </c>
      <c r="F168">
        <v>-4.2530000000000001</v>
      </c>
      <c r="G168">
        <v>0.43259999999999998</v>
      </c>
      <c r="H168">
        <v>0.31040000000000001</v>
      </c>
      <c r="I168">
        <v>4.1550000000000002</v>
      </c>
      <c r="J168">
        <v>0</v>
      </c>
      <c r="K168">
        <v>-300240</v>
      </c>
    </row>
    <row r="169" spans="1:11" x14ac:dyDescent="0.3">
      <c r="A169">
        <v>107</v>
      </c>
      <c r="B169" t="s">
        <v>286</v>
      </c>
      <c r="C169">
        <v>1644818839</v>
      </c>
      <c r="D169">
        <v>4.3029999999999999</v>
      </c>
      <c r="E169">
        <v>12.78</v>
      </c>
      <c r="F169">
        <v>-4.5620000000000003</v>
      </c>
      <c r="G169">
        <v>0.42709999999999998</v>
      </c>
      <c r="H169">
        <v>0.30590000000000001</v>
      </c>
      <c r="I169">
        <v>4.1280000000000001</v>
      </c>
      <c r="J169">
        <v>0</v>
      </c>
      <c r="K169">
        <v>-308232</v>
      </c>
    </row>
    <row r="170" spans="1:11" x14ac:dyDescent="0.3">
      <c r="A170">
        <v>108</v>
      </c>
      <c r="B170" t="s">
        <v>285</v>
      </c>
      <c r="C170">
        <v>1644820639</v>
      </c>
      <c r="D170">
        <v>6.14</v>
      </c>
      <c r="E170">
        <v>12.741</v>
      </c>
      <c r="F170">
        <v>-4.5</v>
      </c>
      <c r="G170">
        <v>0.37209999999999999</v>
      </c>
      <c r="H170">
        <v>0.3014</v>
      </c>
      <c r="I170">
        <v>4.1840000000000002</v>
      </c>
      <c r="J170">
        <v>0</v>
      </c>
      <c r="K170">
        <v>-320280</v>
      </c>
    </row>
    <row r="171" spans="1:11" x14ac:dyDescent="0.3">
      <c r="A171">
        <v>109</v>
      </c>
      <c r="B171" t="s">
        <v>284</v>
      </c>
      <c r="C171">
        <v>1644822439</v>
      </c>
      <c r="D171">
        <v>6.2320000000000002</v>
      </c>
      <c r="E171">
        <v>12.711</v>
      </c>
      <c r="F171">
        <v>-4.6230000000000002</v>
      </c>
      <c r="G171">
        <v>0.3513</v>
      </c>
      <c r="H171">
        <v>0.29699999999999999</v>
      </c>
      <c r="I171">
        <v>4.1870000000000003</v>
      </c>
      <c r="J171">
        <v>0</v>
      </c>
      <c r="K171">
        <v>-328368</v>
      </c>
    </row>
    <row r="172" spans="1:11" x14ac:dyDescent="0.3">
      <c r="A172">
        <v>110</v>
      </c>
      <c r="B172" t="s">
        <v>283</v>
      </c>
      <c r="C172">
        <v>1644824240</v>
      </c>
      <c r="D172">
        <v>5.2830000000000004</v>
      </c>
      <c r="E172">
        <v>12.667999999999999</v>
      </c>
      <c r="F172">
        <v>-4.6230000000000002</v>
      </c>
      <c r="G172">
        <v>0.3473</v>
      </c>
      <c r="H172">
        <v>0.29270000000000002</v>
      </c>
      <c r="I172">
        <v>4.1580000000000004</v>
      </c>
      <c r="J172">
        <v>0</v>
      </c>
      <c r="K172">
        <v>-336408</v>
      </c>
    </row>
    <row r="173" spans="1:11" x14ac:dyDescent="0.3">
      <c r="A173">
        <v>111</v>
      </c>
      <c r="B173" t="s">
        <v>282</v>
      </c>
      <c r="C173">
        <v>1644826040</v>
      </c>
      <c r="D173">
        <v>4.3019999999999996</v>
      </c>
      <c r="E173">
        <v>12.621</v>
      </c>
      <c r="F173">
        <v>-4.7469999999999999</v>
      </c>
      <c r="G173">
        <v>0.34370000000000001</v>
      </c>
      <c r="H173">
        <v>0.28839999999999999</v>
      </c>
      <c r="I173">
        <v>4.1280000000000001</v>
      </c>
      <c r="J173">
        <v>0</v>
      </c>
      <c r="K173">
        <v>-344496</v>
      </c>
    </row>
    <row r="174" spans="1:11" x14ac:dyDescent="0.3">
      <c r="A174">
        <v>112</v>
      </c>
      <c r="B174" t="s">
        <v>281</v>
      </c>
      <c r="C174">
        <v>1644827840</v>
      </c>
      <c r="D174">
        <v>5.91</v>
      </c>
      <c r="E174">
        <v>12.53</v>
      </c>
      <c r="F174">
        <v>-4.5620000000000003</v>
      </c>
      <c r="G174">
        <v>0.29060000000000002</v>
      </c>
      <c r="H174">
        <v>0.28420000000000001</v>
      </c>
      <c r="I174">
        <v>4.1769999999999996</v>
      </c>
      <c r="J174">
        <v>0</v>
      </c>
      <c r="K174">
        <v>-356832</v>
      </c>
    </row>
    <row r="175" spans="1:11" x14ac:dyDescent="0.3">
      <c r="A175">
        <v>113</v>
      </c>
      <c r="B175" t="s">
        <v>280</v>
      </c>
      <c r="C175">
        <v>1644829640</v>
      </c>
      <c r="D175">
        <v>6.2380000000000004</v>
      </c>
      <c r="E175">
        <v>12.492000000000001</v>
      </c>
      <c r="F175">
        <v>-4.7469999999999999</v>
      </c>
      <c r="G175">
        <v>0.2656</v>
      </c>
      <c r="H175">
        <v>0.28000000000000003</v>
      </c>
      <c r="I175">
        <v>4.1870000000000003</v>
      </c>
      <c r="J175">
        <v>0</v>
      </c>
      <c r="K175">
        <v>-364944</v>
      </c>
    </row>
    <row r="176" spans="1:11" x14ac:dyDescent="0.3">
      <c r="A176">
        <v>114</v>
      </c>
      <c r="B176" t="s">
        <v>279</v>
      </c>
      <c r="C176">
        <v>1644830607</v>
      </c>
      <c r="D176">
        <v>5.7320000000000002</v>
      </c>
      <c r="E176">
        <v>12.448</v>
      </c>
      <c r="F176">
        <v>-4.6230000000000002</v>
      </c>
      <c r="G176">
        <v>0.2636</v>
      </c>
      <c r="H176">
        <v>0.27779999999999999</v>
      </c>
      <c r="I176">
        <v>4.1719999999999997</v>
      </c>
      <c r="J176">
        <v>0</v>
      </c>
      <c r="K176">
        <v>-369336</v>
      </c>
    </row>
    <row r="177" spans="1:13" x14ac:dyDescent="0.3">
      <c r="A177" t="s">
        <v>76</v>
      </c>
      <c r="B177" t="s">
        <v>77</v>
      </c>
      <c r="C177" t="s">
        <v>78</v>
      </c>
      <c r="D177" t="s">
        <v>79</v>
      </c>
      <c r="E177" t="s">
        <v>80</v>
      </c>
      <c r="F177" t="s">
        <v>81</v>
      </c>
      <c r="G177" t="s">
        <v>82</v>
      </c>
      <c r="H177" t="s">
        <v>83</v>
      </c>
      <c r="I177" t="s">
        <v>84</v>
      </c>
      <c r="J177" t="s">
        <v>85</v>
      </c>
      <c r="K177" t="s">
        <v>278</v>
      </c>
    </row>
    <row r="178" spans="1:13" x14ac:dyDescent="0.3">
      <c r="A178" t="s">
        <v>86</v>
      </c>
    </row>
    <row r="179" spans="1:13" x14ac:dyDescent="0.3">
      <c r="A179" t="s">
        <v>87</v>
      </c>
    </row>
    <row r="180" spans="1:13" x14ac:dyDescent="0.3">
      <c r="A180" t="s">
        <v>88</v>
      </c>
    </row>
    <row r="181" spans="1:13" x14ac:dyDescent="0.3">
      <c r="A181" t="s">
        <v>89</v>
      </c>
      <c r="B181" t="s">
        <v>90</v>
      </c>
      <c r="C181" t="s">
        <v>245</v>
      </c>
      <c r="D181">
        <v>4</v>
      </c>
      <c r="E181" t="s">
        <v>91</v>
      </c>
    </row>
    <row r="182" spans="1:13" x14ac:dyDescent="0.3">
      <c r="A182" t="s">
        <v>92</v>
      </c>
      <c r="B182" t="s">
        <v>93</v>
      </c>
      <c r="C182" t="s">
        <v>94</v>
      </c>
      <c r="D182" t="s">
        <v>95</v>
      </c>
      <c r="E182" t="s">
        <v>96</v>
      </c>
      <c r="F182" t="s">
        <v>97</v>
      </c>
      <c r="G182" t="s">
        <v>98</v>
      </c>
      <c r="H182">
        <v>1.6000000000000001E-3</v>
      </c>
      <c r="I182">
        <v>0.2</v>
      </c>
      <c r="J182">
        <v>7.7000000000000002E-3</v>
      </c>
      <c r="K182">
        <v>83</v>
      </c>
      <c r="L182">
        <v>70</v>
      </c>
      <c r="M182" t="s">
        <v>99</v>
      </c>
    </row>
    <row r="183" spans="1:13" x14ac:dyDescent="0.3">
      <c r="A183" t="s">
        <v>244</v>
      </c>
      <c r="B183" t="s">
        <v>243</v>
      </c>
    </row>
    <row r="184" spans="1:13" x14ac:dyDescent="0.3">
      <c r="A184" t="s">
        <v>242</v>
      </c>
      <c r="B184" t="s">
        <v>100</v>
      </c>
    </row>
    <row r="185" spans="1:13" x14ac:dyDescent="0.3">
      <c r="A185" t="s">
        <v>241</v>
      </c>
      <c r="B185" t="s">
        <v>101</v>
      </c>
    </row>
    <row r="186" spans="1:13" x14ac:dyDescent="0.3">
      <c r="A186" t="s">
        <v>277</v>
      </c>
      <c r="B186" t="s">
        <v>102</v>
      </c>
      <c r="C186" t="s">
        <v>25</v>
      </c>
    </row>
    <row r="187" spans="1:13" x14ac:dyDescent="0.3">
      <c r="A187" t="s">
        <v>239</v>
      </c>
      <c r="B187" t="s">
        <v>25</v>
      </c>
    </row>
    <row r="188" spans="1:13" x14ac:dyDescent="0.3">
      <c r="A188" t="s">
        <v>276</v>
      </c>
      <c r="B188" t="s">
        <v>25</v>
      </c>
    </row>
    <row r="189" spans="1:13" x14ac:dyDescent="0.3">
      <c r="A189" t="s">
        <v>238</v>
      </c>
      <c r="B189" t="s">
        <v>25</v>
      </c>
    </row>
    <row r="190" spans="1:13" x14ac:dyDescent="0.3">
      <c r="A190" t="s">
        <v>275</v>
      </c>
      <c r="B190" t="s">
        <v>25</v>
      </c>
    </row>
    <row r="191" spans="1:13" x14ac:dyDescent="0.3">
      <c r="A191" t="s">
        <v>237</v>
      </c>
      <c r="B191" t="s">
        <v>25</v>
      </c>
    </row>
    <row r="192" spans="1:13" x14ac:dyDescent="0.3">
      <c r="A192" t="s">
        <v>103</v>
      </c>
      <c r="B192" t="s">
        <v>104</v>
      </c>
    </row>
    <row r="193" spans="1:3" x14ac:dyDescent="0.3">
      <c r="A193" t="s">
        <v>274</v>
      </c>
      <c r="B193" t="s">
        <v>104</v>
      </c>
    </row>
    <row r="194" spans="1:3" x14ac:dyDescent="0.3">
      <c r="A194" t="s">
        <v>273</v>
      </c>
      <c r="B194" t="s">
        <v>105</v>
      </c>
    </row>
    <row r="195" spans="1:3" x14ac:dyDescent="0.3">
      <c r="A195" t="s">
        <v>272</v>
      </c>
      <c r="B195" t="s">
        <v>105</v>
      </c>
    </row>
    <row r="196" spans="1:3" x14ac:dyDescent="0.3">
      <c r="A196" t="s">
        <v>271</v>
      </c>
    </row>
    <row r="197" spans="1:3" x14ac:dyDescent="0.3">
      <c r="A197" t="s">
        <v>270</v>
      </c>
    </row>
    <row r="198" spans="1:3" x14ac:dyDescent="0.3">
      <c r="A198" t="s">
        <v>269</v>
      </c>
      <c r="B198" t="s">
        <v>106</v>
      </c>
    </row>
    <row r="199" spans="1:3" x14ac:dyDescent="0.3">
      <c r="A199" t="s">
        <v>268</v>
      </c>
      <c r="B199" t="s">
        <v>106</v>
      </c>
    </row>
    <row r="200" spans="1:3" x14ac:dyDescent="0.3">
      <c r="A200" t="s">
        <v>107</v>
      </c>
    </row>
    <row r="201" spans="1:3" x14ac:dyDescent="0.3">
      <c r="A201" t="s">
        <v>108</v>
      </c>
      <c r="B201" t="s">
        <v>25</v>
      </c>
    </row>
    <row r="202" spans="1:3" x14ac:dyDescent="0.3">
      <c r="A202" t="s">
        <v>267</v>
      </c>
      <c r="B202" t="s">
        <v>109</v>
      </c>
    </row>
    <row r="203" spans="1:3" x14ac:dyDescent="0.3">
      <c r="A203" t="s">
        <v>110</v>
      </c>
    </row>
    <row r="204" spans="1:3" x14ac:dyDescent="0.3">
      <c r="A204" t="s">
        <v>111</v>
      </c>
      <c r="B204" t="s">
        <v>112</v>
      </c>
      <c r="C204" t="s">
        <v>104</v>
      </c>
    </row>
    <row r="205" spans="1:3" x14ac:dyDescent="0.3">
      <c r="A205" t="s">
        <v>113</v>
      </c>
      <c r="B205" t="s">
        <v>114</v>
      </c>
      <c r="C205" t="s">
        <v>104</v>
      </c>
    </row>
    <row r="206" spans="1:3" x14ac:dyDescent="0.3">
      <c r="A206" t="s">
        <v>266</v>
      </c>
      <c r="B206" t="s">
        <v>104</v>
      </c>
    </row>
    <row r="207" spans="1:3" x14ac:dyDescent="0.3">
      <c r="A207" t="s">
        <v>265</v>
      </c>
      <c r="B207" t="s">
        <v>231</v>
      </c>
      <c r="C207" t="s">
        <v>104</v>
      </c>
    </row>
    <row r="208" spans="1:3" x14ac:dyDescent="0.3">
      <c r="A208" t="s">
        <v>264</v>
      </c>
      <c r="B208" t="s">
        <v>104</v>
      </c>
    </row>
    <row r="209" spans="1:2" x14ac:dyDescent="0.3">
      <c r="A209" t="s">
        <v>263</v>
      </c>
      <c r="B209" t="s">
        <v>104</v>
      </c>
    </row>
    <row r="210" spans="1:2" x14ac:dyDescent="0.3">
      <c r="A210" t="s">
        <v>262</v>
      </c>
      <c r="B210" t="s">
        <v>104</v>
      </c>
    </row>
    <row r="211" spans="1:2" x14ac:dyDescent="0.3">
      <c r="A211" t="s">
        <v>261</v>
      </c>
    </row>
    <row r="212" spans="1:2" x14ac:dyDescent="0.3">
      <c r="A212" t="s">
        <v>260</v>
      </c>
    </row>
    <row r="213" spans="1:2" x14ac:dyDescent="0.3">
      <c r="A213" t="s">
        <v>115</v>
      </c>
      <c r="B213" t="s">
        <v>116</v>
      </c>
    </row>
    <row r="214" spans="1:2" x14ac:dyDescent="0.3">
      <c r="A214" t="s">
        <v>117</v>
      </c>
      <c r="B214" t="s">
        <v>118</v>
      </c>
    </row>
    <row r="215" spans="1:2" x14ac:dyDescent="0.3">
      <c r="A215" t="s">
        <v>225</v>
      </c>
      <c r="B215" t="s">
        <v>118</v>
      </c>
    </row>
    <row r="216" spans="1:2" x14ac:dyDescent="0.3">
      <c r="A216" t="s">
        <v>119</v>
      </c>
      <c r="B216" t="s">
        <v>120</v>
      </c>
    </row>
    <row r="217" spans="1:2" x14ac:dyDescent="0.3">
      <c r="A217" t="s">
        <v>121</v>
      </c>
      <c r="B217" t="s">
        <v>122</v>
      </c>
    </row>
    <row r="218" spans="1:2" x14ac:dyDescent="0.3">
      <c r="A218" t="s">
        <v>224</v>
      </c>
    </row>
    <row r="219" spans="1:2" x14ac:dyDescent="0.3">
      <c r="A219" t="s">
        <v>123</v>
      </c>
    </row>
    <row r="220" spans="1:2" x14ac:dyDescent="0.3">
      <c r="A220" t="s">
        <v>124</v>
      </c>
      <c r="B220">
        <v>0</v>
      </c>
    </row>
    <row r="221" spans="1:2" x14ac:dyDescent="0.3">
      <c r="A221">
        <v>0</v>
      </c>
      <c r="B221" t="s">
        <v>125</v>
      </c>
    </row>
    <row r="222" spans="1:2" x14ac:dyDescent="0.3">
      <c r="A222" t="s">
        <v>259</v>
      </c>
      <c r="B222" t="s">
        <v>258</v>
      </c>
    </row>
    <row r="223" spans="1:2" x14ac:dyDescent="0.3">
      <c r="A223" t="s">
        <v>126</v>
      </c>
      <c r="B223">
        <v>0</v>
      </c>
    </row>
    <row r="224" spans="1:2" x14ac:dyDescent="0.3">
      <c r="A224">
        <v>9.2999999999999997E-5</v>
      </c>
      <c r="B224" t="s">
        <v>127</v>
      </c>
    </row>
    <row r="225" spans="1:4" x14ac:dyDescent="0.3">
      <c r="A225" t="s">
        <v>257</v>
      </c>
      <c r="B225" t="s">
        <v>256</v>
      </c>
    </row>
    <row r="226" spans="1:4" x14ac:dyDescent="0.3">
      <c r="A226" t="s">
        <v>128</v>
      </c>
      <c r="B226" t="s">
        <v>129</v>
      </c>
    </row>
    <row r="227" spans="1:4" x14ac:dyDescent="0.3">
      <c r="A227" t="s">
        <v>130</v>
      </c>
      <c r="B227" t="s">
        <v>131</v>
      </c>
    </row>
    <row r="228" spans="1:4" x14ac:dyDescent="0.3">
      <c r="A228" t="s">
        <v>255</v>
      </c>
      <c r="B228" t="s">
        <v>254</v>
      </c>
    </row>
    <row r="229" spans="1:4" x14ac:dyDescent="0.3">
      <c r="A229" t="s">
        <v>133</v>
      </c>
    </row>
    <row r="230" spans="1:4" x14ac:dyDescent="0.3">
      <c r="A230" t="s">
        <v>134</v>
      </c>
    </row>
    <row r="231" spans="1:4" x14ac:dyDescent="0.3">
      <c r="A231" t="s">
        <v>253</v>
      </c>
      <c r="B231" t="s">
        <v>135</v>
      </c>
      <c r="C231" t="s">
        <v>136</v>
      </c>
      <c r="D231" t="s">
        <v>25</v>
      </c>
    </row>
    <row r="232" spans="1:4" x14ac:dyDescent="0.3">
      <c r="A232" t="s">
        <v>137</v>
      </c>
    </row>
    <row r="233" spans="1:4" x14ac:dyDescent="0.3">
      <c r="A233" t="s">
        <v>138</v>
      </c>
    </row>
    <row r="234" spans="1:4" x14ac:dyDescent="0.3">
      <c r="A234" t="s">
        <v>252</v>
      </c>
    </row>
    <row r="235" spans="1:4" x14ac:dyDescent="0.3">
      <c r="A235" t="s">
        <v>139</v>
      </c>
    </row>
    <row r="236" spans="1:4" x14ac:dyDescent="0.3">
      <c r="A236" t="s">
        <v>251</v>
      </c>
    </row>
    <row r="237" spans="1:4" x14ac:dyDescent="0.3">
      <c r="A237" t="s">
        <v>250</v>
      </c>
    </row>
    <row r="238" spans="1:4" x14ac:dyDescent="0.3">
      <c r="A238" t="s">
        <v>249</v>
      </c>
      <c r="B238" t="s">
        <v>25</v>
      </c>
    </row>
    <row r="239" spans="1:4" x14ac:dyDescent="0.3">
      <c r="A239" t="s">
        <v>248</v>
      </c>
    </row>
    <row r="240" spans="1:4" x14ac:dyDescent="0.3">
      <c r="A240" t="s">
        <v>247</v>
      </c>
    </row>
    <row r="241" spans="1:13" x14ac:dyDescent="0.3">
      <c r="A241" t="s">
        <v>246</v>
      </c>
    </row>
    <row r="243" spans="1:13" x14ac:dyDescent="0.3">
      <c r="A243" t="s">
        <v>140</v>
      </c>
    </row>
    <row r="244" spans="1:13" x14ac:dyDescent="0.3">
      <c r="A244" t="s">
        <v>141</v>
      </c>
    </row>
    <row r="245" spans="1:13" x14ac:dyDescent="0.3">
      <c r="A245" t="s">
        <v>140</v>
      </c>
    </row>
    <row r="246" spans="1:13" x14ac:dyDescent="0.3">
      <c r="A246" t="s">
        <v>142</v>
      </c>
    </row>
    <row r="247" spans="1:13" x14ac:dyDescent="0.3">
      <c r="A247" t="s">
        <v>89</v>
      </c>
      <c r="B247" t="s">
        <v>90</v>
      </c>
      <c r="C247" t="s">
        <v>245</v>
      </c>
      <c r="D247">
        <v>4</v>
      </c>
      <c r="E247" t="s">
        <v>91</v>
      </c>
    </row>
    <row r="248" spans="1:13" x14ac:dyDescent="0.3">
      <c r="A248" t="s">
        <v>92</v>
      </c>
      <c r="B248" t="s">
        <v>93</v>
      </c>
      <c r="C248" t="s">
        <v>94</v>
      </c>
      <c r="D248" t="s">
        <v>95</v>
      </c>
      <c r="E248" t="s">
        <v>96</v>
      </c>
      <c r="F248" t="s">
        <v>97</v>
      </c>
      <c r="G248" t="s">
        <v>98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99</v>
      </c>
    </row>
    <row r="249" spans="1:13" x14ac:dyDescent="0.3">
      <c r="A249" t="s">
        <v>244</v>
      </c>
      <c r="B249" t="s">
        <v>243</v>
      </c>
    </row>
    <row r="250" spans="1:13" x14ac:dyDescent="0.3">
      <c r="A250" t="s">
        <v>242</v>
      </c>
      <c r="B250" t="s">
        <v>100</v>
      </c>
    </row>
    <row r="251" spans="1:13" x14ac:dyDescent="0.3">
      <c r="A251" t="s">
        <v>241</v>
      </c>
      <c r="B251" t="s">
        <v>101</v>
      </c>
    </row>
    <row r="252" spans="1:13" x14ac:dyDescent="0.3">
      <c r="A252" t="s">
        <v>240</v>
      </c>
      <c r="B252" t="s">
        <v>102</v>
      </c>
      <c r="C252" t="s">
        <v>25</v>
      </c>
    </row>
    <row r="253" spans="1:13" x14ac:dyDescent="0.3">
      <c r="A253" t="s">
        <v>239</v>
      </c>
      <c r="B253" t="s">
        <v>25</v>
      </c>
    </row>
    <row r="254" spans="1:13" x14ac:dyDescent="0.3">
      <c r="A254" t="s">
        <v>143</v>
      </c>
      <c r="B254" t="s">
        <v>25</v>
      </c>
    </row>
    <row r="255" spans="1:13" x14ac:dyDescent="0.3">
      <c r="A255" t="s">
        <v>238</v>
      </c>
      <c r="B255" t="s">
        <v>25</v>
      </c>
    </row>
    <row r="256" spans="1:13" x14ac:dyDescent="0.3">
      <c r="A256" t="s">
        <v>144</v>
      </c>
      <c r="B256" t="s">
        <v>25</v>
      </c>
    </row>
    <row r="257" spans="1:6" x14ac:dyDescent="0.3">
      <c r="A257" t="s">
        <v>237</v>
      </c>
      <c r="B257" t="s">
        <v>25</v>
      </c>
    </row>
    <row r="258" spans="1:6" x14ac:dyDescent="0.3">
      <c r="A258" t="s">
        <v>236</v>
      </c>
      <c r="B258" t="s">
        <v>104</v>
      </c>
    </row>
    <row r="259" spans="1:6" x14ac:dyDescent="0.3">
      <c r="A259" t="s">
        <v>145</v>
      </c>
      <c r="B259" t="s">
        <v>104</v>
      </c>
    </row>
    <row r="260" spans="1:6" x14ac:dyDescent="0.3">
      <c r="A260" t="s">
        <v>146</v>
      </c>
      <c r="B260" t="s">
        <v>105</v>
      </c>
    </row>
    <row r="261" spans="1:6" x14ac:dyDescent="0.3">
      <c r="A261" t="s">
        <v>147</v>
      </c>
      <c r="B261" t="s">
        <v>105</v>
      </c>
    </row>
    <row r="262" spans="1:6" x14ac:dyDescent="0.3">
      <c r="A262" t="s">
        <v>148</v>
      </c>
    </row>
    <row r="263" spans="1:6" x14ac:dyDescent="0.3">
      <c r="A263" t="s">
        <v>149</v>
      </c>
    </row>
    <row r="264" spans="1:6" x14ac:dyDescent="0.3">
      <c r="A264" t="s">
        <v>150</v>
      </c>
      <c r="B264" t="s">
        <v>106</v>
      </c>
    </row>
    <row r="265" spans="1:6" x14ac:dyDescent="0.3">
      <c r="A265" t="s">
        <v>151</v>
      </c>
      <c r="B265" t="s">
        <v>106</v>
      </c>
    </row>
    <row r="266" spans="1:6" x14ac:dyDescent="0.3">
      <c r="A266" t="s">
        <v>107</v>
      </c>
    </row>
    <row r="267" spans="1:6" x14ac:dyDescent="0.3">
      <c r="A267" t="s">
        <v>108</v>
      </c>
      <c r="B267" t="s">
        <v>25</v>
      </c>
    </row>
    <row r="268" spans="1:6" x14ac:dyDescent="0.3">
      <c r="A268" t="s">
        <v>152</v>
      </c>
      <c r="B268" t="s">
        <v>109</v>
      </c>
    </row>
    <row r="269" spans="1:6" x14ac:dyDescent="0.3">
      <c r="A269" t="s">
        <v>153</v>
      </c>
      <c r="B269" t="s">
        <v>154</v>
      </c>
      <c r="C269" t="s">
        <v>155</v>
      </c>
      <c r="D269" t="s">
        <v>83</v>
      </c>
      <c r="E269" t="s">
        <v>156</v>
      </c>
      <c r="F269" t="s">
        <v>157</v>
      </c>
    </row>
    <row r="270" spans="1:6" x14ac:dyDescent="0.3">
      <c r="A270" t="s">
        <v>235</v>
      </c>
      <c r="B270" t="s">
        <v>101</v>
      </c>
    </row>
    <row r="271" spans="1:6" x14ac:dyDescent="0.3">
      <c r="A271" t="s">
        <v>158</v>
      </c>
      <c r="B271" t="s">
        <v>101</v>
      </c>
    </row>
    <row r="272" spans="1:6" x14ac:dyDescent="0.3">
      <c r="A272" t="s">
        <v>159</v>
      </c>
      <c r="B272" t="s">
        <v>160</v>
      </c>
    </row>
    <row r="273" spans="1:3" x14ac:dyDescent="0.3">
      <c r="A273" t="s">
        <v>161</v>
      </c>
      <c r="B273" t="s">
        <v>160</v>
      </c>
    </row>
    <row r="274" spans="1:3" x14ac:dyDescent="0.3">
      <c r="A274" t="s">
        <v>162</v>
      </c>
      <c r="B274" t="s">
        <v>163</v>
      </c>
    </row>
    <row r="275" spans="1:3" x14ac:dyDescent="0.3">
      <c r="A275" t="s">
        <v>164</v>
      </c>
      <c r="B275" t="s">
        <v>165</v>
      </c>
    </row>
    <row r="276" spans="1:3" x14ac:dyDescent="0.3">
      <c r="A276" t="s">
        <v>234</v>
      </c>
    </row>
    <row r="277" spans="1:3" x14ac:dyDescent="0.3">
      <c r="A277" t="s">
        <v>166</v>
      </c>
    </row>
    <row r="278" spans="1:3" x14ac:dyDescent="0.3">
      <c r="A278" t="s">
        <v>111</v>
      </c>
      <c r="B278" t="s">
        <v>112</v>
      </c>
      <c r="C278" t="s">
        <v>104</v>
      </c>
    </row>
    <row r="279" spans="1:3" x14ac:dyDescent="0.3">
      <c r="A279" t="s">
        <v>167</v>
      </c>
      <c r="B279" t="s">
        <v>114</v>
      </c>
      <c r="C279" t="s">
        <v>104</v>
      </c>
    </row>
    <row r="280" spans="1:3" x14ac:dyDescent="0.3">
      <c r="A280" t="s">
        <v>233</v>
      </c>
      <c r="B280" t="s">
        <v>104</v>
      </c>
    </row>
    <row r="281" spans="1:3" x14ac:dyDescent="0.3">
      <c r="A281" t="s">
        <v>232</v>
      </c>
      <c r="B281" t="s">
        <v>231</v>
      </c>
      <c r="C281" t="s">
        <v>104</v>
      </c>
    </row>
    <row r="282" spans="1:3" x14ac:dyDescent="0.3">
      <c r="A282" t="s">
        <v>230</v>
      </c>
      <c r="B282" t="s">
        <v>104</v>
      </c>
    </row>
    <row r="283" spans="1:3" x14ac:dyDescent="0.3">
      <c r="A283" t="s">
        <v>229</v>
      </c>
      <c r="B283" t="s">
        <v>104</v>
      </c>
    </row>
    <row r="284" spans="1:3" x14ac:dyDescent="0.3">
      <c r="A284" t="s">
        <v>228</v>
      </c>
      <c r="B284" t="s">
        <v>104</v>
      </c>
    </row>
    <row r="285" spans="1:3" x14ac:dyDescent="0.3">
      <c r="A285" t="s">
        <v>227</v>
      </c>
    </row>
    <row r="286" spans="1:3" x14ac:dyDescent="0.3">
      <c r="A286" t="s">
        <v>226</v>
      </c>
    </row>
    <row r="287" spans="1:3" x14ac:dyDescent="0.3">
      <c r="A287" t="s">
        <v>115</v>
      </c>
      <c r="B287" t="s">
        <v>116</v>
      </c>
    </row>
    <row r="288" spans="1:3" x14ac:dyDescent="0.3">
      <c r="A288" t="s">
        <v>117</v>
      </c>
      <c r="B288" t="s">
        <v>118</v>
      </c>
    </row>
    <row r="289" spans="1:2" x14ac:dyDescent="0.3">
      <c r="A289" t="s">
        <v>225</v>
      </c>
      <c r="B289" t="s">
        <v>118</v>
      </c>
    </row>
    <row r="290" spans="1:2" x14ac:dyDescent="0.3">
      <c r="A290" t="s">
        <v>119</v>
      </c>
      <c r="B290" t="s">
        <v>120</v>
      </c>
    </row>
    <row r="291" spans="1:2" x14ac:dyDescent="0.3">
      <c r="A291" t="s">
        <v>121</v>
      </c>
      <c r="B291" t="s">
        <v>122</v>
      </c>
    </row>
    <row r="292" spans="1:2" x14ac:dyDescent="0.3">
      <c r="A292" t="s">
        <v>224</v>
      </c>
    </row>
    <row r="293" spans="1:2" x14ac:dyDescent="0.3">
      <c r="A293" t="s">
        <v>168</v>
      </c>
    </row>
    <row r="294" spans="1:2" x14ac:dyDescent="0.3">
      <c r="A294" t="s">
        <v>124</v>
      </c>
      <c r="B294">
        <v>0</v>
      </c>
    </row>
    <row r="295" spans="1:2" x14ac:dyDescent="0.3">
      <c r="A295">
        <v>0</v>
      </c>
      <c r="B295" t="s">
        <v>125</v>
      </c>
    </row>
    <row r="296" spans="1:2" x14ac:dyDescent="0.3">
      <c r="A296" t="s">
        <v>223</v>
      </c>
      <c r="B296" t="s">
        <v>222</v>
      </c>
    </row>
    <row r="297" spans="1:2" x14ac:dyDescent="0.3">
      <c r="A297" t="s">
        <v>126</v>
      </c>
      <c r="B297">
        <v>0</v>
      </c>
    </row>
    <row r="298" spans="1:2" x14ac:dyDescent="0.3">
      <c r="A298">
        <v>9.2999999999999997E-5</v>
      </c>
      <c r="B298" t="s">
        <v>127</v>
      </c>
    </row>
    <row r="299" spans="1:2" x14ac:dyDescent="0.3">
      <c r="A299" t="s">
        <v>221</v>
      </c>
      <c r="B299" t="s">
        <v>220</v>
      </c>
    </row>
    <row r="300" spans="1:2" x14ac:dyDescent="0.3">
      <c r="A300" t="s">
        <v>169</v>
      </c>
      <c r="B300" t="s">
        <v>131</v>
      </c>
    </row>
    <row r="301" spans="1:2" x14ac:dyDescent="0.3">
      <c r="A301" t="s">
        <v>170</v>
      </c>
      <c r="B301" t="s">
        <v>131</v>
      </c>
    </row>
    <row r="302" spans="1:2" x14ac:dyDescent="0.3">
      <c r="A302" t="s">
        <v>132</v>
      </c>
      <c r="B302" t="s">
        <v>127</v>
      </c>
    </row>
    <row r="304" spans="1:2" x14ac:dyDescent="0.3">
      <c r="A304" t="s">
        <v>171</v>
      </c>
    </row>
    <row r="305" spans="1:8" x14ac:dyDescent="0.3">
      <c r="A305" t="s">
        <v>172</v>
      </c>
      <c r="B305" t="s">
        <v>219</v>
      </c>
      <c r="C305" t="s">
        <v>218</v>
      </c>
      <c r="D305" t="s">
        <v>217</v>
      </c>
      <c r="E305" t="s">
        <v>216</v>
      </c>
      <c r="F305" t="s">
        <v>173</v>
      </c>
    </row>
    <row r="306" spans="1:8" x14ac:dyDescent="0.3">
      <c r="A306" t="s">
        <v>174</v>
      </c>
      <c r="B306" t="s">
        <v>175</v>
      </c>
      <c r="C306" t="s">
        <v>176</v>
      </c>
      <c r="D306" t="s">
        <v>177</v>
      </c>
      <c r="E306" t="s">
        <v>173</v>
      </c>
    </row>
    <row r="307" spans="1:8" x14ac:dyDescent="0.3">
      <c r="A307" t="s">
        <v>178</v>
      </c>
      <c r="B307" t="s">
        <v>179</v>
      </c>
      <c r="C307" t="s">
        <v>180</v>
      </c>
      <c r="D307" t="s">
        <v>181</v>
      </c>
      <c r="E307" t="s">
        <v>182</v>
      </c>
      <c r="F307" t="s">
        <v>183</v>
      </c>
      <c r="G307" t="s">
        <v>184</v>
      </c>
      <c r="H307" t="s">
        <v>173</v>
      </c>
    </row>
    <row r="308" spans="1:8" x14ac:dyDescent="0.3">
      <c r="A308" t="s">
        <v>185</v>
      </c>
      <c r="B308" t="s">
        <v>186</v>
      </c>
      <c r="C308" t="s">
        <v>187</v>
      </c>
      <c r="D308" t="s">
        <v>215</v>
      </c>
    </row>
    <row r="309" spans="1:8" x14ac:dyDescent="0.3">
      <c r="A309" t="s">
        <v>188</v>
      </c>
      <c r="B309" t="s">
        <v>189</v>
      </c>
      <c r="C309" t="s">
        <v>190</v>
      </c>
      <c r="D309" t="s">
        <v>191</v>
      </c>
      <c r="E309" t="s">
        <v>192</v>
      </c>
      <c r="F309" t="s">
        <v>193</v>
      </c>
      <c r="G309" t="s">
        <v>194</v>
      </c>
      <c r="H309" t="s">
        <v>214</v>
      </c>
    </row>
    <row r="311" spans="1:8" x14ac:dyDescent="0.3">
      <c r="A311" t="s">
        <v>204</v>
      </c>
    </row>
    <row r="312" spans="1:8" x14ac:dyDescent="0.3">
      <c r="A312" t="s">
        <v>213</v>
      </c>
    </row>
    <row r="313" spans="1:8" x14ac:dyDescent="0.3">
      <c r="A313" t="s">
        <v>212</v>
      </c>
    </row>
    <row r="314" spans="1:8" x14ac:dyDescent="0.3">
      <c r="A314" t="s">
        <v>211</v>
      </c>
    </row>
    <row r="315" spans="1:8" x14ac:dyDescent="0.3">
      <c r="A315" t="s">
        <v>210</v>
      </c>
    </row>
    <row r="316" spans="1:8" x14ac:dyDescent="0.3">
      <c r="A316" t="s">
        <v>209</v>
      </c>
    </row>
    <row r="317" spans="1:8" x14ac:dyDescent="0.3">
      <c r="A317" t="s">
        <v>208</v>
      </c>
    </row>
    <row r="318" spans="1:8" x14ac:dyDescent="0.3">
      <c r="A318" t="s">
        <v>207</v>
      </c>
    </row>
    <row r="319" spans="1:8" x14ac:dyDescent="0.3">
      <c r="A319" t="s">
        <v>196</v>
      </c>
    </row>
    <row r="320" spans="1:8" x14ac:dyDescent="0.3">
      <c r="A320" t="s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7"/>
  <sheetViews>
    <sheetView tabSelected="1" zoomScaleNormal="100" workbookViewId="0">
      <pane ySplit="1" topLeftCell="A2" activePane="bottomLeft" state="frozen"/>
      <selection pane="bottomLeft" activeCell="M21" sqref="M21"/>
    </sheetView>
  </sheetViews>
  <sheetFormatPr defaultRowHeight="14.4" x14ac:dyDescent="0.3"/>
  <cols>
    <col min="1" max="1" width="5.109375" style="5" bestFit="1" customWidth="1"/>
    <col min="2" max="2" width="4.109375" style="2" bestFit="1" customWidth="1"/>
    <col min="3" max="3" width="20.21875" style="2" bestFit="1" customWidth="1"/>
    <col min="4" max="4" width="12.33203125" style="2" bestFit="1" customWidth="1"/>
    <col min="5" max="8" width="7.21875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10.6640625" style="2" bestFit="1" customWidth="1"/>
    <col min="13" max="14" width="10.6640625" style="2" customWidth="1"/>
    <col min="15" max="15" width="9.77734375" style="2" bestFit="1" customWidth="1"/>
    <col min="16" max="18" width="7.88671875" style="2" customWidth="1"/>
    <col min="19" max="19" width="7" style="2" customWidth="1"/>
    <col min="20" max="20" width="6.44140625" style="1" customWidth="1"/>
    <col min="21" max="21" width="10.6640625" style="1" bestFit="1" customWidth="1"/>
    <col min="22" max="22" width="6.77734375" style="2" bestFit="1" customWidth="1"/>
    <col min="23" max="23" width="12.5546875" style="2" bestFit="1" customWidth="1"/>
    <col min="24" max="24" width="12" style="2" customWidth="1"/>
    <col min="25" max="25" width="9.33203125" style="2" bestFit="1" customWidth="1"/>
    <col min="26" max="26" width="5.6640625" style="2" bestFit="1" customWidth="1"/>
    <col min="27" max="27" width="6.21875" style="2" bestFit="1" customWidth="1"/>
    <col min="28" max="29" width="7.21875" style="2" bestFit="1" customWidth="1"/>
    <col min="30" max="16384" width="8.88671875" style="2"/>
  </cols>
  <sheetData>
    <row r="1" spans="1:36" x14ac:dyDescent="0.3">
      <c r="A1" s="5" t="s">
        <v>199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t="s">
        <v>278</v>
      </c>
      <c r="M1" s="2" t="s">
        <v>400</v>
      </c>
      <c r="N1" s="2" t="s">
        <v>397</v>
      </c>
      <c r="O1" s="2" t="s">
        <v>398</v>
      </c>
      <c r="P1" s="2" t="s">
        <v>396</v>
      </c>
      <c r="Q1" s="2" t="s">
        <v>205</v>
      </c>
      <c r="R1"/>
      <c r="S1" s="2" t="s">
        <v>197</v>
      </c>
      <c r="T1" s="1" t="s">
        <v>198</v>
      </c>
      <c r="U1" s="1" t="s">
        <v>399</v>
      </c>
      <c r="V1" s="2" t="s">
        <v>202</v>
      </c>
      <c r="W1" s="2" t="s">
        <v>201</v>
      </c>
      <c r="X1" s="2" t="s">
        <v>405</v>
      </c>
      <c r="Y1" s="2">
        <v>1.4999999999999999E-2</v>
      </c>
      <c r="Z1" s="3" t="s">
        <v>203</v>
      </c>
      <c r="AA1" s="3" t="s">
        <v>402</v>
      </c>
      <c r="AB1" s="3" t="s">
        <v>403</v>
      </c>
      <c r="AC1" s="3" t="s">
        <v>404</v>
      </c>
      <c r="AF1" s="2" t="s">
        <v>199</v>
      </c>
      <c r="AG1" s="2" t="s">
        <v>206</v>
      </c>
    </row>
    <row r="2" spans="1:36" x14ac:dyDescent="0.3">
      <c r="A2" s="5">
        <v>0</v>
      </c>
      <c r="B2">
        <v>38</v>
      </c>
      <c r="C2" t="s">
        <v>355</v>
      </c>
      <c r="D2">
        <v>1644696433</v>
      </c>
      <c r="E2">
        <v>18.315000000000001</v>
      </c>
      <c r="F2">
        <v>14.438000000000001</v>
      </c>
      <c r="G2">
        <v>0.248</v>
      </c>
      <c r="H2">
        <v>1</v>
      </c>
      <c r="I2">
        <v>1</v>
      </c>
      <c r="J2">
        <v>13.852</v>
      </c>
      <c r="K2">
        <v>14.433999999999999</v>
      </c>
      <c r="L2">
        <v>-53088</v>
      </c>
      <c r="M2">
        <f>F2-G2*$AJ$2</f>
        <v>14.435083520000001</v>
      </c>
      <c r="N2">
        <f>L2-$L$2</f>
        <v>0</v>
      </c>
      <c r="O2">
        <v>429363</v>
      </c>
      <c r="P2">
        <f>N2+O2</f>
        <v>429363</v>
      </c>
      <c r="Q2">
        <f>P2/O2</f>
        <v>1</v>
      </c>
      <c r="R2"/>
      <c r="S2" s="2">
        <v>56</v>
      </c>
      <c r="T2" s="1">
        <f>(S2-32)*5/9</f>
        <v>13.333333333333334</v>
      </c>
      <c r="U2" s="2">
        <f>M2-($E2-5)*$Y$1</f>
        <v>14.23535852</v>
      </c>
      <c r="V2" s="2">
        <f>F2-K2</f>
        <v>4.0000000000013358E-3</v>
      </c>
      <c r="W2" s="2">
        <f>V2/G2</f>
        <v>1.6129032258069904E-2</v>
      </c>
      <c r="X2" s="2" t="s">
        <v>200</v>
      </c>
      <c r="Y2" s="2">
        <f>Y1/4</f>
        <v>3.7499999999999999E-3</v>
      </c>
      <c r="Z2" s="3">
        <v>0</v>
      </c>
      <c r="AA2" s="3">
        <v>4</v>
      </c>
      <c r="AB2" s="3">
        <f>AC2-20*0.006*4</f>
        <v>9.379999999999999</v>
      </c>
      <c r="AC2" s="3">
        <v>9.86</v>
      </c>
      <c r="AF2" s="2">
        <f>A2</f>
        <v>0</v>
      </c>
      <c r="AG2" s="2">
        <f>F2*G2</f>
        <v>3.5806240000000003</v>
      </c>
      <c r="AI2" s="2" t="s">
        <v>401</v>
      </c>
      <c r="AJ2" s="2">
        <f>(0.00168+0.00126)*4</f>
        <v>1.176E-2</v>
      </c>
    </row>
    <row r="3" spans="1:36" x14ac:dyDescent="0.3">
      <c r="A3" s="5">
        <f>(D3-$D$2)/3600</f>
        <v>0.5</v>
      </c>
      <c r="B3">
        <v>39</v>
      </c>
      <c r="C3" t="s">
        <v>354</v>
      </c>
      <c r="D3">
        <v>1644698233</v>
      </c>
      <c r="E3">
        <v>18.375</v>
      </c>
      <c r="F3">
        <v>14.446</v>
      </c>
      <c r="G3">
        <v>0.31</v>
      </c>
      <c r="H3">
        <v>1</v>
      </c>
      <c r="I3">
        <v>1</v>
      </c>
      <c r="J3">
        <v>13.855</v>
      </c>
      <c r="K3">
        <v>14.443</v>
      </c>
      <c r="L3">
        <v>-53088</v>
      </c>
      <c r="M3">
        <f t="shared" ref="M3:M66" si="0">F3-G3*$AJ$2</f>
        <v>14.442354399999999</v>
      </c>
      <c r="N3">
        <f t="shared" ref="N3:N66" si="1">L3-$L$2</f>
        <v>0</v>
      </c>
      <c r="O3">
        <v>429363</v>
      </c>
      <c r="P3">
        <f t="shared" ref="P3:P66" si="2">N3+O3</f>
        <v>429363</v>
      </c>
      <c r="Q3">
        <f t="shared" ref="Q3:Q66" si="3">P3/O3</f>
        <v>1</v>
      </c>
      <c r="R3"/>
      <c r="U3" s="2">
        <f>M3-($E3-5)*$Y$1</f>
        <v>14.241729399999999</v>
      </c>
      <c r="V3" s="2">
        <f>F3-K3</f>
        <v>3.0000000000001137E-3</v>
      </c>
      <c r="W3" s="2">
        <f>V3/G3</f>
        <v>9.6774193548390761E-3</v>
      </c>
      <c r="Z3" s="3">
        <v>0.1</v>
      </c>
      <c r="AA3" s="3">
        <v>4</v>
      </c>
      <c r="AB3" s="3">
        <f>AC3-20*0.006*4</f>
        <v>12.18</v>
      </c>
      <c r="AC3" s="3">
        <v>12.66</v>
      </c>
      <c r="AF3" s="2">
        <f>A3</f>
        <v>0.5</v>
      </c>
      <c r="AG3" s="2">
        <f>F3*G3</f>
        <v>4.4782599999999997</v>
      </c>
    </row>
    <row r="4" spans="1:36" x14ac:dyDescent="0.3">
      <c r="A4" s="5">
        <f t="shared" ref="A4:A67" si="4">(D4-$D$2)/3600</f>
        <v>1.0002777777777778</v>
      </c>
      <c r="B4">
        <v>40</v>
      </c>
      <c r="C4" t="s">
        <v>353</v>
      </c>
      <c r="D4">
        <v>1644700034</v>
      </c>
      <c r="E4">
        <v>18.372</v>
      </c>
      <c r="F4">
        <v>14.442</v>
      </c>
      <c r="G4">
        <v>0.372</v>
      </c>
      <c r="H4">
        <v>1</v>
      </c>
      <c r="I4">
        <v>1</v>
      </c>
      <c r="J4">
        <v>13.853999999999999</v>
      </c>
      <c r="K4">
        <v>14.438000000000001</v>
      </c>
      <c r="L4">
        <v>-53088</v>
      </c>
      <c r="M4">
        <f t="shared" si="0"/>
        <v>14.437625280000001</v>
      </c>
      <c r="N4">
        <f t="shared" si="1"/>
        <v>0</v>
      </c>
      <c r="O4">
        <v>429363</v>
      </c>
      <c r="P4">
        <f t="shared" si="2"/>
        <v>429363</v>
      </c>
      <c r="Q4">
        <f t="shared" si="3"/>
        <v>1</v>
      </c>
      <c r="R4"/>
      <c r="S4" s="2">
        <v>53</v>
      </c>
      <c r="T4" s="1">
        <f>(S4-32)*5/9</f>
        <v>11.666666666666666</v>
      </c>
      <c r="U4" s="2">
        <f>M4-($E4-5)*$Y$1</f>
        <v>14.23704528</v>
      </c>
      <c r="V4" s="2">
        <f>F4-K4</f>
        <v>3.9999999999995595E-3</v>
      </c>
      <c r="W4" s="2">
        <f>V4/G4</f>
        <v>1.0752688172041827E-2</v>
      </c>
      <c r="Z4" s="3">
        <v>0.2</v>
      </c>
      <c r="AA4" s="3">
        <v>10.5</v>
      </c>
      <c r="AB4" s="3">
        <f>AC4-20*0.006*4</f>
        <v>12.83</v>
      </c>
      <c r="AC4" s="3">
        <v>13.31</v>
      </c>
      <c r="AF4" s="2">
        <f>A4</f>
        <v>1.0002777777777778</v>
      </c>
      <c r="AG4" s="2">
        <f>F4*G4</f>
        <v>5.3724239999999996</v>
      </c>
    </row>
    <row r="5" spans="1:36" x14ac:dyDescent="0.3">
      <c r="A5" s="5">
        <f t="shared" si="4"/>
        <v>1.5002777777777778</v>
      </c>
      <c r="B5">
        <v>41</v>
      </c>
      <c r="C5" t="s">
        <v>352</v>
      </c>
      <c r="D5">
        <v>1644701834</v>
      </c>
      <c r="E5">
        <v>18.202000000000002</v>
      </c>
      <c r="F5">
        <v>14.377000000000001</v>
      </c>
      <c r="G5">
        <v>0.187</v>
      </c>
      <c r="H5">
        <v>1</v>
      </c>
      <c r="I5">
        <v>1</v>
      </c>
      <c r="J5">
        <v>13.848000000000001</v>
      </c>
      <c r="K5">
        <v>14.375</v>
      </c>
      <c r="L5">
        <v>-53088</v>
      </c>
      <c r="M5">
        <f t="shared" si="0"/>
        <v>14.37480088</v>
      </c>
      <c r="N5">
        <f t="shared" si="1"/>
        <v>0</v>
      </c>
      <c r="O5">
        <v>429363</v>
      </c>
      <c r="P5">
        <f t="shared" si="2"/>
        <v>429363</v>
      </c>
      <c r="Q5">
        <f t="shared" si="3"/>
        <v>1</v>
      </c>
      <c r="R5"/>
      <c r="U5" s="2">
        <f>M5-($E5-5)*$Y$1</f>
        <v>14.176770880000001</v>
      </c>
      <c r="V5" s="2">
        <f>F5-K5</f>
        <v>2.0000000000006679E-3</v>
      </c>
      <c r="W5" s="2">
        <f>V5/G5</f>
        <v>1.0695187165778972E-2</v>
      </c>
      <c r="Z5" s="3">
        <v>0.23</v>
      </c>
      <c r="AA5" s="3">
        <v>12</v>
      </c>
      <c r="AB5" s="3">
        <v>12.86</v>
      </c>
      <c r="AC5" s="3">
        <v>13.35</v>
      </c>
      <c r="AF5" s="2">
        <f>A5</f>
        <v>1.5002777777777778</v>
      </c>
      <c r="AG5" s="2">
        <f>F5*G5</f>
        <v>2.6884990000000002</v>
      </c>
    </row>
    <row r="6" spans="1:36" x14ac:dyDescent="0.3">
      <c r="A6" s="5">
        <f t="shared" si="4"/>
        <v>2.0002777777777778</v>
      </c>
      <c r="B6">
        <v>42</v>
      </c>
      <c r="C6" t="s">
        <v>351</v>
      </c>
      <c r="D6">
        <v>1644703634</v>
      </c>
      <c r="E6">
        <v>17.702999999999999</v>
      </c>
      <c r="F6">
        <v>14.122999999999999</v>
      </c>
      <c r="G6">
        <v>-5.8000000000000003E-2</v>
      </c>
      <c r="H6">
        <v>0.99990000000000001</v>
      </c>
      <c r="I6">
        <v>1</v>
      </c>
      <c r="J6">
        <v>13.827999999999999</v>
      </c>
      <c r="K6">
        <v>14.124000000000001</v>
      </c>
      <c r="L6">
        <v>-53136</v>
      </c>
      <c r="M6">
        <f t="shared" si="0"/>
        <v>14.12368208</v>
      </c>
      <c r="N6">
        <f t="shared" si="1"/>
        <v>-48</v>
      </c>
      <c r="O6">
        <v>429363</v>
      </c>
      <c r="P6">
        <f t="shared" si="2"/>
        <v>429315</v>
      </c>
      <c r="Q6">
        <f t="shared" si="3"/>
        <v>0.99988820648262655</v>
      </c>
      <c r="R6"/>
      <c r="S6" s="2">
        <v>51</v>
      </c>
      <c r="T6" s="1">
        <f>(S6-32)*5/9</f>
        <v>10.555555555555555</v>
      </c>
      <c r="U6" s="2">
        <f>M6-($E6-5)*$Y$1</f>
        <v>13.93313708</v>
      </c>
      <c r="V6" s="2">
        <f>F6-K6</f>
        <v>-1.0000000000012221E-3</v>
      </c>
      <c r="W6" s="2">
        <f>V6/G6</f>
        <v>1.7241379310365897E-2</v>
      </c>
      <c r="Z6" s="3">
        <v>0.25</v>
      </c>
      <c r="AA6" s="3">
        <v>12.43</v>
      </c>
      <c r="AB6" s="3">
        <v>12.9</v>
      </c>
      <c r="AC6" s="3">
        <v>13.39</v>
      </c>
      <c r="AF6" s="2">
        <f>A6</f>
        <v>2.0002777777777778</v>
      </c>
      <c r="AG6" s="2">
        <f>F6*G6</f>
        <v>-0.81913400000000003</v>
      </c>
    </row>
    <row r="7" spans="1:36" x14ac:dyDescent="0.3">
      <c r="A7" s="5">
        <f t="shared" si="4"/>
        <v>2.5002777777777778</v>
      </c>
      <c r="B7">
        <v>43</v>
      </c>
      <c r="C7" t="s">
        <v>350</v>
      </c>
      <c r="D7">
        <v>1644705434</v>
      </c>
      <c r="E7">
        <v>16.687000000000001</v>
      </c>
      <c r="F7">
        <v>13.99</v>
      </c>
      <c r="G7">
        <v>-5.8000000000000003E-2</v>
      </c>
      <c r="H7">
        <v>0.99990000000000001</v>
      </c>
      <c r="I7">
        <v>1</v>
      </c>
      <c r="J7">
        <v>13.787000000000001</v>
      </c>
      <c r="K7">
        <v>13.991</v>
      </c>
      <c r="L7">
        <v>-53208</v>
      </c>
      <c r="M7">
        <f t="shared" si="0"/>
        <v>13.990682080000001</v>
      </c>
      <c r="N7">
        <f t="shared" si="1"/>
        <v>-120</v>
      </c>
      <c r="O7">
        <v>429363</v>
      </c>
      <c r="P7">
        <f t="shared" si="2"/>
        <v>429243</v>
      </c>
      <c r="Q7">
        <f t="shared" si="3"/>
        <v>0.99972051620656643</v>
      </c>
      <c r="R7"/>
      <c r="U7" s="2">
        <f>M7-($E7-5)*$Y$1</f>
        <v>13.815377080000001</v>
      </c>
      <c r="V7" s="2">
        <f>F7-K7</f>
        <v>-9.9999999999944578E-4</v>
      </c>
      <c r="W7" s="2">
        <f>V7/G7</f>
        <v>1.7241379310335272E-2</v>
      </c>
      <c r="Z7" s="3">
        <v>0.3</v>
      </c>
      <c r="AA7" s="3">
        <v>12.65</v>
      </c>
      <c r="AB7" s="3">
        <f>AC7-20*0.006*4</f>
        <v>12.99</v>
      </c>
      <c r="AC7" s="3">
        <v>13.47</v>
      </c>
      <c r="AF7" s="2">
        <f>A7</f>
        <v>2.5002777777777778</v>
      </c>
      <c r="AG7" s="2">
        <f>F7*G7</f>
        <v>-0.81142000000000003</v>
      </c>
    </row>
    <row r="8" spans="1:36" x14ac:dyDescent="0.3">
      <c r="A8" s="5">
        <f t="shared" si="4"/>
        <v>3.0002777777777778</v>
      </c>
      <c r="B8">
        <v>44</v>
      </c>
      <c r="C8" t="s">
        <v>349</v>
      </c>
      <c r="D8">
        <v>1644707234</v>
      </c>
      <c r="E8">
        <v>15.568</v>
      </c>
      <c r="F8">
        <v>13.872999999999999</v>
      </c>
      <c r="G8">
        <v>-5.8000000000000003E-2</v>
      </c>
      <c r="H8">
        <v>0.99990000000000001</v>
      </c>
      <c r="I8">
        <v>1</v>
      </c>
      <c r="J8">
        <v>13.742000000000001</v>
      </c>
      <c r="K8">
        <v>13.874000000000001</v>
      </c>
      <c r="L8">
        <v>-53328</v>
      </c>
      <c r="M8">
        <f t="shared" si="0"/>
        <v>13.87368208</v>
      </c>
      <c r="N8">
        <f t="shared" si="1"/>
        <v>-240</v>
      </c>
      <c r="O8">
        <v>429363</v>
      </c>
      <c r="P8">
        <f t="shared" si="2"/>
        <v>429123</v>
      </c>
      <c r="Q8">
        <f t="shared" si="3"/>
        <v>0.99944103241313298</v>
      </c>
      <c r="R8"/>
      <c r="S8" s="2">
        <v>48</v>
      </c>
      <c r="T8" s="1">
        <f>(S8-32)*5/9</f>
        <v>8.8888888888888893</v>
      </c>
      <c r="U8" s="2">
        <f>M8-($E8-5)*$Y$1</f>
        <v>13.715162080000001</v>
      </c>
      <c r="V8" s="2">
        <f>F8-K8</f>
        <v>-1.0000000000012221E-3</v>
      </c>
      <c r="W8" s="2">
        <f>V8/G8</f>
        <v>1.7241379310365897E-2</v>
      </c>
      <c r="Z8" s="3">
        <v>0.4</v>
      </c>
      <c r="AA8" s="3">
        <v>12.82</v>
      </c>
      <c r="AB8" s="3">
        <f>AC8-20*0.006*4</f>
        <v>13.18</v>
      </c>
      <c r="AC8" s="3">
        <v>13.66</v>
      </c>
      <c r="AF8" s="2">
        <f>A8</f>
        <v>3.0002777777777778</v>
      </c>
      <c r="AG8" s="2">
        <f>F8*G8</f>
        <v>-0.80463399999999996</v>
      </c>
    </row>
    <row r="9" spans="1:36" x14ac:dyDescent="0.3">
      <c r="A9" s="5">
        <f t="shared" si="4"/>
        <v>3.5002777777777778</v>
      </c>
      <c r="B9">
        <v>45</v>
      </c>
      <c r="C9" t="s">
        <v>348</v>
      </c>
      <c r="D9">
        <v>1644709034</v>
      </c>
      <c r="E9">
        <v>14.512</v>
      </c>
      <c r="F9">
        <v>13.77</v>
      </c>
      <c r="G9">
        <v>-5.8000000000000003E-2</v>
      </c>
      <c r="H9">
        <v>0.99990000000000001</v>
      </c>
      <c r="I9">
        <v>1</v>
      </c>
      <c r="J9">
        <v>13.698</v>
      </c>
      <c r="K9">
        <v>13.771000000000001</v>
      </c>
      <c r="L9">
        <v>-53424</v>
      </c>
      <c r="M9">
        <f t="shared" si="0"/>
        <v>13.77068208</v>
      </c>
      <c r="N9">
        <f t="shared" si="1"/>
        <v>-336</v>
      </c>
      <c r="O9">
        <v>429363</v>
      </c>
      <c r="P9">
        <f t="shared" si="2"/>
        <v>429027</v>
      </c>
      <c r="Q9">
        <f t="shared" si="3"/>
        <v>0.99921744537838608</v>
      </c>
      <c r="R9"/>
      <c r="U9" s="2">
        <f>M9-($E9-5)*$Y$1</f>
        <v>13.62800208</v>
      </c>
      <c r="V9" s="2">
        <f>F9-K9</f>
        <v>-1.0000000000012221E-3</v>
      </c>
      <c r="W9" s="2">
        <f>V9/G9</f>
        <v>1.7241379310365897E-2</v>
      </c>
      <c r="Z9" s="3">
        <v>0.5</v>
      </c>
      <c r="AA9" s="3">
        <v>12.91</v>
      </c>
      <c r="AB9" s="3">
        <f>AC9-20*0.006*4</f>
        <v>13.209999999999999</v>
      </c>
      <c r="AC9" s="3">
        <v>13.69</v>
      </c>
      <c r="AF9" s="2">
        <f>A9</f>
        <v>3.5002777777777778</v>
      </c>
      <c r="AG9" s="2">
        <f>F9*G9</f>
        <v>-0.79866000000000004</v>
      </c>
    </row>
    <row r="10" spans="1:36" x14ac:dyDescent="0.3">
      <c r="A10" s="5">
        <f t="shared" si="4"/>
        <v>4.0002777777777778</v>
      </c>
      <c r="B10">
        <v>46</v>
      </c>
      <c r="C10" t="s">
        <v>347</v>
      </c>
      <c r="D10">
        <v>1644710834</v>
      </c>
      <c r="E10">
        <v>13.672000000000001</v>
      </c>
      <c r="F10">
        <v>13.706</v>
      </c>
      <c r="G10">
        <v>-5.8000000000000003E-2</v>
      </c>
      <c r="H10">
        <v>0.99990000000000001</v>
      </c>
      <c r="I10">
        <v>1</v>
      </c>
      <c r="J10">
        <v>13.661</v>
      </c>
      <c r="K10">
        <v>13.707000000000001</v>
      </c>
      <c r="L10">
        <v>-53544</v>
      </c>
      <c r="M10">
        <f t="shared" si="0"/>
        <v>13.70668208</v>
      </c>
      <c r="N10">
        <f t="shared" si="1"/>
        <v>-456</v>
      </c>
      <c r="O10">
        <v>429363</v>
      </c>
      <c r="P10">
        <f t="shared" si="2"/>
        <v>428907</v>
      </c>
      <c r="Q10">
        <f t="shared" si="3"/>
        <v>0.99893796158495263</v>
      </c>
      <c r="R10"/>
      <c r="S10" s="2">
        <v>45</v>
      </c>
      <c r="T10" s="1">
        <f>(S10-32)*5/9</f>
        <v>7.2222222222222223</v>
      </c>
      <c r="U10" s="2">
        <f>M10-($E10-5)*$Y$1</f>
        <v>13.576602080000001</v>
      </c>
      <c r="V10" s="2">
        <f>F10-K10</f>
        <v>-1.0000000000012221E-3</v>
      </c>
      <c r="W10" s="2">
        <f>V10/G10</f>
        <v>1.7241379310365897E-2</v>
      </c>
      <c r="Z10" s="3">
        <v>0.6</v>
      </c>
      <c r="AA10" s="3">
        <v>12.98</v>
      </c>
      <c r="AB10" s="3">
        <f>AC10-20*0.006*4</f>
        <v>13.28</v>
      </c>
      <c r="AC10" s="3">
        <v>13.76</v>
      </c>
      <c r="AF10" s="2">
        <f>A10</f>
        <v>4.0002777777777778</v>
      </c>
      <c r="AG10" s="2">
        <f>F10*G10</f>
        <v>-0.79494799999999999</v>
      </c>
    </row>
    <row r="11" spans="1:36" x14ac:dyDescent="0.3">
      <c r="A11" s="5">
        <f t="shared" si="4"/>
        <v>4.5002777777777778</v>
      </c>
      <c r="B11">
        <v>47</v>
      </c>
      <c r="C11" t="s">
        <v>346</v>
      </c>
      <c r="D11">
        <v>1644712634</v>
      </c>
      <c r="E11">
        <v>12.955</v>
      </c>
      <c r="F11">
        <v>13.641</v>
      </c>
      <c r="G11">
        <v>-5.8000000000000003E-2</v>
      </c>
      <c r="H11">
        <v>0.99990000000000001</v>
      </c>
      <c r="I11">
        <v>1</v>
      </c>
      <c r="J11">
        <v>13.63</v>
      </c>
      <c r="K11">
        <v>13.641999999999999</v>
      </c>
      <c r="L11">
        <v>-53640</v>
      </c>
      <c r="M11">
        <f t="shared" si="0"/>
        <v>13.641682080000001</v>
      </c>
      <c r="N11">
        <f t="shared" si="1"/>
        <v>-552</v>
      </c>
      <c r="O11">
        <v>429363</v>
      </c>
      <c r="P11">
        <f t="shared" si="2"/>
        <v>428811</v>
      </c>
      <c r="Q11">
        <f t="shared" si="3"/>
        <v>0.99871437455020573</v>
      </c>
      <c r="R11"/>
      <c r="U11" s="2">
        <f>M11-($E11-5)*$Y$1</f>
        <v>13.522357080000001</v>
      </c>
      <c r="V11" s="2">
        <f>F11-K11</f>
        <v>-9.9999999999944578E-4</v>
      </c>
      <c r="W11" s="2">
        <f>V11/G11</f>
        <v>1.7241379310335272E-2</v>
      </c>
      <c r="Z11" s="3">
        <v>0.7</v>
      </c>
      <c r="AA11" s="3">
        <v>13.05</v>
      </c>
      <c r="AB11" s="3">
        <f>AC11-20*0.006*4</f>
        <v>13.379999999999999</v>
      </c>
      <c r="AC11" s="3">
        <v>13.86</v>
      </c>
      <c r="AF11" s="2">
        <f>A11</f>
        <v>4.5002777777777778</v>
      </c>
      <c r="AG11" s="2">
        <f>F11*G11</f>
        <v>-0.79117800000000005</v>
      </c>
    </row>
    <row r="12" spans="1:36" x14ac:dyDescent="0.3">
      <c r="A12" s="5">
        <f t="shared" si="4"/>
        <v>5.0002777777777778</v>
      </c>
      <c r="B12">
        <v>48</v>
      </c>
      <c r="C12" t="s">
        <v>345</v>
      </c>
      <c r="D12">
        <v>1644714434</v>
      </c>
      <c r="E12">
        <v>12.275</v>
      </c>
      <c r="F12">
        <v>13.589</v>
      </c>
      <c r="G12">
        <v>-5.8000000000000003E-2</v>
      </c>
      <c r="H12">
        <v>0.99990000000000001</v>
      </c>
      <c r="I12">
        <v>0.99960000000000004</v>
      </c>
      <c r="J12">
        <v>13.6</v>
      </c>
      <c r="K12">
        <v>13.59</v>
      </c>
      <c r="L12">
        <v>-53760</v>
      </c>
      <c r="M12">
        <f t="shared" si="0"/>
        <v>13.589682080000001</v>
      </c>
      <c r="N12">
        <f t="shared" si="1"/>
        <v>-672</v>
      </c>
      <c r="O12">
        <v>429363</v>
      </c>
      <c r="P12">
        <f t="shared" si="2"/>
        <v>428691</v>
      </c>
      <c r="Q12">
        <f t="shared" si="3"/>
        <v>0.99843489075677228</v>
      </c>
      <c r="R12"/>
      <c r="S12" s="2">
        <v>42</v>
      </c>
      <c r="T12" s="1">
        <f>(S12-32)*5/9</f>
        <v>5.5555555555555554</v>
      </c>
      <c r="U12" s="2">
        <f>M12-($E12-5)*$Y$1</f>
        <v>13.480557080000001</v>
      </c>
      <c r="V12" s="2">
        <f>F12-K12</f>
        <v>-9.9999999999944578E-4</v>
      </c>
      <c r="W12" s="2">
        <f>V12/G12</f>
        <v>1.7241379310335272E-2</v>
      </c>
      <c r="Z12" s="3">
        <v>0.8</v>
      </c>
      <c r="AA12" s="3">
        <v>13.11</v>
      </c>
      <c r="AB12" s="3">
        <f>AC12-20*0.006*4</f>
        <v>13.45</v>
      </c>
      <c r="AC12" s="3">
        <v>13.93</v>
      </c>
      <c r="AF12" s="2">
        <f>A12</f>
        <v>5.0002777777777778</v>
      </c>
      <c r="AG12" s="2">
        <f>F12*G12</f>
        <v>-0.78816200000000003</v>
      </c>
    </row>
    <row r="13" spans="1:36" x14ac:dyDescent="0.3">
      <c r="A13" s="5">
        <f t="shared" si="4"/>
        <v>5.5002777777777778</v>
      </c>
      <c r="B13">
        <v>49</v>
      </c>
      <c r="C13" t="s">
        <v>344</v>
      </c>
      <c r="D13">
        <v>1644716234</v>
      </c>
      <c r="E13">
        <v>11.647</v>
      </c>
      <c r="F13">
        <v>13.551</v>
      </c>
      <c r="G13">
        <v>-5.8000000000000003E-2</v>
      </c>
      <c r="H13">
        <v>0.99990000000000001</v>
      </c>
      <c r="I13">
        <v>0.99860000000000004</v>
      </c>
      <c r="J13">
        <v>13.571999999999999</v>
      </c>
      <c r="K13">
        <v>13.552</v>
      </c>
      <c r="L13">
        <v>-53856</v>
      </c>
      <c r="M13">
        <f t="shared" si="0"/>
        <v>13.551682080000001</v>
      </c>
      <c r="N13">
        <f t="shared" si="1"/>
        <v>-768</v>
      </c>
      <c r="O13">
        <v>429363</v>
      </c>
      <c r="P13">
        <f t="shared" si="2"/>
        <v>428595</v>
      </c>
      <c r="Q13">
        <f t="shared" si="3"/>
        <v>0.99821130372202538</v>
      </c>
      <c r="R13"/>
      <c r="U13" s="2">
        <f>M13-($E13-5)*$Y$1</f>
        <v>13.451977080000001</v>
      </c>
      <c r="V13" s="2">
        <f>F13-K13</f>
        <v>-9.9999999999944578E-4</v>
      </c>
      <c r="W13" s="2">
        <f>V13/G13</f>
        <v>1.7241379310335272E-2</v>
      </c>
      <c r="Z13" s="3">
        <v>0.9</v>
      </c>
      <c r="AA13" s="3">
        <v>13.17</v>
      </c>
      <c r="AB13" s="3">
        <f>AC13-20*0.006*4</f>
        <v>13.49</v>
      </c>
      <c r="AC13" s="3">
        <v>13.97</v>
      </c>
      <c r="AF13" s="2">
        <f>A13</f>
        <v>5.5002777777777778</v>
      </c>
      <c r="AG13" s="2">
        <f>F13*G13</f>
        <v>-0.78595800000000005</v>
      </c>
    </row>
    <row r="14" spans="1:36" x14ac:dyDescent="0.3">
      <c r="A14" s="5">
        <f t="shared" si="4"/>
        <v>6.0005555555555556</v>
      </c>
      <c r="B14">
        <v>50</v>
      </c>
      <c r="C14" t="s">
        <v>343</v>
      </c>
      <c r="D14">
        <v>1644718035</v>
      </c>
      <c r="E14">
        <v>11.042999999999999</v>
      </c>
      <c r="F14">
        <v>13.521000000000001</v>
      </c>
      <c r="G14">
        <v>-5.8000000000000003E-2</v>
      </c>
      <c r="H14">
        <v>0.99990000000000001</v>
      </c>
      <c r="I14">
        <v>0.998</v>
      </c>
      <c r="J14">
        <v>13.545999999999999</v>
      </c>
      <c r="K14">
        <v>13.521000000000001</v>
      </c>
      <c r="L14">
        <v>-53976</v>
      </c>
      <c r="M14">
        <f t="shared" si="0"/>
        <v>13.521682080000001</v>
      </c>
      <c r="N14">
        <f t="shared" si="1"/>
        <v>-888</v>
      </c>
      <c r="O14">
        <v>429363</v>
      </c>
      <c r="P14">
        <f t="shared" si="2"/>
        <v>428475</v>
      </c>
      <c r="Q14">
        <f t="shared" si="3"/>
        <v>0.99793181992859192</v>
      </c>
      <c r="R14"/>
      <c r="S14" s="2">
        <v>41</v>
      </c>
      <c r="T14" s="1">
        <f>(S14-32)*5/9</f>
        <v>5</v>
      </c>
      <c r="U14" s="2">
        <f>M14-($E14-5)*$Y$1</f>
        <v>13.431037080000001</v>
      </c>
      <c r="V14" s="2">
        <f>F14-K14</f>
        <v>0</v>
      </c>
      <c r="W14" s="2">
        <f>V14/G14</f>
        <v>0</v>
      </c>
      <c r="Z14" s="3">
        <v>0.98</v>
      </c>
      <c r="AA14" s="3">
        <v>13.22</v>
      </c>
      <c r="AB14" s="3">
        <f>AC14-20*0.006*4</f>
        <v>13.57</v>
      </c>
      <c r="AC14" s="3">
        <v>14.05</v>
      </c>
      <c r="AF14" s="2">
        <f>A14</f>
        <v>6.0005555555555556</v>
      </c>
      <c r="AG14" s="2">
        <f>F14*G14</f>
        <v>-0.78421800000000008</v>
      </c>
    </row>
    <row r="15" spans="1:36" x14ac:dyDescent="0.3">
      <c r="A15" s="5">
        <f t="shared" si="4"/>
        <v>6.5005555555555556</v>
      </c>
      <c r="B15">
        <v>51</v>
      </c>
      <c r="C15" t="s">
        <v>342</v>
      </c>
      <c r="D15">
        <v>1644719835</v>
      </c>
      <c r="E15">
        <v>10.518000000000001</v>
      </c>
      <c r="F15">
        <v>13.477</v>
      </c>
      <c r="G15">
        <v>-5.8000000000000003E-2</v>
      </c>
      <c r="H15">
        <v>0.99990000000000001</v>
      </c>
      <c r="I15">
        <v>0.99709999999999999</v>
      </c>
      <c r="J15">
        <v>13.523</v>
      </c>
      <c r="K15">
        <v>13.478</v>
      </c>
      <c r="L15">
        <v>-54072</v>
      </c>
      <c r="M15">
        <f t="shared" si="0"/>
        <v>13.477682080000001</v>
      </c>
      <c r="N15">
        <f t="shared" si="1"/>
        <v>-984</v>
      </c>
      <c r="O15">
        <v>429363</v>
      </c>
      <c r="P15">
        <f t="shared" si="2"/>
        <v>428379</v>
      </c>
      <c r="Q15">
        <f t="shared" si="3"/>
        <v>0.99770823289384503</v>
      </c>
      <c r="R15"/>
      <c r="U15" s="2">
        <f>M15-($E15-5)*$Y$1</f>
        <v>13.394912080000001</v>
      </c>
      <c r="V15" s="2">
        <f>F15-K15</f>
        <v>-9.9999999999944578E-4</v>
      </c>
      <c r="W15" s="2">
        <f>V15/G15</f>
        <v>1.7241379310335272E-2</v>
      </c>
      <c r="Z15" s="3">
        <v>1</v>
      </c>
      <c r="AA15" s="3">
        <v>13.59</v>
      </c>
      <c r="AB15" s="3">
        <f>AC15-20*0.006*4</f>
        <v>13.92</v>
      </c>
      <c r="AC15" s="3">
        <v>14.4</v>
      </c>
      <c r="AF15" s="2">
        <f>A15</f>
        <v>6.5005555555555556</v>
      </c>
      <c r="AG15" s="2">
        <f>F15*G15</f>
        <v>-0.78166600000000008</v>
      </c>
    </row>
    <row r="16" spans="1:36" x14ac:dyDescent="0.3">
      <c r="A16" s="5">
        <f t="shared" si="4"/>
        <v>7.0005555555555556</v>
      </c>
      <c r="B16">
        <v>52</v>
      </c>
      <c r="C16" t="s">
        <v>341</v>
      </c>
      <c r="D16">
        <v>1644721635</v>
      </c>
      <c r="E16">
        <v>10</v>
      </c>
      <c r="F16">
        <v>13.446999999999999</v>
      </c>
      <c r="G16">
        <v>-5.8000000000000003E-2</v>
      </c>
      <c r="H16">
        <v>0.99990000000000001</v>
      </c>
      <c r="I16">
        <v>0.99650000000000005</v>
      </c>
      <c r="J16">
        <v>13.5</v>
      </c>
      <c r="K16">
        <v>13.448</v>
      </c>
      <c r="L16">
        <v>-54192</v>
      </c>
      <c r="M16">
        <f t="shared" si="0"/>
        <v>13.44768208</v>
      </c>
      <c r="N16">
        <f t="shared" si="1"/>
        <v>-1104</v>
      </c>
      <c r="O16">
        <v>429363</v>
      </c>
      <c r="P16">
        <f t="shared" si="2"/>
        <v>428259</v>
      </c>
      <c r="Q16">
        <f t="shared" si="3"/>
        <v>0.99742874910041157</v>
      </c>
      <c r="R16"/>
      <c r="S16" s="2">
        <v>40</v>
      </c>
      <c r="T16" s="1">
        <f>(S16-32)*5/9</f>
        <v>4.4444444444444446</v>
      </c>
      <c r="U16" s="2">
        <f>M16-($E16-5)*$Y$1</f>
        <v>13.372682080000001</v>
      </c>
      <c r="V16" s="2">
        <f>F16-K16</f>
        <v>-1.0000000000012221E-3</v>
      </c>
      <c r="W16" s="2">
        <f>V16/G16</f>
        <v>1.7241379310365897E-2</v>
      </c>
      <c r="AF16" s="2">
        <f>A16</f>
        <v>7.0005555555555556</v>
      </c>
      <c r="AG16" s="2">
        <f>F16*G16</f>
        <v>-0.77992600000000001</v>
      </c>
    </row>
    <row r="17" spans="1:33" x14ac:dyDescent="0.3">
      <c r="A17" s="5">
        <f t="shared" si="4"/>
        <v>7.5005555555555556</v>
      </c>
      <c r="B17">
        <v>53</v>
      </c>
      <c r="C17" t="s">
        <v>340</v>
      </c>
      <c r="D17">
        <v>1644723435</v>
      </c>
      <c r="E17">
        <v>9.4779999999999998</v>
      </c>
      <c r="F17">
        <v>13.422000000000001</v>
      </c>
      <c r="G17">
        <v>-5.8000000000000003E-2</v>
      </c>
      <c r="H17">
        <v>0.99990000000000001</v>
      </c>
      <c r="I17">
        <v>0.99550000000000005</v>
      </c>
      <c r="J17">
        <v>13.49</v>
      </c>
      <c r="K17">
        <v>13.422000000000001</v>
      </c>
      <c r="L17">
        <v>-54288</v>
      </c>
      <c r="M17">
        <f t="shared" si="0"/>
        <v>13.422682080000001</v>
      </c>
      <c r="N17">
        <f t="shared" si="1"/>
        <v>-1200</v>
      </c>
      <c r="O17">
        <v>429363</v>
      </c>
      <c r="P17">
        <f t="shared" si="2"/>
        <v>428163</v>
      </c>
      <c r="Q17">
        <f t="shared" si="3"/>
        <v>0.99720516206566467</v>
      </c>
      <c r="R17"/>
      <c r="U17" s="2">
        <f>M17-($E17-5)*$Y$1</f>
        <v>13.35551208</v>
      </c>
      <c r="V17" s="2">
        <f>F17-K17</f>
        <v>0</v>
      </c>
      <c r="W17" s="2">
        <f>V17/G17</f>
        <v>0</v>
      </c>
      <c r="AF17" s="2">
        <f>A17</f>
        <v>7.5005555555555556</v>
      </c>
      <c r="AG17" s="2">
        <f>F17*G17</f>
        <v>-0.77847600000000006</v>
      </c>
    </row>
    <row r="18" spans="1:33" x14ac:dyDescent="0.3">
      <c r="A18" s="5">
        <f t="shared" si="4"/>
        <v>8.0005555555555556</v>
      </c>
      <c r="B18">
        <v>54</v>
      </c>
      <c r="C18" t="s">
        <v>339</v>
      </c>
      <c r="D18">
        <v>1644725235</v>
      </c>
      <c r="E18">
        <v>8.9120000000000008</v>
      </c>
      <c r="F18">
        <v>13.396000000000001</v>
      </c>
      <c r="G18">
        <v>-5.8000000000000003E-2</v>
      </c>
      <c r="H18">
        <v>0.99990000000000001</v>
      </c>
      <c r="I18">
        <v>0.99460000000000004</v>
      </c>
      <c r="J18">
        <v>13.48</v>
      </c>
      <c r="K18">
        <v>13.397</v>
      </c>
      <c r="L18">
        <v>-54408</v>
      </c>
      <c r="M18">
        <f t="shared" si="0"/>
        <v>13.396682080000001</v>
      </c>
      <c r="N18">
        <f t="shared" si="1"/>
        <v>-1320</v>
      </c>
      <c r="O18">
        <v>429363</v>
      </c>
      <c r="P18">
        <f t="shared" si="2"/>
        <v>428043</v>
      </c>
      <c r="Q18">
        <f t="shared" si="3"/>
        <v>0.99692567827223122</v>
      </c>
      <c r="R18"/>
      <c r="S18" s="2">
        <v>38</v>
      </c>
      <c r="T18" s="1">
        <f>(S18-32)*5/9</f>
        <v>3.3333333333333335</v>
      </c>
      <c r="U18" s="2">
        <f>M18-($E18-5)*$Y$1</f>
        <v>13.338002080000001</v>
      </c>
      <c r="V18" s="2">
        <f>F18-K18</f>
        <v>-9.9999999999944578E-4</v>
      </c>
      <c r="W18" s="2">
        <f>V18/G18</f>
        <v>1.7241379310335272E-2</v>
      </c>
      <c r="AF18" s="2">
        <f>A18</f>
        <v>8.0005555555555556</v>
      </c>
      <c r="AG18" s="2">
        <f>F18*G18</f>
        <v>-0.7769680000000001</v>
      </c>
    </row>
    <row r="19" spans="1:33" x14ac:dyDescent="0.3">
      <c r="A19" s="5">
        <f t="shared" si="4"/>
        <v>8.5005555555555556</v>
      </c>
      <c r="B19">
        <v>55</v>
      </c>
      <c r="C19" t="s">
        <v>338</v>
      </c>
      <c r="D19">
        <v>1644727035</v>
      </c>
      <c r="E19">
        <v>8.39</v>
      </c>
      <c r="F19">
        <v>13.378</v>
      </c>
      <c r="G19">
        <v>-5.8000000000000003E-2</v>
      </c>
      <c r="H19">
        <v>0.99990000000000001</v>
      </c>
      <c r="I19">
        <v>0.99360000000000004</v>
      </c>
      <c r="J19">
        <v>13.471</v>
      </c>
      <c r="K19">
        <v>13.379</v>
      </c>
      <c r="L19">
        <v>-54504</v>
      </c>
      <c r="M19">
        <f t="shared" si="0"/>
        <v>13.378682080000001</v>
      </c>
      <c r="N19">
        <f t="shared" si="1"/>
        <v>-1416</v>
      </c>
      <c r="O19">
        <v>429363</v>
      </c>
      <c r="P19">
        <f t="shared" si="2"/>
        <v>427947</v>
      </c>
      <c r="Q19">
        <f t="shared" si="3"/>
        <v>0.99670209123748432</v>
      </c>
      <c r="R19"/>
      <c r="U19" s="2">
        <f>M19-($E19-5)*$Y$1</f>
        <v>13.32783208</v>
      </c>
      <c r="V19" s="2">
        <f>F19-K19</f>
        <v>-9.9999999999944578E-4</v>
      </c>
      <c r="W19" s="2">
        <f>V19/G19</f>
        <v>1.7241379310335272E-2</v>
      </c>
      <c r="AF19" s="2">
        <f>A19</f>
        <v>8.5005555555555556</v>
      </c>
      <c r="AG19" s="2">
        <f>F19*G19</f>
        <v>-0.77592400000000006</v>
      </c>
    </row>
    <row r="20" spans="1:33" x14ac:dyDescent="0.3">
      <c r="A20" s="5">
        <f t="shared" si="4"/>
        <v>9.0005555555555556</v>
      </c>
      <c r="B20">
        <v>56</v>
      </c>
      <c r="C20" t="s">
        <v>337</v>
      </c>
      <c r="D20">
        <v>1644728835</v>
      </c>
      <c r="E20">
        <v>7.9269999999999996</v>
      </c>
      <c r="F20">
        <v>13.352</v>
      </c>
      <c r="G20">
        <v>-5.8000000000000003E-2</v>
      </c>
      <c r="H20">
        <v>0.99990000000000001</v>
      </c>
      <c r="I20">
        <v>0.63959999999999995</v>
      </c>
      <c r="J20">
        <v>13.462999999999999</v>
      </c>
      <c r="K20">
        <v>0</v>
      </c>
      <c r="L20">
        <v>-54624</v>
      </c>
      <c r="M20">
        <f t="shared" si="0"/>
        <v>13.352682080000001</v>
      </c>
      <c r="N20">
        <f t="shared" si="1"/>
        <v>-1536</v>
      </c>
      <c r="O20">
        <v>429363</v>
      </c>
      <c r="P20">
        <f t="shared" si="2"/>
        <v>427827</v>
      </c>
      <c r="Q20">
        <f t="shared" si="3"/>
        <v>0.99642260744405087</v>
      </c>
      <c r="R20"/>
      <c r="S20" s="2">
        <v>37</v>
      </c>
      <c r="T20" s="1">
        <f>(S20-32)*5/9</f>
        <v>2.7777777777777777</v>
      </c>
      <c r="U20" s="2">
        <f>M20-($E20-5)*$Y$1</f>
        <v>13.30877708</v>
      </c>
      <c r="V20" s="2">
        <f>F20-K20</f>
        <v>13.352</v>
      </c>
      <c r="W20" s="2">
        <f>V20/G20</f>
        <v>-230.20689655172413</v>
      </c>
      <c r="AF20" s="2">
        <f>A20</f>
        <v>9.0005555555555556</v>
      </c>
      <c r="AG20" s="2">
        <f>F20*G20</f>
        <v>-0.7744160000000001</v>
      </c>
    </row>
    <row r="21" spans="1:33" x14ac:dyDescent="0.3">
      <c r="A21" s="5">
        <f t="shared" si="4"/>
        <v>9.5005555555555556</v>
      </c>
      <c r="B21">
        <v>57</v>
      </c>
      <c r="C21" t="s">
        <v>336</v>
      </c>
      <c r="D21">
        <v>1644730635</v>
      </c>
      <c r="E21">
        <v>7.4770000000000003</v>
      </c>
      <c r="F21">
        <v>13.339</v>
      </c>
      <c r="G21">
        <v>-5.8000000000000003E-2</v>
      </c>
      <c r="H21">
        <v>0.99990000000000001</v>
      </c>
      <c r="I21">
        <v>0.63019999999999998</v>
      </c>
      <c r="J21">
        <v>13.454000000000001</v>
      </c>
      <c r="K21">
        <v>0</v>
      </c>
      <c r="L21">
        <v>-54744</v>
      </c>
      <c r="M21">
        <f t="shared" si="0"/>
        <v>13.339682080000001</v>
      </c>
      <c r="N21">
        <f t="shared" si="1"/>
        <v>-1656</v>
      </c>
      <c r="O21">
        <v>429363</v>
      </c>
      <c r="P21">
        <f t="shared" si="2"/>
        <v>427707</v>
      </c>
      <c r="Q21">
        <f t="shared" si="3"/>
        <v>0.9961431236506173</v>
      </c>
      <c r="R21"/>
      <c r="U21" s="2">
        <f>M21-($E21-5)*$Y$1</f>
        <v>13.302527080000001</v>
      </c>
      <c r="V21" s="2">
        <f>F21-K21</f>
        <v>13.339</v>
      </c>
      <c r="W21" s="2">
        <f>V21/G21</f>
        <v>-229.98275862068965</v>
      </c>
      <c r="AF21" s="2">
        <f>A21</f>
        <v>9.5005555555555556</v>
      </c>
      <c r="AG21" s="2">
        <f>F21*G21</f>
        <v>-0.77366200000000007</v>
      </c>
    </row>
    <row r="22" spans="1:33" x14ac:dyDescent="0.3">
      <c r="A22" s="5">
        <f t="shared" si="4"/>
        <v>10.000555555555556</v>
      </c>
      <c r="B22">
        <v>58</v>
      </c>
      <c r="C22" t="s">
        <v>335</v>
      </c>
      <c r="D22">
        <v>1644732435</v>
      </c>
      <c r="E22">
        <v>7.0030000000000001</v>
      </c>
      <c r="F22">
        <v>13.318</v>
      </c>
      <c r="G22">
        <v>-5.8000000000000003E-2</v>
      </c>
      <c r="H22">
        <v>0.99990000000000001</v>
      </c>
      <c r="I22">
        <v>0.621</v>
      </c>
      <c r="J22">
        <v>13.446</v>
      </c>
      <c r="K22">
        <v>0</v>
      </c>
      <c r="L22">
        <v>-54888</v>
      </c>
      <c r="M22">
        <f t="shared" si="0"/>
        <v>13.31868208</v>
      </c>
      <c r="N22">
        <f t="shared" si="1"/>
        <v>-1800</v>
      </c>
      <c r="O22">
        <v>429363</v>
      </c>
      <c r="P22">
        <f t="shared" si="2"/>
        <v>427563</v>
      </c>
      <c r="Q22">
        <f t="shared" si="3"/>
        <v>0.99580774309849707</v>
      </c>
      <c r="R22"/>
      <c r="S22" s="2">
        <v>36</v>
      </c>
      <c r="T22" s="1">
        <f>(S22-32)*5/9</f>
        <v>2.2222222222222223</v>
      </c>
      <c r="U22" s="2">
        <f>M22-($E22-5)*$Y$1</f>
        <v>13.288637080000001</v>
      </c>
      <c r="V22" s="2">
        <f>F22-K22</f>
        <v>13.318</v>
      </c>
      <c r="W22" s="2">
        <f>V22/G22</f>
        <v>-229.62068965517238</v>
      </c>
      <c r="AF22" s="2">
        <f>A22</f>
        <v>10.000555555555556</v>
      </c>
      <c r="AG22" s="2">
        <f>F22*G22</f>
        <v>-0.77244400000000002</v>
      </c>
    </row>
    <row r="23" spans="1:33" x14ac:dyDescent="0.3">
      <c r="A23" s="5">
        <f t="shared" si="4"/>
        <v>10.500555555555556</v>
      </c>
      <c r="B23">
        <v>59</v>
      </c>
      <c r="C23" t="s">
        <v>334</v>
      </c>
      <c r="D23">
        <v>1644734235</v>
      </c>
      <c r="E23">
        <v>6.577</v>
      </c>
      <c r="F23">
        <v>13.305</v>
      </c>
      <c r="G23">
        <v>-0.12</v>
      </c>
      <c r="H23">
        <v>0.99990000000000001</v>
      </c>
      <c r="I23">
        <v>0.6119</v>
      </c>
      <c r="J23">
        <v>13.438000000000001</v>
      </c>
      <c r="K23">
        <v>0</v>
      </c>
      <c r="L23">
        <v>-55056</v>
      </c>
      <c r="M23">
        <f t="shared" si="0"/>
        <v>13.306411199999999</v>
      </c>
      <c r="N23">
        <f t="shared" si="1"/>
        <v>-1968</v>
      </c>
      <c r="O23">
        <v>429363</v>
      </c>
      <c r="P23">
        <f t="shared" si="2"/>
        <v>427395</v>
      </c>
      <c r="Q23">
        <f t="shared" si="3"/>
        <v>0.99541646578769016</v>
      </c>
      <c r="R23"/>
      <c r="U23" s="2">
        <f>M23-($E23-5)*$Y$1</f>
        <v>13.2827562</v>
      </c>
      <c r="V23" s="2">
        <f>F23-K23</f>
        <v>13.305</v>
      </c>
      <c r="W23" s="2">
        <f>V23/G23</f>
        <v>-110.875</v>
      </c>
      <c r="AF23" s="2">
        <f>A23</f>
        <v>10.500555555555556</v>
      </c>
      <c r="AG23" s="2">
        <f>F23*G23</f>
        <v>-1.5965999999999998</v>
      </c>
    </row>
    <row r="24" spans="1:33" x14ac:dyDescent="0.3">
      <c r="A24" s="5">
        <f t="shared" si="4"/>
        <v>11.000555555555556</v>
      </c>
      <c r="B24">
        <v>60</v>
      </c>
      <c r="C24" t="s">
        <v>333</v>
      </c>
      <c r="D24">
        <v>1644736035</v>
      </c>
      <c r="E24">
        <v>6.18</v>
      </c>
      <c r="F24">
        <v>13.287000000000001</v>
      </c>
      <c r="G24">
        <v>-0.12</v>
      </c>
      <c r="H24">
        <v>0.99990000000000001</v>
      </c>
      <c r="I24">
        <v>0.60289999999999999</v>
      </c>
      <c r="J24">
        <v>13.430999999999999</v>
      </c>
      <c r="K24">
        <v>0</v>
      </c>
      <c r="L24">
        <v>-55248</v>
      </c>
      <c r="M24">
        <f t="shared" si="0"/>
        <v>13.288411200000001</v>
      </c>
      <c r="N24">
        <f t="shared" si="1"/>
        <v>-2160</v>
      </c>
      <c r="O24">
        <v>429363</v>
      </c>
      <c r="P24">
        <f t="shared" si="2"/>
        <v>427203</v>
      </c>
      <c r="Q24">
        <f t="shared" si="3"/>
        <v>0.99496929171819648</v>
      </c>
      <c r="R24"/>
      <c r="S24" s="2">
        <v>34</v>
      </c>
      <c r="T24" s="1">
        <f>(S24-32)*5/9</f>
        <v>1.1111111111111112</v>
      </c>
      <c r="U24" s="2">
        <f>M24-($E24-5)*$Y$1</f>
        <v>13.270711200000001</v>
      </c>
      <c r="V24" s="2">
        <f>F24-K24</f>
        <v>13.287000000000001</v>
      </c>
      <c r="W24" s="2">
        <f>V24/G24</f>
        <v>-110.72500000000001</v>
      </c>
      <c r="AF24" s="2">
        <f>A24</f>
        <v>11.000555555555556</v>
      </c>
      <c r="AG24" s="2">
        <f>F24*G24</f>
        <v>-1.5944400000000001</v>
      </c>
    </row>
    <row r="25" spans="1:33" x14ac:dyDescent="0.3">
      <c r="A25" s="5">
        <f t="shared" si="4"/>
        <v>11.500555555555556</v>
      </c>
      <c r="B25">
        <v>61</v>
      </c>
      <c r="C25" t="s">
        <v>332</v>
      </c>
      <c r="D25">
        <v>1644737835</v>
      </c>
      <c r="E25">
        <v>5.8179999999999996</v>
      </c>
      <c r="F25">
        <v>13.287000000000001</v>
      </c>
      <c r="G25">
        <v>-5.8000000000000003E-2</v>
      </c>
      <c r="H25">
        <v>0.99990000000000001</v>
      </c>
      <c r="I25">
        <v>0.59409999999999996</v>
      </c>
      <c r="J25">
        <v>13.423999999999999</v>
      </c>
      <c r="K25">
        <v>0</v>
      </c>
      <c r="L25">
        <v>-55440</v>
      </c>
      <c r="M25">
        <f t="shared" si="0"/>
        <v>13.287682080000002</v>
      </c>
      <c r="N25">
        <f t="shared" si="1"/>
        <v>-2352</v>
      </c>
      <c r="O25">
        <v>429363</v>
      </c>
      <c r="P25">
        <f t="shared" si="2"/>
        <v>427011</v>
      </c>
      <c r="Q25">
        <f t="shared" si="3"/>
        <v>0.9945221176487028</v>
      </c>
      <c r="R25"/>
      <c r="U25" s="2">
        <f>M25-($E25-5)*$Y$1</f>
        <v>13.275412080000002</v>
      </c>
      <c r="V25" s="2">
        <f>F25-K25</f>
        <v>13.287000000000001</v>
      </c>
      <c r="W25" s="2">
        <f>V25/G25</f>
        <v>-229.08620689655172</v>
      </c>
      <c r="AF25" s="2">
        <f>A25</f>
        <v>11.500555555555556</v>
      </c>
      <c r="AG25" s="2">
        <f>F25*G25</f>
        <v>-0.77064600000000005</v>
      </c>
    </row>
    <row r="26" spans="1:33" x14ac:dyDescent="0.3">
      <c r="A26" s="5">
        <f t="shared" si="4"/>
        <v>12.000833333333333</v>
      </c>
      <c r="B26">
        <v>62</v>
      </c>
      <c r="C26" t="s">
        <v>331</v>
      </c>
      <c r="D26">
        <v>1644739636</v>
      </c>
      <c r="E26">
        <v>5.5</v>
      </c>
      <c r="F26">
        <v>13.275</v>
      </c>
      <c r="G26">
        <v>-0.12</v>
      </c>
      <c r="H26">
        <v>0.99990000000000001</v>
      </c>
      <c r="I26">
        <v>0.58540000000000003</v>
      </c>
      <c r="J26">
        <v>13.417999999999999</v>
      </c>
      <c r="K26">
        <v>0</v>
      </c>
      <c r="L26">
        <v>-55632</v>
      </c>
      <c r="M26">
        <f t="shared" si="0"/>
        <v>13.2764112</v>
      </c>
      <c r="N26">
        <f t="shared" si="1"/>
        <v>-2544</v>
      </c>
      <c r="O26">
        <v>429363</v>
      </c>
      <c r="P26">
        <f t="shared" si="2"/>
        <v>426819</v>
      </c>
      <c r="Q26">
        <f t="shared" si="3"/>
        <v>0.99407494357920922</v>
      </c>
      <c r="R26"/>
      <c r="S26" s="2">
        <v>34</v>
      </c>
      <c r="T26" s="1">
        <f>(S26-32)*5/9</f>
        <v>1.1111111111111112</v>
      </c>
      <c r="U26" s="2">
        <f>M26-($E26-5)*$Y$1</f>
        <v>13.2689112</v>
      </c>
      <c r="V26" s="2">
        <f>F26-K26</f>
        <v>13.275</v>
      </c>
      <c r="W26" s="2">
        <f>V26/G26</f>
        <v>-110.625</v>
      </c>
      <c r="AF26" s="2">
        <f>A26</f>
        <v>12.000833333333333</v>
      </c>
      <c r="AG26" s="2">
        <f>F26*G26</f>
        <v>-1.593</v>
      </c>
    </row>
    <row r="27" spans="1:33" x14ac:dyDescent="0.3">
      <c r="A27" s="5">
        <f t="shared" si="4"/>
        <v>12.500833333333333</v>
      </c>
      <c r="B27">
        <v>63</v>
      </c>
      <c r="C27" t="s">
        <v>330</v>
      </c>
      <c r="D27">
        <v>1644741436</v>
      </c>
      <c r="E27">
        <v>5.202</v>
      </c>
      <c r="F27">
        <v>13.262</v>
      </c>
      <c r="G27">
        <v>-0.12</v>
      </c>
      <c r="H27">
        <v>0.99990000000000001</v>
      </c>
      <c r="I27">
        <v>0.57689999999999997</v>
      </c>
      <c r="J27">
        <v>13.413</v>
      </c>
      <c r="K27">
        <v>0</v>
      </c>
      <c r="L27">
        <v>-55848</v>
      </c>
      <c r="M27">
        <f t="shared" si="0"/>
        <v>13.2634112</v>
      </c>
      <c r="N27">
        <f t="shared" si="1"/>
        <v>-2760</v>
      </c>
      <c r="O27">
        <v>429363</v>
      </c>
      <c r="P27">
        <f t="shared" si="2"/>
        <v>426603</v>
      </c>
      <c r="Q27">
        <f t="shared" si="3"/>
        <v>0.99357187275102887</v>
      </c>
      <c r="R27"/>
      <c r="U27" s="2">
        <f>M27-($E27-5)*$Y$1</f>
        <v>13.260381199999999</v>
      </c>
      <c r="V27" s="2">
        <f>F27-K27</f>
        <v>13.262</v>
      </c>
      <c r="W27" s="2">
        <f>V27/G27</f>
        <v>-110.51666666666668</v>
      </c>
      <c r="AF27" s="2">
        <f>A27</f>
        <v>12.500833333333333</v>
      </c>
      <c r="AG27" s="2">
        <f>F27*G27</f>
        <v>-1.59144</v>
      </c>
    </row>
    <row r="28" spans="1:33" x14ac:dyDescent="0.3">
      <c r="A28" s="5">
        <f t="shared" si="4"/>
        <v>13.000833333333333</v>
      </c>
      <c r="B28">
        <v>64</v>
      </c>
      <c r="C28" t="s">
        <v>329</v>
      </c>
      <c r="D28">
        <v>1644743236</v>
      </c>
      <c r="E28">
        <v>6.23</v>
      </c>
      <c r="F28">
        <v>13.193</v>
      </c>
      <c r="G28">
        <v>-1.232</v>
      </c>
      <c r="H28">
        <v>0.98019999999999996</v>
      </c>
      <c r="I28">
        <v>0.56840000000000002</v>
      </c>
      <c r="J28">
        <v>13.135</v>
      </c>
      <c r="K28">
        <v>0</v>
      </c>
      <c r="L28">
        <v>-59808</v>
      </c>
      <c r="M28">
        <f t="shared" si="0"/>
        <v>13.20748832</v>
      </c>
      <c r="N28">
        <f t="shared" si="1"/>
        <v>-6720</v>
      </c>
      <c r="O28">
        <v>429363</v>
      </c>
      <c r="P28">
        <f t="shared" si="2"/>
        <v>422643</v>
      </c>
      <c r="Q28">
        <f t="shared" si="3"/>
        <v>0.98434890756772242</v>
      </c>
      <c r="R28"/>
      <c r="S28" s="2">
        <v>33</v>
      </c>
      <c r="T28" s="1">
        <f>(S28-32)*5/9</f>
        <v>0.55555555555555558</v>
      </c>
      <c r="U28" s="2">
        <f>M28-($E28-5)*$Y$1</f>
        <v>13.18903832</v>
      </c>
      <c r="V28" s="2">
        <f>F28-K28</f>
        <v>13.193</v>
      </c>
      <c r="W28" s="2">
        <f>V28/G28</f>
        <v>-10.708603896103895</v>
      </c>
      <c r="AF28" s="2">
        <f>A28</f>
        <v>13.000833333333333</v>
      </c>
      <c r="AG28" s="2">
        <f>F28*G28</f>
        <v>-16.253775999999998</v>
      </c>
    </row>
    <row r="29" spans="1:33" x14ac:dyDescent="0.3">
      <c r="A29" s="5">
        <f t="shared" si="4"/>
        <v>13.500833333333333</v>
      </c>
      <c r="B29">
        <v>65</v>
      </c>
      <c r="C29" t="s">
        <v>328</v>
      </c>
      <c r="D29">
        <v>1644745036</v>
      </c>
      <c r="E29">
        <v>6.7080000000000002</v>
      </c>
      <c r="F29">
        <v>13.206</v>
      </c>
      <c r="G29">
        <v>-1.232</v>
      </c>
      <c r="H29">
        <v>0.96940000000000004</v>
      </c>
      <c r="I29">
        <v>0.56010000000000004</v>
      </c>
      <c r="J29">
        <v>13.092000000000001</v>
      </c>
      <c r="K29">
        <v>0</v>
      </c>
      <c r="L29">
        <v>-61992</v>
      </c>
      <c r="M29">
        <f t="shared" si="0"/>
        <v>13.220488319999999</v>
      </c>
      <c r="N29">
        <f t="shared" si="1"/>
        <v>-8904</v>
      </c>
      <c r="O29">
        <v>429363</v>
      </c>
      <c r="P29">
        <f t="shared" si="2"/>
        <v>420459</v>
      </c>
      <c r="Q29">
        <f t="shared" si="3"/>
        <v>0.97926230252723223</v>
      </c>
      <c r="R29"/>
      <c r="U29" s="2">
        <f>M29-($E29-5)*$Y$1</f>
        <v>13.194868319999999</v>
      </c>
      <c r="V29" s="2">
        <f>F29-K29</f>
        <v>13.206</v>
      </c>
      <c r="W29" s="2">
        <f>V29/G29</f>
        <v>-10.719155844155845</v>
      </c>
      <c r="AF29" s="2">
        <f>A29</f>
        <v>13.500833333333333</v>
      </c>
      <c r="AG29" s="2">
        <f>F29*G29</f>
        <v>-16.269791999999999</v>
      </c>
    </row>
    <row r="30" spans="1:33" x14ac:dyDescent="0.3">
      <c r="A30" s="5">
        <f t="shared" si="4"/>
        <v>14.000833333333333</v>
      </c>
      <c r="B30">
        <v>66</v>
      </c>
      <c r="C30" t="s">
        <v>327</v>
      </c>
      <c r="D30">
        <v>1644746836</v>
      </c>
      <c r="E30">
        <v>6.2949999999999999</v>
      </c>
      <c r="F30">
        <v>13.202</v>
      </c>
      <c r="G30">
        <v>-1.17</v>
      </c>
      <c r="H30">
        <v>0.96860000000000002</v>
      </c>
      <c r="I30">
        <v>0.55189999999999995</v>
      </c>
      <c r="J30">
        <v>13.081</v>
      </c>
      <c r="K30">
        <v>0</v>
      </c>
      <c r="L30">
        <v>-64152</v>
      </c>
      <c r="M30">
        <f t="shared" si="0"/>
        <v>13.215759200000001</v>
      </c>
      <c r="N30">
        <f t="shared" si="1"/>
        <v>-11064</v>
      </c>
      <c r="O30">
        <v>429363</v>
      </c>
      <c r="P30">
        <f t="shared" si="2"/>
        <v>418299</v>
      </c>
      <c r="Q30">
        <f t="shared" si="3"/>
        <v>0.97423159424542871</v>
      </c>
      <c r="R30"/>
      <c r="S30" s="2">
        <v>32</v>
      </c>
      <c r="T30" s="1">
        <f>(S30-32)*5/9</f>
        <v>0</v>
      </c>
      <c r="U30" s="2">
        <f>M30-($E30-5)*$Y$1</f>
        <v>13.196334200000001</v>
      </c>
      <c r="V30" s="2">
        <f>F30-K30</f>
        <v>13.202</v>
      </c>
      <c r="W30" s="2">
        <f>V30/G30</f>
        <v>-11.283760683760685</v>
      </c>
      <c r="AF30" s="2">
        <f>A30</f>
        <v>14.000833333333333</v>
      </c>
      <c r="AG30" s="2">
        <f>F30*G30</f>
        <v>-15.446339999999999</v>
      </c>
    </row>
    <row r="31" spans="1:33" x14ac:dyDescent="0.3">
      <c r="A31" s="5">
        <f t="shared" si="4"/>
        <v>14.500833333333333</v>
      </c>
      <c r="B31">
        <v>67</v>
      </c>
      <c r="C31" t="s">
        <v>326</v>
      </c>
      <c r="D31">
        <v>1644748636</v>
      </c>
      <c r="E31">
        <v>5.7779999999999996</v>
      </c>
      <c r="F31">
        <v>13.21</v>
      </c>
      <c r="G31">
        <v>-1.232</v>
      </c>
      <c r="H31">
        <v>0.96879999999999999</v>
      </c>
      <c r="I31">
        <v>0.54379999999999995</v>
      </c>
      <c r="J31">
        <v>13.071999999999999</v>
      </c>
      <c r="K31">
        <v>0</v>
      </c>
      <c r="L31">
        <v>-66312</v>
      </c>
      <c r="M31">
        <f t="shared" si="0"/>
        <v>13.224488320000001</v>
      </c>
      <c r="N31">
        <f t="shared" si="1"/>
        <v>-13224</v>
      </c>
      <c r="O31">
        <v>429363</v>
      </c>
      <c r="P31">
        <f t="shared" si="2"/>
        <v>416139</v>
      </c>
      <c r="Q31">
        <f t="shared" si="3"/>
        <v>0.96920088596362519</v>
      </c>
      <c r="R31"/>
      <c r="U31" s="2">
        <f>M31-($E31-5)*$Y$1</f>
        <v>13.21281832</v>
      </c>
      <c r="V31" s="2">
        <f>F31-K31</f>
        <v>13.21</v>
      </c>
      <c r="W31" s="2">
        <f>V31/G31</f>
        <v>-10.722402597402597</v>
      </c>
      <c r="AF31" s="2">
        <f>A31</f>
        <v>14.500833333333333</v>
      </c>
      <c r="AG31" s="2">
        <f>F31*G31</f>
        <v>-16.274720000000002</v>
      </c>
    </row>
    <row r="32" spans="1:33" x14ac:dyDescent="0.3">
      <c r="A32" s="5">
        <f t="shared" si="4"/>
        <v>15.000833333333333</v>
      </c>
      <c r="B32">
        <v>68</v>
      </c>
      <c r="C32" t="s">
        <v>325</v>
      </c>
      <c r="D32">
        <v>1644750436</v>
      </c>
      <c r="E32">
        <v>5.2850000000000001</v>
      </c>
      <c r="F32">
        <v>13.21</v>
      </c>
      <c r="G32">
        <v>-1.17</v>
      </c>
      <c r="H32">
        <v>0.96879999999999999</v>
      </c>
      <c r="I32">
        <v>0.53580000000000005</v>
      </c>
      <c r="J32">
        <v>13.063000000000001</v>
      </c>
      <c r="K32">
        <v>0</v>
      </c>
      <c r="L32">
        <v>-68496</v>
      </c>
      <c r="M32">
        <f t="shared" si="0"/>
        <v>13.223759200000002</v>
      </c>
      <c r="N32">
        <f t="shared" si="1"/>
        <v>-15408</v>
      </c>
      <c r="O32">
        <v>429363</v>
      </c>
      <c r="P32">
        <f t="shared" si="2"/>
        <v>413955</v>
      </c>
      <c r="Q32">
        <f t="shared" si="3"/>
        <v>0.964114280923135</v>
      </c>
      <c r="R32"/>
      <c r="S32" s="2">
        <v>31</v>
      </c>
      <c r="T32" s="1">
        <f>(S32-32)*5/9</f>
        <v>-0.55555555555555558</v>
      </c>
      <c r="U32" s="2">
        <f>M32-($E32-5)*$Y$1</f>
        <v>13.219484200000002</v>
      </c>
      <c r="V32" s="2">
        <f>F32-K32</f>
        <v>13.21</v>
      </c>
      <c r="W32" s="2">
        <f>V32/G32</f>
        <v>-11.290598290598291</v>
      </c>
      <c r="AF32" s="2">
        <f>A32</f>
        <v>15.000833333333333</v>
      </c>
      <c r="AG32" s="2">
        <f>F32*G32</f>
        <v>-15.4557</v>
      </c>
    </row>
    <row r="33" spans="1:33" x14ac:dyDescent="0.3">
      <c r="A33" s="5">
        <f t="shared" si="4"/>
        <v>15.500833333333333</v>
      </c>
      <c r="B33">
        <v>69</v>
      </c>
      <c r="C33" t="s">
        <v>324</v>
      </c>
      <c r="D33">
        <v>1644752236</v>
      </c>
      <c r="E33">
        <v>4.8479999999999999</v>
      </c>
      <c r="F33">
        <v>13.206</v>
      </c>
      <c r="G33">
        <v>-1.17</v>
      </c>
      <c r="H33">
        <v>0.96830000000000005</v>
      </c>
      <c r="I33">
        <v>0.52800000000000002</v>
      </c>
      <c r="J33">
        <v>13.053000000000001</v>
      </c>
      <c r="K33">
        <v>0</v>
      </c>
      <c r="L33">
        <v>-70680</v>
      </c>
      <c r="M33">
        <f t="shared" si="0"/>
        <v>13.2197592</v>
      </c>
      <c r="N33">
        <f t="shared" si="1"/>
        <v>-17592</v>
      </c>
      <c r="O33">
        <v>429363</v>
      </c>
      <c r="P33">
        <f t="shared" si="2"/>
        <v>411771</v>
      </c>
      <c r="Q33">
        <f t="shared" si="3"/>
        <v>0.9590276758826447</v>
      </c>
      <c r="R33"/>
      <c r="U33" s="2">
        <f>M33-($E33-5)*$Y$1</f>
        <v>13.222039200000001</v>
      </c>
      <c r="V33" s="2">
        <f>F33-K33</f>
        <v>13.206</v>
      </c>
      <c r="W33" s="2">
        <f>V33/G33</f>
        <v>-11.287179487179488</v>
      </c>
      <c r="AF33" s="2">
        <f>A33</f>
        <v>15.500833333333333</v>
      </c>
      <c r="AG33" s="2">
        <f>F33*G33</f>
        <v>-15.451019999999998</v>
      </c>
    </row>
    <row r="34" spans="1:33" x14ac:dyDescent="0.3">
      <c r="A34" s="5">
        <f t="shared" si="4"/>
        <v>16.000833333333333</v>
      </c>
      <c r="B34">
        <v>70</v>
      </c>
      <c r="C34" t="s">
        <v>323</v>
      </c>
      <c r="D34">
        <v>1644754036</v>
      </c>
      <c r="E34">
        <v>4.4420000000000002</v>
      </c>
      <c r="F34">
        <v>13.206</v>
      </c>
      <c r="G34">
        <v>-1.232</v>
      </c>
      <c r="H34">
        <v>0.96740000000000004</v>
      </c>
      <c r="I34">
        <v>0.5202</v>
      </c>
      <c r="J34">
        <v>13.041</v>
      </c>
      <c r="K34">
        <v>0</v>
      </c>
      <c r="L34">
        <v>-72864</v>
      </c>
      <c r="M34">
        <f t="shared" si="0"/>
        <v>13.220488319999999</v>
      </c>
      <c r="N34">
        <f t="shared" si="1"/>
        <v>-19776</v>
      </c>
      <c r="O34">
        <v>429363</v>
      </c>
      <c r="P34">
        <f t="shared" si="2"/>
        <v>409587</v>
      </c>
      <c r="Q34">
        <f t="shared" si="3"/>
        <v>0.95394107084215451</v>
      </c>
      <c r="R34"/>
      <c r="S34" s="2">
        <v>27</v>
      </c>
      <c r="T34" s="1">
        <f>(S34-32)*5/9</f>
        <v>-2.7777777777777777</v>
      </c>
      <c r="U34" s="2">
        <f>M34-($E34-5)*$Y$1</f>
        <v>13.228858319999999</v>
      </c>
      <c r="V34" s="2">
        <f>F34-K34</f>
        <v>13.206</v>
      </c>
      <c r="W34" s="2">
        <f>V34/G34</f>
        <v>-10.719155844155845</v>
      </c>
      <c r="AF34" s="2">
        <f>A34</f>
        <v>16.000833333333333</v>
      </c>
      <c r="AG34" s="2">
        <f>F34*G34</f>
        <v>-16.269791999999999</v>
      </c>
    </row>
    <row r="35" spans="1:33" x14ac:dyDescent="0.3">
      <c r="A35" s="5">
        <f t="shared" si="4"/>
        <v>16.500833333333333</v>
      </c>
      <c r="B35">
        <v>71</v>
      </c>
      <c r="C35" t="s">
        <v>322</v>
      </c>
      <c r="D35">
        <v>1644755836</v>
      </c>
      <c r="E35">
        <v>6.6269999999999998</v>
      </c>
      <c r="F35">
        <v>13.196999999999999</v>
      </c>
      <c r="G35">
        <v>-1.17</v>
      </c>
      <c r="H35">
        <v>0.93130000000000002</v>
      </c>
      <c r="I35">
        <v>0.51259999999999994</v>
      </c>
      <c r="J35">
        <v>12.917999999999999</v>
      </c>
      <c r="K35">
        <v>0</v>
      </c>
      <c r="L35">
        <v>-78576</v>
      </c>
      <c r="M35">
        <f t="shared" si="0"/>
        <v>13.2107592</v>
      </c>
      <c r="N35">
        <f t="shared" si="1"/>
        <v>-25488</v>
      </c>
      <c r="O35">
        <v>429363</v>
      </c>
      <c r="P35">
        <f t="shared" si="2"/>
        <v>403875</v>
      </c>
      <c r="Q35">
        <f t="shared" si="3"/>
        <v>0.94063764227471858</v>
      </c>
      <c r="R35"/>
      <c r="U35" s="2">
        <f>M35-($E35-5)*$Y$1</f>
        <v>13.1863542</v>
      </c>
      <c r="V35" s="2">
        <f>F35-K35</f>
        <v>13.196999999999999</v>
      </c>
      <c r="W35" s="2">
        <f>V35/G35</f>
        <v>-11.27948717948718</v>
      </c>
      <c r="AF35" s="2">
        <f>A35</f>
        <v>16.500833333333333</v>
      </c>
      <c r="AG35" s="2">
        <f>F35*G35</f>
        <v>-15.440489999999999</v>
      </c>
    </row>
    <row r="36" spans="1:33" x14ac:dyDescent="0.3">
      <c r="A36" s="5">
        <f t="shared" si="4"/>
        <v>17.000833333333333</v>
      </c>
      <c r="B36">
        <v>72</v>
      </c>
      <c r="C36" t="s">
        <v>321</v>
      </c>
      <c r="D36">
        <v>1644757636</v>
      </c>
      <c r="E36">
        <v>6.5979999999999999</v>
      </c>
      <c r="F36">
        <v>13.202</v>
      </c>
      <c r="G36">
        <v>-1.2929999999999999</v>
      </c>
      <c r="H36">
        <v>0.92649999999999999</v>
      </c>
      <c r="I36">
        <v>0.50509999999999999</v>
      </c>
      <c r="J36">
        <v>12.895</v>
      </c>
      <c r="K36">
        <v>0</v>
      </c>
      <c r="L36">
        <v>-80760</v>
      </c>
      <c r="M36">
        <f t="shared" si="0"/>
        <v>13.217205679999999</v>
      </c>
      <c r="N36">
        <f t="shared" si="1"/>
        <v>-27672</v>
      </c>
      <c r="O36">
        <v>429363</v>
      </c>
      <c r="P36">
        <f t="shared" si="2"/>
        <v>401691</v>
      </c>
      <c r="Q36">
        <f t="shared" si="3"/>
        <v>0.93555103723422839</v>
      </c>
      <c r="R36"/>
      <c r="S36" s="2">
        <v>27</v>
      </c>
      <c r="T36" s="1">
        <f>(S36-32)*5/9</f>
        <v>-2.7777777777777777</v>
      </c>
      <c r="U36" s="2">
        <f>M36-($E36-5)*$Y$1</f>
        <v>13.193235679999999</v>
      </c>
      <c r="V36" s="2">
        <f>F36-K36</f>
        <v>13.202</v>
      </c>
      <c r="W36" s="2">
        <f>V36/G36</f>
        <v>-10.210363495746327</v>
      </c>
      <c r="AF36" s="2">
        <f>A36</f>
        <v>17.000833333333333</v>
      </c>
      <c r="AG36" s="2">
        <f>F36*G36</f>
        <v>-17.070186</v>
      </c>
    </row>
    <row r="37" spans="1:33" x14ac:dyDescent="0.3">
      <c r="A37" s="5">
        <f t="shared" si="4"/>
        <v>17.501111111111111</v>
      </c>
      <c r="B37">
        <v>73</v>
      </c>
      <c r="C37" t="s">
        <v>320</v>
      </c>
      <c r="D37">
        <v>1644759437</v>
      </c>
      <c r="E37">
        <v>5.92</v>
      </c>
      <c r="F37">
        <v>13.206</v>
      </c>
      <c r="G37">
        <v>-1.17</v>
      </c>
      <c r="H37">
        <v>0.92849999999999999</v>
      </c>
      <c r="I37">
        <v>0.49780000000000002</v>
      </c>
      <c r="J37">
        <v>12.89</v>
      </c>
      <c r="K37">
        <v>0</v>
      </c>
      <c r="L37">
        <v>-82992</v>
      </c>
      <c r="M37">
        <f t="shared" si="0"/>
        <v>13.2197592</v>
      </c>
      <c r="N37">
        <f t="shared" si="1"/>
        <v>-29904</v>
      </c>
      <c r="O37">
        <v>429363</v>
      </c>
      <c r="P37">
        <f t="shared" si="2"/>
        <v>399459</v>
      </c>
      <c r="Q37">
        <f t="shared" si="3"/>
        <v>0.93035263867636475</v>
      </c>
      <c r="R37"/>
      <c r="U37" s="2">
        <f>M37-($E37-5)*$Y$1</f>
        <v>13.205959200000001</v>
      </c>
      <c r="V37" s="2">
        <f>F37-K37</f>
        <v>13.206</v>
      </c>
      <c r="W37" s="2">
        <f>V37/G37</f>
        <v>-11.287179487179488</v>
      </c>
      <c r="AF37" s="2">
        <f>A37</f>
        <v>17.501111111111111</v>
      </c>
      <c r="AG37" s="2">
        <f>F37*G37</f>
        <v>-15.451019999999998</v>
      </c>
    </row>
    <row r="38" spans="1:33" x14ac:dyDescent="0.3">
      <c r="A38" s="5">
        <f t="shared" si="4"/>
        <v>18.001111111111111</v>
      </c>
      <c r="B38">
        <v>74</v>
      </c>
      <c r="C38" t="s">
        <v>319</v>
      </c>
      <c r="D38">
        <v>1644761237</v>
      </c>
      <c r="E38">
        <v>5.2149999999999999</v>
      </c>
      <c r="F38">
        <v>13.215</v>
      </c>
      <c r="G38">
        <v>-1.17</v>
      </c>
      <c r="H38">
        <v>0.93089999999999995</v>
      </c>
      <c r="I38">
        <v>0.4904</v>
      </c>
      <c r="J38">
        <v>12.887</v>
      </c>
      <c r="K38">
        <v>0</v>
      </c>
      <c r="L38">
        <v>-85128</v>
      </c>
      <c r="M38">
        <f t="shared" si="0"/>
        <v>13.228759200000001</v>
      </c>
      <c r="N38">
        <f t="shared" si="1"/>
        <v>-32040</v>
      </c>
      <c r="O38">
        <v>429363</v>
      </c>
      <c r="P38">
        <f t="shared" si="2"/>
        <v>397323</v>
      </c>
      <c r="Q38">
        <f t="shared" si="3"/>
        <v>0.9253778271532479</v>
      </c>
      <c r="R38"/>
      <c r="S38" s="2">
        <v>28</v>
      </c>
      <c r="T38" s="1">
        <f>(S38-32)*5/9</f>
        <v>-2.2222222222222223</v>
      </c>
      <c r="U38" s="2">
        <f>M38-($E38-5)*$Y$1</f>
        <v>13.2255342</v>
      </c>
      <c r="V38" s="2">
        <f>F38-K38</f>
        <v>13.215</v>
      </c>
      <c r="W38" s="2">
        <f>V38/G38</f>
        <v>-11.294871794871796</v>
      </c>
      <c r="AF38" s="2">
        <f>A38</f>
        <v>18.001111111111111</v>
      </c>
      <c r="AG38" s="2">
        <f>F38*G38</f>
        <v>-15.461549999999999</v>
      </c>
    </row>
    <row r="39" spans="1:33" x14ac:dyDescent="0.3">
      <c r="A39" s="5">
        <f t="shared" si="4"/>
        <v>18.501111111111111</v>
      </c>
      <c r="B39">
        <v>75</v>
      </c>
      <c r="C39" t="s">
        <v>318</v>
      </c>
      <c r="D39">
        <v>1644763037</v>
      </c>
      <c r="E39">
        <v>4.6479999999999997</v>
      </c>
      <c r="F39">
        <v>13.202</v>
      </c>
      <c r="G39">
        <v>-1.17</v>
      </c>
      <c r="H39">
        <v>0.93200000000000005</v>
      </c>
      <c r="I39">
        <v>0.48330000000000001</v>
      </c>
      <c r="J39">
        <v>12.881</v>
      </c>
      <c r="K39">
        <v>0</v>
      </c>
      <c r="L39">
        <v>-87288</v>
      </c>
      <c r="M39">
        <f t="shared" si="0"/>
        <v>13.215759200000001</v>
      </c>
      <c r="N39">
        <f t="shared" si="1"/>
        <v>-34200</v>
      </c>
      <c r="O39">
        <v>429363</v>
      </c>
      <c r="P39">
        <f t="shared" si="2"/>
        <v>395163</v>
      </c>
      <c r="Q39">
        <f t="shared" si="3"/>
        <v>0.92034711887144449</v>
      </c>
      <c r="R39"/>
      <c r="U39" s="2">
        <f>M39-($E39-5)*$Y$1</f>
        <v>13.221039200000002</v>
      </c>
      <c r="V39" s="2">
        <f>F39-K39</f>
        <v>13.202</v>
      </c>
      <c r="W39" s="2">
        <f>V39/G39</f>
        <v>-11.283760683760685</v>
      </c>
      <c r="AF39" s="2">
        <f>A39</f>
        <v>18.501111111111111</v>
      </c>
      <c r="AG39" s="2">
        <f>F39*G39</f>
        <v>-15.446339999999999</v>
      </c>
    </row>
    <row r="40" spans="1:33" x14ac:dyDescent="0.3">
      <c r="A40" s="5">
        <f t="shared" si="4"/>
        <v>19.001111111111111</v>
      </c>
      <c r="B40">
        <v>76</v>
      </c>
      <c r="C40" t="s">
        <v>317</v>
      </c>
      <c r="D40">
        <v>1644764837</v>
      </c>
      <c r="E40">
        <v>4.8819999999999997</v>
      </c>
      <c r="F40">
        <v>13.106999999999999</v>
      </c>
      <c r="G40">
        <v>-3.9449999999999998</v>
      </c>
      <c r="H40">
        <v>0.9194</v>
      </c>
      <c r="I40">
        <v>0.47620000000000001</v>
      </c>
      <c r="J40">
        <v>12.827999999999999</v>
      </c>
      <c r="K40">
        <v>0</v>
      </c>
      <c r="L40">
        <v>-91944</v>
      </c>
      <c r="M40">
        <f t="shared" si="0"/>
        <v>13.1533932</v>
      </c>
      <c r="N40">
        <f t="shared" si="1"/>
        <v>-38856</v>
      </c>
      <c r="O40">
        <v>429363</v>
      </c>
      <c r="P40">
        <f t="shared" si="2"/>
        <v>390507</v>
      </c>
      <c r="Q40">
        <f t="shared" si="3"/>
        <v>0.90950314768622353</v>
      </c>
      <c r="R40"/>
      <c r="S40" s="2">
        <v>27</v>
      </c>
      <c r="T40" s="1">
        <f>(S40-32)*5/9</f>
        <v>-2.7777777777777777</v>
      </c>
      <c r="U40" s="2">
        <f>M40-($E40-5)*$Y$1</f>
        <v>13.155163200000001</v>
      </c>
      <c r="V40" s="2">
        <f>F40-K40</f>
        <v>13.106999999999999</v>
      </c>
      <c r="W40" s="2">
        <f>V40/G40</f>
        <v>-3.3224334600760455</v>
      </c>
      <c r="AF40" s="2">
        <f>A40</f>
        <v>19.001111111111111</v>
      </c>
      <c r="AG40" s="2">
        <f>F40*G40</f>
        <v>-51.707114999999995</v>
      </c>
    </row>
    <row r="41" spans="1:33" x14ac:dyDescent="0.3">
      <c r="A41" s="5">
        <f t="shared" si="4"/>
        <v>19.501111111111111</v>
      </c>
      <c r="B41">
        <v>77</v>
      </c>
      <c r="C41" t="s">
        <v>316</v>
      </c>
      <c r="D41">
        <v>1644766637</v>
      </c>
      <c r="E41">
        <v>6.7130000000000001</v>
      </c>
      <c r="F41">
        <v>13.21</v>
      </c>
      <c r="G41">
        <v>-1.17</v>
      </c>
      <c r="H41">
        <v>0.89200000000000002</v>
      </c>
      <c r="I41">
        <v>0.46920000000000001</v>
      </c>
      <c r="J41">
        <v>12.712999999999999</v>
      </c>
      <c r="K41">
        <v>0</v>
      </c>
      <c r="L41">
        <v>-94920</v>
      </c>
      <c r="M41">
        <f t="shared" si="0"/>
        <v>13.223759200000002</v>
      </c>
      <c r="N41">
        <f t="shared" si="1"/>
        <v>-41832</v>
      </c>
      <c r="O41">
        <v>429363</v>
      </c>
      <c r="P41">
        <f t="shared" si="2"/>
        <v>387531</v>
      </c>
      <c r="Q41">
        <f t="shared" si="3"/>
        <v>0.90257194960907206</v>
      </c>
      <c r="R41"/>
      <c r="U41" s="2">
        <f>M41-($E41-5)*$Y$1</f>
        <v>13.198064200000001</v>
      </c>
      <c r="V41" s="2">
        <f>F41-K41</f>
        <v>13.21</v>
      </c>
      <c r="W41" s="2">
        <f>V41/G41</f>
        <v>-11.290598290598291</v>
      </c>
      <c r="AF41" s="2">
        <f>A41</f>
        <v>19.501111111111111</v>
      </c>
      <c r="AG41" s="2">
        <f>F41*G41</f>
        <v>-15.4557</v>
      </c>
    </row>
    <row r="42" spans="1:33" x14ac:dyDescent="0.3">
      <c r="A42" s="5">
        <f t="shared" si="4"/>
        <v>20.001111111111111</v>
      </c>
      <c r="B42">
        <v>78</v>
      </c>
      <c r="C42" t="s">
        <v>315</v>
      </c>
      <c r="D42">
        <v>1644768437</v>
      </c>
      <c r="E42">
        <v>6.1870000000000003</v>
      </c>
      <c r="F42">
        <v>13.18</v>
      </c>
      <c r="G42">
        <v>-2.2799999999999998</v>
      </c>
      <c r="H42">
        <v>0.89319999999999999</v>
      </c>
      <c r="I42">
        <v>0.46239999999999998</v>
      </c>
      <c r="J42">
        <v>12.711</v>
      </c>
      <c r="K42">
        <v>0</v>
      </c>
      <c r="L42">
        <v>-96888</v>
      </c>
      <c r="M42">
        <f t="shared" si="0"/>
        <v>13.2068128</v>
      </c>
      <c r="N42">
        <f t="shared" si="1"/>
        <v>-43800</v>
      </c>
      <c r="O42">
        <v>429363</v>
      </c>
      <c r="P42">
        <f t="shared" si="2"/>
        <v>385563</v>
      </c>
      <c r="Q42">
        <f t="shared" si="3"/>
        <v>0.89798841539676222</v>
      </c>
      <c r="R42"/>
      <c r="S42" s="2">
        <v>27</v>
      </c>
      <c r="T42" s="1">
        <f>(S42-32)*5/9</f>
        <v>-2.7777777777777777</v>
      </c>
      <c r="U42" s="2">
        <f>M42-($E42-5)*$Y$1</f>
        <v>13.189007800000001</v>
      </c>
      <c r="V42" s="2">
        <f>F42-K42</f>
        <v>13.18</v>
      </c>
      <c r="W42" s="2">
        <f>V42/G42</f>
        <v>-5.7807017543859649</v>
      </c>
      <c r="AF42" s="2">
        <f>A42</f>
        <v>20.001111111111111</v>
      </c>
      <c r="AG42" s="2">
        <f>F42*G42</f>
        <v>-30.050399999999996</v>
      </c>
    </row>
    <row r="43" spans="1:33" x14ac:dyDescent="0.3">
      <c r="A43" s="5">
        <f t="shared" si="4"/>
        <v>20.501111111111111</v>
      </c>
      <c r="B43">
        <v>79</v>
      </c>
      <c r="C43" t="s">
        <v>314</v>
      </c>
      <c r="D43">
        <v>1644770237</v>
      </c>
      <c r="E43">
        <v>5.4580000000000002</v>
      </c>
      <c r="F43">
        <v>13.167999999999999</v>
      </c>
      <c r="G43">
        <v>-2.2799999999999998</v>
      </c>
      <c r="H43">
        <v>0.89119999999999999</v>
      </c>
      <c r="I43">
        <v>0.4556</v>
      </c>
      <c r="J43">
        <v>12.679</v>
      </c>
      <c r="K43">
        <v>0</v>
      </c>
      <c r="L43">
        <v>-101112</v>
      </c>
      <c r="M43">
        <f t="shared" si="0"/>
        <v>13.194812799999999</v>
      </c>
      <c r="N43">
        <f t="shared" si="1"/>
        <v>-48024</v>
      </c>
      <c r="O43">
        <v>429363</v>
      </c>
      <c r="P43">
        <f t="shared" si="2"/>
        <v>381339</v>
      </c>
      <c r="Q43">
        <f t="shared" si="3"/>
        <v>0.88815058586790196</v>
      </c>
      <c r="R43"/>
      <c r="U43" s="2">
        <f>M43-($E43-5)*$Y$1</f>
        <v>13.1879428</v>
      </c>
      <c r="V43" s="2">
        <f>F43-K43</f>
        <v>13.167999999999999</v>
      </c>
      <c r="W43" s="2">
        <f>V43/G43</f>
        <v>-5.7754385964912283</v>
      </c>
      <c r="X43" s="5"/>
      <c r="Y43" s="5"/>
      <c r="Z43" s="5"/>
      <c r="AA43" s="5"/>
      <c r="AB43" s="5"/>
      <c r="AC43" s="5"/>
      <c r="AD43" s="5"/>
      <c r="AE43" s="5"/>
      <c r="AF43" s="5">
        <f>A43</f>
        <v>20.501111111111111</v>
      </c>
      <c r="AG43" s="2">
        <f>F43*G43</f>
        <v>-30.023039999999995</v>
      </c>
    </row>
    <row r="44" spans="1:33" x14ac:dyDescent="0.3">
      <c r="A44" s="5">
        <f t="shared" si="4"/>
        <v>21.001111111111111</v>
      </c>
      <c r="B44">
        <v>80</v>
      </c>
      <c r="C44" t="s">
        <v>313</v>
      </c>
      <c r="D44">
        <v>1644772037</v>
      </c>
      <c r="E44">
        <v>4.867</v>
      </c>
      <c r="F44">
        <v>13.154</v>
      </c>
      <c r="G44">
        <v>-2.403</v>
      </c>
      <c r="H44">
        <v>0.88790000000000002</v>
      </c>
      <c r="I44">
        <v>0.44890000000000002</v>
      </c>
      <c r="J44">
        <v>12.638999999999999</v>
      </c>
      <c r="K44">
        <v>0</v>
      </c>
      <c r="L44">
        <v>-105360</v>
      </c>
      <c r="M44">
        <f t="shared" si="0"/>
        <v>13.18225928</v>
      </c>
      <c r="N44">
        <f t="shared" si="1"/>
        <v>-52272</v>
      </c>
      <c r="O44">
        <v>429363</v>
      </c>
      <c r="P44">
        <f t="shared" si="2"/>
        <v>377091</v>
      </c>
      <c r="Q44">
        <f t="shared" si="3"/>
        <v>0.87825685958035504</v>
      </c>
      <c r="R44"/>
      <c r="S44" s="2">
        <v>27</v>
      </c>
      <c r="T44" s="1">
        <f>(S44-32)*5/9</f>
        <v>-2.7777777777777777</v>
      </c>
      <c r="U44" s="2">
        <f>M44-($E44-5)*$Y$1</f>
        <v>13.184254280000001</v>
      </c>
      <c r="V44" s="2">
        <f>F44-K44</f>
        <v>13.154</v>
      </c>
      <c r="W44" s="2">
        <f>V44/G44</f>
        <v>-5.4739908447773615</v>
      </c>
      <c r="X44" s="5"/>
      <c r="Y44" s="5"/>
      <c r="Z44" s="5"/>
      <c r="AA44" s="5"/>
      <c r="AB44" s="5"/>
      <c r="AC44" s="5"/>
      <c r="AD44" s="5"/>
      <c r="AE44" s="5"/>
      <c r="AF44" s="5">
        <f>A44</f>
        <v>21.001111111111111</v>
      </c>
      <c r="AG44" s="2">
        <f>F44*G44</f>
        <v>-31.609062000000002</v>
      </c>
    </row>
    <row r="45" spans="1:33" x14ac:dyDescent="0.3">
      <c r="A45" s="5">
        <f t="shared" si="4"/>
        <v>21.501111111111111</v>
      </c>
      <c r="B45">
        <v>81</v>
      </c>
      <c r="C45" t="s">
        <v>312</v>
      </c>
      <c r="D45">
        <v>1644773837</v>
      </c>
      <c r="E45">
        <v>4.4779999999999998</v>
      </c>
      <c r="F45">
        <v>13.154</v>
      </c>
      <c r="G45">
        <v>-2.3420000000000001</v>
      </c>
      <c r="H45">
        <v>0.88229999999999997</v>
      </c>
      <c r="I45">
        <v>0.44230000000000003</v>
      </c>
      <c r="J45">
        <v>12.586</v>
      </c>
      <c r="K45">
        <v>0</v>
      </c>
      <c r="L45">
        <v>-109608</v>
      </c>
      <c r="M45">
        <f t="shared" si="0"/>
        <v>13.181541920000001</v>
      </c>
      <c r="N45">
        <f t="shared" si="1"/>
        <v>-56520</v>
      </c>
      <c r="O45">
        <v>429363</v>
      </c>
      <c r="P45">
        <f t="shared" si="2"/>
        <v>372843</v>
      </c>
      <c r="Q45">
        <f t="shared" si="3"/>
        <v>0.86836313329280823</v>
      </c>
      <c r="R45"/>
      <c r="U45" s="2">
        <f>M45-($E45-5)*$Y$1</f>
        <v>13.189371920000001</v>
      </c>
      <c r="V45" s="2">
        <f>F45-K45</f>
        <v>13.154</v>
      </c>
      <c r="W45" s="2">
        <f>V45/G45</f>
        <v>-5.6165670367207516</v>
      </c>
      <c r="X45" s="5"/>
      <c r="Y45" s="5"/>
      <c r="Z45" s="5"/>
      <c r="AA45" s="5"/>
      <c r="AB45" s="5"/>
      <c r="AC45" s="5"/>
      <c r="AD45" s="5"/>
      <c r="AE45" s="5"/>
      <c r="AF45" s="5">
        <f>A45</f>
        <v>21.501111111111111</v>
      </c>
      <c r="AG45" s="2">
        <f>F45*G45</f>
        <v>-30.806668000000002</v>
      </c>
    </row>
    <row r="46" spans="1:33" x14ac:dyDescent="0.3">
      <c r="A46" s="5">
        <f t="shared" si="4"/>
        <v>22.001111111111111</v>
      </c>
      <c r="B46">
        <v>82</v>
      </c>
      <c r="C46" t="s">
        <v>311</v>
      </c>
      <c r="D46">
        <v>1644775637</v>
      </c>
      <c r="E46">
        <v>5.4119999999999999</v>
      </c>
      <c r="F46">
        <v>13.06</v>
      </c>
      <c r="G46">
        <v>-5.117</v>
      </c>
      <c r="H46">
        <v>0.85580000000000001</v>
      </c>
      <c r="I46">
        <v>0.43590000000000001</v>
      </c>
      <c r="J46">
        <v>12.393000000000001</v>
      </c>
      <c r="K46">
        <v>0</v>
      </c>
      <c r="L46">
        <v>-117000</v>
      </c>
      <c r="M46">
        <f t="shared" si="0"/>
        <v>13.120175920000001</v>
      </c>
      <c r="N46">
        <f t="shared" si="1"/>
        <v>-63912</v>
      </c>
      <c r="O46">
        <v>429363</v>
      </c>
      <c r="P46">
        <f t="shared" si="2"/>
        <v>365451</v>
      </c>
      <c r="Q46">
        <f t="shared" si="3"/>
        <v>0.85114693161730282</v>
      </c>
      <c r="R46"/>
      <c r="S46" s="2">
        <v>26</v>
      </c>
      <c r="T46" s="1">
        <f>(S46-32)*5/9</f>
        <v>-3.3333333333333335</v>
      </c>
      <c r="U46" s="2">
        <f>M46-($E46-5)*$Y$1</f>
        <v>13.113995920000001</v>
      </c>
      <c r="V46" s="2">
        <f>F46-K46</f>
        <v>13.06</v>
      </c>
      <c r="W46" s="2">
        <f>V46/G46</f>
        <v>-2.5522767246433458</v>
      </c>
      <c r="X46" s="5"/>
      <c r="Y46" s="5"/>
      <c r="Z46" s="5"/>
      <c r="AA46" s="5"/>
      <c r="AB46" s="5"/>
      <c r="AC46" s="5"/>
      <c r="AD46" s="5"/>
      <c r="AE46" s="5"/>
      <c r="AF46" s="5">
        <f>A46</f>
        <v>22.001111111111111</v>
      </c>
      <c r="AG46" s="2">
        <f>F46*G46</f>
        <v>-66.828020000000009</v>
      </c>
    </row>
    <row r="47" spans="1:33" x14ac:dyDescent="0.3">
      <c r="A47" s="5">
        <f t="shared" si="4"/>
        <v>22.501111111111111</v>
      </c>
      <c r="B47">
        <v>83</v>
      </c>
      <c r="C47" t="s">
        <v>310</v>
      </c>
      <c r="D47">
        <v>1644777437</v>
      </c>
      <c r="E47">
        <v>6.6630000000000003</v>
      </c>
      <c r="F47">
        <v>13.15</v>
      </c>
      <c r="G47">
        <v>-2.3420000000000001</v>
      </c>
      <c r="H47">
        <v>0.83030000000000004</v>
      </c>
      <c r="I47">
        <v>0.42949999999999999</v>
      </c>
      <c r="J47">
        <v>12.214</v>
      </c>
      <c r="K47">
        <v>0</v>
      </c>
      <c r="L47">
        <v>-121464</v>
      </c>
      <c r="M47">
        <f t="shared" si="0"/>
        <v>13.177541920000001</v>
      </c>
      <c r="N47">
        <f t="shared" si="1"/>
        <v>-68376</v>
      </c>
      <c r="O47">
        <v>429363</v>
      </c>
      <c r="P47">
        <f t="shared" si="2"/>
        <v>360987</v>
      </c>
      <c r="Q47">
        <f t="shared" si="3"/>
        <v>0.84075013450157554</v>
      </c>
      <c r="R47"/>
      <c r="U47" s="2">
        <f>M47-($E47-5)*$Y$1</f>
        <v>13.152596920000001</v>
      </c>
      <c r="V47" s="2">
        <f>F47-K47</f>
        <v>13.15</v>
      </c>
      <c r="W47" s="2">
        <f>V47/G47</f>
        <v>-5.614859094790777</v>
      </c>
      <c r="X47" s="5"/>
      <c r="Y47" s="5"/>
      <c r="Z47" s="6"/>
      <c r="AA47" s="6"/>
      <c r="AB47" s="5"/>
      <c r="AC47" s="5"/>
      <c r="AD47" s="5"/>
      <c r="AE47" s="5"/>
      <c r="AF47" s="5">
        <f>A47</f>
        <v>22.501111111111111</v>
      </c>
      <c r="AG47" s="2">
        <f>F47*G47</f>
        <v>-30.797300000000003</v>
      </c>
    </row>
    <row r="48" spans="1:33" x14ac:dyDescent="0.3">
      <c r="A48" s="5">
        <f t="shared" si="4"/>
        <v>23.001111111111111</v>
      </c>
      <c r="B48">
        <v>84</v>
      </c>
      <c r="C48" t="s">
        <v>309</v>
      </c>
      <c r="D48">
        <v>1644779237</v>
      </c>
      <c r="E48">
        <v>6.04</v>
      </c>
      <c r="F48">
        <v>13.15</v>
      </c>
      <c r="G48">
        <v>-2.403</v>
      </c>
      <c r="H48">
        <v>0.82740000000000002</v>
      </c>
      <c r="I48">
        <v>0.42320000000000002</v>
      </c>
      <c r="J48">
        <v>12.178000000000001</v>
      </c>
      <c r="K48">
        <v>0</v>
      </c>
      <c r="L48">
        <v>-125712</v>
      </c>
      <c r="M48">
        <f t="shared" si="0"/>
        <v>13.178259280000001</v>
      </c>
      <c r="N48">
        <f t="shared" si="1"/>
        <v>-72624</v>
      </c>
      <c r="O48">
        <v>429363</v>
      </c>
      <c r="P48">
        <f t="shared" si="2"/>
        <v>356739</v>
      </c>
      <c r="Q48">
        <f t="shared" si="3"/>
        <v>0.83085640821402873</v>
      </c>
      <c r="R48"/>
      <c r="S48" s="2">
        <v>26</v>
      </c>
      <c r="T48" s="1">
        <f>(S48-32)*5/9</f>
        <v>-3.3333333333333335</v>
      </c>
      <c r="U48" s="2">
        <f>M48-($E48-5)*$Y$1</f>
        <v>13.162659280000002</v>
      </c>
      <c r="V48" s="2">
        <f>F48-K48</f>
        <v>13.15</v>
      </c>
      <c r="W48" s="2">
        <f>V48/G48</f>
        <v>-5.472326258843113</v>
      </c>
      <c r="X48" s="6"/>
      <c r="Y48" s="5"/>
      <c r="Z48" s="5"/>
      <c r="AA48" s="5"/>
      <c r="AB48" s="5"/>
      <c r="AC48" s="5"/>
      <c r="AD48" s="5"/>
      <c r="AE48" s="5"/>
      <c r="AF48" s="5">
        <f>A48</f>
        <v>23.001111111111111</v>
      </c>
      <c r="AG48" s="2">
        <f>F48*G48</f>
        <v>-31.599450000000001</v>
      </c>
    </row>
    <row r="49" spans="1:33" x14ac:dyDescent="0.3">
      <c r="A49" s="5">
        <f t="shared" si="4"/>
        <v>23.50138888888889</v>
      </c>
      <c r="B49">
        <v>85</v>
      </c>
      <c r="C49" t="s">
        <v>308</v>
      </c>
      <c r="D49">
        <v>1644781038</v>
      </c>
      <c r="E49">
        <v>5.2850000000000001</v>
      </c>
      <c r="F49">
        <v>13.146000000000001</v>
      </c>
      <c r="G49">
        <v>-2.403</v>
      </c>
      <c r="H49">
        <v>0.82620000000000005</v>
      </c>
      <c r="I49">
        <v>0.41699999999999998</v>
      </c>
      <c r="J49">
        <v>12.151999999999999</v>
      </c>
      <c r="K49">
        <v>0</v>
      </c>
      <c r="L49">
        <v>-129984</v>
      </c>
      <c r="M49">
        <f t="shared" si="0"/>
        <v>13.174259280000001</v>
      </c>
      <c r="N49">
        <f t="shared" si="1"/>
        <v>-76896</v>
      </c>
      <c r="O49">
        <v>429363</v>
      </c>
      <c r="P49">
        <f t="shared" si="2"/>
        <v>352467</v>
      </c>
      <c r="Q49">
        <f t="shared" si="3"/>
        <v>0.82090678516779503</v>
      </c>
      <c r="R49"/>
      <c r="U49" s="2">
        <f>M49-($E49-5)*$Y$1</f>
        <v>13.169984280000001</v>
      </c>
      <c r="V49" s="2">
        <f>F49-K49</f>
        <v>13.146000000000001</v>
      </c>
      <c r="W49" s="2">
        <f>V49/G49</f>
        <v>-5.4706616729088644</v>
      </c>
      <c r="X49" s="5"/>
      <c r="Y49" s="5"/>
      <c r="Z49" s="5"/>
      <c r="AA49" s="5"/>
      <c r="AB49" s="5"/>
      <c r="AC49" s="5"/>
      <c r="AD49" s="5"/>
      <c r="AE49" s="5"/>
      <c r="AF49" s="5">
        <f>A49</f>
        <v>23.50138888888889</v>
      </c>
      <c r="AG49" s="2">
        <f>F49*G49</f>
        <v>-31.589838000000004</v>
      </c>
    </row>
    <row r="50" spans="1:33" x14ac:dyDescent="0.3">
      <c r="A50" s="5">
        <f t="shared" si="4"/>
        <v>24.00138888888889</v>
      </c>
      <c r="B50">
        <v>86</v>
      </c>
      <c r="C50" t="s">
        <v>307</v>
      </c>
      <c r="D50">
        <v>1644782838</v>
      </c>
      <c r="E50">
        <v>4.6399999999999997</v>
      </c>
      <c r="F50">
        <v>13.137</v>
      </c>
      <c r="G50">
        <v>-2.3420000000000001</v>
      </c>
      <c r="H50">
        <v>0.82369999999999999</v>
      </c>
      <c r="I50">
        <v>0.41089999999999999</v>
      </c>
      <c r="J50">
        <v>12.118</v>
      </c>
      <c r="K50">
        <v>0</v>
      </c>
      <c r="L50">
        <v>-134232</v>
      </c>
      <c r="M50">
        <f t="shared" si="0"/>
        <v>13.164541920000001</v>
      </c>
      <c r="N50">
        <f t="shared" si="1"/>
        <v>-81144</v>
      </c>
      <c r="O50">
        <v>429363</v>
      </c>
      <c r="P50">
        <f t="shared" si="2"/>
        <v>348219</v>
      </c>
      <c r="Q50">
        <f t="shared" si="3"/>
        <v>0.81101305888024822</v>
      </c>
      <c r="R50"/>
      <c r="S50" s="2">
        <v>26</v>
      </c>
      <c r="T50" s="1">
        <f>(S50-32)*5/9</f>
        <v>-3.3333333333333335</v>
      </c>
      <c r="U50" s="2">
        <f>M50-($E50-5)*$Y$1</f>
        <v>13.169941920000001</v>
      </c>
      <c r="V50" s="2">
        <f>F50-K50</f>
        <v>13.137</v>
      </c>
      <c r="W50" s="2">
        <f>V50/G50</f>
        <v>-5.6093082835183603</v>
      </c>
      <c r="X50" s="7"/>
      <c r="Y50" s="6"/>
      <c r="Z50" s="5"/>
      <c r="AA50" s="5"/>
      <c r="AB50" s="5"/>
      <c r="AC50" s="5"/>
      <c r="AD50" s="5"/>
      <c r="AE50" s="5"/>
      <c r="AF50" s="5">
        <f>A50</f>
        <v>24.00138888888889</v>
      </c>
      <c r="AG50" s="2">
        <f>F50*G50</f>
        <v>-30.766854000000002</v>
      </c>
    </row>
    <row r="51" spans="1:33" x14ac:dyDescent="0.3">
      <c r="A51" s="5">
        <f t="shared" si="4"/>
        <v>24.378611111111113</v>
      </c>
      <c r="B51">
        <v>87</v>
      </c>
      <c r="C51" t="s">
        <v>306</v>
      </c>
      <c r="D51">
        <v>1644784196</v>
      </c>
      <c r="E51">
        <v>4.2770000000000001</v>
      </c>
      <c r="F51">
        <v>12.999000000000001</v>
      </c>
      <c r="G51">
        <v>-6.782</v>
      </c>
      <c r="H51">
        <v>0.81640000000000001</v>
      </c>
      <c r="I51">
        <v>0.40629999999999999</v>
      </c>
      <c r="J51">
        <v>12.052</v>
      </c>
      <c r="K51">
        <v>0</v>
      </c>
      <c r="L51">
        <v>-139200</v>
      </c>
      <c r="M51">
        <f t="shared" si="0"/>
        <v>13.07875632</v>
      </c>
      <c r="N51">
        <f t="shared" si="1"/>
        <v>-86112</v>
      </c>
      <c r="O51">
        <v>429363</v>
      </c>
      <c r="P51">
        <f t="shared" si="2"/>
        <v>343251</v>
      </c>
      <c r="Q51">
        <f t="shared" si="3"/>
        <v>0.79944242983210012</v>
      </c>
      <c r="R51"/>
      <c r="U51" s="2">
        <f>M51-($E51-5)*$Y$1</f>
        <v>13.08960132</v>
      </c>
      <c r="V51" s="2">
        <f>F51-K51</f>
        <v>12.999000000000001</v>
      </c>
      <c r="W51" s="2">
        <f>V51/G51</f>
        <v>-1.916691241521675</v>
      </c>
      <c r="X51" s="7"/>
      <c r="Y51" s="5"/>
      <c r="Z51" s="5"/>
      <c r="AA51" s="5"/>
      <c r="AB51" s="5"/>
      <c r="AC51" s="5"/>
      <c r="AD51" s="5"/>
      <c r="AE51" s="5"/>
      <c r="AF51" s="5">
        <f>A51</f>
        <v>24.378611111111113</v>
      </c>
      <c r="AG51" s="2">
        <f>F51*G51</f>
        <v>-88.15921800000001</v>
      </c>
    </row>
    <row r="52" spans="1:33" x14ac:dyDescent="0.3">
      <c r="A52" s="5">
        <f t="shared" si="4"/>
        <v>24.50138888888889</v>
      </c>
      <c r="B52">
        <v>88</v>
      </c>
      <c r="C52" t="s">
        <v>305</v>
      </c>
      <c r="D52">
        <v>1644784638</v>
      </c>
      <c r="E52">
        <v>4.827</v>
      </c>
      <c r="F52">
        <v>12.961</v>
      </c>
      <c r="G52">
        <v>-7.6449999999999996</v>
      </c>
      <c r="H52">
        <v>0.80330000000000001</v>
      </c>
      <c r="I52">
        <v>0.40489999999999998</v>
      </c>
      <c r="J52">
        <v>11.957000000000001</v>
      </c>
      <c r="K52">
        <v>0</v>
      </c>
      <c r="L52">
        <v>-142440</v>
      </c>
      <c r="M52">
        <f t="shared" si="0"/>
        <v>13.050905200000001</v>
      </c>
      <c r="N52">
        <f t="shared" si="1"/>
        <v>-89352</v>
      </c>
      <c r="O52">
        <v>429363</v>
      </c>
      <c r="P52">
        <f t="shared" si="2"/>
        <v>340011</v>
      </c>
      <c r="Q52">
        <f t="shared" si="3"/>
        <v>0.79189636740939484</v>
      </c>
      <c r="R52"/>
      <c r="U52" s="2">
        <f>M52-($E52-5)*$Y$1</f>
        <v>13.0535002</v>
      </c>
      <c r="V52" s="2">
        <f>F52-K52</f>
        <v>12.961</v>
      </c>
      <c r="W52" s="2">
        <f>V52/G52</f>
        <v>-1.6953564421190321</v>
      </c>
      <c r="X52" s="5"/>
      <c r="Y52" s="5"/>
      <c r="Z52" s="5"/>
      <c r="AA52" s="5"/>
      <c r="AB52" s="5"/>
      <c r="AC52" s="5"/>
      <c r="AD52" s="5"/>
      <c r="AE52" s="5"/>
      <c r="AF52" s="5">
        <f>A52</f>
        <v>24.50138888888889</v>
      </c>
      <c r="AG52" s="2">
        <f>F52*G52</f>
        <v>-99.086844999999997</v>
      </c>
    </row>
    <row r="53" spans="1:33" x14ac:dyDescent="0.3">
      <c r="A53" s="5">
        <f t="shared" si="4"/>
        <v>25.00138888888889</v>
      </c>
      <c r="B53">
        <v>89</v>
      </c>
      <c r="C53" t="s">
        <v>304</v>
      </c>
      <c r="D53">
        <v>1644786438</v>
      </c>
      <c r="E53">
        <v>6.6920000000000002</v>
      </c>
      <c r="F53">
        <v>13.038</v>
      </c>
      <c r="G53">
        <v>-4.3150000000000004</v>
      </c>
      <c r="H53">
        <v>0.75890000000000002</v>
      </c>
      <c r="I53">
        <v>0.39889999999999998</v>
      </c>
      <c r="J53">
        <v>10.273</v>
      </c>
      <c r="K53">
        <v>0</v>
      </c>
      <c r="L53">
        <v>-151680</v>
      </c>
      <c r="M53">
        <f t="shared" si="0"/>
        <v>13.0887444</v>
      </c>
      <c r="N53">
        <f t="shared" si="1"/>
        <v>-98592</v>
      </c>
      <c r="O53">
        <v>429363</v>
      </c>
      <c r="P53">
        <f t="shared" si="2"/>
        <v>330771</v>
      </c>
      <c r="Q53">
        <f t="shared" si="3"/>
        <v>0.77037611531501315</v>
      </c>
      <c r="R53"/>
      <c r="S53" s="2">
        <v>26</v>
      </c>
      <c r="T53" s="1">
        <f>(S53-32)*5/9</f>
        <v>-3.3333333333333335</v>
      </c>
      <c r="U53" s="2">
        <f>M53-($E53-5)*$Y$1</f>
        <v>13.063364399999999</v>
      </c>
      <c r="V53" s="5">
        <f>F53-K53</f>
        <v>13.038</v>
      </c>
      <c r="W53" s="5">
        <f>V53/G53</f>
        <v>-3.0215527230590959</v>
      </c>
      <c r="X53" s="5"/>
      <c r="Y53" s="5"/>
      <c r="Z53" s="5"/>
      <c r="AA53" s="5"/>
      <c r="AB53" s="5"/>
      <c r="AC53" s="5"/>
      <c r="AD53" s="5"/>
      <c r="AE53" s="5"/>
      <c r="AF53" s="5">
        <f>A53</f>
        <v>25.00138888888889</v>
      </c>
      <c r="AG53" s="2">
        <f>F53*G53</f>
        <v>-56.258970000000005</v>
      </c>
    </row>
    <row r="54" spans="1:33" s="5" customFormat="1" ht="13.2" customHeight="1" x14ac:dyDescent="0.3">
      <c r="A54" s="5">
        <f t="shared" si="4"/>
        <v>25.50138888888889</v>
      </c>
      <c r="B54" s="4">
        <v>90</v>
      </c>
      <c r="C54" s="4" t="s">
        <v>303</v>
      </c>
      <c r="D54" s="4">
        <v>1644788238</v>
      </c>
      <c r="E54" s="4">
        <v>6.3029999999999999</v>
      </c>
      <c r="F54" s="4">
        <v>13.025</v>
      </c>
      <c r="G54" s="4">
        <v>-4.6230000000000002</v>
      </c>
      <c r="H54" s="4">
        <v>0.74429999999999996</v>
      </c>
      <c r="I54" s="4">
        <v>0.3931</v>
      </c>
      <c r="J54" s="4">
        <v>8.7110000000000003</v>
      </c>
      <c r="K54" s="4">
        <v>0</v>
      </c>
      <c r="L54" s="4">
        <v>-159936</v>
      </c>
      <c r="M54" s="4">
        <f t="shared" si="0"/>
        <v>13.079366480000001</v>
      </c>
      <c r="N54" s="4">
        <f t="shared" si="1"/>
        <v>-106848</v>
      </c>
      <c r="O54" s="4">
        <v>429363</v>
      </c>
      <c r="P54" s="4">
        <f t="shared" si="2"/>
        <v>322515</v>
      </c>
      <c r="Q54" s="4">
        <f t="shared" si="3"/>
        <v>0.75114763032678644</v>
      </c>
      <c r="R54" s="4"/>
      <c r="T54" s="8"/>
      <c r="U54" s="5">
        <f>M54-($E54-5)*$Y$1</f>
        <v>13.05982148</v>
      </c>
      <c r="V54" s="5">
        <f>F54-K54</f>
        <v>13.025</v>
      </c>
      <c r="W54" s="5">
        <f>V54/G54</f>
        <v>-2.8174345662989402</v>
      </c>
      <c r="AF54" s="5">
        <f>A54</f>
        <v>25.50138888888889</v>
      </c>
      <c r="AG54" s="5">
        <f>F54*G54</f>
        <v>-60.214575000000004</v>
      </c>
    </row>
    <row r="55" spans="1:33" x14ac:dyDescent="0.3">
      <c r="A55" s="5">
        <f t="shared" si="4"/>
        <v>26.00138888888889</v>
      </c>
      <c r="B55">
        <v>91</v>
      </c>
      <c r="C55" t="s">
        <v>302</v>
      </c>
      <c r="D55">
        <v>1644790038</v>
      </c>
      <c r="E55">
        <v>5.57</v>
      </c>
      <c r="F55">
        <v>12.999000000000001</v>
      </c>
      <c r="G55">
        <v>-4.6849999999999996</v>
      </c>
      <c r="H55">
        <v>0.73419999999999996</v>
      </c>
      <c r="I55">
        <v>0.38740000000000002</v>
      </c>
      <c r="J55">
        <v>7.6180000000000003</v>
      </c>
      <c r="K55">
        <v>0</v>
      </c>
      <c r="L55">
        <v>-168096</v>
      </c>
      <c r="M55">
        <f t="shared" si="0"/>
        <v>13.0540956</v>
      </c>
      <c r="N55">
        <f t="shared" si="1"/>
        <v>-115008</v>
      </c>
      <c r="O55">
        <v>429363</v>
      </c>
      <c r="P55">
        <f t="shared" si="2"/>
        <v>314355</v>
      </c>
      <c r="Q55">
        <f t="shared" si="3"/>
        <v>0.73214273237330652</v>
      </c>
      <c r="R55"/>
      <c r="S55" s="5">
        <v>25</v>
      </c>
      <c r="T55" s="1">
        <f>(S55-32)*5/9</f>
        <v>-3.8888888888888888</v>
      </c>
      <c r="U55" s="2">
        <f>M55-($E55-5)*$Y$1</f>
        <v>13.045545600000001</v>
      </c>
      <c r="V55" s="5">
        <f>F55-K55</f>
        <v>12.999000000000001</v>
      </c>
      <c r="W55" s="5">
        <f>V55/G55</f>
        <v>-2.7745997865528285</v>
      </c>
      <c r="X55" s="5"/>
      <c r="Y55" s="5"/>
      <c r="Z55" s="5"/>
      <c r="AA55" s="5"/>
      <c r="AB55" s="5"/>
      <c r="AC55" s="5"/>
      <c r="AD55" s="5"/>
      <c r="AE55" s="5"/>
      <c r="AF55" s="5">
        <f>A55</f>
        <v>26.00138888888889</v>
      </c>
      <c r="AG55" s="2">
        <f>F55*G55</f>
        <v>-60.900314999999999</v>
      </c>
    </row>
    <row r="56" spans="1:33" x14ac:dyDescent="0.3">
      <c r="A56" s="5">
        <f t="shared" si="4"/>
        <v>26.50138888888889</v>
      </c>
      <c r="B56">
        <v>92</v>
      </c>
      <c r="C56" t="s">
        <v>301</v>
      </c>
      <c r="D56">
        <v>1644791838</v>
      </c>
      <c r="E56">
        <v>4.9349999999999996</v>
      </c>
      <c r="F56">
        <v>12.977</v>
      </c>
      <c r="G56">
        <v>-4.6230000000000002</v>
      </c>
      <c r="H56">
        <v>0.72319999999999995</v>
      </c>
      <c r="I56">
        <v>0.38169999999999998</v>
      </c>
      <c r="J56">
        <v>6.468</v>
      </c>
      <c r="K56">
        <v>0</v>
      </c>
      <c r="L56">
        <v>-176208</v>
      </c>
      <c r="M56">
        <f t="shared" si="0"/>
        <v>13.031366480000001</v>
      </c>
      <c r="N56">
        <f t="shared" si="1"/>
        <v>-123120</v>
      </c>
      <c r="O56">
        <v>429363</v>
      </c>
      <c r="P56">
        <f t="shared" si="2"/>
        <v>306243</v>
      </c>
      <c r="Q56">
        <f t="shared" si="3"/>
        <v>0.71324962793720004</v>
      </c>
      <c r="R56"/>
      <c r="S56" s="5"/>
      <c r="U56" s="2">
        <f>M56-($E56-5)*$Y$1</f>
        <v>13.032341480000001</v>
      </c>
      <c r="V56" s="5">
        <f>F56-K56</f>
        <v>12.977</v>
      </c>
      <c r="W56" s="5">
        <f>V56/G56</f>
        <v>-2.8070516980315809</v>
      </c>
      <c r="X56" s="5"/>
      <c r="Y56" s="5"/>
      <c r="Z56" s="5"/>
      <c r="AA56" s="5"/>
      <c r="AB56" s="5"/>
      <c r="AC56" s="5"/>
      <c r="AD56" s="5"/>
      <c r="AE56" s="5"/>
      <c r="AF56" s="5">
        <f>A56</f>
        <v>26.50138888888889</v>
      </c>
      <c r="AG56" s="2">
        <f>F56*G56</f>
        <v>-59.992671000000001</v>
      </c>
    </row>
    <row r="57" spans="1:33" x14ac:dyDescent="0.3">
      <c r="A57" s="5">
        <f t="shared" si="4"/>
        <v>27.00138888888889</v>
      </c>
      <c r="B57">
        <v>93</v>
      </c>
      <c r="C57" t="s">
        <v>300</v>
      </c>
      <c r="D57">
        <v>1644793638</v>
      </c>
      <c r="E57">
        <v>4.415</v>
      </c>
      <c r="F57">
        <v>12.957000000000001</v>
      </c>
      <c r="G57">
        <v>-4.5</v>
      </c>
      <c r="H57">
        <v>0.71040000000000003</v>
      </c>
      <c r="I57">
        <v>0.37609999999999999</v>
      </c>
      <c r="J57">
        <v>5.1719999999999997</v>
      </c>
      <c r="K57">
        <v>0</v>
      </c>
      <c r="L57">
        <v>-184560</v>
      </c>
      <c r="M57">
        <f t="shared" si="0"/>
        <v>13.009920000000001</v>
      </c>
      <c r="N57">
        <f t="shared" si="1"/>
        <v>-131472</v>
      </c>
      <c r="O57">
        <v>429363</v>
      </c>
      <c r="P57">
        <f t="shared" si="2"/>
        <v>297891</v>
      </c>
      <c r="Q57">
        <f t="shared" si="3"/>
        <v>0.69379755591422643</v>
      </c>
      <c r="R57"/>
      <c r="S57" s="5">
        <v>25</v>
      </c>
      <c r="T57" s="1">
        <f>(S57-32)*5/9</f>
        <v>-3.8888888888888888</v>
      </c>
      <c r="U57" s="2">
        <f>M57-($E57-5)*$Y$1</f>
        <v>13.018695000000001</v>
      </c>
      <c r="V57" s="5">
        <f>F57-K57</f>
        <v>12.957000000000001</v>
      </c>
      <c r="W57" s="5">
        <f>V57/G57</f>
        <v>-2.8793333333333333</v>
      </c>
      <c r="X57" s="5"/>
      <c r="Y57" s="5"/>
      <c r="Z57" s="5"/>
      <c r="AA57" s="5"/>
      <c r="AB57" s="5"/>
      <c r="AC57" s="5"/>
      <c r="AD57" s="5"/>
      <c r="AE57" s="5"/>
      <c r="AF57" s="5">
        <f>A57</f>
        <v>27.00138888888889</v>
      </c>
      <c r="AG57" s="2">
        <f>F57*G57</f>
        <v>-58.3065</v>
      </c>
    </row>
    <row r="58" spans="1:33" x14ac:dyDescent="0.3">
      <c r="A58" s="5">
        <f t="shared" si="4"/>
        <v>27.50138888888889</v>
      </c>
      <c r="B58">
        <v>94</v>
      </c>
      <c r="C58" t="s">
        <v>299</v>
      </c>
      <c r="D58">
        <v>1644795438</v>
      </c>
      <c r="E58">
        <v>5.8019999999999996</v>
      </c>
      <c r="F58">
        <v>12.943</v>
      </c>
      <c r="G58">
        <v>-4.4379999999999997</v>
      </c>
      <c r="H58">
        <v>0.6663</v>
      </c>
      <c r="I58">
        <v>0.37059999999999998</v>
      </c>
      <c r="J58">
        <v>4.173</v>
      </c>
      <c r="K58">
        <v>0</v>
      </c>
      <c r="L58">
        <v>-196464</v>
      </c>
      <c r="M58">
        <f t="shared" si="0"/>
        <v>12.995190879999999</v>
      </c>
      <c r="N58">
        <f t="shared" si="1"/>
        <v>-143376</v>
      </c>
      <c r="O58">
        <v>429363</v>
      </c>
      <c r="P58">
        <f t="shared" si="2"/>
        <v>285987</v>
      </c>
      <c r="Q58">
        <f t="shared" si="3"/>
        <v>0.6660727636056204</v>
      </c>
      <c r="R58"/>
      <c r="S58" s="5"/>
      <c r="U58" s="2">
        <f>M58-($E58-5)*$Y$1</f>
        <v>12.98316088</v>
      </c>
      <c r="V58" s="5">
        <f>F58-K58</f>
        <v>12.943</v>
      </c>
      <c r="W58" s="5">
        <f>V58/G58</f>
        <v>-2.9164037854889591</v>
      </c>
      <c r="X58" s="5"/>
      <c r="Y58" s="5"/>
      <c r="Z58" s="5"/>
      <c r="AA58" s="5"/>
      <c r="AB58" s="5"/>
      <c r="AC58" s="5"/>
      <c r="AD58" s="5"/>
      <c r="AE58" s="5"/>
      <c r="AF58" s="5">
        <f>A58</f>
        <v>27.50138888888889</v>
      </c>
      <c r="AG58" s="2">
        <f>F58*G58</f>
        <v>-57.441033999999995</v>
      </c>
    </row>
    <row r="59" spans="1:33" x14ac:dyDescent="0.3">
      <c r="A59" s="5">
        <f t="shared" si="4"/>
        <v>28.00138888888889</v>
      </c>
      <c r="B59">
        <v>95</v>
      </c>
      <c r="C59" t="s">
        <v>298</v>
      </c>
      <c r="D59">
        <v>1644797238</v>
      </c>
      <c r="E59">
        <v>6.5650000000000004</v>
      </c>
      <c r="F59">
        <v>12.965</v>
      </c>
      <c r="G59">
        <v>-4.3769999999999998</v>
      </c>
      <c r="H59">
        <v>0.63629999999999998</v>
      </c>
      <c r="I59">
        <v>0.36509999999999998</v>
      </c>
      <c r="J59">
        <v>4.1970000000000001</v>
      </c>
      <c r="K59">
        <v>0</v>
      </c>
      <c r="L59">
        <v>-204624</v>
      </c>
      <c r="M59">
        <f t="shared" si="0"/>
        <v>13.01647352</v>
      </c>
      <c r="N59">
        <f t="shared" si="1"/>
        <v>-151536</v>
      </c>
      <c r="O59">
        <v>429363</v>
      </c>
      <c r="P59">
        <f t="shared" si="2"/>
        <v>277827</v>
      </c>
      <c r="Q59">
        <f t="shared" si="3"/>
        <v>0.64706786565214047</v>
      </c>
      <c r="R59"/>
      <c r="S59" s="5">
        <v>25</v>
      </c>
      <c r="T59" s="1">
        <f>(S59-32)*5/9</f>
        <v>-3.8888888888888888</v>
      </c>
      <c r="U59" s="2">
        <f>M59-($E59-5)*$Y$1</f>
        <v>12.99299852</v>
      </c>
      <c r="V59" s="5">
        <f>F59-K59</f>
        <v>12.965</v>
      </c>
      <c r="W59" s="5">
        <f>V59/G59</f>
        <v>-2.962074480237606</v>
      </c>
      <c r="X59" s="5"/>
      <c r="Y59" s="5"/>
      <c r="AF59" s="2">
        <f>A59</f>
        <v>28.00138888888889</v>
      </c>
      <c r="AG59" s="2">
        <f>F59*G59</f>
        <v>-56.747805</v>
      </c>
    </row>
    <row r="60" spans="1:33" x14ac:dyDescent="0.3">
      <c r="A60" s="5">
        <f t="shared" si="4"/>
        <v>28.50138888888889</v>
      </c>
      <c r="B60">
        <v>96</v>
      </c>
      <c r="C60" t="s">
        <v>297</v>
      </c>
      <c r="D60">
        <v>1644799038</v>
      </c>
      <c r="E60">
        <v>5.8730000000000002</v>
      </c>
      <c r="F60">
        <v>12.939</v>
      </c>
      <c r="G60">
        <v>-4.5620000000000003</v>
      </c>
      <c r="H60">
        <v>0.62680000000000002</v>
      </c>
      <c r="I60">
        <v>0.35980000000000001</v>
      </c>
      <c r="J60">
        <v>4.1760000000000002</v>
      </c>
      <c r="K60">
        <v>0</v>
      </c>
      <c r="L60">
        <v>-212616</v>
      </c>
      <c r="M60">
        <f t="shared" si="0"/>
        <v>12.992649119999999</v>
      </c>
      <c r="N60">
        <f t="shared" si="1"/>
        <v>-159528</v>
      </c>
      <c r="O60">
        <v>429363</v>
      </c>
      <c r="P60">
        <f t="shared" si="2"/>
        <v>269835</v>
      </c>
      <c r="Q60">
        <f t="shared" si="3"/>
        <v>0.62845424500946756</v>
      </c>
      <c r="R60"/>
      <c r="S60" s="5"/>
      <c r="U60" s="2">
        <f>M60-($E60-5)*$Y$1</f>
        <v>12.97955412</v>
      </c>
      <c r="V60" s="5">
        <f>F60-K60</f>
        <v>12.939</v>
      </c>
      <c r="W60" s="5">
        <f>V60/G60</f>
        <v>-2.836256028057869</v>
      </c>
      <c r="AF60" s="2">
        <f>A60</f>
        <v>28.50138888888889</v>
      </c>
      <c r="AG60" s="2">
        <f>F60*G60</f>
        <v>-59.027718000000007</v>
      </c>
    </row>
    <row r="61" spans="1:33" x14ac:dyDescent="0.3">
      <c r="A61" s="5">
        <f t="shared" si="4"/>
        <v>29.00138888888889</v>
      </c>
      <c r="B61">
        <v>97</v>
      </c>
      <c r="C61" t="s">
        <v>296</v>
      </c>
      <c r="D61">
        <v>1644800838</v>
      </c>
      <c r="E61">
        <v>5.077</v>
      </c>
      <c r="F61">
        <v>12.935</v>
      </c>
      <c r="G61">
        <v>-4.4379999999999997</v>
      </c>
      <c r="H61">
        <v>0.61860000000000004</v>
      </c>
      <c r="I61">
        <v>0.35460000000000003</v>
      </c>
      <c r="J61">
        <v>4.1520000000000001</v>
      </c>
      <c r="K61">
        <v>0</v>
      </c>
      <c r="L61">
        <v>-220632</v>
      </c>
      <c r="M61">
        <f t="shared" si="0"/>
        <v>12.98719088</v>
      </c>
      <c r="N61">
        <f t="shared" si="1"/>
        <v>-167544</v>
      </c>
      <c r="O61">
        <v>429363</v>
      </c>
      <c r="P61">
        <f t="shared" si="2"/>
        <v>261819</v>
      </c>
      <c r="Q61">
        <f t="shared" si="3"/>
        <v>0.60978472760810787</v>
      </c>
      <c r="R61"/>
      <c r="S61" s="5">
        <v>25</v>
      </c>
      <c r="T61" s="1">
        <f>(S61-32)*5/9</f>
        <v>-3.8888888888888888</v>
      </c>
      <c r="U61" s="2">
        <f>M61-($E61-5)*$Y$1</f>
        <v>12.986035879999999</v>
      </c>
      <c r="V61" s="5">
        <f>F61-K61</f>
        <v>12.935</v>
      </c>
      <c r="W61" s="5">
        <f>V61/G61</f>
        <v>-2.9146011716989637</v>
      </c>
      <c r="AF61" s="2">
        <f>A61</f>
        <v>29.00138888888889</v>
      </c>
      <c r="AG61" s="2">
        <f>F61*G61</f>
        <v>-57.405529999999999</v>
      </c>
    </row>
    <row r="62" spans="1:33" x14ac:dyDescent="0.3">
      <c r="A62" s="5">
        <f t="shared" si="4"/>
        <v>29.501666666666665</v>
      </c>
      <c r="B62">
        <v>98</v>
      </c>
      <c r="C62" t="s">
        <v>295</v>
      </c>
      <c r="D62">
        <v>1644802639</v>
      </c>
      <c r="E62">
        <v>4.4119999999999999</v>
      </c>
      <c r="F62">
        <v>12.922000000000001</v>
      </c>
      <c r="G62">
        <v>-4.7469999999999999</v>
      </c>
      <c r="H62">
        <v>0.60870000000000002</v>
      </c>
      <c r="I62">
        <v>0.34939999999999999</v>
      </c>
      <c r="J62">
        <v>4.1319999999999997</v>
      </c>
      <c r="K62">
        <v>0</v>
      </c>
      <c r="L62">
        <v>-228696</v>
      </c>
      <c r="M62">
        <f t="shared" si="0"/>
        <v>12.977824720000001</v>
      </c>
      <c r="N62">
        <f t="shared" si="1"/>
        <v>-175608</v>
      </c>
      <c r="O62">
        <v>429363</v>
      </c>
      <c r="P62">
        <f t="shared" si="2"/>
        <v>253755</v>
      </c>
      <c r="Q62">
        <f t="shared" si="3"/>
        <v>0.59100341668937473</v>
      </c>
      <c r="R62"/>
      <c r="S62" s="5"/>
      <c r="U62" s="2">
        <f>M62-($E62-5)*$Y$1</f>
        <v>12.986644720000001</v>
      </c>
      <c r="V62" s="5">
        <f>F62-K62</f>
        <v>12.922000000000001</v>
      </c>
      <c r="W62" s="5">
        <f>V62/G62</f>
        <v>-2.7221402991362966</v>
      </c>
      <c r="AF62" s="2">
        <f>A62</f>
        <v>29.501666666666665</v>
      </c>
      <c r="AG62" s="2">
        <f>F62*G62</f>
        <v>-61.340734000000005</v>
      </c>
    </row>
    <row r="63" spans="1:33" x14ac:dyDescent="0.3">
      <c r="A63" s="5">
        <f t="shared" si="4"/>
        <v>30.001666666666665</v>
      </c>
      <c r="B63">
        <v>99</v>
      </c>
      <c r="C63" t="s">
        <v>294</v>
      </c>
      <c r="D63">
        <v>1644804439</v>
      </c>
      <c r="E63">
        <v>6.0019999999999998</v>
      </c>
      <c r="F63">
        <v>12.909000000000001</v>
      </c>
      <c r="G63">
        <v>-4.3769999999999998</v>
      </c>
      <c r="H63">
        <v>0.56100000000000005</v>
      </c>
      <c r="I63">
        <v>0.34429999999999999</v>
      </c>
      <c r="J63">
        <v>4.18</v>
      </c>
      <c r="K63">
        <v>0</v>
      </c>
      <c r="L63">
        <v>-240432</v>
      </c>
      <c r="M63">
        <f t="shared" si="0"/>
        <v>12.960473520000001</v>
      </c>
      <c r="N63">
        <f t="shared" si="1"/>
        <v>-187344</v>
      </c>
      <c r="O63">
        <v>429363</v>
      </c>
      <c r="P63">
        <f t="shared" si="2"/>
        <v>242019</v>
      </c>
      <c r="Q63">
        <f t="shared" si="3"/>
        <v>0.56366990169157571</v>
      </c>
      <c r="R63"/>
      <c r="S63" s="5">
        <v>25</v>
      </c>
      <c r="T63" s="1">
        <f>(S63-32)*5/9</f>
        <v>-3.8888888888888888</v>
      </c>
      <c r="U63" s="2">
        <f>M63-($E63-5)*$Y$1</f>
        <v>12.945443520000001</v>
      </c>
      <c r="V63" s="5">
        <f>F63-K63</f>
        <v>12.909000000000001</v>
      </c>
      <c r="W63" s="5">
        <f>V63/G63</f>
        <v>-2.9492803289924607</v>
      </c>
      <c r="AF63" s="2">
        <f>A63</f>
        <v>30.001666666666665</v>
      </c>
      <c r="AG63" s="2">
        <f>F63*G63</f>
        <v>-56.502693000000001</v>
      </c>
    </row>
    <row r="64" spans="1:33" x14ac:dyDescent="0.3">
      <c r="A64" s="5">
        <f t="shared" si="4"/>
        <v>30.501666666666665</v>
      </c>
      <c r="B64">
        <v>100</v>
      </c>
      <c r="C64" t="s">
        <v>293</v>
      </c>
      <c r="D64">
        <v>1644806239</v>
      </c>
      <c r="E64">
        <v>6.4550000000000001</v>
      </c>
      <c r="F64">
        <v>12.917999999999999</v>
      </c>
      <c r="G64">
        <v>-4.6230000000000002</v>
      </c>
      <c r="H64">
        <v>0.53500000000000003</v>
      </c>
      <c r="I64">
        <v>0.3392</v>
      </c>
      <c r="J64">
        <v>4.1929999999999996</v>
      </c>
      <c r="K64">
        <v>0</v>
      </c>
      <c r="L64">
        <v>-248472</v>
      </c>
      <c r="M64">
        <f t="shared" si="0"/>
        <v>12.97236648</v>
      </c>
      <c r="N64">
        <f t="shared" si="1"/>
        <v>-195384</v>
      </c>
      <c r="O64">
        <v>429363</v>
      </c>
      <c r="P64">
        <f t="shared" si="2"/>
        <v>233979</v>
      </c>
      <c r="Q64">
        <f t="shared" si="3"/>
        <v>0.54494448753152924</v>
      </c>
      <c r="R64"/>
      <c r="S64" s="5"/>
      <c r="U64" s="2">
        <f>M64-($E64-5)*$Y$1</f>
        <v>12.95054148</v>
      </c>
      <c r="V64" s="5">
        <f>F64-K64</f>
        <v>12.917999999999999</v>
      </c>
      <c r="W64" s="5">
        <f>V64/G64</f>
        <v>-2.7942894224529522</v>
      </c>
      <c r="AF64" s="2">
        <f>A64</f>
        <v>30.501666666666665</v>
      </c>
      <c r="AG64" s="2">
        <f>F64*G64</f>
        <v>-59.719914000000003</v>
      </c>
    </row>
    <row r="65" spans="1:33" x14ac:dyDescent="0.3">
      <c r="A65" s="5">
        <f t="shared" si="4"/>
        <v>31.001666666666665</v>
      </c>
      <c r="B65">
        <v>101</v>
      </c>
      <c r="C65" t="s">
        <v>292</v>
      </c>
      <c r="D65">
        <v>1644808039</v>
      </c>
      <c r="E65">
        <v>5.6680000000000001</v>
      </c>
      <c r="F65">
        <v>12.909000000000001</v>
      </c>
      <c r="G65">
        <v>-4.3769999999999998</v>
      </c>
      <c r="H65">
        <v>0.52739999999999998</v>
      </c>
      <c r="I65">
        <v>0.3342</v>
      </c>
      <c r="J65">
        <v>4.17</v>
      </c>
      <c r="K65">
        <v>0</v>
      </c>
      <c r="L65">
        <v>-256464</v>
      </c>
      <c r="M65">
        <f t="shared" si="0"/>
        <v>12.960473520000001</v>
      </c>
      <c r="N65">
        <f t="shared" si="1"/>
        <v>-203376</v>
      </c>
      <c r="O65">
        <v>429363</v>
      </c>
      <c r="P65">
        <f t="shared" si="2"/>
        <v>225987</v>
      </c>
      <c r="Q65">
        <f t="shared" si="3"/>
        <v>0.52633086688885633</v>
      </c>
      <c r="R65"/>
      <c r="S65" s="5">
        <v>24</v>
      </c>
      <c r="T65" s="1">
        <f>(S65-32)*5/9</f>
        <v>-4.4444444444444446</v>
      </c>
      <c r="U65" s="2">
        <f>M65-($E65-5)*$Y$1</f>
        <v>12.95045352</v>
      </c>
      <c r="V65" s="5">
        <f>F65-K65</f>
        <v>12.909000000000001</v>
      </c>
      <c r="W65" s="5">
        <f>V65/G65</f>
        <v>-2.9492803289924607</v>
      </c>
      <c r="AF65" s="2">
        <f>A65</f>
        <v>31.001666666666665</v>
      </c>
      <c r="AG65" s="2">
        <f>F65*G65</f>
        <v>-56.502693000000001</v>
      </c>
    </row>
    <row r="66" spans="1:33" x14ac:dyDescent="0.3">
      <c r="A66" s="5">
        <f t="shared" si="4"/>
        <v>31.501666666666665</v>
      </c>
      <c r="B66">
        <v>102</v>
      </c>
      <c r="C66" t="s">
        <v>291</v>
      </c>
      <c r="D66">
        <v>1644809839</v>
      </c>
      <c r="E66">
        <v>4.8170000000000002</v>
      </c>
      <c r="F66">
        <v>12.887</v>
      </c>
      <c r="G66">
        <v>-4.5</v>
      </c>
      <c r="H66">
        <v>0.52059999999999995</v>
      </c>
      <c r="I66">
        <v>0.32929999999999998</v>
      </c>
      <c r="J66">
        <v>4.1440000000000001</v>
      </c>
      <c r="K66">
        <v>0</v>
      </c>
      <c r="L66">
        <v>-264504</v>
      </c>
      <c r="M66">
        <f t="shared" si="0"/>
        <v>12.939920000000001</v>
      </c>
      <c r="N66">
        <f t="shared" si="1"/>
        <v>-211416</v>
      </c>
      <c r="O66">
        <v>429363</v>
      </c>
      <c r="P66">
        <f t="shared" si="2"/>
        <v>217947</v>
      </c>
      <c r="Q66">
        <f t="shared" si="3"/>
        <v>0.50760545272880986</v>
      </c>
      <c r="R66"/>
      <c r="S66" s="5"/>
      <c r="U66" s="2">
        <f>M66-($E66-5)*$Y$1</f>
        <v>12.942665000000002</v>
      </c>
      <c r="V66" s="5">
        <f>F66-K66</f>
        <v>12.887</v>
      </c>
      <c r="W66" s="5">
        <f>V66/G66</f>
        <v>-2.863777777777778</v>
      </c>
      <c r="AF66" s="2">
        <f>A66</f>
        <v>31.501666666666665</v>
      </c>
      <c r="AG66" s="2">
        <f>F66*G66</f>
        <v>-57.991500000000002</v>
      </c>
    </row>
    <row r="67" spans="1:33" x14ac:dyDescent="0.3">
      <c r="A67" s="5">
        <f t="shared" si="4"/>
        <v>32.001666666666665</v>
      </c>
      <c r="B67">
        <v>103</v>
      </c>
      <c r="C67" t="s">
        <v>290</v>
      </c>
      <c r="D67">
        <v>1644811639</v>
      </c>
      <c r="E67">
        <v>4.2229999999999999</v>
      </c>
      <c r="F67">
        <v>12.78</v>
      </c>
      <c r="G67">
        <v>-7.3979999999999997</v>
      </c>
      <c r="H67">
        <v>0.5071</v>
      </c>
      <c r="I67">
        <v>0.32450000000000001</v>
      </c>
      <c r="J67">
        <v>4.1269999999999998</v>
      </c>
      <c r="K67">
        <v>0</v>
      </c>
      <c r="L67">
        <v>-273936</v>
      </c>
      <c r="M67">
        <f t="shared" ref="M67:M87" si="5">F67-G67*$AJ$2</f>
        <v>12.86700048</v>
      </c>
      <c r="N67">
        <f t="shared" ref="N67:N87" si="6">L67-$L$2</f>
        <v>-220848</v>
      </c>
      <c r="O67">
        <v>429363</v>
      </c>
      <c r="P67">
        <f t="shared" ref="P67:P87" si="7">N67+O67</f>
        <v>208515</v>
      </c>
      <c r="Q67">
        <f t="shared" ref="Q67:Q87" si="8">P67/O67</f>
        <v>0.48563802656493454</v>
      </c>
      <c r="R67"/>
      <c r="S67" s="5">
        <v>25</v>
      </c>
      <c r="T67" s="1">
        <f>(S67-32)*5/9</f>
        <v>-3.8888888888888888</v>
      </c>
      <c r="U67" s="2">
        <f>M67-($E67-5)*$Y$1</f>
        <v>12.878655479999999</v>
      </c>
      <c r="V67" s="5">
        <f>F67-K67</f>
        <v>12.78</v>
      </c>
      <c r="W67" s="5">
        <f>V67/G67</f>
        <v>-1.7274939172749391</v>
      </c>
      <c r="AF67" s="2">
        <f>A67</f>
        <v>32.001666666666665</v>
      </c>
      <c r="AG67" s="2">
        <f>F67*G67</f>
        <v>-94.54643999999999</v>
      </c>
    </row>
    <row r="68" spans="1:33" x14ac:dyDescent="0.3">
      <c r="A68" s="5">
        <f t="shared" ref="A68:A93" si="9">(D68-$D$2)/3600</f>
        <v>32.501666666666665</v>
      </c>
      <c r="B68">
        <v>104</v>
      </c>
      <c r="C68" t="s">
        <v>289</v>
      </c>
      <c r="D68">
        <v>1644813439</v>
      </c>
      <c r="E68">
        <v>6.5720000000000001</v>
      </c>
      <c r="F68">
        <v>12.856999999999999</v>
      </c>
      <c r="G68">
        <v>-4.6230000000000002</v>
      </c>
      <c r="H68">
        <v>0.44929999999999998</v>
      </c>
      <c r="I68">
        <v>0.31969999999999998</v>
      </c>
      <c r="J68">
        <v>4.1970000000000001</v>
      </c>
      <c r="K68">
        <v>0</v>
      </c>
      <c r="L68">
        <v>-284304</v>
      </c>
      <c r="M68">
        <f t="shared" si="5"/>
        <v>12.91136648</v>
      </c>
      <c r="N68">
        <f t="shared" si="6"/>
        <v>-231216</v>
      </c>
      <c r="O68">
        <v>429363</v>
      </c>
      <c r="P68">
        <f t="shared" si="7"/>
        <v>198147</v>
      </c>
      <c r="Q68">
        <f t="shared" si="8"/>
        <v>0.4614906268122777</v>
      </c>
      <c r="R68"/>
      <c r="S68" s="5"/>
      <c r="U68" s="2">
        <f>M68-($E68-5)*$Y$1</f>
        <v>12.887786479999999</v>
      </c>
      <c r="V68" s="5">
        <f>F68-K68</f>
        <v>12.856999999999999</v>
      </c>
      <c r="W68" s="5">
        <f>V68/G68</f>
        <v>-2.7810945273631837</v>
      </c>
      <c r="AF68" s="2">
        <f>A68</f>
        <v>32.501666666666665</v>
      </c>
      <c r="AG68" s="2">
        <f>F68*G68</f>
        <v>-59.437911</v>
      </c>
    </row>
    <row r="69" spans="1:33" x14ac:dyDescent="0.3">
      <c r="A69" s="5">
        <f t="shared" si="9"/>
        <v>33.001666666666665</v>
      </c>
      <c r="B69">
        <v>105</v>
      </c>
      <c r="C69" t="s">
        <v>288</v>
      </c>
      <c r="D69">
        <v>1644815239</v>
      </c>
      <c r="E69">
        <v>6.1420000000000003</v>
      </c>
      <c r="F69">
        <v>12.84</v>
      </c>
      <c r="G69">
        <v>-4.5620000000000003</v>
      </c>
      <c r="H69">
        <v>0.437</v>
      </c>
      <c r="I69">
        <v>0.31509999999999999</v>
      </c>
      <c r="J69">
        <v>4.1840000000000002</v>
      </c>
      <c r="K69">
        <v>0</v>
      </c>
      <c r="L69">
        <v>-292272</v>
      </c>
      <c r="M69">
        <f t="shared" si="5"/>
        <v>12.893649119999999</v>
      </c>
      <c r="N69">
        <f t="shared" si="6"/>
        <v>-239184</v>
      </c>
      <c r="O69">
        <v>429363</v>
      </c>
      <c r="P69">
        <f t="shared" si="7"/>
        <v>190179</v>
      </c>
      <c r="Q69">
        <f t="shared" si="8"/>
        <v>0.44293290292829146</v>
      </c>
      <c r="R69"/>
      <c r="S69" s="5">
        <v>23</v>
      </c>
      <c r="T69" s="1">
        <f>(S69-32)*5/9</f>
        <v>-5</v>
      </c>
      <c r="U69" s="2">
        <f>M69-($E69-5)*$Y$1</f>
        <v>12.876519119999999</v>
      </c>
      <c r="V69" s="5">
        <f>F69-K69</f>
        <v>12.84</v>
      </c>
      <c r="W69" s="5">
        <f>V69/G69</f>
        <v>-2.8145550197281892</v>
      </c>
      <c r="AF69" s="2">
        <f>A69</f>
        <v>33.001666666666665</v>
      </c>
      <c r="AG69" s="2">
        <f>F69*G69</f>
        <v>-58.576080000000005</v>
      </c>
    </row>
    <row r="70" spans="1:33" x14ac:dyDescent="0.3">
      <c r="A70" s="5">
        <f t="shared" si="9"/>
        <v>33.501666666666665</v>
      </c>
      <c r="B70">
        <v>106</v>
      </c>
      <c r="C70" t="s">
        <v>287</v>
      </c>
      <c r="D70">
        <v>1644817039</v>
      </c>
      <c r="E70">
        <v>5.1820000000000004</v>
      </c>
      <c r="F70">
        <v>12.814</v>
      </c>
      <c r="G70">
        <v>-4.2530000000000001</v>
      </c>
      <c r="H70">
        <v>0.43259999999999998</v>
      </c>
      <c r="I70">
        <v>0.31040000000000001</v>
      </c>
      <c r="J70">
        <v>4.1550000000000002</v>
      </c>
      <c r="K70">
        <v>0</v>
      </c>
      <c r="L70">
        <v>-300240</v>
      </c>
      <c r="M70">
        <f t="shared" si="5"/>
        <v>12.86401528</v>
      </c>
      <c r="N70">
        <f t="shared" si="6"/>
        <v>-247152</v>
      </c>
      <c r="O70">
        <v>429363</v>
      </c>
      <c r="P70">
        <f t="shared" si="7"/>
        <v>182211</v>
      </c>
      <c r="Q70">
        <f t="shared" si="8"/>
        <v>0.42437517904430516</v>
      </c>
      <c r="R70"/>
      <c r="S70" s="5"/>
      <c r="U70" s="2">
        <f>M70-($E70-5)*$Y$1</f>
        <v>12.861285280000001</v>
      </c>
      <c r="V70" s="5">
        <f>F70-K70</f>
        <v>12.814</v>
      </c>
      <c r="W70" s="5">
        <f>V70/G70</f>
        <v>-3.0129320479661414</v>
      </c>
      <c r="AF70" s="2">
        <f>A70</f>
        <v>33.501666666666665</v>
      </c>
      <c r="AG70" s="2">
        <f>F70*G70</f>
        <v>-54.497942000000002</v>
      </c>
    </row>
    <row r="71" spans="1:33" x14ac:dyDescent="0.3">
      <c r="A71" s="5">
        <f t="shared" si="9"/>
        <v>34.001666666666665</v>
      </c>
      <c r="B71">
        <v>107</v>
      </c>
      <c r="C71" t="s">
        <v>286</v>
      </c>
      <c r="D71">
        <v>1644818839</v>
      </c>
      <c r="E71">
        <v>4.3029999999999999</v>
      </c>
      <c r="F71">
        <v>12.78</v>
      </c>
      <c r="G71">
        <v>-4.5620000000000003</v>
      </c>
      <c r="H71">
        <v>0.42709999999999998</v>
      </c>
      <c r="I71">
        <v>0.30590000000000001</v>
      </c>
      <c r="J71">
        <v>4.1280000000000001</v>
      </c>
      <c r="K71">
        <v>0</v>
      </c>
      <c r="L71">
        <v>-308232</v>
      </c>
      <c r="M71">
        <f t="shared" si="5"/>
        <v>12.833649119999999</v>
      </c>
      <c r="N71">
        <f t="shared" si="6"/>
        <v>-255144</v>
      </c>
      <c r="O71">
        <v>429363</v>
      </c>
      <c r="P71">
        <f t="shared" si="7"/>
        <v>174219</v>
      </c>
      <c r="Q71">
        <f t="shared" si="8"/>
        <v>0.40576155840163219</v>
      </c>
      <c r="R71"/>
      <c r="S71" s="5">
        <v>21</v>
      </c>
      <c r="T71" s="1">
        <f>(S71-32)*5/9</f>
        <v>-6.1111111111111107</v>
      </c>
      <c r="U71" s="2">
        <f>M71-($E71-5)*$Y$1</f>
        <v>12.844104119999999</v>
      </c>
      <c r="V71" s="5">
        <f>F71-K71</f>
        <v>12.78</v>
      </c>
      <c r="W71" s="5">
        <f>V71/G71</f>
        <v>-2.801402893467777</v>
      </c>
      <c r="AF71" s="2">
        <f>A71</f>
        <v>34.001666666666665</v>
      </c>
      <c r="AG71" s="2">
        <f>F71*G71</f>
        <v>-58.30236</v>
      </c>
    </row>
    <row r="72" spans="1:33" x14ac:dyDescent="0.3">
      <c r="A72" s="5">
        <f t="shared" si="9"/>
        <v>34.501666666666665</v>
      </c>
      <c r="B72">
        <v>108</v>
      </c>
      <c r="C72" t="s">
        <v>285</v>
      </c>
      <c r="D72">
        <v>1644820639</v>
      </c>
      <c r="E72">
        <v>6.14</v>
      </c>
      <c r="F72">
        <v>12.741</v>
      </c>
      <c r="G72">
        <v>-4.5</v>
      </c>
      <c r="H72">
        <v>0.37209999999999999</v>
      </c>
      <c r="I72">
        <v>0.3014</v>
      </c>
      <c r="J72">
        <v>4.1840000000000002</v>
      </c>
      <c r="K72">
        <v>0</v>
      </c>
      <c r="L72">
        <v>-320280</v>
      </c>
      <c r="M72">
        <f t="shared" si="5"/>
        <v>12.79392</v>
      </c>
      <c r="N72">
        <f t="shared" si="6"/>
        <v>-267192</v>
      </c>
      <c r="O72">
        <v>429363</v>
      </c>
      <c r="P72">
        <f t="shared" si="7"/>
        <v>162171</v>
      </c>
      <c r="Q72">
        <f t="shared" si="8"/>
        <v>0.37770138554090593</v>
      </c>
      <c r="R72"/>
      <c r="S72" s="5"/>
      <c r="U72" s="2">
        <f>M72-($E72-5)*$Y$1</f>
        <v>12.776820000000001</v>
      </c>
      <c r="V72" s="5">
        <f>F72-K72</f>
        <v>12.741</v>
      </c>
      <c r="W72" s="5">
        <f>V72/G72</f>
        <v>-2.8313333333333333</v>
      </c>
      <c r="AF72" s="2">
        <f>A72</f>
        <v>34.501666666666665</v>
      </c>
      <c r="AG72" s="2">
        <f>F72*G72</f>
        <v>-57.334499999999998</v>
      </c>
    </row>
    <row r="73" spans="1:33" x14ac:dyDescent="0.3">
      <c r="A73" s="5">
        <f t="shared" si="9"/>
        <v>35.001666666666665</v>
      </c>
      <c r="B73">
        <v>109</v>
      </c>
      <c r="C73" t="s">
        <v>284</v>
      </c>
      <c r="D73">
        <v>1644822439</v>
      </c>
      <c r="E73">
        <v>6.2320000000000002</v>
      </c>
      <c r="F73">
        <v>12.711</v>
      </c>
      <c r="G73">
        <v>-4.6230000000000002</v>
      </c>
      <c r="H73">
        <v>0.3513</v>
      </c>
      <c r="I73">
        <v>0.29699999999999999</v>
      </c>
      <c r="J73">
        <v>4.1870000000000003</v>
      </c>
      <c r="K73">
        <v>0</v>
      </c>
      <c r="L73">
        <v>-328368</v>
      </c>
      <c r="M73">
        <f t="shared" si="5"/>
        <v>12.765366480000001</v>
      </c>
      <c r="N73">
        <f t="shared" si="6"/>
        <v>-275280</v>
      </c>
      <c r="O73">
        <v>429363</v>
      </c>
      <c r="P73">
        <f t="shared" si="7"/>
        <v>154083</v>
      </c>
      <c r="Q73">
        <f t="shared" si="8"/>
        <v>0.35886417786348612</v>
      </c>
      <c r="R73"/>
      <c r="S73" s="5">
        <v>20</v>
      </c>
      <c r="T73" s="1">
        <f>(S73-32)*5/9</f>
        <v>-6.666666666666667</v>
      </c>
      <c r="U73" s="2">
        <f>M73-($E73-5)*$Y$1</f>
        <v>12.746886480000001</v>
      </c>
      <c r="V73" s="5">
        <f>F73-K73</f>
        <v>12.711</v>
      </c>
      <c r="W73" s="5">
        <f>V73/G73</f>
        <v>-2.7495133030499677</v>
      </c>
      <c r="AF73" s="2">
        <f>A73</f>
        <v>35.001666666666665</v>
      </c>
      <c r="AG73" s="2">
        <f>F73*G73</f>
        <v>-58.762953000000003</v>
      </c>
    </row>
    <row r="74" spans="1:33" x14ac:dyDescent="0.3">
      <c r="A74" s="5">
        <f t="shared" si="9"/>
        <v>35.501944444444447</v>
      </c>
      <c r="B74">
        <v>110</v>
      </c>
      <c r="C74" t="s">
        <v>283</v>
      </c>
      <c r="D74">
        <v>1644824240</v>
      </c>
      <c r="E74">
        <v>5.2830000000000004</v>
      </c>
      <c r="F74">
        <v>12.667999999999999</v>
      </c>
      <c r="G74">
        <v>-4.6230000000000002</v>
      </c>
      <c r="H74">
        <v>0.3473</v>
      </c>
      <c r="I74">
        <v>0.29270000000000002</v>
      </c>
      <c r="J74">
        <v>4.1580000000000004</v>
      </c>
      <c r="K74">
        <v>0</v>
      </c>
      <c r="L74">
        <v>-336408</v>
      </c>
      <c r="M74">
        <f t="shared" si="5"/>
        <v>12.72236648</v>
      </c>
      <c r="N74">
        <f t="shared" si="6"/>
        <v>-283320</v>
      </c>
      <c r="O74">
        <v>429363</v>
      </c>
      <c r="P74">
        <f t="shared" si="7"/>
        <v>146043</v>
      </c>
      <c r="Q74">
        <f t="shared" si="8"/>
        <v>0.34013876370343976</v>
      </c>
      <c r="R74"/>
      <c r="S74" s="5"/>
      <c r="U74" s="2">
        <f>M74-($E74-5)*$Y$1</f>
        <v>12.718121480000001</v>
      </c>
      <c r="V74" s="5">
        <f>F74-K74</f>
        <v>12.667999999999999</v>
      </c>
      <c r="W74" s="5">
        <f>V74/G74</f>
        <v>-2.7402119835604584</v>
      </c>
      <c r="AF74" s="2">
        <f>A74</f>
        <v>35.501944444444447</v>
      </c>
      <c r="AG74" s="2">
        <f>F74*G74</f>
        <v>-58.564163999999998</v>
      </c>
    </row>
    <row r="75" spans="1:33" x14ac:dyDescent="0.3">
      <c r="A75" s="5">
        <f t="shared" si="9"/>
        <v>36.001944444444447</v>
      </c>
      <c r="B75">
        <v>111</v>
      </c>
      <c r="C75" t="s">
        <v>282</v>
      </c>
      <c r="D75">
        <v>1644826040</v>
      </c>
      <c r="E75">
        <v>4.3019999999999996</v>
      </c>
      <c r="F75">
        <v>12.621</v>
      </c>
      <c r="G75">
        <v>-4.7469999999999999</v>
      </c>
      <c r="H75">
        <v>0.34370000000000001</v>
      </c>
      <c r="I75">
        <v>0.28839999999999999</v>
      </c>
      <c r="J75">
        <v>4.1280000000000001</v>
      </c>
      <c r="K75">
        <v>0</v>
      </c>
      <c r="L75">
        <v>-344496</v>
      </c>
      <c r="M75">
        <f t="shared" si="5"/>
        <v>12.676824720000001</v>
      </c>
      <c r="N75">
        <f t="shared" si="6"/>
        <v>-291408</v>
      </c>
      <c r="O75">
        <v>429363</v>
      </c>
      <c r="P75">
        <f t="shared" si="7"/>
        <v>137955</v>
      </c>
      <c r="Q75">
        <f t="shared" si="8"/>
        <v>0.32130155602601995</v>
      </c>
      <c r="R75"/>
      <c r="S75" s="5">
        <v>20</v>
      </c>
      <c r="T75" s="1">
        <f>(S75-32)*5/9</f>
        <v>-6.666666666666667</v>
      </c>
      <c r="U75" s="2">
        <f>M75-($E75-5)*$Y$1</f>
        <v>12.687294720000001</v>
      </c>
      <c r="V75" s="5">
        <f>F75-K75</f>
        <v>12.621</v>
      </c>
      <c r="W75" s="5">
        <f>V75/G75</f>
        <v>-2.6587318306298715</v>
      </c>
      <c r="AF75" s="2">
        <f>A75</f>
        <v>36.001944444444447</v>
      </c>
      <c r="AG75" s="2">
        <f>F75*G75</f>
        <v>-59.911887</v>
      </c>
    </row>
    <row r="76" spans="1:33" x14ac:dyDescent="0.3">
      <c r="A76" s="5">
        <f t="shared" si="9"/>
        <v>36.501944444444447</v>
      </c>
      <c r="B76">
        <v>112</v>
      </c>
      <c r="C76" t="s">
        <v>281</v>
      </c>
      <c r="D76">
        <v>1644827840</v>
      </c>
      <c r="E76">
        <v>5.91</v>
      </c>
      <c r="F76">
        <v>12.53</v>
      </c>
      <c r="G76">
        <v>-4.5620000000000003</v>
      </c>
      <c r="H76">
        <v>0.29060000000000002</v>
      </c>
      <c r="I76">
        <v>0.28420000000000001</v>
      </c>
      <c r="J76">
        <v>4.1769999999999996</v>
      </c>
      <c r="K76">
        <v>0</v>
      </c>
      <c r="L76">
        <v>-356832</v>
      </c>
      <c r="M76">
        <f t="shared" si="5"/>
        <v>12.583649119999999</v>
      </c>
      <c r="N76">
        <f t="shared" si="6"/>
        <v>-303744</v>
      </c>
      <c r="O76">
        <v>429363</v>
      </c>
      <c r="P76">
        <f t="shared" si="7"/>
        <v>125619</v>
      </c>
      <c r="Q76">
        <f t="shared" si="8"/>
        <v>0.29257062206105322</v>
      </c>
      <c r="R76"/>
      <c r="S76" s="5"/>
      <c r="U76" s="2">
        <f>M76-($E76-5)*$Y$1</f>
        <v>12.569999119999999</v>
      </c>
      <c r="V76" s="5">
        <f>F76-K76</f>
        <v>12.53</v>
      </c>
      <c r="W76" s="5">
        <f>V76/G76</f>
        <v>-2.7466023673827267</v>
      </c>
      <c r="AF76" s="2">
        <f>A76</f>
        <v>36.501944444444447</v>
      </c>
      <c r="AG76" s="2">
        <f>F76*G76</f>
        <v>-57.161859999999997</v>
      </c>
    </row>
    <row r="77" spans="1:33" x14ac:dyDescent="0.3">
      <c r="A77" s="5">
        <f t="shared" si="9"/>
        <v>37.001944444444447</v>
      </c>
      <c r="B77">
        <v>113</v>
      </c>
      <c r="C77" t="s">
        <v>280</v>
      </c>
      <c r="D77">
        <v>1644829640</v>
      </c>
      <c r="E77">
        <v>6.2380000000000004</v>
      </c>
      <c r="F77">
        <v>12.492000000000001</v>
      </c>
      <c r="G77">
        <v>-4.7469999999999999</v>
      </c>
      <c r="H77">
        <v>0.2656</v>
      </c>
      <c r="I77">
        <v>0.28000000000000003</v>
      </c>
      <c r="J77">
        <v>4.1870000000000003</v>
      </c>
      <c r="K77">
        <v>0</v>
      </c>
      <c r="L77">
        <v>-364944</v>
      </c>
      <c r="M77">
        <f t="shared" si="5"/>
        <v>12.547824720000001</v>
      </c>
      <c r="N77">
        <f t="shared" si="6"/>
        <v>-311856</v>
      </c>
      <c r="O77">
        <v>429363</v>
      </c>
      <c r="P77">
        <f t="shared" si="7"/>
        <v>117507</v>
      </c>
      <c r="Q77">
        <f t="shared" si="8"/>
        <v>0.27367751762494674</v>
      </c>
      <c r="R77"/>
      <c r="S77" s="5">
        <v>19</v>
      </c>
      <c r="T77" s="1">
        <f>(S77-32)*5/9</f>
        <v>-7.2222222222222223</v>
      </c>
      <c r="U77" s="2">
        <f>M77-($E77-5)*$Y$1</f>
        <v>12.529254720000001</v>
      </c>
      <c r="V77" s="5">
        <f>F77-K77</f>
        <v>12.492000000000001</v>
      </c>
      <c r="W77" s="5">
        <f>V77/G77</f>
        <v>-2.6315567726985467</v>
      </c>
      <c r="AF77" s="2">
        <f>A77</f>
        <v>37.001944444444447</v>
      </c>
      <c r="AG77" s="2">
        <f>F77*G77</f>
        <v>-59.299524000000005</v>
      </c>
    </row>
    <row r="78" spans="1:33" x14ac:dyDescent="0.3">
      <c r="A78" s="5">
        <f t="shared" si="9"/>
        <v>37.270555555555553</v>
      </c>
      <c r="B78">
        <v>114</v>
      </c>
      <c r="C78" t="s">
        <v>279</v>
      </c>
      <c r="D78">
        <v>1644830607</v>
      </c>
      <c r="E78">
        <v>5.7320000000000002</v>
      </c>
      <c r="F78">
        <v>12.448</v>
      </c>
      <c r="G78">
        <v>-4.6230000000000002</v>
      </c>
      <c r="H78">
        <v>0.2636</v>
      </c>
      <c r="I78">
        <v>0.27779999999999999</v>
      </c>
      <c r="J78">
        <v>4.1719999999999997</v>
      </c>
      <c r="K78">
        <v>0</v>
      </c>
      <c r="L78">
        <v>-369336</v>
      </c>
      <c r="M78">
        <f t="shared" si="5"/>
        <v>12.502366480000001</v>
      </c>
      <c r="N78">
        <f t="shared" si="6"/>
        <v>-316248</v>
      </c>
      <c r="O78">
        <v>429363</v>
      </c>
      <c r="P78">
        <f t="shared" si="7"/>
        <v>113115</v>
      </c>
      <c r="Q78">
        <f t="shared" si="8"/>
        <v>0.26344841078527959</v>
      </c>
      <c r="R78"/>
      <c r="S78" s="5"/>
      <c r="U78" s="2">
        <f>M78-($E78-5)*$Y$1</f>
        <v>12.491386480000001</v>
      </c>
      <c r="V78" s="5">
        <f>F78-K78</f>
        <v>12.448</v>
      </c>
      <c r="W78" s="5">
        <f>V78/G78</f>
        <v>-2.6926238373350637</v>
      </c>
      <c r="AF78" s="2">
        <f>A78</f>
        <v>37.270555555555553</v>
      </c>
      <c r="AG78" s="2">
        <f>F78*G78</f>
        <v>-57.547104000000004</v>
      </c>
    </row>
    <row r="79" spans="1:33" x14ac:dyDescent="0.3">
      <c r="A79" s="5">
        <f t="shared" si="9"/>
        <v>37.271944444444443</v>
      </c>
      <c r="B79">
        <v>13</v>
      </c>
      <c r="C79" t="s">
        <v>406</v>
      </c>
      <c r="D79">
        <v>1644830612</v>
      </c>
      <c r="E79">
        <v>5.7320000000000002</v>
      </c>
      <c r="F79">
        <v>12.444000000000001</v>
      </c>
      <c r="G79">
        <v>-4.5</v>
      </c>
      <c r="H79">
        <v>0.2636</v>
      </c>
      <c r="I79">
        <v>0.27779999999999999</v>
      </c>
      <c r="J79">
        <v>4.1719999999999997</v>
      </c>
      <c r="K79">
        <v>0</v>
      </c>
      <c r="L79">
        <v>-369360</v>
      </c>
      <c r="M79">
        <f t="shared" ref="M79:M87" si="10">F79-G79*$AJ$2</f>
        <v>12.496920000000001</v>
      </c>
      <c r="N79">
        <f t="shared" si="6"/>
        <v>-316272</v>
      </c>
      <c r="O79">
        <v>429364</v>
      </c>
      <c r="P79">
        <f t="shared" ref="P79:P87" si="11">N79+O79</f>
        <v>113092</v>
      </c>
      <c r="Q79">
        <f t="shared" ref="Q79:Q87" si="12">P79/O79</f>
        <v>0.2633942296047177</v>
      </c>
      <c r="R79"/>
      <c r="S79" s="5"/>
      <c r="U79" s="2">
        <f t="shared" ref="U79:U84" si="13">M79-($E79-5)*$Y$1</f>
        <v>12.485940000000001</v>
      </c>
      <c r="V79" s="5">
        <f t="shared" ref="V79:V84" si="14">F79-K79</f>
        <v>12.444000000000001</v>
      </c>
      <c r="W79" s="5">
        <f t="shared" ref="W79:W84" si="15">V79/G79</f>
        <v>-2.7653333333333334</v>
      </c>
      <c r="AF79" s="2">
        <f>A79</f>
        <v>37.271944444444443</v>
      </c>
      <c r="AG79" s="2">
        <f>F79*G79</f>
        <v>-55.998000000000005</v>
      </c>
    </row>
    <row r="80" spans="1:33" x14ac:dyDescent="0.3">
      <c r="A80" s="5">
        <f t="shared" si="9"/>
        <v>37.501944444444447</v>
      </c>
      <c r="B80">
        <v>14</v>
      </c>
      <c r="C80" t="s">
        <v>407</v>
      </c>
      <c r="D80">
        <v>1644831440</v>
      </c>
      <c r="E80">
        <v>5.2080000000000002</v>
      </c>
      <c r="F80">
        <v>12.379</v>
      </c>
      <c r="G80">
        <v>-4.7469999999999999</v>
      </c>
      <c r="H80">
        <v>0.26319999999999999</v>
      </c>
      <c r="I80">
        <v>0.27589999999999998</v>
      </c>
      <c r="J80">
        <v>4.1559999999999997</v>
      </c>
      <c r="K80">
        <v>0</v>
      </c>
      <c r="L80">
        <v>-373104</v>
      </c>
      <c r="M80">
        <f t="shared" si="10"/>
        <v>12.43482472</v>
      </c>
      <c r="N80">
        <f t="shared" si="6"/>
        <v>-320016</v>
      </c>
      <c r="O80">
        <v>429365</v>
      </c>
      <c r="P80">
        <f t="shared" si="11"/>
        <v>109349</v>
      </c>
      <c r="Q80">
        <f t="shared" si="12"/>
        <v>0.25467609143735515</v>
      </c>
      <c r="R80"/>
      <c r="S80" s="5"/>
      <c r="U80" s="2">
        <f t="shared" si="13"/>
        <v>12.431704720000001</v>
      </c>
      <c r="V80" s="5">
        <f t="shared" si="14"/>
        <v>12.379</v>
      </c>
      <c r="W80" s="5">
        <f t="shared" si="15"/>
        <v>-2.6077522645881608</v>
      </c>
      <c r="AF80" s="2">
        <f>A80</f>
        <v>37.501944444444447</v>
      </c>
      <c r="AG80" s="2">
        <f>F80*G80</f>
        <v>-58.763112999999997</v>
      </c>
    </row>
    <row r="81" spans="1:33" x14ac:dyDescent="0.3">
      <c r="A81" s="5">
        <f t="shared" si="9"/>
        <v>38.001944444444447</v>
      </c>
      <c r="B81">
        <v>15</v>
      </c>
      <c r="C81" t="s">
        <v>408</v>
      </c>
      <c r="D81">
        <v>1644833240</v>
      </c>
      <c r="E81">
        <v>4.1269999999999998</v>
      </c>
      <c r="F81">
        <v>11.893000000000001</v>
      </c>
      <c r="G81">
        <v>-7.6449999999999996</v>
      </c>
      <c r="H81">
        <v>0.25919999999999999</v>
      </c>
      <c r="I81">
        <v>0.27189999999999998</v>
      </c>
      <c r="J81">
        <v>4.1230000000000002</v>
      </c>
      <c r="K81">
        <v>0</v>
      </c>
      <c r="L81">
        <v>-382440</v>
      </c>
      <c r="M81">
        <f t="shared" si="10"/>
        <v>11.982905200000001</v>
      </c>
      <c r="N81">
        <f t="shared" si="6"/>
        <v>-329352</v>
      </c>
      <c r="O81">
        <v>429366</v>
      </c>
      <c r="P81">
        <f t="shared" si="11"/>
        <v>100014</v>
      </c>
      <c r="Q81">
        <f t="shared" si="12"/>
        <v>0.23293414010424673</v>
      </c>
      <c r="R81"/>
      <c r="S81" s="5">
        <v>18</v>
      </c>
      <c r="T81" s="1">
        <f>(S81-32)*5/9</f>
        <v>-7.7777777777777777</v>
      </c>
      <c r="U81" s="2">
        <f t="shared" si="13"/>
        <v>11.996000200000001</v>
      </c>
      <c r="V81" s="5">
        <f t="shared" si="14"/>
        <v>11.893000000000001</v>
      </c>
      <c r="W81" s="5">
        <f t="shared" si="15"/>
        <v>-1.5556572923479399</v>
      </c>
      <c r="AF81" s="2">
        <f>A81</f>
        <v>38.001944444444447</v>
      </c>
      <c r="AG81" s="2">
        <f>F81*G81</f>
        <v>-90.921985000000006</v>
      </c>
    </row>
    <row r="82" spans="1:33" x14ac:dyDescent="0.3">
      <c r="A82" s="5">
        <f t="shared" si="9"/>
        <v>38.501944444444447</v>
      </c>
      <c r="B82">
        <v>16</v>
      </c>
      <c r="C82" t="s">
        <v>409</v>
      </c>
      <c r="D82">
        <v>1644835040</v>
      </c>
      <c r="E82">
        <v>5.9729999999999999</v>
      </c>
      <c r="F82">
        <v>10.571</v>
      </c>
      <c r="G82">
        <v>-5.4870000000000001</v>
      </c>
      <c r="H82">
        <v>0.19869999999999999</v>
      </c>
      <c r="I82">
        <v>0.26790000000000003</v>
      </c>
      <c r="J82">
        <v>4.1790000000000003</v>
      </c>
      <c r="K82">
        <v>0</v>
      </c>
      <c r="L82">
        <v>-395640</v>
      </c>
      <c r="M82">
        <f t="shared" si="10"/>
        <v>10.635527119999999</v>
      </c>
      <c r="N82">
        <f t="shared" si="6"/>
        <v>-342552</v>
      </c>
      <c r="O82">
        <v>429367</v>
      </c>
      <c r="P82">
        <f t="shared" si="11"/>
        <v>86815</v>
      </c>
      <c r="Q82">
        <f t="shared" si="12"/>
        <v>0.20219299573558286</v>
      </c>
      <c r="R82"/>
      <c r="S82" s="5"/>
      <c r="U82" s="2">
        <f t="shared" si="13"/>
        <v>10.620932119999999</v>
      </c>
      <c r="V82" s="5">
        <f t="shared" si="14"/>
        <v>10.571</v>
      </c>
      <c r="W82" s="5">
        <f t="shared" si="15"/>
        <v>-1.9265536723163841</v>
      </c>
      <c r="AF82" s="2">
        <f>A82</f>
        <v>38.501944444444447</v>
      </c>
      <c r="AG82" s="2">
        <f>F82*G82</f>
        <v>-58.003076999999998</v>
      </c>
    </row>
    <row r="83" spans="1:33" x14ac:dyDescent="0.3">
      <c r="A83" s="5">
        <f t="shared" si="9"/>
        <v>39.001944444444447</v>
      </c>
      <c r="B83">
        <v>17</v>
      </c>
      <c r="C83" t="s">
        <v>410</v>
      </c>
      <c r="D83">
        <v>1644836840</v>
      </c>
      <c r="E83">
        <v>6.0750000000000002</v>
      </c>
      <c r="F83">
        <v>10.484999999999999</v>
      </c>
      <c r="G83">
        <v>-0.8</v>
      </c>
      <c r="H83">
        <v>0.18959999999999999</v>
      </c>
      <c r="I83">
        <v>0.26390000000000002</v>
      </c>
      <c r="J83">
        <v>4.1820000000000004</v>
      </c>
      <c r="K83">
        <v>0</v>
      </c>
      <c r="L83">
        <v>-398592</v>
      </c>
      <c r="M83">
        <f t="shared" si="10"/>
        <v>10.494408</v>
      </c>
      <c r="N83">
        <f t="shared" si="6"/>
        <v>-345504</v>
      </c>
      <c r="O83">
        <v>429368</v>
      </c>
      <c r="P83">
        <f t="shared" si="11"/>
        <v>83864</v>
      </c>
      <c r="Q83">
        <f t="shared" si="12"/>
        <v>0.1953196325762516</v>
      </c>
      <c r="R83"/>
      <c r="S83" s="5">
        <v>17</v>
      </c>
      <c r="T83" s="1">
        <f>(S83-32)*5/9</f>
        <v>-8.3333333333333339</v>
      </c>
      <c r="U83" s="2">
        <f t="shared" si="13"/>
        <v>10.478282999999999</v>
      </c>
      <c r="V83" s="5">
        <f t="shared" si="14"/>
        <v>10.484999999999999</v>
      </c>
      <c r="W83" s="5">
        <f t="shared" si="15"/>
        <v>-13.106249999999999</v>
      </c>
      <c r="AF83" s="2">
        <f>A83</f>
        <v>39.001944444444447</v>
      </c>
      <c r="AG83" s="2">
        <f>F83*G83</f>
        <v>-8.3879999999999999</v>
      </c>
    </row>
    <row r="84" spans="1:33" x14ac:dyDescent="0.3">
      <c r="A84" s="5">
        <f t="shared" si="9"/>
        <v>39.501944444444447</v>
      </c>
      <c r="B84">
        <v>18</v>
      </c>
      <c r="C84" t="s">
        <v>411</v>
      </c>
      <c r="D84">
        <v>1644838640</v>
      </c>
      <c r="E84">
        <v>4.9029999999999996</v>
      </c>
      <c r="F84">
        <v>9.9209999999999994</v>
      </c>
      <c r="G84">
        <v>-0.8</v>
      </c>
      <c r="H84">
        <v>0.2059</v>
      </c>
      <c r="I84">
        <v>0.2601</v>
      </c>
      <c r="J84">
        <v>4.1470000000000002</v>
      </c>
      <c r="K84">
        <v>0</v>
      </c>
      <c r="L84">
        <v>-400032</v>
      </c>
      <c r="M84">
        <f t="shared" si="10"/>
        <v>9.9304079999999999</v>
      </c>
      <c r="N84">
        <f t="shared" si="6"/>
        <v>-346944</v>
      </c>
      <c r="O84">
        <v>429369</v>
      </c>
      <c r="P84">
        <f t="shared" si="11"/>
        <v>82425</v>
      </c>
      <c r="Q84">
        <f t="shared" si="12"/>
        <v>0.19196774802093305</v>
      </c>
      <c r="R84"/>
      <c r="S84" s="5">
        <v>17</v>
      </c>
      <c r="T84" s="1">
        <f>(S84-32)*5/9</f>
        <v>-8.3333333333333339</v>
      </c>
      <c r="U84" s="2">
        <f t="shared" si="13"/>
        <v>9.9318629999999999</v>
      </c>
      <c r="V84" s="5">
        <f t="shared" si="14"/>
        <v>9.9209999999999994</v>
      </c>
      <c r="W84" s="5">
        <f t="shared" si="15"/>
        <v>-12.401249999999999</v>
      </c>
      <c r="AF84" s="2">
        <f>A84</f>
        <v>39.501944444444447</v>
      </c>
      <c r="AG84" s="2">
        <f>F84*G84</f>
        <v>-7.9367999999999999</v>
      </c>
    </row>
    <row r="85" spans="1:33" x14ac:dyDescent="0.3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5"/>
      <c r="U85" s="5"/>
      <c r="V85" s="5"/>
      <c r="W85" s="5"/>
      <c r="AF85" s="2">
        <f>A85</f>
        <v>0</v>
      </c>
      <c r="AG85" s="2">
        <f>F85*G85</f>
        <v>0</v>
      </c>
    </row>
    <row r="86" spans="1:33" x14ac:dyDescent="0.3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5"/>
      <c r="U86" s="5"/>
      <c r="V86" s="5"/>
      <c r="W86" s="5"/>
      <c r="AF86" s="2">
        <f>A86</f>
        <v>0</v>
      </c>
      <c r="AG86" s="2">
        <f>F86*G86</f>
        <v>0</v>
      </c>
    </row>
    <row r="87" spans="1:33" x14ac:dyDescent="0.3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5"/>
      <c r="U87" s="5"/>
      <c r="V87" s="5"/>
      <c r="W87" s="5"/>
      <c r="AF87" s="2">
        <f>A87</f>
        <v>0</v>
      </c>
      <c r="AG87" s="2">
        <f>F87*G87</f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20220214_042034</vt:lpstr>
      <vt:lpstr>5 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David Gutz</cp:lastModifiedBy>
  <dcterms:created xsi:type="dcterms:W3CDTF">2022-01-29T11:45:24Z</dcterms:created>
  <dcterms:modified xsi:type="dcterms:W3CDTF">2022-02-14T13:23:25Z</dcterms:modified>
</cp:coreProperties>
</file>