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Model!$A$15:$L$28</definedName>
    <definedName name="solver_adj" localSheetId="3" hidden="1">Model!$C$9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Model!$B$10</definedName>
    <definedName name="solver_lhs2" localSheetId="3" hidden="1">Model!$B$10</definedName>
    <definedName name="solver_lhs3" localSheetId="3" hidden="1">Model!$B$10</definedName>
    <definedName name="solver_lhs4" localSheetId="3" hidden="1">Model!$B$10</definedName>
    <definedName name="solver_lhs5" localSheetId="3" hidden="1">Model!$B$12</definedName>
    <definedName name="solver_lhs6" localSheetId="3" hidden="1">Model!$B$12</definedName>
    <definedName name="solver_lhs7" localSheetId="3" hidden="1">Model!$B$12</definedName>
    <definedName name="solver_lhs8" localSheetId="3" hidden="1">Model!$B$12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6" i="4" l="1"/>
  <c r="M18" i="4"/>
  <c r="M15" i="4"/>
  <c r="M17" i="4"/>
  <c r="D29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9" i="4" l="1"/>
</calcChain>
</file>

<file path=xl/sharedStrings.xml><?xml version="1.0" encoding="utf-8"?>
<sst xmlns="http://schemas.openxmlformats.org/spreadsheetml/2006/main" count="44" uniqueCount="42">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</sst>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7520"/>
        <c:axId val="668720856"/>
      </c:scatterChart>
      <c:valAx>
        <c:axId val="66872752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0856"/>
        <c:crosses val="autoZero"/>
        <c:crossBetween val="midCat"/>
      </c:valAx>
      <c:valAx>
        <c:axId val="668720856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1832"/>
        <c:axId val="668727128"/>
      </c:scatterChart>
      <c:valAx>
        <c:axId val="668731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128"/>
        <c:crosses val="autoZero"/>
        <c:crossBetween val="midCat"/>
      </c:valAx>
      <c:valAx>
        <c:axId val="6687271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1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480"/>
        <c:axId val="668722816"/>
      </c:scatterChart>
      <c:valAx>
        <c:axId val="66872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816"/>
        <c:crosses val="autoZero"/>
        <c:crossBetween val="midCat"/>
      </c:valAx>
      <c:valAx>
        <c:axId val="6687228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872"/>
        <c:axId val="668739672"/>
      </c:scatterChart>
      <c:valAx>
        <c:axId val="668729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9672"/>
        <c:crosses val="autoZero"/>
        <c:crossBetween val="midCat"/>
      </c:valAx>
      <c:valAx>
        <c:axId val="6687396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8104"/>
        <c:axId val="668736928"/>
      </c:scatterChart>
      <c:valAx>
        <c:axId val="668738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6928"/>
        <c:crosses val="autoZero"/>
        <c:crossBetween val="midCat"/>
      </c:valAx>
      <c:valAx>
        <c:axId val="6687369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81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38888"/>
        <c:axId val="668736536"/>
      </c:lineChart>
      <c:catAx>
        <c:axId val="6687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6536"/>
        <c:crosses val="autoZero"/>
        <c:auto val="1"/>
        <c:lblAlgn val="ctr"/>
        <c:lblOffset val="100"/>
        <c:noMultiLvlLbl val="0"/>
      </c:catAx>
      <c:valAx>
        <c:axId val="6687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3008"/>
        <c:axId val="668733400"/>
      </c:scatterChart>
      <c:valAx>
        <c:axId val="66873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3400"/>
        <c:crosses val="autoZero"/>
        <c:crossBetween val="midCat"/>
      </c:valAx>
      <c:valAx>
        <c:axId val="66873340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4184"/>
        <c:axId val="668734576"/>
      </c:scatterChart>
      <c:valAx>
        <c:axId val="6687341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576"/>
        <c:crosses val="autoZero"/>
        <c:crossBetween val="midCat"/>
        <c:majorUnit val="0.1"/>
      </c:valAx>
      <c:valAx>
        <c:axId val="66873457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3600"/>
        <c:axId val="668720464"/>
      </c:scatterChart>
      <c:valAx>
        <c:axId val="66872360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0464"/>
        <c:crosses val="autoZero"/>
        <c:crossBetween val="midCat"/>
      </c:valAx>
      <c:valAx>
        <c:axId val="668720464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600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0264"/>
        <c:axId val="668724776"/>
      </c:scatterChart>
      <c:valAx>
        <c:axId val="668730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4776"/>
        <c:crosses val="autoZero"/>
        <c:crossBetween val="midCat"/>
        <c:majorUnit val="0.1"/>
      </c:valAx>
      <c:valAx>
        <c:axId val="66872477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6736"/>
        <c:axId val="668731048"/>
      </c:scatterChart>
      <c:valAx>
        <c:axId val="668726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1048"/>
        <c:crosses val="autoZero"/>
        <c:crossBetween val="midCat"/>
        <c:majorUnit val="10"/>
      </c:valAx>
      <c:valAx>
        <c:axId val="66873104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09632"/>
        <c:axId val="712608848"/>
      </c:scatterChart>
      <c:valAx>
        <c:axId val="7126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8848"/>
        <c:crosses val="autoZero"/>
        <c:crossBetween val="midCat"/>
      </c:valAx>
      <c:valAx>
        <c:axId val="712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1640"/>
        <c:axId val="668723992"/>
      </c:scatterChart>
      <c:valAx>
        <c:axId val="6687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992"/>
        <c:crosses val="autoZero"/>
        <c:crossBetween val="midCat"/>
      </c:valAx>
      <c:valAx>
        <c:axId val="668723992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2032"/>
        <c:axId val="668727912"/>
      </c:scatterChart>
      <c:valAx>
        <c:axId val="66872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912"/>
        <c:crosses val="autoZero"/>
        <c:crossBetween val="midCat"/>
      </c:valAx>
      <c:valAx>
        <c:axId val="66872791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5168"/>
        <c:axId val="668722424"/>
      </c:scatterChart>
      <c:valAx>
        <c:axId val="668725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424"/>
        <c:crosses val="autoZero"/>
        <c:crossBetween val="midCat"/>
      </c:valAx>
      <c:valAx>
        <c:axId val="6687224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5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8696"/>
        <c:axId val="668725952"/>
      </c:scatterChart>
      <c:valAx>
        <c:axId val="668728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5952"/>
        <c:crosses val="autoZero"/>
        <c:crossBetween val="midCat"/>
      </c:valAx>
      <c:valAx>
        <c:axId val="6687259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8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image" Target="../media/image4.png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14</xdr:col>
      <xdr:colOff>548640</xdr:colOff>
      <xdr:row>10</xdr:row>
      <xdr:rowOff>140970</xdr:rowOff>
    </xdr:from>
    <xdr:to>
      <xdr:col>22</xdr:col>
      <xdr:colOff>22860</xdr:colOff>
      <xdr:row>25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3</xdr:row>
      <xdr:rowOff>15240</xdr:rowOff>
    </xdr:from>
    <xdr:to>
      <xdr:col>36</xdr:col>
      <xdr:colOff>137787</xdr:colOff>
      <xdr:row>22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4</xdr:row>
      <xdr:rowOff>3810</xdr:rowOff>
    </xdr:from>
    <xdr:to>
      <xdr:col>33</xdr:col>
      <xdr:colOff>125730</xdr:colOff>
      <xdr:row>20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workbookViewId="0">
      <selection activeCell="S6" sqref="S6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39</v>
      </c>
      <c r="T3" t="s">
        <v>41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24" t="s">
        <v>40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Q4" sqref="Q4"/>
    </sheetView>
  </sheetViews>
  <sheetFormatPr defaultRowHeight="14.4" x14ac:dyDescent="0.3"/>
  <sheetData>
    <row r="1" spans="1:22" x14ac:dyDescent="0.3">
      <c r="A1" s="23" t="s">
        <v>38</v>
      </c>
    </row>
    <row r="2" spans="1:22" x14ac:dyDescent="0.3">
      <c r="A2" t="s">
        <v>20</v>
      </c>
    </row>
    <row r="6" spans="1:22" x14ac:dyDescent="0.3">
      <c r="A6" t="s">
        <v>23</v>
      </c>
      <c r="B6" s="21">
        <v>-10</v>
      </c>
      <c r="C6" s="21">
        <v>0</v>
      </c>
      <c r="D6" s="21">
        <v>10</v>
      </c>
      <c r="E6" s="21">
        <v>20</v>
      </c>
      <c r="F6" s="21">
        <v>30</v>
      </c>
      <c r="G6" s="21">
        <v>40</v>
      </c>
      <c r="H6" s="21">
        <v>50</v>
      </c>
    </row>
    <row r="7" spans="1:22" x14ac:dyDescent="0.3">
      <c r="A7" t="s">
        <v>17</v>
      </c>
      <c r="B7" s="21">
        <v>0.47799999999999998</v>
      </c>
      <c r="C7" s="21">
        <v>0.47799999999999998</v>
      </c>
      <c r="D7" s="21">
        <v>0.47799999999999998</v>
      </c>
      <c r="E7" s="21">
        <v>0.47799999999999998</v>
      </c>
      <c r="F7" s="21">
        <v>0.47799999999999998</v>
      </c>
      <c r="G7" s="21">
        <v>0.47799999999999998</v>
      </c>
      <c r="H7" s="21">
        <v>0.47799999999999998</v>
      </c>
    </row>
    <row r="8" spans="1:22" x14ac:dyDescent="0.3">
      <c r="A8" t="s">
        <v>16</v>
      </c>
      <c r="B8" s="22">
        <v>-1.143251503157807</v>
      </c>
      <c r="C8" s="22">
        <v>-1.143251503157807</v>
      </c>
      <c r="D8" s="22">
        <v>-1.143251503157807</v>
      </c>
      <c r="E8" s="22">
        <v>-0.57795540028306935</v>
      </c>
      <c r="F8" s="22">
        <v>-0.55329798798696006</v>
      </c>
      <c r="G8" s="22">
        <v>-0.55710475700016193</v>
      </c>
      <c r="H8" s="22">
        <v>-0.45551626024511238</v>
      </c>
      <c r="K8" s="22"/>
      <c r="N8" s="22"/>
      <c r="Q8" s="22"/>
      <c r="T8" s="22"/>
    </row>
    <row r="9" spans="1:22" x14ac:dyDescent="0.3">
      <c r="A9" t="s">
        <v>15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18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19</v>
      </c>
      <c r="B11" s="21">
        <v>0.4</v>
      </c>
      <c r="C11" s="21">
        <v>0.4</v>
      </c>
      <c r="D11" s="21">
        <v>0.4</v>
      </c>
      <c r="E11" s="21">
        <v>0.4</v>
      </c>
      <c r="F11" s="21">
        <v>0.4</v>
      </c>
      <c r="G11" s="21">
        <v>0.4</v>
      </c>
      <c r="H11" s="21">
        <v>0.4</v>
      </c>
    </row>
    <row r="12" spans="1:22" x14ac:dyDescent="0.3">
      <c r="A12" t="s">
        <v>1</v>
      </c>
      <c r="B12" s="21">
        <v>1.734</v>
      </c>
      <c r="C12" s="21">
        <v>1.734</v>
      </c>
      <c r="D12" s="21">
        <v>1.734</v>
      </c>
      <c r="E12" s="21">
        <v>1.734</v>
      </c>
      <c r="F12" s="21">
        <v>1.734</v>
      </c>
      <c r="G12" s="21">
        <v>1.734</v>
      </c>
      <c r="H12" s="21">
        <v>1.734</v>
      </c>
    </row>
    <row r="14" spans="1:22" x14ac:dyDescent="0.3">
      <c r="A14" t="s">
        <v>37</v>
      </c>
      <c r="B14" t="str">
        <f>'Cap Curves'!C1</f>
        <v>VoC -10C</v>
      </c>
      <c r="C14" t="s">
        <v>26</v>
      </c>
      <c r="D14" t="s">
        <v>27</v>
      </c>
      <c r="E14" t="str">
        <f>'Cap Curves'!D1</f>
        <v>VoC 0C</v>
      </c>
      <c r="F14" t="s">
        <v>28</v>
      </c>
      <c r="G14" t="s">
        <v>29</v>
      </c>
      <c r="H14" t="str">
        <f>'Cap Curves'!E1</f>
        <v>VoC 10C</v>
      </c>
      <c r="I14" t="s">
        <v>30</v>
      </c>
      <c r="J14" t="s">
        <v>31</v>
      </c>
      <c r="K14" t="str">
        <f>'Cap Curves'!F1</f>
        <v>VoC 20C</v>
      </c>
      <c r="L14" t="s">
        <v>25</v>
      </c>
      <c r="M14" t="s">
        <v>24</v>
      </c>
      <c r="N14" t="str">
        <f>'Cap Curves'!G1</f>
        <v>VoC 30C</v>
      </c>
      <c r="O14" t="s">
        <v>32</v>
      </c>
      <c r="P14" t="s">
        <v>33</v>
      </c>
      <c r="Q14" t="str">
        <f>'Cap Curves'!H1</f>
        <v>VoC 40C</v>
      </c>
      <c r="R14" t="s">
        <v>34</v>
      </c>
      <c r="S14" t="s">
        <v>35</v>
      </c>
      <c r="T14" t="str">
        <f>'Cap Curves'!I1</f>
        <v>VoC 50C</v>
      </c>
      <c r="U14" t="s">
        <v>36</v>
      </c>
      <c r="V14" t="s">
        <v>24</v>
      </c>
    </row>
    <row r="15" spans="1:22" x14ac:dyDescent="0.3">
      <c r="A15">
        <v>1</v>
      </c>
      <c r="B15">
        <f>'Cap Curves'!C2</f>
        <v>12.68</v>
      </c>
      <c r="C15">
        <f t="shared" ref="C15:C23" si="0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1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2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3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4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5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6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0"/>
        <v>12.625737933744901</v>
      </c>
      <c r="D16">
        <f t="shared" ref="D16:D23" si="7">((C16-B16)/12*100)^2</f>
        <v>4.1935508389731213</v>
      </c>
      <c r="E16">
        <f>'Cap Curves'!D3</f>
        <v>12.85</v>
      </c>
      <c r="F16">
        <f t="shared" si="1"/>
        <v>13.33140082795137</v>
      </c>
      <c r="G16">
        <f t="shared" ref="G16:G26" si="8">((F16-E16)/12*100)^2</f>
        <v>16.093524802240619</v>
      </c>
      <c r="H16">
        <f>'Cap Curves'!E3</f>
        <v>12.85</v>
      </c>
      <c r="I16">
        <f t="shared" si="2"/>
        <v>13.448235768192433</v>
      </c>
      <c r="J16">
        <f t="shared" ref="J16:J27" si="9">((I16-H16)/12*100)^2</f>
        <v>24.853196829499336</v>
      </c>
      <c r="K16">
        <f>'Cap Curves'!F3</f>
        <v>12.9</v>
      </c>
      <c r="L16">
        <f t="shared" si="3"/>
        <v>13.32591936036253</v>
      </c>
      <c r="M16">
        <f t="shared" ref="M16:M28" si="10">((L16-K16)/12*100)^2</f>
        <v>12.597729273029604</v>
      </c>
      <c r="N16">
        <f>'Cap Curves'!G3</f>
        <v>13</v>
      </c>
      <c r="O16">
        <f t="shared" si="4"/>
        <v>13.353751841677095</v>
      </c>
      <c r="P16">
        <f t="shared" ref="P16:P28" si="11">((O16-N16)/12*100)^2</f>
        <v>8.6903031590233688</v>
      </c>
      <c r="Q16">
        <f>'Cap Curves'!H3</f>
        <v>13.1</v>
      </c>
      <c r="R16">
        <f t="shared" si="5"/>
        <v>13.396454479272043</v>
      </c>
      <c r="S16">
        <f t="shared" ref="S16:S28" si="12">((R16-Q16)/12*100)^2</f>
        <v>6.1031429361429339</v>
      </c>
      <c r="T16">
        <f>'Cap Curves'!I3</f>
        <v>13.15</v>
      </c>
      <c r="U16">
        <f t="shared" si="6"/>
        <v>13.371313929135514</v>
      </c>
      <c r="V16">
        <f t="shared" ref="V16:V28" si="13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0"/>
        <v>12.358733953297351</v>
      </c>
      <c r="D17">
        <f t="shared" si="7"/>
        <v>0.67697177317524859</v>
      </c>
      <c r="E17">
        <f>'Cap Curves'!D4</f>
        <v>12.77</v>
      </c>
      <c r="F17">
        <f t="shared" si="1"/>
        <v>13.064396847503822</v>
      </c>
      <c r="G17">
        <f t="shared" si="8"/>
        <v>6.0187155430686792</v>
      </c>
      <c r="H17">
        <f>'Cap Curves'!E4</f>
        <v>12.8</v>
      </c>
      <c r="I17">
        <f t="shared" si="2"/>
        <v>13.181231787744885</v>
      </c>
      <c r="J17">
        <f t="shared" si="9"/>
        <v>10.092894165775023</v>
      </c>
      <c r="K17">
        <f>'Cap Curves'!F4</f>
        <v>12.85</v>
      </c>
      <c r="L17">
        <f t="shared" si="3"/>
        <v>13.174887714615567</v>
      </c>
      <c r="M17">
        <f t="shared" si="10"/>
        <v>7.3300018825087614</v>
      </c>
      <c r="N17">
        <f>'Cap Curves'!G4</f>
        <v>12.95</v>
      </c>
      <c r="O17">
        <f t="shared" si="4"/>
        <v>13.214412746343285</v>
      </c>
      <c r="P17">
        <f t="shared" si="11"/>
        <v>4.8551458631110309</v>
      </c>
      <c r="Q17">
        <f>'Cap Curves'!H4</f>
        <v>13.03</v>
      </c>
      <c r="R17">
        <f t="shared" si="5"/>
        <v>13.259843363933317</v>
      </c>
      <c r="S17">
        <f t="shared" si="12"/>
        <v>3.6686091627905308</v>
      </c>
      <c r="T17">
        <f>'Cap Curves'!I4</f>
        <v>13.08</v>
      </c>
      <c r="U17">
        <f t="shared" si="6"/>
        <v>13.257989878502613</v>
      </c>
      <c r="V17">
        <f t="shared" si="13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0"/>
        <v>12.124128154813484</v>
      </c>
      <c r="D18">
        <f t="shared" si="7"/>
        <v>0.14612681811220285</v>
      </c>
      <c r="E18">
        <f>'Cap Curves'!D5</f>
        <v>12.74</v>
      </c>
      <c r="F18">
        <f t="shared" si="1"/>
        <v>12.829791049019956</v>
      </c>
      <c r="G18">
        <f t="shared" si="8"/>
        <v>0.559891144729455</v>
      </c>
      <c r="H18">
        <f>'Cap Curves'!E5</f>
        <v>12.77</v>
      </c>
      <c r="I18">
        <f t="shared" si="2"/>
        <v>12.946625989261019</v>
      </c>
      <c r="J18">
        <f t="shared" si="9"/>
        <v>2.1664402835023426</v>
      </c>
      <c r="K18">
        <f>'Cap Curves'!F5</f>
        <v>12.845000000000001</v>
      </c>
      <c r="L18">
        <f t="shared" si="3"/>
        <v>13.030606512523184</v>
      </c>
      <c r="M18">
        <f t="shared" si="10"/>
        <v>2.3923456590985048</v>
      </c>
      <c r="N18">
        <f>'Cap Curves'!G5</f>
        <v>12.944285714285714</v>
      </c>
      <c r="O18">
        <f t="shared" si="4"/>
        <v>13.085128044822085</v>
      </c>
      <c r="P18">
        <f t="shared" si="11"/>
        <v>1.3775390327025241</v>
      </c>
      <c r="Q18">
        <f>'Cap Curves'!H5</f>
        <v>13.01</v>
      </c>
      <c r="R18">
        <f t="shared" si="5"/>
        <v>13.135798657924287</v>
      </c>
      <c r="S18">
        <f t="shared" si="12"/>
        <v>1.0989793288577647</v>
      </c>
      <c r="T18">
        <f>'Cap Curves'!I5</f>
        <v>13.05</v>
      </c>
      <c r="U18">
        <f t="shared" si="6"/>
        <v>13.154253690818782</v>
      </c>
      <c r="V18">
        <f t="shared" si="13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0"/>
        <v>11.898031230846634</v>
      </c>
      <c r="D19">
        <f t="shared" si="7"/>
        <v>1.2094275022121033</v>
      </c>
      <c r="E19">
        <f>'Cap Curves'!D6</f>
        <v>12.68</v>
      </c>
      <c r="F19">
        <f t="shared" si="1"/>
        <v>12.603694125053105</v>
      </c>
      <c r="G19">
        <f t="shared" ref="G19:G22" si="14">((F19-E19)/12*100)^2*8</f>
        <v>3.2347703063395441</v>
      </c>
      <c r="H19">
        <f>'Cap Curves'!E6</f>
        <v>12.75</v>
      </c>
      <c r="I19">
        <f t="shared" si="2"/>
        <v>12.720529065294167</v>
      </c>
      <c r="J19">
        <f t="shared" ref="J19:J22" si="15">((I19-H19)/12*100)^2*8</f>
        <v>0.48251999579747196</v>
      </c>
      <c r="K19">
        <f>'Cap Curves'!F6</f>
        <v>12.831250000000001</v>
      </c>
      <c r="L19">
        <f t="shared" si="3"/>
        <v>12.868875635416604</v>
      </c>
      <c r="M19">
        <f t="shared" ref="M19:M22" si="16">((L19-K19)/12*100)^2*8</f>
        <v>0.7864935780572998</v>
      </c>
      <c r="N19">
        <f>'Cap Curves'!G6</f>
        <v>12.932857142857143</v>
      </c>
      <c r="O19">
        <f t="shared" si="4"/>
        <v>12.948318063358611</v>
      </c>
      <c r="P19">
        <f t="shared" ref="P19:P22" si="17">((O19-N19)/12*100)^2*8</f>
        <v>0.13280003486261802</v>
      </c>
      <c r="Q19">
        <f>'Cap Curves'!H6</f>
        <v>13.006666666666666</v>
      </c>
      <c r="R19">
        <f t="shared" si="5"/>
        <v>13.010251731572101</v>
      </c>
      <c r="S19">
        <f t="shared" ref="S19:S22" si="18">((R19-Q19)/12*100)^2*8</f>
        <v>7.1403835423230521E-3</v>
      </c>
      <c r="T19">
        <f>'Cap Curves'!I6</f>
        <v>13.046666666666667</v>
      </c>
      <c r="U19">
        <f t="shared" si="6"/>
        <v>13.048426735079993</v>
      </c>
      <c r="V19">
        <f t="shared" ref="V19:V22" si="19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0"/>
        <v>11.79406963880048</v>
      </c>
      <c r="D20">
        <f t="shared" si="7"/>
        <v>2.4007013344294661</v>
      </c>
      <c r="E20">
        <f>'Cap Curves'!D7</f>
        <v>12.64</v>
      </c>
      <c r="F20">
        <f t="shared" si="1"/>
        <v>12.499732533006949</v>
      </c>
      <c r="G20">
        <f t="shared" si="14"/>
        <v>10.930534609248282</v>
      </c>
      <c r="H20">
        <f>'Cap Curves'!E7</f>
        <v>12.74</v>
      </c>
      <c r="I20">
        <f t="shared" si="2"/>
        <v>12.616567473248011</v>
      </c>
      <c r="J20">
        <f t="shared" si="15"/>
        <v>8.4642159224335867</v>
      </c>
      <c r="K20">
        <f>'Cap Curves'!F7</f>
        <v>12.831250000000001</v>
      </c>
      <c r="L20">
        <f t="shared" si="3"/>
        <v>12.773954775560256</v>
      </c>
      <c r="M20">
        <f t="shared" si="16"/>
        <v>1.8237459686670776</v>
      </c>
      <c r="N20">
        <f>'Cap Curves'!G7</f>
        <v>12.921428571428571</v>
      </c>
      <c r="O20">
        <f t="shared" si="4"/>
        <v>12.875904887578359</v>
      </c>
      <c r="P20">
        <f t="shared" si="17"/>
        <v>1.1513365507188842</v>
      </c>
      <c r="Q20">
        <f>'Cap Curves'!H7</f>
        <v>13.003333333333334</v>
      </c>
      <c r="R20">
        <f t="shared" si="5"/>
        <v>12.949474177939177</v>
      </c>
      <c r="S20">
        <f t="shared" si="18"/>
        <v>1.6115603443177624</v>
      </c>
      <c r="T20">
        <f>'Cap Curves'!I7</f>
        <v>13.043333333333333</v>
      </c>
      <c r="U20">
        <f t="shared" si="6"/>
        <v>12.997426724505619</v>
      </c>
      <c r="V20">
        <f t="shared" si="19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0"/>
        <v>11.737704849502094</v>
      </c>
      <c r="D21">
        <f t="shared" si="7"/>
        <v>3.1298077031200067</v>
      </c>
      <c r="E21">
        <f>'Cap Curves'!D8</f>
        <v>12.6</v>
      </c>
      <c r="F21">
        <f t="shared" si="1"/>
        <v>12.443367743708565</v>
      </c>
      <c r="G21">
        <f t="shared" si="14"/>
        <v>13.629813172747548</v>
      </c>
      <c r="H21">
        <f>'Cap Curves'!E8</f>
        <v>12.71</v>
      </c>
      <c r="I21">
        <f t="shared" si="2"/>
        <v>12.560202683949628</v>
      </c>
      <c r="J21">
        <f t="shared" si="15"/>
        <v>12.466242164386289</v>
      </c>
      <c r="K21">
        <f>'Cap Curves'!F8</f>
        <v>12.831250000000001</v>
      </c>
      <c r="L21">
        <f t="shared" si="3"/>
        <v>12.707963337013783</v>
      </c>
      <c r="M21">
        <f t="shared" si="16"/>
        <v>8.4442229279317331</v>
      </c>
      <c r="N21">
        <f>'Cap Curves'!G8</f>
        <v>12.91</v>
      </c>
      <c r="O21">
        <f t="shared" si="4"/>
        <v>12.831606888470063</v>
      </c>
      <c r="P21">
        <f t="shared" si="17"/>
        <v>3.4141555196362292</v>
      </c>
      <c r="Q21">
        <f>'Cap Curves'!H8</f>
        <v>13</v>
      </c>
      <c r="R21">
        <f t="shared" si="5"/>
        <v>12.916937509273122</v>
      </c>
      <c r="S21">
        <f t="shared" si="18"/>
        <v>3.8329874254181426</v>
      </c>
      <c r="T21">
        <f>'Cap Curves'!I8</f>
        <v>13.04</v>
      </c>
      <c r="U21">
        <f t="shared" si="6"/>
        <v>12.971312912373676</v>
      </c>
      <c r="V21">
        <f t="shared" si="19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0"/>
        <v>11.693106641659902</v>
      </c>
      <c r="D22">
        <f t="shared" si="7"/>
        <v>2.9725598420308477</v>
      </c>
      <c r="E22">
        <f>'Cap Curves'!D9</f>
        <v>12.5</v>
      </c>
      <c r="F22">
        <f t="shared" si="1"/>
        <v>12.398769535866373</v>
      </c>
      <c r="G22">
        <f t="shared" si="14"/>
        <v>5.6931149270608348</v>
      </c>
      <c r="H22">
        <f>'Cap Curves'!E9</f>
        <v>12.65</v>
      </c>
      <c r="I22">
        <f t="shared" si="2"/>
        <v>12.515604476107436</v>
      </c>
      <c r="J22">
        <f t="shared" si="15"/>
        <v>10.034531579087151</v>
      </c>
      <c r="K22">
        <f>'Cap Curves'!F9</f>
        <v>12.79</v>
      </c>
      <c r="L22">
        <f t="shared" si="3"/>
        <v>12.65259697660499</v>
      </c>
      <c r="M22">
        <f t="shared" si="16"/>
        <v>10.488661576716396</v>
      </c>
      <c r="N22">
        <f>'Cap Curves'!G9</f>
        <v>12.9</v>
      </c>
      <c r="O22">
        <f t="shared" si="4"/>
        <v>12.797884176747626</v>
      </c>
      <c r="P22">
        <f t="shared" si="17"/>
        <v>5.7931340880611844</v>
      </c>
      <c r="Q22">
        <f>'Cap Curves'!H9</f>
        <v>12.97</v>
      </c>
      <c r="R22">
        <f t="shared" si="5"/>
        <v>12.894983815007649</v>
      </c>
      <c r="S22">
        <f t="shared" si="18"/>
        <v>3.1263488948926428</v>
      </c>
      <c r="T22">
        <f>'Cap Curves'!I9</f>
        <v>13.01</v>
      </c>
      <c r="U22">
        <f t="shared" si="6"/>
        <v>12.955576936829443</v>
      </c>
      <c r="V22">
        <f t="shared" si="19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0"/>
        <v>11.630866222328329</v>
      </c>
      <c r="D23">
        <f t="shared" si="7"/>
        <v>1.1580230927608637</v>
      </c>
      <c r="E23">
        <f>'Cap Curves'!D10</f>
        <v>12.37</v>
      </c>
      <c r="F23">
        <f t="shared" si="1"/>
        <v>12.336529116534802</v>
      </c>
      <c r="G23">
        <f>((F23-E23)/12*100)^2*8</f>
        <v>0.62238891107823358</v>
      </c>
      <c r="H23">
        <f>'Cap Curves'!E10</f>
        <v>12.49</v>
      </c>
      <c r="I23">
        <f t="shared" si="2"/>
        <v>12.453364056775865</v>
      </c>
      <c r="J23">
        <f>((I23-H23)/12*100)^2*8</f>
        <v>0.74566240884560642</v>
      </c>
      <c r="K23">
        <f>'Cap Curves'!F10</f>
        <v>12.65</v>
      </c>
      <c r="L23">
        <f t="shared" si="3"/>
        <v>12.592805101403084</v>
      </c>
      <c r="M23">
        <f>((L23-K23)/12*100)^2*8</f>
        <v>1.8173646808397781</v>
      </c>
      <c r="N23">
        <f>'Cap Curves'!G10</f>
        <v>12.84</v>
      </c>
      <c r="O23">
        <f t="shared" si="4"/>
        <v>12.760312443751097</v>
      </c>
      <c r="P23">
        <f>((O23-N23)/12*100)^2*8</f>
        <v>3.5278370116233591</v>
      </c>
      <c r="Q23">
        <f>'Cap Curves'!H10</f>
        <v>12.91</v>
      </c>
      <c r="R23">
        <f t="shared" si="5"/>
        <v>12.869092096711494</v>
      </c>
      <c r="S23">
        <f>((R23-Q23)/12*100)^2*8</f>
        <v>0.92969808414542332</v>
      </c>
      <c r="T23">
        <f>'Cap Curves'!I10</f>
        <v>12.95</v>
      </c>
      <c r="U23">
        <f t="shared" si="6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0">4*(B$9+B$8*(-LN($A24))^B$7 + B$10*$A24 + B$12*EXP(B$11*($A24-1)))</f>
        <v>11.513641466843254</v>
      </c>
      <c r="E24">
        <f>'Cap Curves'!D11</f>
        <v>11.97</v>
      </c>
      <c r="F24">
        <f t="shared" si="1"/>
        <v>12.219304361049723</v>
      </c>
      <c r="G24">
        <f t="shared" si="8"/>
        <v>4.3161572526673728</v>
      </c>
      <c r="H24">
        <f>'Cap Curves'!E11</f>
        <v>12.25</v>
      </c>
      <c r="I24">
        <f t="shared" si="2"/>
        <v>12.336139301290785</v>
      </c>
      <c r="J24">
        <f t="shared" si="9"/>
        <v>0.51527633519893778</v>
      </c>
      <c r="K24">
        <f>'Cap Curves'!F11</f>
        <v>12.41</v>
      </c>
      <c r="L24">
        <f t="shared" si="3"/>
        <v>12.509533719658675</v>
      </c>
      <c r="M24">
        <f t="shared" si="10"/>
        <v>0.68798342702025694</v>
      </c>
      <c r="N24">
        <f>'Cap Curves'!G11</f>
        <v>12.7</v>
      </c>
      <c r="O24">
        <f t="shared" si="4"/>
        <v>12.700635400087616</v>
      </c>
      <c r="P24">
        <f t="shared" si="11"/>
        <v>2.8037032732218387E-5</v>
      </c>
      <c r="Q24">
        <f>'Cap Curves'!H11</f>
        <v>12.77</v>
      </c>
      <c r="R24">
        <f t="shared" si="5"/>
        <v>12.820882910600099</v>
      </c>
      <c r="S24">
        <f t="shared" si="12"/>
        <v>0.17979656882901077</v>
      </c>
      <c r="T24">
        <f>'Cap Curves'!I11</f>
        <v>12.87</v>
      </c>
      <c r="U24">
        <f t="shared" si="6"/>
        <v>12.904323459173444</v>
      </c>
      <c r="V24">
        <f t="shared" si="13"/>
        <v>8.1812489557717041E-2</v>
      </c>
    </row>
    <row r="25" spans="1:22" x14ac:dyDescent="0.3">
      <c r="A25">
        <v>0.2</v>
      </c>
      <c r="C25">
        <f t="shared" si="20"/>
        <v>11.272522352376143</v>
      </c>
      <c r="E25">
        <f>'Cap Curves'!D12</f>
        <v>11.4</v>
      </c>
      <c r="F25">
        <f t="shared" si="1"/>
        <v>11.978185246582612</v>
      </c>
      <c r="G25">
        <f t="shared" si="8"/>
        <v>23.215151344846898</v>
      </c>
      <c r="H25">
        <f>'Cap Curves'!E12</f>
        <v>11.78</v>
      </c>
      <c r="I25">
        <f t="shared" si="2"/>
        <v>12.095020186823675</v>
      </c>
      <c r="J25">
        <f t="shared" si="9"/>
        <v>6.8915082018349496</v>
      </c>
      <c r="K25">
        <f>'Cap Curves'!F12</f>
        <v>12.15</v>
      </c>
      <c r="L25">
        <f t="shared" si="3"/>
        <v>12.367777022112602</v>
      </c>
      <c r="M25">
        <f t="shared" si="10"/>
        <v>3.2935299555716999</v>
      </c>
      <c r="N25">
        <f>'Cap Curves'!G12</f>
        <v>12.4</v>
      </c>
      <c r="O25">
        <f t="shared" si="4"/>
        <v>12.585326090090515</v>
      </c>
      <c r="P25">
        <f t="shared" si="11"/>
        <v>2.3851221991831597</v>
      </c>
      <c r="Q25">
        <f>'Cap Curves'!H12</f>
        <v>12.55</v>
      </c>
      <c r="R25">
        <f t="shared" si="5"/>
        <v>12.716600986130778</v>
      </c>
      <c r="S25">
        <f t="shared" si="12"/>
        <v>1.9274922624824726</v>
      </c>
      <c r="T25">
        <f>'Cap Curves'!I12</f>
        <v>12.66</v>
      </c>
      <c r="U25">
        <f t="shared" si="6"/>
        <v>12.826050649375436</v>
      </c>
      <c r="V25">
        <f t="shared" si="13"/>
        <v>1.9147790387502641</v>
      </c>
    </row>
    <row r="26" spans="1:22" x14ac:dyDescent="0.3">
      <c r="A26">
        <v>0.1</v>
      </c>
      <c r="C26">
        <f t="shared" si="20"/>
        <v>10.71123010457968</v>
      </c>
      <c r="E26">
        <f>'Cap Curves'!D13</f>
        <v>10.1</v>
      </c>
      <c r="F26">
        <f t="shared" si="1"/>
        <v>11.41689299878615</v>
      </c>
      <c r="G26">
        <f t="shared" si="8"/>
        <v>120.43105348972077</v>
      </c>
      <c r="H26">
        <f>'Cap Curves'!E13</f>
        <v>11.05</v>
      </c>
      <c r="I26">
        <f t="shared" si="2"/>
        <v>11.533727939027212</v>
      </c>
      <c r="J26">
        <f t="shared" si="9"/>
        <v>16.249494374688446</v>
      </c>
      <c r="K26">
        <f>'Cap Curves'!F13</f>
        <v>11.59</v>
      </c>
      <c r="L26">
        <f t="shared" si="3"/>
        <v>12.068146279937437</v>
      </c>
      <c r="M26">
        <f t="shared" si="10"/>
        <v>15.876657292917379</v>
      </c>
      <c r="N26">
        <f>'Cap Curves'!G13</f>
        <v>11.85</v>
      </c>
      <c r="O26">
        <f t="shared" si="4"/>
        <v>12.31922199096425</v>
      </c>
      <c r="P26">
        <f t="shared" si="11"/>
        <v>15.289533111420486</v>
      </c>
      <c r="Q26">
        <f>'Cap Curves'!H13</f>
        <v>12.2</v>
      </c>
      <c r="R26">
        <f t="shared" si="5"/>
        <v>12.460431331790987</v>
      </c>
      <c r="S26">
        <f t="shared" si="12"/>
        <v>4.7100332346130376</v>
      </c>
      <c r="T26">
        <f>'Cap Curves'!I13</f>
        <v>12.43</v>
      </c>
      <c r="U26">
        <f t="shared" si="6"/>
        <v>12.625056630335575</v>
      </c>
      <c r="V26">
        <f t="shared" si="13"/>
        <v>2.6421589609631346</v>
      </c>
    </row>
    <row r="27" spans="1:22" x14ac:dyDescent="0.3">
      <c r="A27">
        <v>0.05</v>
      </c>
      <c r="C27">
        <f t="shared" si="20"/>
        <v>10.056259937733962</v>
      </c>
      <c r="E27">
        <f>'Cap Curves'!D14</f>
        <v>0</v>
      </c>
      <c r="F27">
        <f t="shared" ref="F27:F28" si="21">(C$9+C$8*(-LN($A27))^C$7 + C$10*$A27 + C$12*EXP(C$11*($A27-1)))*4</f>
        <v>10.761922831940431</v>
      </c>
      <c r="H27">
        <f>'Cap Curves'!E14</f>
        <v>10.1</v>
      </c>
      <c r="I27">
        <f t="shared" si="2"/>
        <v>10.878757772181494</v>
      </c>
      <c r="J27">
        <f t="shared" si="9"/>
        <v>42.115532481464193</v>
      </c>
      <c r="K27">
        <f>'Cap Curves'!F14</f>
        <v>10.95</v>
      </c>
      <c r="L27">
        <f t="shared" si="3"/>
        <v>11.73054179566167</v>
      </c>
      <c r="M27">
        <f t="shared" si="10"/>
        <v>42.308714914912912</v>
      </c>
      <c r="N27">
        <f>'Cap Curves'!G14</f>
        <v>11.3</v>
      </c>
      <c r="O27">
        <f t="shared" si="4"/>
        <v>12.006517216642484</v>
      </c>
      <c r="P27">
        <f t="shared" si="11"/>
        <v>34.664345653627905</v>
      </c>
      <c r="Q27">
        <f>'Cap Curves'!H14</f>
        <v>11.6</v>
      </c>
      <c r="R27">
        <f t="shared" si="5"/>
        <v>12.151437632178304</v>
      </c>
      <c r="S27">
        <f t="shared" si="12"/>
        <v>21.116907096001036</v>
      </c>
      <c r="T27">
        <f>'Cap Curves'!I14</f>
        <v>12.1</v>
      </c>
      <c r="U27">
        <f t="shared" si="6"/>
        <v>12.377172654874936</v>
      </c>
      <c r="V27">
        <f t="shared" si="13"/>
        <v>5.3350472646125517</v>
      </c>
    </row>
    <row r="28" spans="1:22" x14ac:dyDescent="0.3">
      <c r="A28">
        <v>1E-3</v>
      </c>
      <c r="C28">
        <f t="shared" si="20"/>
        <v>6.5187419397108455</v>
      </c>
      <c r="E28">
        <f>'Cap Curves'!D15</f>
        <v>0</v>
      </c>
      <c r="F28">
        <f t="shared" si="21"/>
        <v>7.2244048339173172</v>
      </c>
      <c r="I28">
        <f t="shared" si="2"/>
        <v>7.3412397741583799</v>
      </c>
      <c r="K28">
        <f>'Cap Curves'!F15</f>
        <v>10.1</v>
      </c>
      <c r="L28">
        <f t="shared" si="3"/>
        <v>9.9367442821549403</v>
      </c>
      <c r="M28">
        <f t="shared" si="10"/>
        <v>1.850863153410113</v>
      </c>
      <c r="N28">
        <f>'Cap Curves'!G15</f>
        <v>10.45</v>
      </c>
      <c r="O28">
        <f t="shared" si="4"/>
        <v>10.299613848224887</v>
      </c>
      <c r="P28">
        <f t="shared" si="11"/>
        <v>1.5705551837310558</v>
      </c>
      <c r="Q28">
        <f>'Cap Curves'!H15</f>
        <v>10.51</v>
      </c>
      <c r="R28">
        <f t="shared" si="5"/>
        <v>10.438523136048317</v>
      </c>
      <c r="S28">
        <f t="shared" si="12"/>
        <v>0.35478764446995131</v>
      </c>
      <c r="T28">
        <f>'Cap Curves'!I15</f>
        <v>11</v>
      </c>
      <c r="U28">
        <f t="shared" si="6"/>
        <v>10.981614391065904</v>
      </c>
      <c r="V28">
        <f t="shared" si="13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2021-08-19T17:20:32Z</dcterms:modified>
</cp:coreProperties>
</file>