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emc\GoogleDrive\Money\Stock\"/>
    </mc:Choice>
  </mc:AlternateContent>
  <xr:revisionPtr revIDLastSave="0" documentId="13_ncr:1_{9E3EAAB2-E176-4F24-8596-E55A2D42C92C}" xr6:coauthVersionLast="47" xr6:coauthVersionMax="47" xr10:uidLastSave="{00000000-0000-0000-0000-000000000000}"/>
  <bookViews>
    <workbookView xWindow="-96" yWindow="-96" windowWidth="23232" windowHeight="13872" tabRatio="790" activeTab="1" xr2:uid="{00000000-000D-0000-FFFF-FFFF00000000}"/>
  </bookViews>
  <sheets>
    <sheet name="Main" sheetId="69" r:id="rId1"/>
    <sheet name="Generator" sheetId="18" r:id="rId2"/>
  </sheets>
  <definedNames>
    <definedName name="tda">Main!$A$41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3" i="18" l="1"/>
  <c r="A232" i="18"/>
  <c r="A231" i="18"/>
  <c r="A230" i="18"/>
  <c r="A229" i="18"/>
  <c r="A228" i="18"/>
  <c r="A227" i="18"/>
  <c r="A226" i="18"/>
  <c r="A225" i="18"/>
  <c r="A224" i="18"/>
  <c r="A223" i="18"/>
  <c r="A222" i="18"/>
  <c r="A221" i="18"/>
  <c r="A220" i="18"/>
  <c r="A219" i="18"/>
  <c r="A218" i="18"/>
  <c r="A217" i="18"/>
  <c r="A216" i="18"/>
  <c r="A215" i="18"/>
  <c r="A214" i="18"/>
  <c r="A213" i="18"/>
  <c r="A212" i="18"/>
  <c r="A211" i="18"/>
  <c r="A210" i="18"/>
  <c r="A209" i="18"/>
  <c r="A208" i="18"/>
  <c r="A207" i="18"/>
  <c r="A206" i="18"/>
  <c r="A205" i="18"/>
  <c r="A204" i="18"/>
  <c r="A203" i="18"/>
  <c r="A202" i="18"/>
  <c r="A201" i="18"/>
  <c r="A200" i="18"/>
  <c r="A199" i="18"/>
  <c r="A198" i="18"/>
  <c r="A197" i="18"/>
  <c r="A196" i="18"/>
  <c r="A195" i="18"/>
  <c r="A194" i="18"/>
  <c r="A193" i="18"/>
  <c r="A192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I22" i="18"/>
  <c r="I23" i="18" s="1"/>
  <c r="I24" i="18" s="1"/>
  <c r="I25" i="18" s="1"/>
  <c r="M22" i="18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A3" i="18"/>
  <c r="A4" i="18"/>
  <c r="A5" i="18"/>
  <c r="A6" i="18"/>
  <c r="A7" i="18"/>
  <c r="A8" i="18"/>
  <c r="A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A37" i="18"/>
  <c r="A38" i="18"/>
  <c r="A39" i="18"/>
  <c r="A40" i="18"/>
  <c r="A41" i="18"/>
  <c r="A42" i="18"/>
  <c r="A43" i="18"/>
  <c r="A44" i="18"/>
  <c r="A45" i="18"/>
  <c r="A46" i="18"/>
  <c r="A47" i="18"/>
  <c r="A48" i="18"/>
  <c r="A49" i="18"/>
  <c r="A50" i="18"/>
  <c r="A2" i="18"/>
  <c r="K2" i="18"/>
  <c r="K4" i="18" a="1"/>
  <c r="K4" i="18" l="1"/>
  <c r="K10" i="18"/>
  <c r="K11" i="18" s="1"/>
  <c r="C2" i="18" s="1"/>
  <c r="K6" i="18" l="1"/>
  <c r="D2" i="18" s="1"/>
  <c r="K8" i="18"/>
  <c r="I14" i="18"/>
  <c r="E2" i="18" l="1"/>
  <c r="I15" i="18"/>
  <c r="F2" i="18"/>
  <c r="G2" i="18" l="1"/>
  <c r="I16" i="18"/>
  <c r="I17" i="18" l="1"/>
  <c r="I18" i="18" l="1"/>
  <c r="I19" i="18" l="1"/>
  <c r="I20" i="18" s="1"/>
  <c r="D3" i="18" l="1"/>
  <c r="D4" i="18" s="1"/>
  <c r="C3" i="18" l="1"/>
  <c r="D5" i="18"/>
  <c r="D6" i="18" s="1"/>
  <c r="C4" i="18" l="1"/>
  <c r="E4" i="18" s="1"/>
  <c r="E3" i="18"/>
  <c r="F3" i="18"/>
  <c r="F4" i="18"/>
  <c r="C5" i="18" l="1"/>
  <c r="C6" i="18" s="1"/>
  <c r="E6" i="18" s="1"/>
  <c r="G4" i="18"/>
  <c r="G3" i="18"/>
  <c r="F6" i="18"/>
  <c r="E5" i="18" l="1"/>
  <c r="G6" i="18"/>
  <c r="D7" i="18"/>
  <c r="C7" i="18" s="1"/>
  <c r="E7" i="18" s="1"/>
  <c r="F7" i="18"/>
  <c r="F5" i="18"/>
  <c r="G5" i="18" l="1"/>
  <c r="G7" i="18"/>
  <c r="D8" i="18"/>
  <c r="D9" i="18" s="1"/>
  <c r="C8" i="18" l="1"/>
  <c r="C9" i="18" l="1"/>
  <c r="E9" i="18" s="1"/>
  <c r="E8" i="18"/>
  <c r="D10" i="18"/>
  <c r="F8" i="18"/>
  <c r="F9" i="18"/>
  <c r="C10" i="18" l="1"/>
  <c r="E10" i="18" s="1"/>
  <c r="G9" i="18"/>
  <c r="G8" i="18"/>
  <c r="D11" i="18"/>
  <c r="F10" i="18"/>
  <c r="G10" i="18" l="1"/>
  <c r="C11" i="18"/>
  <c r="E11" i="18" s="1"/>
  <c r="D12" i="18"/>
  <c r="F11" i="18"/>
  <c r="C12" i="18" l="1"/>
  <c r="E12" i="18" s="1"/>
  <c r="D13" i="18"/>
  <c r="D14" i="18" s="1"/>
  <c r="G11" i="18"/>
  <c r="F12" i="18"/>
  <c r="G12" i="18" l="1"/>
  <c r="C13" i="18"/>
  <c r="C14" i="18" l="1"/>
  <c r="E14" i="18" s="1"/>
  <c r="E13" i="18"/>
  <c r="D15" i="18"/>
  <c r="F14" i="18"/>
  <c r="F13" i="18"/>
  <c r="C15" i="18" l="1"/>
  <c r="E15" i="18" s="1"/>
  <c r="G14" i="18"/>
  <c r="G13" i="18"/>
  <c r="D16" i="18"/>
  <c r="D17" i="18" s="1"/>
  <c r="F15" i="18"/>
  <c r="C16" i="18" l="1"/>
  <c r="G15" i="18"/>
  <c r="D18" i="18"/>
  <c r="C17" i="18" l="1"/>
  <c r="E17" i="18" s="1"/>
  <c r="E16" i="18"/>
  <c r="D19" i="18"/>
  <c r="D20" i="18" s="1"/>
  <c r="F16" i="18"/>
  <c r="F17" i="18"/>
  <c r="C18" i="18" l="1"/>
  <c r="E18" i="18" s="1"/>
  <c r="G17" i="18"/>
  <c r="G16" i="18"/>
  <c r="F18" i="18"/>
  <c r="C19" i="18" l="1"/>
  <c r="E19" i="18" s="1"/>
  <c r="G18" i="18"/>
  <c r="D21" i="18"/>
  <c r="F19" i="18"/>
  <c r="G19" i="18" l="1"/>
  <c r="C20" i="18"/>
  <c r="E20" i="18" s="1"/>
  <c r="D22" i="18"/>
  <c r="D23" i="18" s="1"/>
  <c r="D24" i="18" s="1"/>
  <c r="F20" i="18"/>
  <c r="C21" i="18" l="1"/>
  <c r="E21" i="18" s="1"/>
  <c r="G20" i="18"/>
  <c r="F21" i="18"/>
  <c r="G21" i="18" l="1"/>
  <c r="C22" i="18"/>
  <c r="C23" i="18" s="1"/>
  <c r="E23" i="18" s="1"/>
  <c r="F23" i="18"/>
  <c r="E22" i="18" l="1"/>
  <c r="C24" i="18"/>
  <c r="E24" i="18" s="1"/>
  <c r="G23" i="18"/>
  <c r="D25" i="18"/>
  <c r="D26" i="18" s="1"/>
  <c r="F22" i="18"/>
  <c r="F24" i="18"/>
  <c r="G22" i="18" l="1"/>
  <c r="C25" i="18"/>
  <c r="G24" i="18"/>
  <c r="C26" i="18" l="1"/>
  <c r="E26" i="18" s="1"/>
  <c r="E25" i="18"/>
  <c r="D27" i="18"/>
  <c r="F26" i="18"/>
  <c r="F25" i="18"/>
  <c r="C27" i="18" l="1"/>
  <c r="E27" i="18" s="1"/>
  <c r="G25" i="18"/>
  <c r="G26" i="18"/>
  <c r="D28" i="18"/>
  <c r="D29" i="18" s="1"/>
  <c r="F27" i="18"/>
  <c r="G27" i="18" l="1"/>
  <c r="C28" i="18"/>
  <c r="C29" i="18" l="1"/>
  <c r="E29" i="18" s="1"/>
  <c r="E28" i="18"/>
  <c r="D30" i="18"/>
  <c r="F29" i="18"/>
  <c r="F28" i="18"/>
  <c r="G29" i="18" l="1"/>
  <c r="C30" i="18"/>
  <c r="E30" i="18" s="1"/>
  <c r="G28" i="18"/>
  <c r="D31" i="18"/>
  <c r="D32" i="18" s="1"/>
  <c r="F30" i="18"/>
  <c r="G30" i="18" l="1"/>
  <c r="C31" i="18"/>
  <c r="E31" i="18" s="1"/>
  <c r="C32" i="18" l="1"/>
  <c r="E32" i="18" s="1"/>
  <c r="D33" i="18"/>
  <c r="F32" i="18"/>
  <c r="F31" i="18"/>
  <c r="C33" i="18" l="1"/>
  <c r="E33" i="18" s="1"/>
  <c r="G32" i="18"/>
  <c r="G31" i="18"/>
  <c r="D34" i="18"/>
  <c r="D35" i="18" s="1"/>
  <c r="F33" i="18"/>
  <c r="G33" i="18" l="1"/>
  <c r="C34" i="18"/>
  <c r="E34" i="18" s="1"/>
  <c r="F34" i="18"/>
  <c r="G34" i="18" l="1"/>
  <c r="C35" i="18"/>
  <c r="E35" i="18" s="1"/>
  <c r="D36" i="18"/>
  <c r="F35" i="18"/>
  <c r="C36" i="18" l="1"/>
  <c r="E36" i="18" s="1"/>
  <c r="G35" i="18"/>
  <c r="D37" i="18"/>
  <c r="D38" i="18" s="1"/>
  <c r="F36" i="18"/>
  <c r="C37" i="18" l="1"/>
  <c r="E37" i="18" s="1"/>
  <c r="G36" i="18"/>
  <c r="D39" i="18"/>
  <c r="C38" i="18" l="1"/>
  <c r="E38" i="18" s="1"/>
  <c r="D40" i="18"/>
  <c r="D41" i="18" s="1"/>
  <c r="F37" i="18"/>
  <c r="C39" i="18" l="1"/>
  <c r="E39" i="18" s="1"/>
  <c r="G37" i="18"/>
  <c r="F38" i="18"/>
  <c r="G38" i="18" l="1"/>
  <c r="C40" i="18"/>
  <c r="E40" i="18" s="1"/>
  <c r="F39" i="18"/>
  <c r="G39" i="18" l="1"/>
  <c r="C41" i="18"/>
  <c r="E41" i="18" s="1"/>
  <c r="D42" i="18"/>
  <c r="D43" i="18" s="1"/>
  <c r="D44" i="18" s="1"/>
  <c r="F41" i="18"/>
  <c r="F40" i="18"/>
  <c r="G40" i="18" l="1"/>
  <c r="G41" i="18"/>
  <c r="C42" i="18"/>
  <c r="E42" i="18" s="1"/>
  <c r="C43" i="18" l="1"/>
  <c r="E43" i="18" s="1"/>
  <c r="D45" i="18"/>
  <c r="F42" i="18"/>
  <c r="G42" i="18" l="1"/>
  <c r="C44" i="18"/>
  <c r="E44" i="18" s="1"/>
  <c r="D46" i="18"/>
  <c r="D47" i="18" s="1"/>
  <c r="F43" i="18"/>
  <c r="G43" i="18" l="1"/>
  <c r="C45" i="18"/>
  <c r="E45" i="18" s="1"/>
  <c r="F44" i="18"/>
  <c r="G44" i="18" l="1"/>
  <c r="C46" i="18"/>
  <c r="E46" i="18" s="1"/>
  <c r="D48" i="18"/>
  <c r="F45" i="18"/>
  <c r="G45" i="18" l="1"/>
  <c r="C47" i="18"/>
  <c r="E47" i="18" s="1"/>
  <c r="D49" i="18"/>
  <c r="D50" i="18" s="1"/>
  <c r="D51" i="18" s="1"/>
  <c r="F46" i="18"/>
  <c r="D52" i="18" l="1"/>
  <c r="G46" i="18"/>
  <c r="C48" i="18"/>
  <c r="E48" i="18" s="1"/>
  <c r="F47" i="18"/>
  <c r="D53" i="18" l="1"/>
  <c r="G47" i="18"/>
  <c r="C49" i="18"/>
  <c r="E49" i="18" s="1"/>
  <c r="F48" i="18"/>
  <c r="D54" i="18" l="1"/>
  <c r="G48" i="18"/>
  <c r="C50" i="18"/>
  <c r="C51" i="18" s="1"/>
  <c r="F49" i="18"/>
  <c r="E51" i="18" l="1"/>
  <c r="C52" i="18"/>
  <c r="D55" i="18"/>
  <c r="E50" i="18"/>
  <c r="G49" i="18"/>
  <c r="F51" i="18"/>
  <c r="F50" i="18"/>
  <c r="G51" i="18" l="1"/>
  <c r="D56" i="18"/>
  <c r="E52" i="18"/>
  <c r="C53" i="18"/>
  <c r="G50" i="18"/>
  <c r="F52" i="18"/>
  <c r="G52" i="18" l="1"/>
  <c r="E53" i="18"/>
  <c r="C54" i="18"/>
  <c r="D57" i="18"/>
  <c r="F53" i="18"/>
  <c r="G53" i="18" l="1"/>
  <c r="D58" i="18"/>
  <c r="E54" i="18"/>
  <c r="C55" i="18"/>
  <c r="F54" i="18"/>
  <c r="G54" i="18" l="1"/>
  <c r="E55" i="18"/>
  <c r="C56" i="18"/>
  <c r="D59" i="18"/>
  <c r="F55" i="18"/>
  <c r="G55" i="18" l="1"/>
  <c r="D60" i="18"/>
  <c r="E56" i="18"/>
  <c r="C57" i="18"/>
  <c r="F56" i="18"/>
  <c r="G56" i="18" l="1"/>
  <c r="E57" i="18"/>
  <c r="C58" i="18"/>
  <c r="D61" i="18"/>
  <c r="F57" i="18"/>
  <c r="G57" i="18" l="1"/>
  <c r="E58" i="18"/>
  <c r="C59" i="18"/>
  <c r="D62" i="18"/>
  <c r="F58" i="18"/>
  <c r="G58" i="18" l="1"/>
  <c r="D63" i="18"/>
  <c r="E59" i="18"/>
  <c r="C60" i="18"/>
  <c r="F59" i="18"/>
  <c r="G59" i="18" l="1"/>
  <c r="E60" i="18"/>
  <c r="C61" i="18"/>
  <c r="D64" i="18"/>
  <c r="F60" i="18"/>
  <c r="G60" i="18" l="1"/>
  <c r="E61" i="18"/>
  <c r="C62" i="18"/>
  <c r="D65" i="18"/>
  <c r="F61" i="18"/>
  <c r="G61" i="18" l="1"/>
  <c r="E62" i="18"/>
  <c r="C63" i="18"/>
  <c r="D66" i="18"/>
  <c r="F62" i="18"/>
  <c r="G62" i="18" l="1"/>
  <c r="E63" i="18"/>
  <c r="C64" i="18"/>
  <c r="D67" i="18"/>
  <c r="F63" i="18"/>
  <c r="G63" i="18" l="1"/>
  <c r="D68" i="18"/>
  <c r="E64" i="18"/>
  <c r="C65" i="18"/>
  <c r="F64" i="18"/>
  <c r="G64" i="18" l="1"/>
  <c r="D69" i="18"/>
  <c r="E65" i="18"/>
  <c r="C66" i="18"/>
  <c r="F65" i="18"/>
  <c r="G65" i="18" l="1"/>
  <c r="D70" i="18"/>
  <c r="E66" i="18"/>
  <c r="C67" i="18"/>
  <c r="F66" i="18"/>
  <c r="G66" i="18" l="1"/>
  <c r="E67" i="18"/>
  <c r="C68" i="18"/>
  <c r="D71" i="18"/>
  <c r="F67" i="18"/>
  <c r="G67" i="18" l="1"/>
  <c r="D72" i="18"/>
  <c r="E68" i="18"/>
  <c r="C69" i="18"/>
  <c r="F68" i="18"/>
  <c r="G68" i="18" l="1"/>
  <c r="D73" i="18"/>
  <c r="E69" i="18"/>
  <c r="C70" i="18"/>
  <c r="F69" i="18"/>
  <c r="G69" i="18" l="1"/>
  <c r="E70" i="18"/>
  <c r="C71" i="18"/>
  <c r="D74" i="18"/>
  <c r="F70" i="18"/>
  <c r="G70" i="18" l="1"/>
  <c r="D75" i="18"/>
  <c r="E71" i="18"/>
  <c r="C72" i="18"/>
  <c r="F71" i="18"/>
  <c r="G71" i="18" l="1"/>
  <c r="E72" i="18"/>
  <c r="C73" i="18"/>
  <c r="D76" i="18"/>
  <c r="F72" i="18"/>
  <c r="G72" i="18" l="1"/>
  <c r="E73" i="18"/>
  <c r="C74" i="18"/>
  <c r="D77" i="18"/>
  <c r="F73" i="18"/>
  <c r="G73" i="18" l="1"/>
  <c r="E74" i="18"/>
  <c r="C75" i="18"/>
  <c r="D78" i="18"/>
  <c r="F74" i="18"/>
  <c r="G74" i="18" l="1"/>
  <c r="E75" i="18"/>
  <c r="C76" i="18"/>
  <c r="D79" i="18"/>
  <c r="F75" i="18"/>
  <c r="G75" i="18" l="1"/>
  <c r="E76" i="18"/>
  <c r="C77" i="18"/>
  <c r="D80" i="18"/>
  <c r="F76" i="18"/>
  <c r="G76" i="18" l="1"/>
  <c r="D81" i="18"/>
  <c r="E77" i="18"/>
  <c r="C78" i="18"/>
  <c r="F77" i="18"/>
  <c r="G77" i="18" l="1"/>
  <c r="D82" i="18"/>
  <c r="E78" i="18"/>
  <c r="C79" i="18"/>
  <c r="F78" i="18"/>
  <c r="G78" i="18" l="1"/>
  <c r="E79" i="18"/>
  <c r="C80" i="18"/>
  <c r="D83" i="18"/>
  <c r="F79" i="18"/>
  <c r="G79" i="18" l="1"/>
  <c r="D84" i="18"/>
  <c r="E80" i="18"/>
  <c r="C81" i="18"/>
  <c r="F80" i="18"/>
  <c r="G80" i="18" l="1"/>
  <c r="E81" i="18"/>
  <c r="C82" i="18"/>
  <c r="D85" i="18"/>
  <c r="F81" i="18"/>
  <c r="G81" i="18" l="1"/>
  <c r="E82" i="18"/>
  <c r="C83" i="18"/>
  <c r="D86" i="18"/>
  <c r="F82" i="18"/>
  <c r="G82" i="18" l="1"/>
  <c r="D87" i="18"/>
  <c r="E83" i="18"/>
  <c r="C84" i="18"/>
  <c r="F83" i="18"/>
  <c r="G83" i="18" l="1"/>
  <c r="E84" i="18"/>
  <c r="C85" i="18"/>
  <c r="D88" i="18"/>
  <c r="F84" i="18"/>
  <c r="G84" i="18" l="1"/>
  <c r="D89" i="18"/>
  <c r="E85" i="18"/>
  <c r="C86" i="18"/>
  <c r="F85" i="18"/>
  <c r="G85" i="18" l="1"/>
  <c r="E86" i="18"/>
  <c r="C87" i="18"/>
  <c r="D90" i="18"/>
  <c r="D91" i="18" s="1"/>
  <c r="F86" i="18"/>
  <c r="D92" i="18" l="1"/>
  <c r="G86" i="18"/>
  <c r="E87" i="18"/>
  <c r="C88" i="18"/>
  <c r="F87" i="18"/>
  <c r="D93" i="18" l="1"/>
  <c r="G87" i="18"/>
  <c r="E88" i="18"/>
  <c r="C89" i="18"/>
  <c r="F88" i="18"/>
  <c r="D94" i="18" l="1"/>
  <c r="G88" i="18"/>
  <c r="E89" i="18"/>
  <c r="C90" i="18"/>
  <c r="C91" i="18" s="1"/>
  <c r="F89" i="18"/>
  <c r="E91" i="18" l="1"/>
  <c r="C92" i="18"/>
  <c r="D95" i="18"/>
  <c r="E90" i="18"/>
  <c r="G89" i="18"/>
  <c r="F90" i="18"/>
  <c r="F91" i="18"/>
  <c r="G91" i="18" l="1"/>
  <c r="D96" i="18"/>
  <c r="E92" i="18"/>
  <c r="C93" i="18"/>
  <c r="G90" i="18"/>
  <c r="F92" i="18"/>
  <c r="G92" i="18" l="1"/>
  <c r="E93" i="18"/>
  <c r="C94" i="18"/>
  <c r="D97" i="18"/>
  <c r="F93" i="18"/>
  <c r="G93" i="18" l="1"/>
  <c r="D98" i="18"/>
  <c r="E94" i="18"/>
  <c r="C95" i="18"/>
  <c r="F94" i="18"/>
  <c r="G94" i="18" l="1"/>
  <c r="E95" i="18"/>
  <c r="C96" i="18"/>
  <c r="D99" i="18"/>
  <c r="D100" i="18" s="1"/>
  <c r="D101" i="18" s="1"/>
  <c r="D102" i="18" s="1"/>
  <c r="D103" i="18" s="1"/>
  <c r="D104" i="18" s="1"/>
  <c r="D105" i="18" s="1"/>
  <c r="D106" i="18" s="1"/>
  <c r="D107" i="18" s="1"/>
  <c r="D108" i="18" s="1"/>
  <c r="D109" i="18" s="1"/>
  <c r="D110" i="18" s="1"/>
  <c r="D111" i="18" s="1"/>
  <c r="D112" i="18" s="1"/>
  <c r="D113" i="18" s="1"/>
  <c r="D114" i="18" s="1"/>
  <c r="D115" i="18" s="1"/>
  <c r="D116" i="18" s="1"/>
  <c r="D117" i="18" s="1"/>
  <c r="D118" i="18" s="1"/>
  <c r="D119" i="18" s="1"/>
  <c r="D120" i="18" s="1"/>
  <c r="D121" i="18" s="1"/>
  <c r="D122" i="18" s="1"/>
  <c r="D123" i="18" s="1"/>
  <c r="D124" i="18" s="1"/>
  <c r="D125" i="18" s="1"/>
  <c r="D126" i="18" s="1"/>
  <c r="D127" i="18" s="1"/>
  <c r="D128" i="18" s="1"/>
  <c r="D129" i="18" s="1"/>
  <c r="D130" i="18" s="1"/>
  <c r="D131" i="18" s="1"/>
  <c r="D132" i="18" s="1"/>
  <c r="D133" i="18" s="1"/>
  <c r="D134" i="18" s="1"/>
  <c r="D135" i="18" s="1"/>
  <c r="D136" i="18" s="1"/>
  <c r="D137" i="18" s="1"/>
  <c r="D138" i="18" s="1"/>
  <c r="D139" i="18" s="1"/>
  <c r="D140" i="18" s="1"/>
  <c r="D141" i="18" s="1"/>
  <c r="D142" i="18" s="1"/>
  <c r="D143" i="18" s="1"/>
  <c r="D144" i="18" s="1"/>
  <c r="D145" i="18" s="1"/>
  <c r="D146" i="18" s="1"/>
  <c r="D147" i="18" s="1"/>
  <c r="D148" i="18" s="1"/>
  <c r="D149" i="18" s="1"/>
  <c r="D150" i="18" s="1"/>
  <c r="D151" i="18" s="1"/>
  <c r="D152" i="18" s="1"/>
  <c r="D153" i="18" s="1"/>
  <c r="D154" i="18" s="1"/>
  <c r="D155" i="18" s="1"/>
  <c r="D156" i="18" s="1"/>
  <c r="D157" i="18" s="1"/>
  <c r="D158" i="18" s="1"/>
  <c r="D159" i="18" s="1"/>
  <c r="D160" i="18" s="1"/>
  <c r="D161" i="18" s="1"/>
  <c r="D162" i="18" s="1"/>
  <c r="D163" i="18" s="1"/>
  <c r="D164" i="18" s="1"/>
  <c r="D165" i="18" s="1"/>
  <c r="D166" i="18" s="1"/>
  <c r="D167" i="18" s="1"/>
  <c r="D168" i="18" s="1"/>
  <c r="D169" i="18" s="1"/>
  <c r="D170" i="18" s="1"/>
  <c r="D171" i="18" s="1"/>
  <c r="D172" i="18" s="1"/>
  <c r="D173" i="18" s="1"/>
  <c r="D174" i="18" s="1"/>
  <c r="D175" i="18" s="1"/>
  <c r="D176" i="18" s="1"/>
  <c r="D177" i="18" s="1"/>
  <c r="D178" i="18" s="1"/>
  <c r="D179" i="18" s="1"/>
  <c r="D180" i="18" s="1"/>
  <c r="D181" i="18" s="1"/>
  <c r="D182" i="18" s="1"/>
  <c r="D183" i="18" s="1"/>
  <c r="D184" i="18" s="1"/>
  <c r="D185" i="18" s="1"/>
  <c r="D186" i="18" s="1"/>
  <c r="D187" i="18" s="1"/>
  <c r="D188" i="18" s="1"/>
  <c r="D189" i="18" s="1"/>
  <c r="D190" i="18" s="1"/>
  <c r="D191" i="18" s="1"/>
  <c r="D192" i="18" s="1"/>
  <c r="D193" i="18" s="1"/>
  <c r="D194" i="18" s="1"/>
  <c r="D195" i="18" s="1"/>
  <c r="D196" i="18" s="1"/>
  <c r="D197" i="18" s="1"/>
  <c r="D198" i="18" s="1"/>
  <c r="D199" i="18" s="1"/>
  <c r="D200" i="18" s="1"/>
  <c r="D201" i="18" s="1"/>
  <c r="D202" i="18" s="1"/>
  <c r="D203" i="18" s="1"/>
  <c r="D204" i="18" s="1"/>
  <c r="D205" i="18" s="1"/>
  <c r="D206" i="18" s="1"/>
  <c r="D207" i="18" s="1"/>
  <c r="D208" i="18" s="1"/>
  <c r="D209" i="18" s="1"/>
  <c r="D210" i="18" s="1"/>
  <c r="D211" i="18" s="1"/>
  <c r="D212" i="18" s="1"/>
  <c r="D213" i="18" s="1"/>
  <c r="D214" i="18" s="1"/>
  <c r="D215" i="18" s="1"/>
  <c r="D216" i="18" s="1"/>
  <c r="D217" i="18" s="1"/>
  <c r="D218" i="18" s="1"/>
  <c r="D219" i="18" s="1"/>
  <c r="F95" i="18"/>
  <c r="D220" i="18" l="1"/>
  <c r="G95" i="18"/>
  <c r="E96" i="18"/>
  <c r="C97" i="18"/>
  <c r="F96" i="18"/>
  <c r="D221" i="18" l="1"/>
  <c r="G96" i="18"/>
  <c r="E97" i="18"/>
  <c r="C98" i="18"/>
  <c r="F97" i="18"/>
  <c r="D222" i="18" l="1"/>
  <c r="G97" i="18"/>
  <c r="E98" i="18"/>
  <c r="C99" i="18"/>
  <c r="C100" i="18" s="1"/>
  <c r="F98" i="18"/>
  <c r="D223" i="18" l="1"/>
  <c r="E100" i="18"/>
  <c r="C101" i="18"/>
  <c r="G98" i="18"/>
  <c r="E99" i="18"/>
  <c r="F100" i="18"/>
  <c r="F99" i="18"/>
  <c r="D224" i="18" l="1"/>
  <c r="G100" i="18"/>
  <c r="E101" i="18"/>
  <c r="C102" i="18"/>
  <c r="G99" i="18"/>
  <c r="F101" i="18"/>
  <c r="D225" i="18" l="1"/>
  <c r="G101" i="18"/>
  <c r="E102" i="18"/>
  <c r="C103" i="18"/>
  <c r="F102" i="18"/>
  <c r="D226" i="18" l="1"/>
  <c r="G102" i="18"/>
  <c r="E103" i="18"/>
  <c r="C104" i="18"/>
  <c r="F103" i="18"/>
  <c r="D227" i="18" l="1"/>
  <c r="G103" i="18"/>
  <c r="E104" i="18"/>
  <c r="C105" i="18"/>
  <c r="F104" i="18"/>
  <c r="D228" i="18" l="1"/>
  <c r="G104" i="18"/>
  <c r="E105" i="18"/>
  <c r="C106" i="18"/>
  <c r="F105" i="18"/>
  <c r="D229" i="18" l="1"/>
  <c r="G105" i="18"/>
  <c r="E106" i="18"/>
  <c r="C107" i="18"/>
  <c r="F106" i="18"/>
  <c r="D230" i="18" l="1"/>
  <c r="G106" i="18"/>
  <c r="E107" i="18"/>
  <c r="C108" i="18"/>
  <c r="F107" i="18"/>
  <c r="D231" i="18" l="1"/>
  <c r="G107" i="18"/>
  <c r="E108" i="18"/>
  <c r="C109" i="18"/>
  <c r="F108" i="18"/>
  <c r="D232" i="18" l="1"/>
  <c r="G108" i="18"/>
  <c r="E109" i="18"/>
  <c r="C110" i="18"/>
  <c r="F109" i="18"/>
  <c r="D233" i="18" l="1"/>
  <c r="G109" i="18"/>
  <c r="E110" i="18"/>
  <c r="C111" i="18"/>
  <c r="F110" i="18"/>
  <c r="G110" i="18" l="1"/>
  <c r="E111" i="18"/>
  <c r="C112" i="18"/>
  <c r="F111" i="18"/>
  <c r="G111" i="18" l="1"/>
  <c r="E112" i="18"/>
  <c r="C113" i="18"/>
  <c r="F112" i="18"/>
  <c r="G112" i="18" l="1"/>
  <c r="E113" i="18"/>
  <c r="C114" i="18"/>
  <c r="F113" i="18"/>
  <c r="G113" i="18" l="1"/>
  <c r="E114" i="18"/>
  <c r="C115" i="18"/>
  <c r="F114" i="18"/>
  <c r="G114" i="18" l="1"/>
  <c r="E115" i="18"/>
  <c r="C116" i="18"/>
  <c r="F115" i="18"/>
  <c r="G115" i="18" l="1"/>
  <c r="E116" i="18"/>
  <c r="C117" i="18"/>
  <c r="F116" i="18"/>
  <c r="G116" i="18" l="1"/>
  <c r="E117" i="18"/>
  <c r="C118" i="18"/>
  <c r="F117" i="18"/>
  <c r="G117" i="18" l="1"/>
  <c r="E118" i="18"/>
  <c r="C119" i="18"/>
  <c r="F118" i="18"/>
  <c r="G118" i="18" l="1"/>
  <c r="E119" i="18"/>
  <c r="C120" i="18"/>
  <c r="F119" i="18"/>
  <c r="G119" i="18" l="1"/>
  <c r="E120" i="18"/>
  <c r="C121" i="18"/>
  <c r="F120" i="18"/>
  <c r="G120" i="18" l="1"/>
  <c r="E121" i="18"/>
  <c r="C122" i="18"/>
  <c r="F121" i="18"/>
  <c r="G121" i="18" l="1"/>
  <c r="E122" i="18"/>
  <c r="C123" i="18"/>
  <c r="F122" i="18"/>
  <c r="G122" i="18" l="1"/>
  <c r="E123" i="18"/>
  <c r="C124" i="18"/>
  <c r="F123" i="18"/>
  <c r="G123" i="18" l="1"/>
  <c r="E124" i="18"/>
  <c r="C125" i="18"/>
  <c r="F124" i="18"/>
  <c r="G124" i="18" l="1"/>
  <c r="E125" i="18"/>
  <c r="C126" i="18"/>
  <c r="F125" i="18"/>
  <c r="G125" i="18" l="1"/>
  <c r="E126" i="18"/>
  <c r="C127" i="18"/>
  <c r="F126" i="18"/>
  <c r="G126" i="18" l="1"/>
  <c r="E127" i="18"/>
  <c r="C128" i="18"/>
  <c r="F127" i="18"/>
  <c r="G127" i="18" l="1"/>
  <c r="E128" i="18"/>
  <c r="C129" i="18"/>
  <c r="F128" i="18"/>
  <c r="G128" i="18" l="1"/>
  <c r="E129" i="18"/>
  <c r="C130" i="18"/>
  <c r="F129" i="18"/>
  <c r="G129" i="18" l="1"/>
  <c r="E130" i="18"/>
  <c r="C131" i="18"/>
  <c r="F130" i="18"/>
  <c r="G130" i="18" l="1"/>
  <c r="E131" i="18"/>
  <c r="C132" i="18"/>
  <c r="F131" i="18"/>
  <c r="G131" i="18" l="1"/>
  <c r="E132" i="18"/>
  <c r="C133" i="18"/>
  <c r="F132" i="18"/>
  <c r="G132" i="18" l="1"/>
  <c r="E133" i="18"/>
  <c r="C134" i="18"/>
  <c r="F133" i="18"/>
  <c r="G133" i="18" l="1"/>
  <c r="E134" i="18"/>
  <c r="C135" i="18"/>
  <c r="F134" i="18"/>
  <c r="G134" i="18" l="1"/>
  <c r="E135" i="18"/>
  <c r="C136" i="18"/>
  <c r="F135" i="18"/>
  <c r="G135" i="18" l="1"/>
  <c r="E136" i="18"/>
  <c r="C137" i="18"/>
  <c r="F136" i="18"/>
  <c r="G136" i="18" l="1"/>
  <c r="E137" i="18"/>
  <c r="C138" i="18"/>
  <c r="F137" i="18"/>
  <c r="G137" i="18" l="1"/>
  <c r="E138" i="18"/>
  <c r="C139" i="18"/>
  <c r="F138" i="18"/>
  <c r="G138" i="18" l="1"/>
  <c r="E139" i="18"/>
  <c r="C140" i="18"/>
  <c r="F139" i="18"/>
  <c r="G139" i="18" l="1"/>
  <c r="E140" i="18"/>
  <c r="C141" i="18"/>
  <c r="F140" i="18"/>
  <c r="G140" i="18" l="1"/>
  <c r="E141" i="18"/>
  <c r="C142" i="18"/>
  <c r="F141" i="18"/>
  <c r="G141" i="18" l="1"/>
  <c r="E142" i="18"/>
  <c r="C143" i="18"/>
  <c r="F142" i="18"/>
  <c r="G142" i="18" l="1"/>
  <c r="E143" i="18"/>
  <c r="C144" i="18"/>
  <c r="F143" i="18"/>
  <c r="G143" i="18" l="1"/>
  <c r="E144" i="18"/>
  <c r="C145" i="18"/>
  <c r="F144" i="18"/>
  <c r="G144" i="18" l="1"/>
  <c r="E145" i="18"/>
  <c r="C146" i="18"/>
  <c r="F145" i="18"/>
  <c r="G145" i="18" l="1"/>
  <c r="E146" i="18"/>
  <c r="C147" i="18"/>
  <c r="F146" i="18"/>
  <c r="G146" i="18" l="1"/>
  <c r="E147" i="18"/>
  <c r="C148" i="18"/>
  <c r="F147" i="18"/>
  <c r="G147" i="18" l="1"/>
  <c r="E148" i="18"/>
  <c r="C149" i="18"/>
  <c r="F148" i="18"/>
  <c r="G148" i="18" l="1"/>
  <c r="E149" i="18"/>
  <c r="C150" i="18"/>
  <c r="F149" i="18"/>
  <c r="E150" i="18" l="1"/>
  <c r="C151" i="18"/>
  <c r="G149" i="18"/>
  <c r="F150" i="18"/>
  <c r="G150" i="18" l="1"/>
  <c r="E151" i="18"/>
  <c r="C152" i="18"/>
  <c r="F151" i="18"/>
  <c r="G151" i="18" l="1"/>
  <c r="E152" i="18"/>
  <c r="C153" i="18"/>
  <c r="F152" i="18"/>
  <c r="G152" i="18" l="1"/>
  <c r="E153" i="18"/>
  <c r="C154" i="18"/>
  <c r="F153" i="18"/>
  <c r="G153" i="18" l="1"/>
  <c r="E154" i="18"/>
  <c r="C155" i="18"/>
  <c r="F154" i="18"/>
  <c r="G154" i="18" l="1"/>
  <c r="E155" i="18"/>
  <c r="C156" i="18"/>
  <c r="F155" i="18"/>
  <c r="G155" i="18" l="1"/>
  <c r="E156" i="18"/>
  <c r="C157" i="18"/>
  <c r="F156" i="18"/>
  <c r="G156" i="18" l="1"/>
  <c r="E157" i="18"/>
  <c r="C158" i="18"/>
  <c r="F157" i="18"/>
  <c r="G157" i="18" l="1"/>
  <c r="E158" i="18"/>
  <c r="C159" i="18"/>
  <c r="F158" i="18"/>
  <c r="G158" i="18" l="1"/>
  <c r="E159" i="18"/>
  <c r="C160" i="18"/>
  <c r="F159" i="18"/>
  <c r="G159" i="18" l="1"/>
  <c r="E160" i="18"/>
  <c r="C161" i="18"/>
  <c r="F160" i="18"/>
  <c r="G160" i="18" l="1"/>
  <c r="E161" i="18"/>
  <c r="C162" i="18"/>
  <c r="F161" i="18"/>
  <c r="G161" i="18" l="1"/>
  <c r="E162" i="18"/>
  <c r="C163" i="18"/>
  <c r="F162" i="18"/>
  <c r="G162" i="18" l="1"/>
  <c r="E163" i="18"/>
  <c r="C164" i="18"/>
  <c r="F163" i="18"/>
  <c r="G163" i="18" l="1"/>
  <c r="E164" i="18"/>
  <c r="C165" i="18"/>
  <c r="F164" i="18"/>
  <c r="G164" i="18" l="1"/>
  <c r="E165" i="18"/>
  <c r="C166" i="18"/>
  <c r="F165" i="18"/>
  <c r="G165" i="18" l="1"/>
  <c r="E166" i="18"/>
  <c r="C167" i="18"/>
  <c r="F166" i="18"/>
  <c r="G166" i="18" l="1"/>
  <c r="E167" i="18"/>
  <c r="C168" i="18"/>
  <c r="F167" i="18"/>
  <c r="G167" i="18" l="1"/>
  <c r="E168" i="18"/>
  <c r="C169" i="18"/>
  <c r="F168" i="18"/>
  <c r="G168" i="18" l="1"/>
  <c r="E169" i="18"/>
  <c r="C170" i="18"/>
  <c r="F169" i="18"/>
  <c r="G169" i="18" l="1"/>
  <c r="E170" i="18"/>
  <c r="C171" i="18"/>
  <c r="F170" i="18"/>
  <c r="G170" i="18" l="1"/>
  <c r="E171" i="18"/>
  <c r="C172" i="18"/>
  <c r="F171" i="18"/>
  <c r="G171" i="18" l="1"/>
  <c r="E172" i="18"/>
  <c r="C173" i="18"/>
  <c r="F172" i="18"/>
  <c r="G172" i="18" l="1"/>
  <c r="E173" i="18"/>
  <c r="C174" i="18"/>
  <c r="F173" i="18"/>
  <c r="G173" i="18" l="1"/>
  <c r="E174" i="18"/>
  <c r="C175" i="18"/>
  <c r="F174" i="18"/>
  <c r="G174" i="18" l="1"/>
  <c r="E175" i="18"/>
  <c r="C176" i="18"/>
  <c r="F175" i="18"/>
  <c r="G175" i="18" l="1"/>
  <c r="E176" i="18"/>
  <c r="C177" i="18"/>
  <c r="F176" i="18"/>
  <c r="G176" i="18" l="1"/>
  <c r="E177" i="18"/>
  <c r="C178" i="18"/>
  <c r="F177" i="18"/>
  <c r="G177" i="18" l="1"/>
  <c r="E178" i="18"/>
  <c r="C179" i="18"/>
  <c r="F178" i="18"/>
  <c r="G178" i="18" l="1"/>
  <c r="E179" i="18"/>
  <c r="C180" i="18"/>
  <c r="F179" i="18"/>
  <c r="G179" i="18" l="1"/>
  <c r="E180" i="18"/>
  <c r="C181" i="18"/>
  <c r="F180" i="18"/>
  <c r="G180" i="18" l="1"/>
  <c r="E181" i="18"/>
  <c r="C182" i="18"/>
  <c r="F181" i="18"/>
  <c r="G181" i="18" l="1"/>
  <c r="E182" i="18"/>
  <c r="C183" i="18"/>
  <c r="F182" i="18"/>
  <c r="G182" i="18" l="1"/>
  <c r="E183" i="18"/>
  <c r="C184" i="18"/>
  <c r="F183" i="18"/>
  <c r="G183" i="18" l="1"/>
  <c r="E184" i="18"/>
  <c r="C185" i="18"/>
  <c r="F184" i="18"/>
  <c r="G184" i="18" l="1"/>
  <c r="E185" i="18"/>
  <c r="C186" i="18"/>
  <c r="F185" i="18"/>
  <c r="G185" i="18" l="1"/>
  <c r="E186" i="18"/>
  <c r="C187" i="18"/>
  <c r="F186" i="18"/>
  <c r="G186" i="18" l="1"/>
  <c r="E187" i="18"/>
  <c r="C188" i="18"/>
  <c r="F187" i="18"/>
  <c r="G187" i="18" l="1"/>
  <c r="E188" i="18"/>
  <c r="C189" i="18"/>
  <c r="F188" i="18"/>
  <c r="G188" i="18" l="1"/>
  <c r="E189" i="18"/>
  <c r="C190" i="18"/>
  <c r="F189" i="18"/>
  <c r="G189" i="18" l="1"/>
  <c r="E190" i="18"/>
  <c r="C191" i="18"/>
  <c r="F190" i="18"/>
  <c r="G190" i="18" l="1"/>
  <c r="E191" i="18"/>
  <c r="C192" i="18"/>
  <c r="F191" i="18"/>
  <c r="G191" i="18" l="1"/>
  <c r="E192" i="18"/>
  <c r="C193" i="18"/>
  <c r="F192" i="18"/>
  <c r="G192" i="18" l="1"/>
  <c r="E193" i="18"/>
  <c r="C194" i="18"/>
  <c r="F193" i="18"/>
  <c r="G193" i="18" l="1"/>
  <c r="E194" i="18"/>
  <c r="C195" i="18"/>
  <c r="F194" i="18"/>
  <c r="G194" i="18" l="1"/>
  <c r="E195" i="18"/>
  <c r="C196" i="18"/>
  <c r="F195" i="18"/>
  <c r="G195" i="18" l="1"/>
  <c r="E196" i="18"/>
  <c r="C197" i="18"/>
  <c r="F196" i="18"/>
  <c r="G196" i="18" l="1"/>
  <c r="E197" i="18"/>
  <c r="C198" i="18"/>
  <c r="F197" i="18"/>
  <c r="G197" i="18" l="1"/>
  <c r="E198" i="18"/>
  <c r="C199" i="18"/>
  <c r="C200" i="18" s="1"/>
  <c r="F198" i="18"/>
  <c r="E200" i="18" l="1"/>
  <c r="C201" i="18"/>
  <c r="G198" i="18"/>
  <c r="E199" i="18"/>
  <c r="F200" i="18"/>
  <c r="F199" i="18"/>
  <c r="G200" i="18" l="1"/>
  <c r="E201" i="18"/>
  <c r="C202" i="18"/>
  <c r="G199" i="18"/>
  <c r="F201" i="18"/>
  <c r="G201" i="18" l="1"/>
  <c r="E202" i="18"/>
  <c r="C203" i="18"/>
  <c r="F202" i="18"/>
  <c r="G202" i="18" l="1"/>
  <c r="E203" i="18"/>
  <c r="C204" i="18"/>
  <c r="F203" i="18"/>
  <c r="G203" i="18" l="1"/>
  <c r="E204" i="18"/>
  <c r="C205" i="18"/>
  <c r="F204" i="18"/>
  <c r="G204" i="18" l="1"/>
  <c r="E205" i="18"/>
  <c r="C206" i="18"/>
  <c r="F205" i="18"/>
  <c r="G205" i="18" l="1"/>
  <c r="E206" i="18"/>
  <c r="C207" i="18"/>
  <c r="F206" i="18"/>
  <c r="G206" i="18" l="1"/>
  <c r="E207" i="18"/>
  <c r="C208" i="18"/>
  <c r="F207" i="18"/>
  <c r="G207" i="18" l="1"/>
  <c r="E208" i="18"/>
  <c r="C209" i="18"/>
  <c r="F208" i="18"/>
  <c r="G208" i="18" l="1"/>
  <c r="E209" i="18"/>
  <c r="C210" i="18"/>
  <c r="F209" i="18"/>
  <c r="G209" i="18" l="1"/>
  <c r="E210" i="18"/>
  <c r="C211" i="18"/>
  <c r="F210" i="18"/>
  <c r="G210" i="18" l="1"/>
  <c r="E211" i="18"/>
  <c r="C212" i="18"/>
  <c r="F211" i="18"/>
  <c r="G211" i="18" l="1"/>
  <c r="E212" i="18"/>
  <c r="C213" i="18"/>
  <c r="F212" i="18"/>
  <c r="G212" i="18" l="1"/>
  <c r="E213" i="18"/>
  <c r="C214" i="18"/>
  <c r="F213" i="18"/>
  <c r="G213" i="18" l="1"/>
  <c r="E214" i="18"/>
  <c r="C215" i="18"/>
  <c r="F214" i="18"/>
  <c r="G214" i="18" l="1"/>
  <c r="E215" i="18"/>
  <c r="C216" i="18"/>
  <c r="F215" i="18"/>
  <c r="G215" i="18" l="1"/>
  <c r="E216" i="18"/>
  <c r="C217" i="18"/>
  <c r="F216" i="18"/>
  <c r="G216" i="18" l="1"/>
  <c r="E217" i="18"/>
  <c r="C218" i="18"/>
  <c r="F217" i="18"/>
  <c r="E218" i="18" l="1"/>
  <c r="C219" i="18"/>
  <c r="G217" i="18"/>
  <c r="F218" i="18"/>
  <c r="G218" i="18" l="1"/>
  <c r="E219" i="18"/>
  <c r="C220" i="18"/>
  <c r="F219" i="18"/>
  <c r="G219" i="18" l="1"/>
  <c r="E220" i="18"/>
  <c r="C221" i="18"/>
  <c r="F220" i="18"/>
  <c r="G220" i="18" l="1"/>
  <c r="E221" i="18"/>
  <c r="C222" i="18"/>
  <c r="F221" i="18"/>
  <c r="G221" i="18" l="1"/>
  <c r="E222" i="18"/>
  <c r="C223" i="18"/>
  <c r="F222" i="18"/>
  <c r="G222" i="18" l="1"/>
  <c r="E223" i="18"/>
  <c r="C224" i="18"/>
  <c r="F223" i="18"/>
  <c r="G223" i="18" l="1"/>
  <c r="E224" i="18"/>
  <c r="C225" i="18"/>
  <c r="F224" i="18"/>
  <c r="G224" i="18" l="1"/>
  <c r="E225" i="18"/>
  <c r="C226" i="18"/>
  <c r="F225" i="18"/>
  <c r="G225" i="18" l="1"/>
  <c r="E226" i="18"/>
  <c r="C227" i="18"/>
  <c r="F226" i="18"/>
  <c r="G226" i="18" l="1"/>
  <c r="E227" i="18"/>
  <c r="C228" i="18"/>
  <c r="F227" i="18"/>
  <c r="G227" i="18" l="1"/>
  <c r="E228" i="18"/>
  <c r="C229" i="18"/>
  <c r="F228" i="18"/>
  <c r="G228" i="18" l="1"/>
  <c r="E229" i="18"/>
  <c r="C230" i="18"/>
  <c r="F229" i="18"/>
  <c r="G229" i="18" l="1"/>
  <c r="E230" i="18"/>
  <c r="C231" i="18"/>
  <c r="F230" i="18"/>
  <c r="G230" i="18" l="1"/>
  <c r="E231" i="18"/>
  <c r="C232" i="18"/>
  <c r="F231" i="18"/>
  <c r="G231" i="18" l="1"/>
  <c r="E232" i="18"/>
  <c r="C233" i="18"/>
  <c r="F232" i="18"/>
  <c r="G232" i="18" l="1"/>
  <c r="E233" i="18"/>
  <c r="F233" i="18"/>
  <c r="G233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<sst xmlns="http://schemas.openxmlformats.org/spreadsheetml/2006/main" count="126" uniqueCount="80">
  <si>
    <t>Ticker</t>
  </si>
  <si>
    <t>Strike Price</t>
  </si>
  <si>
    <t>Share Price</t>
  </si>
  <si>
    <t>OTEX</t>
  </si>
  <si>
    <t>C/P</t>
  </si>
  <si>
    <t>Option Ticker</t>
  </si>
  <si>
    <t>Name</t>
  </si>
  <si>
    <t>Low Strike</t>
  </si>
  <si>
    <t>High Strike</t>
  </si>
  <si>
    <t>Strike Stride</t>
  </si>
  <si>
    <t>Next Friday</t>
  </si>
  <si>
    <t>Date</t>
  </si>
  <si>
    <t>Good</t>
  </si>
  <si>
    <t>Offset</t>
  </si>
  <si>
    <t>Expiration Dates</t>
  </si>
  <si>
    <t>Index</t>
  </si>
  <si>
    <t>weekly</t>
  </si>
  <si>
    <t>monthly</t>
  </si>
  <si>
    <t>Opt Ticker</t>
  </si>
  <si>
    <t>Phase</t>
  </si>
  <si>
    <t>V</t>
  </si>
  <si>
    <t>TEAM</t>
  </si>
  <si>
    <t>SA</t>
  </si>
  <si>
    <t>RB</t>
  </si>
  <si>
    <t>Read Pro review</t>
  </si>
  <si>
    <t>Always check the earnings date and dividend ex-date. (AAPL)</t>
  </si>
  <si>
    <t>Always check which account you're in.</t>
  </si>
  <si>
    <t>Be willing to sell at least part when a stock has appreciated a lot.</t>
  </si>
  <si>
    <t>Buy far OTM puts to reduce maintenance requirement of written puts, or better yet: write them in Joint account.</t>
  </si>
  <si>
    <t>Buying a put limits the maint req of a written put because if you're assigned you can sell the shares on the open market for the strike price of your owned put or higher.</t>
  </si>
  <si>
    <t>Buying OTM calls is speculation.</t>
  </si>
  <si>
    <t>Do synth longs and other short puts in joint account.</t>
  </si>
  <si>
    <t>Don’t switch to a market order when the current price looks satisfactory. They will rob you. Must be a limit order  (NOV)</t>
  </si>
  <si>
    <t>Don't write calls on a new Pro pick that's probably going to go up (SQ)</t>
  </si>
  <si>
    <t>Don't write covered calls on everything! Do just part of the position. Don't do all positions.</t>
  </si>
  <si>
    <t>Don't write naked calls! (GILD)</t>
  </si>
  <si>
    <t>It's impossible to time the market very accurately, so don't let your strategy depend on it.</t>
  </si>
  <si>
    <t>ROIC should be 50% per quarter</t>
  </si>
  <si>
    <t>Rolling calls is NOT about ROIC; it's about ROC because the alternative is to invest the price of shares elsewhere.</t>
  </si>
  <si>
    <t>Rolling when the time value is gone but a few weeks remain may be a bad deal if the price is currently inflated.</t>
  </si>
  <si>
    <t>SELL TIME VALUE.</t>
  </si>
  <si>
    <t>Stop loss orders take you out of the market and you miss the recovery.</t>
  </si>
  <si>
    <t>Synthetic longs are not usefully employed in IRAs or in accounts where you are required to fully cash-secure the written puts.</t>
  </si>
  <si>
    <t>Take advantage of dips in the market to reduce ITM calls (PAYC)</t>
  </si>
  <si>
    <t>The risk of a GTC option order is if the price moves suddenly you can go in the hole instantly.</t>
  </si>
  <si>
    <t>There are two kinds of people in the world: Those who can extrapolate from incomplete data.</t>
  </si>
  <si>
    <t>Use limit orders and be patient and cautious.</t>
  </si>
  <si>
    <t>When buying long-term calls pay no more than 3.5% of current share price per year</t>
  </si>
  <si>
    <t>When covered calls on a stock you love go far into the money set up a synth long to uncap your upside (SQ)</t>
  </si>
  <si>
    <t>When it looks bad, reduce exposure (MOMO)</t>
  </si>
  <si>
    <t>When you're getting near your expected gains, get out.</t>
  </si>
  <si>
    <t>credit when Pro closed</t>
  </si>
  <si>
    <t>months of Premier Pass for that price</t>
  </si>
  <si>
    <t>Options</t>
  </si>
  <si>
    <t>Pro (after $2982 credit from Options)</t>
  </si>
  <si>
    <t>Premier Pass</t>
  </si>
  <si>
    <t>Long-Short</t>
  </si>
  <si>
    <t>Market Pass</t>
  </si>
  <si>
    <t>SA + RB + AI + articles</t>
  </si>
  <si>
    <t>She gave me 3 month extension of Premier Pass to:</t>
  </si>
  <si>
    <t>Plan:</t>
  </si>
  <si>
    <t>Look for Options promotions at rates lower than $799 per year</t>
  </si>
  <si>
    <t>Get MP and Options going forward.</t>
  </si>
  <si>
    <t>Unless there's a discount on Long-Short or Premier Pass</t>
  </si>
  <si>
    <t>Motley Fool Costs:</t>
  </si>
  <si>
    <t>When you're highly leveraged death comes quickly!</t>
  </si>
  <si>
    <t>LS getting merged into Discovery: MoneyMakers</t>
  </si>
  <si>
    <t>Discovery is Tom's team</t>
  </si>
  <si>
    <t>MP renews at $999</t>
  </si>
  <si>
    <t>Got 3 months of Options free, until April 6, 2020</t>
  </si>
  <si>
    <t>Got SA and RB $99</t>
  </si>
  <si>
    <t>ANSS</t>
  </si>
  <si>
    <t>Roll</t>
  </si>
  <si>
    <t>manual exp Fri</t>
  </si>
  <si>
    <t>leaps</t>
  </si>
  <si>
    <t>P</t>
  </si>
  <si>
    <t>Schwab</t>
  </si>
  <si>
    <t>The value of tda variable:</t>
  </si>
  <si>
    <t>NVDA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</si>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</sst>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"/>
    <numFmt numFmtId="165" formatCode="0.0"/>
    <numFmt numFmtId="166" formatCode="_(* #,##0_);_(* \(#,##0\);_(* &quot;-&quot;??_);_(@_)"/>
    <numFmt numFmtId="167" formatCode="_(&quot;$&quot;* #,##0.0_);_(&quot;$&quot;* \(#,##0.0\);_(&quot;$&quot;* &quot;-&quot;??_);_(@_)"/>
  </numFmts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 tint="-0.14999847407452621"/>
      <name val="Calibri"/>
      <family val="2"/>
    </font>
    <font>
      <sz val="11"/>
      <color theme="0" tint="-0.14999847407452621"/>
      <name val="Calibri"/>
      <family val="2"/>
    </font>
    <font>
      <sz val="11"/>
      <color rgb="FFFF0000"/>
      <name val="Calibri"/>
      <family val="2"/>
    </font>
    <font>
      <b/>
      <sz val="11"/>
      <color theme="9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1"/>
    <xf numFmtId="44" fontId="2" fillId="0" borderId="1" applyFont="0" applyFill="0" applyBorder="0" applyAlignment="0" applyProtection="0"/>
    <xf numFmtId="0" fontId="2" fillId="0" borderId="1"/>
    <xf numFmtId="9" fontId="2" fillId="0" borderId="1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3" borderId="0" xfId="0" applyFont="1" applyFill="1"/>
    <xf numFmtId="0" fontId="4" fillId="4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165" fontId="6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66" fontId="0" fillId="0" borderId="0" xfId="2" applyNumberFormat="1" applyFont="1" applyAlignment="1">
      <alignment vertical="center"/>
    </xf>
    <xf numFmtId="0" fontId="4" fillId="4" borderId="0" xfId="0" applyFont="1" applyFill="1"/>
    <xf numFmtId="14" fontId="4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vertical="center"/>
    </xf>
    <xf numFmtId="44" fontId="4" fillId="4" borderId="0" xfId="1" quotePrefix="1" applyFont="1" applyFill="1" applyAlignment="1">
      <alignment horizontal="right"/>
    </xf>
    <xf numFmtId="44" fontId="4" fillId="4" borderId="0" xfId="0" applyNumberFormat="1" applyFont="1" applyFill="1" applyAlignment="1">
      <alignment horizontal="right" vertical="center"/>
    </xf>
    <xf numFmtId="167" fontId="4" fillId="4" borderId="0" xfId="1" applyNumberFormat="1" applyFont="1" applyFill="1" applyAlignment="1">
      <alignment horizontal="right"/>
    </xf>
    <xf numFmtId="14" fontId="4" fillId="4" borderId="0" xfId="0" applyNumberFormat="1" applyFont="1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0" fontId="4" fillId="2" borderId="0" xfId="0" applyFont="1" applyFill="1"/>
    <xf numFmtId="14" fontId="2" fillId="2" borderId="0" xfId="0" applyNumberFormat="1" applyFont="1" applyFill="1"/>
    <xf numFmtId="44" fontId="2" fillId="2" borderId="0" xfId="0" applyNumberFormat="1" applyFont="1" applyFill="1"/>
    <xf numFmtId="0" fontId="4" fillId="3" borderId="0" xfId="0" applyFont="1" applyFill="1" applyAlignment="1">
      <alignment vertical="center"/>
    </xf>
    <xf numFmtId="14" fontId="4" fillId="3" borderId="0" xfId="0" applyNumberFormat="1" applyFont="1" applyFill="1" applyAlignment="1">
      <alignment vertical="center"/>
    </xf>
    <xf numFmtId="14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7" fillId="3" borderId="0" xfId="0" applyFont="1" applyFill="1" applyAlignment="1">
      <alignment vertical="center"/>
    </xf>
    <xf numFmtId="14" fontId="7" fillId="3" borderId="0" xfId="0" applyNumberFormat="1" applyFont="1" applyFill="1" applyAlignment="1">
      <alignment vertical="center"/>
    </xf>
    <xf numFmtId="0" fontId="1" fillId="4" borderId="0" xfId="0" applyFont="1" applyFill="1" applyAlignment="1">
      <alignment horizontal="right"/>
    </xf>
    <xf numFmtId="9" fontId="8" fillId="4" borderId="0" xfId="0" applyNumberFormat="1" applyFont="1" applyFill="1" applyAlignment="1">
      <alignment horizontal="right"/>
    </xf>
    <xf numFmtId="14" fontId="8" fillId="3" borderId="0" xfId="0" applyNumberFormat="1" applyFont="1" applyFill="1" applyAlignment="1">
      <alignment vertical="center"/>
    </xf>
    <xf numFmtId="0" fontId="1" fillId="0" borderId="1" xfId="3" applyFont="1" applyAlignment="1">
      <alignment vertical="center"/>
    </xf>
    <xf numFmtId="0" fontId="2" fillId="0" borderId="1" xfId="3" applyFont="1" applyAlignment="1">
      <alignment vertical="center"/>
    </xf>
    <xf numFmtId="0" fontId="9" fillId="0" borderId="1" xfId="3"/>
    <xf numFmtId="0" fontId="9" fillId="0" borderId="1" xfId="3" applyAlignment="1">
      <alignment vertical="center"/>
    </xf>
    <xf numFmtId="14" fontId="9" fillId="0" borderId="1" xfId="3" applyNumberFormat="1" applyAlignment="1">
      <alignment vertical="center"/>
    </xf>
    <xf numFmtId="164" fontId="9" fillId="0" borderId="1" xfId="3" applyNumberFormat="1" applyAlignment="1">
      <alignment vertical="center"/>
    </xf>
    <xf numFmtId="6" fontId="9" fillId="0" borderId="1" xfId="3" applyNumberFormat="1"/>
    <xf numFmtId="44" fontId="0" fillId="0" borderId="1" xfId="4" applyFont="1"/>
    <xf numFmtId="14" fontId="9" fillId="0" borderId="1" xfId="3" applyNumberFormat="1"/>
    <xf numFmtId="0" fontId="2" fillId="0" borderId="1" xfId="3" applyFont="1"/>
    <xf numFmtId="44" fontId="0" fillId="0" borderId="1" xfId="4" applyFont="1" applyAlignment="1">
      <alignment vertical="center"/>
    </xf>
    <xf numFmtId="0" fontId="0" fillId="0" borderId="1" xfId="3" applyFont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horizontal="center"/>
    </xf>
  </cellXfs>
  <cellStyles count="7">
    <cellStyle name="Comma" xfId="2" builtinId="3"/>
    <cellStyle name="Currency" xfId="1" builtinId="4"/>
    <cellStyle name="Currency 2" xfId="4" xr:uid="{DD02CBEC-9E71-403E-9D8B-2CF07C54807E}"/>
    <cellStyle name="Normal" xfId="0" builtinId="0"/>
    <cellStyle name="Normal 2" xfId="3" xr:uid="{4409F1EE-AF4C-4604-B124-6B01D35BBB79}"/>
    <cellStyle name="Normal 3" xfId="5" xr:uid="{54429BBD-674A-4AAB-ACA7-BF301A16398B}"/>
    <cellStyle name="Percent 2" xfId="6" xr:uid="{60B47FA0-965B-4EB8-91D9-7F328E636F9A}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99"/>
      <color rgb="FFE3D8F4"/>
      <color rgb="FFDEB9F5"/>
      <color rgb="FFD0BDED"/>
      <color rgb="FFA87BC3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xlq2bridge.bridge">
      <tp>
        <v>929.49</v>
        <stp/>
        <stp>100</stp>
        <stp>NVDA</stp>
        <stp>SCHWAB</stp>
        <stp>0</stp>
        <stp>0</stp>
        <stp>0</stp>
        <stp>0</stp>
        <stp>0</stp>
        <stp>0</stp>
        <tr r="K4" s="18"/>
      </tp>
      <tp t="s">
        <v>NVDA 05/17/2024 740.00 P</v>
        <stp/>
        <stp>112</stp>
        <stp>NVDA  240517P00740000</stp>
        <stp>SCHWAB</stp>
        <stp>0</stp>
        <stp>0</stp>
        <stp>0</stp>
        <stp>0</stp>
        <stp>0</stp>
        <stp>0</stp>
        <tr r="F38" s="18"/>
      </tp>
      <tp t="s">
        <v>NVDA 05/17/2024 750.00 P</v>
        <stp/>
        <stp>112</stp>
        <stp>NVDA  240517P00750000</stp>
        <stp>SCHWAB</stp>
        <stp>0</stp>
        <stp>0</stp>
        <stp>0</stp>
        <stp>0</stp>
        <stp>0</stp>
        <stp>0</stp>
        <tr r="F42" s="18"/>
      </tp>
      <tp t="s">
        <v>NVDA 05/17/2024 760.00 P</v>
        <stp/>
        <stp>112</stp>
        <stp>NVDA  240517P00760000</stp>
        <stp>SCHWAB</stp>
        <stp>0</stp>
        <stp>0</stp>
        <stp>0</stp>
        <stp>0</stp>
        <stp>0</stp>
        <stp>0</stp>
        <tr r="F46" s="18"/>
      </tp>
      <tp t="s">
        <v>NVDA 05/17/2024 770.00 P</v>
        <stp/>
        <stp>112</stp>
        <stp>NVDA  240517P00770000</stp>
        <stp>SCHWAB</stp>
        <stp>0</stp>
        <stp>0</stp>
        <stp>0</stp>
        <stp>0</stp>
        <stp>0</stp>
        <stp>0</stp>
        <tr r="F50" s="18"/>
      </tp>
      <tp t="s">
        <v>NVDA 05/17/2024 700.00 P</v>
        <stp/>
        <stp>112</stp>
        <stp>NVDA  240517P00700000</stp>
        <stp>SCHWAB</stp>
        <stp>0</stp>
        <stp>0</stp>
        <stp>0</stp>
        <stp>0</stp>
        <stp>0</stp>
        <stp>0</stp>
        <tr r="F22" s="18"/>
      </tp>
      <tp t="s">
        <v>NVDA 05/17/2024 710.00 P</v>
        <stp/>
        <stp>112</stp>
        <stp>NVDA  240517P00710000</stp>
        <stp>SCHWAB</stp>
        <stp>0</stp>
        <stp>0</stp>
        <stp>0</stp>
        <stp>0</stp>
        <stp>0</stp>
        <stp>0</stp>
        <tr r="F26" s="18"/>
      </tp>
      <tp t="s">
        <v>NVDA 05/17/2024 720.00 P</v>
        <stp/>
        <stp>112</stp>
        <stp>NVDA  240517P00720000</stp>
        <stp>SCHWAB</stp>
        <stp>0</stp>
        <stp>0</stp>
        <stp>0</stp>
        <stp>0</stp>
        <stp>0</stp>
        <stp>0</stp>
        <tr r="F30" s="18"/>
      </tp>
      <tp t="s">
        <v>NVDA 05/17/2024 730.00 P</v>
        <stp/>
        <stp>112</stp>
        <stp>NVDA  240517P00730000</stp>
        <stp>SCHWAB</stp>
        <stp>0</stp>
        <stp>0</stp>
        <stp>0</stp>
        <stp>0</stp>
        <stp>0</stp>
        <stp>0</stp>
        <tr r="F34" s="18"/>
      </tp>
      <tp t="s">
        <v>NVDA 05/17/2024 780.00 P</v>
        <stp/>
        <stp>112</stp>
        <stp>NVDA  240517P00780000</stp>
        <stp>SCHWAB</stp>
        <stp>0</stp>
        <stp>0</stp>
        <stp>0</stp>
        <stp>0</stp>
        <stp>0</stp>
        <stp>0</stp>
        <tr r="F54" s="18"/>
      </tp>
      <tp t="s">
        <v>NVDA 05/17/2024 790.00 P</v>
        <stp/>
        <stp>112</stp>
        <stp>NVDA  240517P00790000</stp>
        <stp>SCHWAB</stp>
        <stp>0</stp>
        <stp>0</stp>
        <stp>0</stp>
        <stp>0</stp>
        <stp>0</stp>
        <stp>0</stp>
        <tr r="F58" s="18"/>
      </tp>
      <tp t="s">
        <v>NVDA 05/17/2024 650.00 P</v>
        <stp/>
        <stp>112</stp>
        <stp>NVDA  240517P00650000</stp>
        <stp>SCHWAB</stp>
        <stp>0</stp>
        <stp>0</stp>
        <stp>0</stp>
        <stp>0</stp>
        <stp>0</stp>
        <stp>0</stp>
        <tr r="F2" s="18"/>
      </tp>
      <tp t="s">
        <v>NVDA 05/17/2024 660.00 P</v>
        <stp/>
        <stp>112</stp>
        <stp>NVDA  240517P00660000</stp>
        <stp>SCHWAB</stp>
        <stp>0</stp>
        <stp>0</stp>
        <stp>0</stp>
        <stp>0</stp>
        <stp>0</stp>
        <stp>0</stp>
        <tr r="F6" s="18"/>
      </tp>
      <tp t="s">
        <v>NVDA 05/17/2024 670.00 P</v>
        <stp/>
        <stp>112</stp>
        <stp>NVDA  240517P00670000</stp>
        <stp>SCHWAB</stp>
        <stp>0</stp>
        <stp>0</stp>
        <stp>0</stp>
        <stp>0</stp>
        <stp>0</stp>
        <stp>0</stp>
        <tr r="F10" s="18"/>
      </tp>
      <tp t="s">
        <v>NVDA 05/17/2024 680.00 P</v>
        <stp/>
        <stp>112</stp>
        <stp>NVDA  240517P00680000</stp>
        <stp>SCHWAB</stp>
        <stp>0</stp>
        <stp>0</stp>
        <stp>0</stp>
        <stp>0</stp>
        <stp>0</stp>
        <stp>0</stp>
        <tr r="F14" s="18"/>
      </tp>
      <tp t="s">
        <v>NVDA 05/17/2024 690.00 P</v>
        <stp/>
        <stp>112</stp>
        <stp>NVDA  240517P00690000</stp>
        <stp>SCHWAB</stp>
        <stp>0</stp>
        <stp>0</stp>
        <stp>0</stp>
        <stp>0</stp>
        <stp>0</stp>
        <stp>0</stp>
        <tr r="F18" s="18"/>
      </tp>
      <tp t="s">
        <v>NVDA 05/17/2024 900.00 P</v>
        <stp/>
        <stp>112</stp>
        <stp>NVDA  240517P00900000</stp>
        <stp>SCHWAB</stp>
        <stp>0</stp>
        <stp>0</stp>
        <stp>0</stp>
        <stp>0</stp>
        <stp>0</stp>
        <stp>0</stp>
        <tr r="F102" s="18"/>
      </tp>
      <tp t="s">
        <v>NVDA 05/17/2024 910.00 P</v>
        <stp/>
        <stp>112</stp>
        <stp>NVDA  240517P00910000</stp>
        <stp>SCHWAB</stp>
        <stp>0</stp>
        <stp>0</stp>
        <stp>0</stp>
        <stp>0</stp>
        <stp>0</stp>
        <stp>0</stp>
        <tr r="F106" s="18"/>
      </tp>
      <tp t="s">
        <v>NVDA 05/17/2024 840.00 P</v>
        <stp/>
        <stp>112</stp>
        <stp>NVDA  240517P00840000</stp>
        <stp>SCHWAB</stp>
        <stp>0</stp>
        <stp>0</stp>
        <stp>0</stp>
        <stp>0</stp>
        <stp>0</stp>
        <stp>0</stp>
        <tr r="F78" s="18"/>
      </tp>
      <tp t="s">
        <v>NVDA 05/17/2024 850.00 P</v>
        <stp/>
        <stp>112</stp>
        <stp>NVDA  240517P00850000</stp>
        <stp>SCHWAB</stp>
        <stp>0</stp>
        <stp>0</stp>
        <stp>0</stp>
        <stp>0</stp>
        <stp>0</stp>
        <stp>0</stp>
        <tr r="F82" s="18"/>
      </tp>
      <tp t="s">
        <v>NVDA 05/17/2024 860.00 P</v>
        <stp/>
        <stp>112</stp>
        <stp>NVDA  240517P00860000</stp>
        <stp>SCHWAB</stp>
        <stp>0</stp>
        <stp>0</stp>
        <stp>0</stp>
        <stp>0</stp>
        <stp>0</stp>
        <stp>0</stp>
        <tr r="F86" s="18"/>
      </tp>
      <tp t="s">
        <v>NVDA 05/17/2024 870.00 P</v>
        <stp/>
        <stp>112</stp>
        <stp>NVDA  240517P00870000</stp>
        <stp>SCHWAB</stp>
        <stp>0</stp>
        <stp>0</stp>
        <stp>0</stp>
        <stp>0</stp>
        <stp>0</stp>
        <stp>0</stp>
        <tr r="F90" s="18"/>
      </tp>
      <tp t="s">
        <v>NVDA 05/17/2024 800.00 P</v>
        <stp/>
        <stp>112</stp>
        <stp>NVDA  240517P00800000</stp>
        <stp>SCHWAB</stp>
        <stp>0</stp>
        <stp>0</stp>
        <stp>0</stp>
        <stp>0</stp>
        <stp>0</stp>
        <stp>0</stp>
        <tr r="F62" s="18"/>
      </tp>
      <tp t="s">
        <v>NVDA 05/17/2024 810.00 P</v>
        <stp/>
        <stp>112</stp>
        <stp>NVDA  240517P00810000</stp>
        <stp>SCHWAB</stp>
        <stp>0</stp>
        <stp>0</stp>
        <stp>0</stp>
        <stp>0</stp>
        <stp>0</stp>
        <stp>0</stp>
        <tr r="F66" s="18"/>
      </tp>
      <tp t="s">
        <v>NVDA 05/17/2024 820.00 P</v>
        <stp/>
        <stp>112</stp>
        <stp>NVDA  240517P00820000</stp>
        <stp>SCHWAB</stp>
        <stp>0</stp>
        <stp>0</stp>
        <stp>0</stp>
        <stp>0</stp>
        <stp>0</stp>
        <stp>0</stp>
        <tr r="F70" s="18"/>
      </tp>
      <tp t="s">
        <v>NVDA 05/17/2024 830.00 P</v>
        <stp/>
        <stp>112</stp>
        <stp>NVDA  240517P00830000</stp>
        <stp>SCHWAB</stp>
        <stp>0</stp>
        <stp>0</stp>
        <stp>0</stp>
        <stp>0</stp>
        <stp>0</stp>
        <stp>0</stp>
        <tr r="F74" s="18"/>
      </tp>
      <tp t="s">
        <v>NVDA 05/17/2024 880.00 P</v>
        <stp/>
        <stp>112</stp>
        <stp>NVDA  240517P00880000</stp>
        <stp>SCHWAB</stp>
        <stp>0</stp>
        <stp>0</stp>
        <stp>0</stp>
        <stp>0</stp>
        <stp>0</stp>
        <stp>0</stp>
        <tr r="F94" s="18"/>
      </tp>
      <tp t="s">
        <v>NVDA 05/17/2024 890.00 P</v>
        <stp/>
        <stp>112</stp>
        <stp>NVDA  240517P00890000</stp>
        <stp>SCHWAB</stp>
        <stp>0</stp>
        <stp>0</stp>
        <stp>0</stp>
        <stp>0</stp>
        <stp>0</stp>
        <stp>0</stp>
        <tr r="F98" s="18"/>
      </tp>
      <tp t="s">
        <v>NVDA 05/31/2024 650.00 P</v>
        <stp/>
        <stp>112</stp>
        <stp>NVDA  240531P00650000</stp>
        <stp>SCHWAB</stp>
        <stp>0</stp>
        <stp>0</stp>
        <stp>0</stp>
        <stp>0</stp>
        <stp>0</stp>
        <stp>0</stp>
        <tr r="F218" s="18"/>
      </tp>
      <tp t="s">
        <v>NVDA 05/31/2024 660.00 P</v>
        <stp/>
        <stp>112</stp>
        <stp>NVDA  240531P00660000</stp>
        <stp>SCHWAB</stp>
        <stp>0</stp>
        <stp>0</stp>
        <stp>0</stp>
        <stp>0</stp>
        <stp>0</stp>
        <stp>0</stp>
        <tr r="F222" s="18"/>
      </tp>
      <tp t="s">
        <v>NVDA 05/31/2024 670.00 P</v>
        <stp/>
        <stp>112</stp>
        <stp>NVDA  240531P00670000</stp>
        <stp>SCHWAB</stp>
        <stp>0</stp>
        <stp>0</stp>
        <stp>0</stp>
        <stp>0</stp>
        <stp>0</stp>
        <stp>0</stp>
        <tr r="F226" s="18"/>
      </tp>
      <tp t="s">
        <v>NVDA 05/31/2024 680.00 P</v>
        <stp/>
        <stp>112</stp>
        <stp>NVDA  240531P00680000</stp>
        <stp>SCHWAB</stp>
        <stp>0</stp>
        <stp>0</stp>
        <stp>0</stp>
        <stp>0</stp>
        <stp>0</stp>
        <stp>0</stp>
        <tr r="F230" s="18"/>
      </tp>
      <tp t="s">
        <v>NVDA 05/24/2024 650.00 P</v>
        <stp/>
        <stp>112</stp>
        <stp>NVDA  240524P00650000</stp>
        <stp>SCHWAB</stp>
        <stp>0</stp>
        <stp>0</stp>
        <stp>0</stp>
        <stp>0</stp>
        <stp>0</stp>
        <stp>0</stp>
        <tr r="F110" s="18"/>
      </tp>
      <tp t="s">
        <v>NVDA 05/24/2024 660.00 P</v>
        <stp/>
        <stp>112</stp>
        <stp>NVDA  240524P00660000</stp>
        <stp>SCHWAB</stp>
        <stp>0</stp>
        <stp>0</stp>
        <stp>0</stp>
        <stp>0</stp>
        <stp>0</stp>
        <stp>0</stp>
        <tr r="F114" s="18"/>
      </tp>
      <tp t="s">
        <v>NVDA 05/24/2024 670.00 P</v>
        <stp/>
        <stp>112</stp>
        <stp>NVDA  240524P00670000</stp>
        <stp>SCHWAB</stp>
        <stp>0</stp>
        <stp>0</stp>
        <stp>0</stp>
        <stp>0</stp>
        <stp>0</stp>
        <stp>0</stp>
        <tr r="F118" s="18"/>
      </tp>
      <tp t="s">
        <v>NVDA 05/24/2024 680.00 P</v>
        <stp/>
        <stp>112</stp>
        <stp>NVDA  240524P00680000</stp>
        <stp>SCHWAB</stp>
        <stp>0</stp>
        <stp>0</stp>
        <stp>0</stp>
        <stp>0</stp>
        <stp>0</stp>
        <stp>0</stp>
        <tr r="F122" s="18"/>
      </tp>
      <tp t="s">
        <v>NVDA 05/24/2024 690.00 P</v>
        <stp/>
        <stp>112</stp>
        <stp>NVDA  240524P00690000</stp>
        <stp>SCHWAB</stp>
        <stp>0</stp>
        <stp>0</stp>
        <stp>0</stp>
        <stp>0</stp>
        <stp>0</stp>
        <stp>0</stp>
        <tr r="F126" s="18"/>
      </tp>
      <tp t="s">
        <v>NVDA 05/24/2024 740.00 P</v>
        <stp/>
        <stp>112</stp>
        <stp>NVDA  240524P00740000</stp>
        <stp>SCHWAB</stp>
        <stp>0</stp>
        <stp>0</stp>
        <stp>0</stp>
        <stp>0</stp>
        <stp>0</stp>
        <stp>0</stp>
        <tr r="F146" s="18"/>
      </tp>
      <tp t="s">
        <v>NVDA 05/24/2024 750.00 P</v>
        <stp/>
        <stp>112</stp>
        <stp>NVDA  240524P00750000</stp>
        <stp>SCHWAB</stp>
        <stp>0</stp>
        <stp>0</stp>
        <stp>0</stp>
        <stp>0</stp>
        <stp>0</stp>
        <stp>0</stp>
        <tr r="F150" s="18"/>
      </tp>
      <tp t="s">
        <v>NVDA 05/24/2024 760.00 P</v>
        <stp/>
        <stp>112</stp>
        <stp>NVDA  240524P00760000</stp>
        <stp>SCHWAB</stp>
        <stp>0</stp>
        <stp>0</stp>
        <stp>0</stp>
        <stp>0</stp>
        <stp>0</stp>
        <stp>0</stp>
        <tr r="F154" s="18"/>
      </tp>
      <tp t="s">
        <v>NVDA 05/24/2024 770.00 P</v>
        <stp/>
        <stp>112</stp>
        <stp>NVDA  240524P00770000</stp>
        <stp>SCHWAB</stp>
        <stp>0</stp>
        <stp>0</stp>
        <stp>0</stp>
        <stp>0</stp>
        <stp>0</stp>
        <stp>0</stp>
        <tr r="F158" s="18"/>
      </tp>
      <tp t="s">
        <v>NVDA 05/24/2024 700.00 P</v>
        <stp/>
        <stp>112</stp>
        <stp>NVDA  240524P00700000</stp>
        <stp>SCHWAB</stp>
        <stp>0</stp>
        <stp>0</stp>
        <stp>0</stp>
        <stp>0</stp>
        <stp>0</stp>
        <stp>0</stp>
        <tr r="F130" s="18"/>
      </tp>
      <tp t="s">
        <v>NVDA 05/24/2024 710.00 P</v>
        <stp/>
        <stp>112</stp>
        <stp>NVDA  240524P00710000</stp>
        <stp>SCHWAB</stp>
        <stp>0</stp>
        <stp>0</stp>
        <stp>0</stp>
        <stp>0</stp>
        <stp>0</stp>
        <stp>0</stp>
        <tr r="F134" s="18"/>
      </tp>
      <tp t="s">
        <v>NVDA 05/24/2024 720.00 P</v>
        <stp/>
        <stp>112</stp>
        <stp>NVDA  240524P00720000</stp>
        <stp>SCHWAB</stp>
        <stp>0</stp>
        <stp>0</stp>
        <stp>0</stp>
        <stp>0</stp>
        <stp>0</stp>
        <stp>0</stp>
        <tr r="F138" s="18"/>
      </tp>
      <tp t="s">
        <v>NVDA 05/24/2024 730.00 P</v>
        <stp/>
        <stp>112</stp>
        <stp>NVDA  240524P00730000</stp>
        <stp>SCHWAB</stp>
        <stp>0</stp>
        <stp>0</stp>
        <stp>0</stp>
        <stp>0</stp>
        <stp>0</stp>
        <stp>0</stp>
        <tr r="F142" s="18"/>
      </tp>
      <tp t="s">
        <v>NVDA 05/24/2024 780.00 P</v>
        <stp/>
        <stp>112</stp>
        <stp>NVDA  240524P00780000</stp>
        <stp>SCHWAB</stp>
        <stp>0</stp>
        <stp>0</stp>
        <stp>0</stp>
        <stp>0</stp>
        <stp>0</stp>
        <stp>0</stp>
        <tr r="F162" s="18"/>
      </tp>
      <tp t="s">
        <v>NVDA 05/24/2024 790.00 P</v>
        <stp/>
        <stp>112</stp>
        <stp>NVDA  240524P00790000</stp>
        <stp>SCHWAB</stp>
        <stp>0</stp>
        <stp>0</stp>
        <stp>0</stp>
        <stp>0</stp>
        <stp>0</stp>
        <stp>0</stp>
        <tr r="F166" s="18"/>
      </tp>
      <tp t="s">
        <v>NVDA 05/24/2024 840.00 P</v>
        <stp/>
        <stp>112</stp>
        <stp>NVDA  240524P00840000</stp>
        <stp>SCHWAB</stp>
        <stp>0</stp>
        <stp>0</stp>
        <stp>0</stp>
        <stp>0</stp>
        <stp>0</stp>
        <stp>0</stp>
        <tr r="F186" s="18"/>
      </tp>
      <tp t="s">
        <v>NVDA 05/24/2024 850.00 P</v>
        <stp/>
        <stp>112</stp>
        <stp>NVDA  240524P00850000</stp>
        <stp>SCHWAB</stp>
        <stp>0</stp>
        <stp>0</stp>
        <stp>0</stp>
        <stp>0</stp>
        <stp>0</stp>
        <stp>0</stp>
        <tr r="F190" s="18"/>
      </tp>
      <tp t="s">
        <v>NVDA 05/24/2024 860.00 P</v>
        <stp/>
        <stp>112</stp>
        <stp>NVDA  240524P00860000</stp>
        <stp>SCHWAB</stp>
        <stp>0</stp>
        <stp>0</stp>
        <stp>0</stp>
        <stp>0</stp>
        <stp>0</stp>
        <stp>0</stp>
        <tr r="F194" s="18"/>
      </tp>
      <tp t="s">
        <v>NVDA 05/24/2024 870.00 P</v>
        <stp/>
        <stp>112</stp>
        <stp>NVDA  240524P00870000</stp>
        <stp>SCHWAB</stp>
        <stp>0</stp>
        <stp>0</stp>
        <stp>0</stp>
        <stp>0</stp>
        <stp>0</stp>
        <stp>0</stp>
        <tr r="F198" s="18"/>
      </tp>
      <tp t="s">
        <v>NVDA 05/24/2024 800.00 P</v>
        <stp/>
        <stp>112</stp>
        <stp>NVDA  240524P00800000</stp>
        <stp>SCHWAB</stp>
        <stp>0</stp>
        <stp>0</stp>
        <stp>0</stp>
        <stp>0</stp>
        <stp>0</stp>
        <stp>0</stp>
        <tr r="F170" s="18"/>
      </tp>
      <tp t="s">
        <v>NVDA 05/24/2024 810.00 P</v>
        <stp/>
        <stp>112</stp>
        <stp>NVDA  240524P00810000</stp>
        <stp>SCHWAB</stp>
        <stp>0</stp>
        <stp>0</stp>
        <stp>0</stp>
        <stp>0</stp>
        <stp>0</stp>
        <stp>0</stp>
        <tr r="F174" s="18"/>
      </tp>
      <tp t="s">
        <v>NVDA 05/24/2024 820.00 P</v>
        <stp/>
        <stp>112</stp>
        <stp>NVDA  240524P00820000</stp>
        <stp>SCHWAB</stp>
        <stp>0</stp>
        <stp>0</stp>
        <stp>0</stp>
        <stp>0</stp>
        <stp>0</stp>
        <stp>0</stp>
        <tr r="F178" s="18"/>
      </tp>
      <tp t="s">
        <v>NVDA 05/24/2024 830.00 P</v>
        <stp/>
        <stp>112</stp>
        <stp>NVDA  240524P00830000</stp>
        <stp>SCHWAB</stp>
        <stp>0</stp>
        <stp>0</stp>
        <stp>0</stp>
        <stp>0</stp>
        <stp>0</stp>
        <stp>0</stp>
        <tr r="F182" s="18"/>
      </tp>
      <tp t="s">
        <v>NVDA 05/24/2024 880.00 P</v>
        <stp/>
        <stp>112</stp>
        <stp>NVDA  240524P00880000</stp>
        <stp>SCHWAB</stp>
        <stp>0</stp>
        <stp>0</stp>
        <stp>0</stp>
        <stp>0</stp>
        <stp>0</stp>
        <stp>0</stp>
        <tr r="F202" s="18"/>
      </tp>
      <tp t="s">
        <v>NVDA 05/24/2024 890.00 P</v>
        <stp/>
        <stp>112</stp>
        <stp>NVDA  240524P00890000</stp>
        <stp>SCHWAB</stp>
        <stp>0</stp>
        <stp>0</stp>
        <stp>0</stp>
        <stp>0</stp>
        <stp>0</stp>
        <stp>0</stp>
        <tr r="F206" s="18"/>
      </tp>
      <tp t="s">
        <v>NVDA 05/24/2024 900.00 P</v>
        <stp/>
        <stp>112</stp>
        <stp>NVDA  240524P00900000</stp>
        <stp>SCHWAB</stp>
        <stp>0</stp>
        <stp>0</stp>
        <stp>0</stp>
        <stp>0</stp>
        <stp>0</stp>
        <stp>0</stp>
        <tr r="F210" s="18"/>
      </tp>
      <tp t="s">
        <v>NVDA 05/24/2024 910.00 P</v>
        <stp/>
        <stp>112</stp>
        <stp>NVDA  240524P00910000</stp>
        <stp>SCHWAB</stp>
        <stp>0</stp>
        <stp>0</stp>
        <stp>0</stp>
        <stp>0</stp>
        <stp>0</stp>
        <stp>0</stp>
        <tr r="F214" s="18"/>
      </tp>
      <tp t="s">
        <v>NVDA 05/17/2024 742.50 P</v>
        <stp/>
        <stp>112</stp>
        <stp>NVDA  240517P00742500</stp>
        <stp>SCHWAB</stp>
        <stp>0</stp>
        <stp>0</stp>
        <stp>0</stp>
        <stp>0</stp>
        <stp>0</stp>
        <stp>0</stp>
        <tr r="F39" s="18"/>
      </tp>
      <tp t="s">
        <v>#N/A</v>
        <stp/>
        <stp>112</stp>
        <stp>NVDA  240517P00752500</stp>
        <stp>SCHWAB</stp>
        <stp>0</stp>
        <stp>0</stp>
        <stp>0</stp>
        <stp>0</stp>
        <stp>0</stp>
        <stp>0</stp>
        <tr r="F43" s="18"/>
      </tp>
      <tp t="s">
        <v>#N/A</v>
        <stp/>
        <stp>112</stp>
        <stp>NVDA  240517P00762500</stp>
        <stp>SCHWAB</stp>
        <stp>0</stp>
        <stp>0</stp>
        <stp>0</stp>
        <stp>0</stp>
        <stp>0</stp>
        <stp>0</stp>
        <tr r="F47" s="18"/>
      </tp>
      <tp t="s">
        <v>#N/A</v>
        <stp/>
        <stp>112</stp>
        <stp>NVDA  240517P00772500</stp>
        <stp>SCHWAB</stp>
        <stp>0</stp>
        <stp>0</stp>
        <stp>0</stp>
        <stp>0</stp>
        <stp>0</stp>
        <stp>0</stp>
        <tr r="F51" s="18"/>
      </tp>
      <tp t="s">
        <v>#N/A</v>
        <stp/>
        <stp>112</stp>
        <stp>NVDA  240517P00702500</stp>
        <stp>SCHWAB</stp>
        <stp>0</stp>
        <stp>0</stp>
        <stp>0</stp>
        <stp>0</stp>
        <stp>0</stp>
        <stp>0</stp>
        <tr r="F23" s="18"/>
      </tp>
      <tp t="s">
        <v>#N/A</v>
        <stp/>
        <stp>112</stp>
        <stp>NVDA  240517P00712500</stp>
        <stp>SCHWAB</stp>
        <stp>0</stp>
        <stp>0</stp>
        <stp>0</stp>
        <stp>0</stp>
        <stp>0</stp>
        <stp>0</stp>
        <tr r="F27" s="18"/>
      </tp>
      <tp t="s">
        <v>NVDA 05/17/2024 722.50 P</v>
        <stp/>
        <stp>112</stp>
        <stp>NVDA  240517P00722500</stp>
        <stp>SCHWAB</stp>
        <stp>0</stp>
        <stp>0</stp>
        <stp>0</stp>
        <stp>0</stp>
        <stp>0</stp>
        <stp>0</stp>
        <tr r="F31" s="18"/>
      </tp>
      <tp t="s">
        <v>NVDA 05/17/2024 732.50 P</v>
        <stp/>
        <stp>112</stp>
        <stp>NVDA  240517P00732500</stp>
        <stp>SCHWAB</stp>
        <stp>0</stp>
        <stp>0</stp>
        <stp>0</stp>
        <stp>0</stp>
        <stp>0</stp>
        <stp>0</stp>
        <tr r="F35" s="18"/>
      </tp>
      <tp t="s">
        <v>#N/A</v>
        <stp/>
        <stp>112</stp>
        <stp>NVDA  240517P00782500</stp>
        <stp>SCHWAB</stp>
        <stp>0</stp>
        <stp>0</stp>
        <stp>0</stp>
        <stp>0</stp>
        <stp>0</stp>
        <stp>0</stp>
        <tr r="F55" s="18"/>
      </tp>
      <tp t="s">
        <v>#N/A</v>
        <stp/>
        <stp>112</stp>
        <stp>NVDA  240517P00792500</stp>
        <stp>SCHWAB</stp>
        <stp>0</stp>
        <stp>0</stp>
        <stp>0</stp>
        <stp>0</stp>
        <stp>0</stp>
        <stp>0</stp>
        <tr r="F59" s="18"/>
      </tp>
      <tp t="s">
        <v>#N/A</v>
        <stp/>
        <stp>112</stp>
        <stp>NVDA  240517P00652500</stp>
        <stp>SCHWAB</stp>
        <stp>0</stp>
        <stp>0</stp>
        <stp>0</stp>
        <stp>0</stp>
        <stp>0</stp>
        <stp>0</stp>
        <tr r="F3" s="18"/>
      </tp>
      <tp t="s">
        <v>#N/A</v>
        <stp/>
        <stp>112</stp>
        <stp>NVDA  240517P00662500</stp>
        <stp>SCHWAB</stp>
        <stp>0</stp>
        <stp>0</stp>
        <stp>0</stp>
        <stp>0</stp>
        <stp>0</stp>
        <stp>0</stp>
        <tr r="F7" s="18"/>
      </tp>
      <tp t="s">
        <v>#N/A</v>
        <stp/>
        <stp>112</stp>
        <stp>NVDA  240517P00672500</stp>
        <stp>SCHWAB</stp>
        <stp>0</stp>
        <stp>0</stp>
        <stp>0</stp>
        <stp>0</stp>
        <stp>0</stp>
        <stp>0</stp>
        <tr r="F11" s="18"/>
      </tp>
      <tp t="s">
        <v>#N/A</v>
        <stp/>
        <stp>112</stp>
        <stp>NVDA  240517P00682500</stp>
        <stp>SCHWAB</stp>
        <stp>0</stp>
        <stp>0</stp>
        <stp>0</stp>
        <stp>0</stp>
        <stp>0</stp>
        <stp>0</stp>
        <tr r="F15" s="18"/>
      </tp>
      <tp t="s">
        <v>#N/A</v>
        <stp/>
        <stp>112</stp>
        <stp>NVDA  240517P00692500</stp>
        <stp>SCHWAB</stp>
        <stp>0</stp>
        <stp>0</stp>
        <stp>0</stp>
        <stp>0</stp>
        <stp>0</stp>
        <stp>0</stp>
        <tr r="F19" s="18"/>
      </tp>
      <tp t="s">
        <v>#N/A</v>
        <stp/>
        <stp>112</stp>
        <stp>NVDA  240517P00902500</stp>
        <stp>SCHWAB</stp>
        <stp>0</stp>
        <stp>0</stp>
        <stp>0</stp>
        <stp>0</stp>
        <stp>0</stp>
        <stp>0</stp>
        <tr r="F103" s="18"/>
      </tp>
      <tp t="s">
        <v>#N/A</v>
        <stp/>
        <stp>112</stp>
        <stp>NVDA  240517P00912500</stp>
        <stp>SCHWAB</stp>
        <stp>0</stp>
        <stp>0</stp>
        <stp>0</stp>
        <stp>0</stp>
        <stp>0</stp>
        <stp>0</stp>
        <tr r="F107" s="18"/>
      </tp>
      <tp t="s">
        <v>#N/A</v>
        <stp/>
        <stp>112</stp>
        <stp>NVDA  240517P00842500</stp>
        <stp>SCHWAB</stp>
        <stp>0</stp>
        <stp>0</stp>
        <stp>0</stp>
        <stp>0</stp>
        <stp>0</stp>
        <stp>0</stp>
        <tr r="F79" s="18"/>
      </tp>
      <tp t="s">
        <v>#N/A</v>
        <stp/>
        <stp>112</stp>
        <stp>NVDA  240517P00852500</stp>
        <stp>SCHWAB</stp>
        <stp>0</stp>
        <stp>0</stp>
        <stp>0</stp>
        <stp>0</stp>
        <stp>0</stp>
        <stp>0</stp>
        <tr r="F83" s="18"/>
      </tp>
      <tp t="s">
        <v>#N/A</v>
        <stp/>
        <stp>112</stp>
        <stp>NVDA  240517P00862500</stp>
        <stp>SCHWAB</stp>
        <stp>0</stp>
        <stp>0</stp>
        <stp>0</stp>
        <stp>0</stp>
        <stp>0</stp>
        <stp>0</stp>
        <tr r="F87" s="18"/>
      </tp>
      <tp t="s">
        <v>#N/A</v>
        <stp/>
        <stp>112</stp>
        <stp>NVDA  240517P00872500</stp>
        <stp>SCHWAB</stp>
        <stp>0</stp>
        <stp>0</stp>
        <stp>0</stp>
        <stp>0</stp>
        <stp>0</stp>
        <stp>0</stp>
        <tr r="F91" s="18"/>
      </tp>
      <tp t="s">
        <v>#N/A</v>
        <stp/>
        <stp>112</stp>
        <stp>NVDA  240517P00802500</stp>
        <stp>SCHWAB</stp>
        <stp>0</stp>
        <stp>0</stp>
        <stp>0</stp>
        <stp>0</stp>
        <stp>0</stp>
        <stp>0</stp>
        <tr r="F63" s="18"/>
      </tp>
      <tp t="s">
        <v>#N/A</v>
        <stp/>
        <stp>112</stp>
        <stp>NVDA  240517P00812500</stp>
        <stp>SCHWAB</stp>
        <stp>0</stp>
        <stp>0</stp>
        <stp>0</stp>
        <stp>0</stp>
        <stp>0</stp>
        <stp>0</stp>
        <tr r="F67" s="18"/>
      </tp>
      <tp t="s">
        <v>#N/A</v>
        <stp/>
        <stp>112</stp>
        <stp>NVDA  240517P00822500</stp>
        <stp>SCHWAB</stp>
        <stp>0</stp>
        <stp>0</stp>
        <stp>0</stp>
        <stp>0</stp>
        <stp>0</stp>
        <stp>0</stp>
        <tr r="F71" s="18"/>
      </tp>
      <tp t="s">
        <v>#N/A</v>
        <stp/>
        <stp>112</stp>
        <stp>NVDA  240517P00832500</stp>
        <stp>SCHWAB</stp>
        <stp>0</stp>
        <stp>0</stp>
        <stp>0</stp>
        <stp>0</stp>
        <stp>0</stp>
        <stp>0</stp>
        <tr r="F75" s="18"/>
      </tp>
      <tp t="s">
        <v>#N/A</v>
        <stp/>
        <stp>112</stp>
        <stp>NVDA  240517P00882500</stp>
        <stp>SCHWAB</stp>
        <stp>0</stp>
        <stp>0</stp>
        <stp>0</stp>
        <stp>0</stp>
        <stp>0</stp>
        <stp>0</stp>
        <tr r="F95" s="18"/>
      </tp>
      <tp t="s">
        <v>#N/A</v>
        <stp/>
        <stp>112</stp>
        <stp>NVDA  240517P00892500</stp>
        <stp>SCHWAB</stp>
        <stp>0</stp>
        <stp>0</stp>
        <stp>0</stp>
        <stp>0</stp>
        <stp>0</stp>
        <stp>0</stp>
        <tr r="F99" s="18"/>
      </tp>
      <tp t="s">
        <v>#N/A</v>
        <stp/>
        <stp>112</stp>
        <stp>NVDA  240524P00652500</stp>
        <stp>SCHWAB</stp>
        <stp>0</stp>
        <stp>0</stp>
        <stp>0</stp>
        <stp>0</stp>
        <stp>0</stp>
        <stp>0</stp>
        <tr r="F111" s="18"/>
      </tp>
      <tp t="s">
        <v>#N/A</v>
        <stp/>
        <stp>112</stp>
        <stp>NVDA  240524P00662500</stp>
        <stp>SCHWAB</stp>
        <stp>0</stp>
        <stp>0</stp>
        <stp>0</stp>
        <stp>0</stp>
        <stp>0</stp>
        <stp>0</stp>
        <tr r="F115" s="18"/>
      </tp>
      <tp t="s">
        <v>#N/A</v>
        <stp/>
        <stp>112</stp>
        <stp>NVDA  240524P00672500</stp>
        <stp>SCHWAB</stp>
        <stp>0</stp>
        <stp>0</stp>
        <stp>0</stp>
        <stp>0</stp>
        <stp>0</stp>
        <stp>0</stp>
        <tr r="F119" s="18"/>
      </tp>
      <tp t="s">
        <v>#N/A</v>
        <stp/>
        <stp>112</stp>
        <stp>NVDA  240524P00682500</stp>
        <stp>SCHWAB</stp>
        <stp>0</stp>
        <stp>0</stp>
        <stp>0</stp>
        <stp>0</stp>
        <stp>0</stp>
        <stp>0</stp>
        <tr r="F123" s="18"/>
      </tp>
      <tp t="s">
        <v>#N/A</v>
        <stp/>
        <stp>112</stp>
        <stp>NVDA  240524P00692500</stp>
        <stp>SCHWAB</stp>
        <stp>0</stp>
        <stp>0</stp>
        <stp>0</stp>
        <stp>0</stp>
        <stp>0</stp>
        <stp>0</stp>
        <tr r="F127" s="18"/>
      </tp>
      <tp t="s">
        <v>#N/A</v>
        <stp/>
        <stp>112</stp>
        <stp>NVDA  240524P00742500</stp>
        <stp>SCHWAB</stp>
        <stp>0</stp>
        <stp>0</stp>
        <stp>0</stp>
        <stp>0</stp>
        <stp>0</stp>
        <stp>0</stp>
        <tr r="F147" s="18"/>
      </tp>
      <tp t="s">
        <v>#N/A</v>
        <stp/>
        <stp>112</stp>
        <stp>NVDA  240524P00752500</stp>
        <stp>SCHWAB</stp>
        <stp>0</stp>
        <stp>0</stp>
        <stp>0</stp>
        <stp>0</stp>
        <stp>0</stp>
        <stp>0</stp>
        <tr r="F151" s="18"/>
      </tp>
      <tp t="s">
        <v>#N/A</v>
        <stp/>
        <stp>112</stp>
        <stp>NVDA  240524P00762500</stp>
        <stp>SCHWAB</stp>
        <stp>0</stp>
        <stp>0</stp>
        <stp>0</stp>
        <stp>0</stp>
        <stp>0</stp>
        <stp>0</stp>
        <tr r="F155" s="18"/>
      </tp>
      <tp t="s">
        <v>#N/A</v>
        <stp/>
        <stp>112</stp>
        <stp>NVDA  240524P00772500</stp>
        <stp>SCHWAB</stp>
        <stp>0</stp>
        <stp>0</stp>
        <stp>0</stp>
        <stp>0</stp>
        <stp>0</stp>
        <stp>0</stp>
        <tr r="F159" s="18"/>
      </tp>
      <tp t="s">
        <v>#N/A</v>
        <stp/>
        <stp>112</stp>
        <stp>NVDA  240524P00702500</stp>
        <stp>SCHWAB</stp>
        <stp>0</stp>
        <stp>0</stp>
        <stp>0</stp>
        <stp>0</stp>
        <stp>0</stp>
        <stp>0</stp>
        <tr r="F131" s="18"/>
      </tp>
      <tp t="s">
        <v>#N/A</v>
        <stp/>
        <stp>112</stp>
        <stp>NVDA  240524P00712500</stp>
        <stp>SCHWAB</stp>
        <stp>0</stp>
        <stp>0</stp>
        <stp>0</stp>
        <stp>0</stp>
        <stp>0</stp>
        <stp>0</stp>
        <tr r="F135" s="18"/>
      </tp>
      <tp t="s">
        <v>#N/A</v>
        <stp/>
        <stp>112</stp>
        <stp>NVDA  240524P00722500</stp>
        <stp>SCHWAB</stp>
        <stp>0</stp>
        <stp>0</stp>
        <stp>0</stp>
        <stp>0</stp>
        <stp>0</stp>
        <stp>0</stp>
        <tr r="F139" s="18"/>
      </tp>
      <tp t="s">
        <v>#N/A</v>
        <stp/>
        <stp>112</stp>
        <stp>NVDA  240524P00732500</stp>
        <stp>SCHWAB</stp>
        <stp>0</stp>
        <stp>0</stp>
        <stp>0</stp>
        <stp>0</stp>
        <stp>0</stp>
        <stp>0</stp>
        <tr r="F143" s="18"/>
      </tp>
      <tp t="s">
        <v>#N/A</v>
        <stp/>
        <stp>112</stp>
        <stp>NVDA  240524P00782500</stp>
        <stp>SCHWAB</stp>
        <stp>0</stp>
        <stp>0</stp>
        <stp>0</stp>
        <stp>0</stp>
        <stp>0</stp>
        <stp>0</stp>
        <tr r="F163" s="18"/>
      </tp>
      <tp t="s">
        <v>#N/A</v>
        <stp/>
        <stp>112</stp>
        <stp>NVDA  240524P00792500</stp>
        <stp>SCHWAB</stp>
        <stp>0</stp>
        <stp>0</stp>
        <stp>0</stp>
        <stp>0</stp>
        <stp>0</stp>
        <stp>0</stp>
        <tr r="F167" s="18"/>
      </tp>
      <tp t="s">
        <v>#N/A</v>
        <stp/>
        <stp>112</stp>
        <stp>NVDA  240524P00842500</stp>
        <stp>SCHWAB</stp>
        <stp>0</stp>
        <stp>0</stp>
        <stp>0</stp>
        <stp>0</stp>
        <stp>0</stp>
        <stp>0</stp>
        <tr r="F187" s="18"/>
      </tp>
      <tp t="s">
        <v>#N/A</v>
        <stp/>
        <stp>112</stp>
        <stp>NVDA  240524P00852500</stp>
        <stp>SCHWAB</stp>
        <stp>0</stp>
        <stp>0</stp>
        <stp>0</stp>
        <stp>0</stp>
        <stp>0</stp>
        <stp>0</stp>
        <tr r="F191" s="18"/>
      </tp>
      <tp t="s">
        <v>#N/A</v>
        <stp/>
        <stp>112</stp>
        <stp>NVDA  240524P00862500</stp>
        <stp>SCHWAB</stp>
        <stp>0</stp>
        <stp>0</stp>
        <stp>0</stp>
        <stp>0</stp>
        <stp>0</stp>
        <stp>0</stp>
        <tr r="F195" s="18"/>
      </tp>
      <tp t="s">
        <v>#N/A</v>
        <stp/>
        <stp>112</stp>
        <stp>NVDA  240524P00872500</stp>
        <stp>SCHWAB</stp>
        <stp>0</stp>
        <stp>0</stp>
        <stp>0</stp>
        <stp>0</stp>
        <stp>0</stp>
        <stp>0</stp>
        <tr r="F199" s="18"/>
      </tp>
      <tp t="s">
        <v>#N/A</v>
        <stp/>
        <stp>112</stp>
        <stp>NVDA  240524P00802500</stp>
        <stp>SCHWAB</stp>
        <stp>0</stp>
        <stp>0</stp>
        <stp>0</stp>
        <stp>0</stp>
        <stp>0</stp>
        <stp>0</stp>
        <tr r="F171" s="18"/>
      </tp>
      <tp t="s">
        <v>#N/A</v>
        <stp/>
        <stp>112</stp>
        <stp>NVDA  240524P00812500</stp>
        <stp>SCHWAB</stp>
        <stp>0</stp>
        <stp>0</stp>
        <stp>0</stp>
        <stp>0</stp>
        <stp>0</stp>
        <stp>0</stp>
        <tr r="F175" s="18"/>
      </tp>
      <tp t="s">
        <v>#N/A</v>
        <stp/>
        <stp>112</stp>
        <stp>NVDA  240524P00822500</stp>
        <stp>SCHWAB</stp>
        <stp>0</stp>
        <stp>0</stp>
        <stp>0</stp>
        <stp>0</stp>
        <stp>0</stp>
        <stp>0</stp>
        <tr r="F179" s="18"/>
      </tp>
      <tp t="s">
        <v>#N/A</v>
        <stp/>
        <stp>112</stp>
        <stp>NVDA  240524P00832500</stp>
        <stp>SCHWAB</stp>
        <stp>0</stp>
        <stp>0</stp>
        <stp>0</stp>
        <stp>0</stp>
        <stp>0</stp>
        <stp>0</stp>
        <tr r="F183" s="18"/>
      </tp>
      <tp t="s">
        <v>#N/A</v>
        <stp/>
        <stp>112</stp>
        <stp>NVDA  240524P00882500</stp>
        <stp>SCHWAB</stp>
        <stp>0</stp>
        <stp>0</stp>
        <stp>0</stp>
        <stp>0</stp>
        <stp>0</stp>
        <stp>0</stp>
        <tr r="F203" s="18"/>
      </tp>
      <tp t="s">
        <v>NVDA 05/24/2024 892.50 P</v>
        <stp/>
        <stp>112</stp>
        <stp>NVDA  240524P00892500</stp>
        <stp>SCHWAB</stp>
        <stp>0</stp>
        <stp>0</stp>
        <stp>0</stp>
        <stp>0</stp>
        <stp>0</stp>
        <stp>0</stp>
        <tr r="F207" s="18"/>
      </tp>
      <tp t="s">
        <v>NVDA 05/24/2024 902.50 P</v>
        <stp/>
        <stp>112</stp>
        <stp>NVDA  240524P00902500</stp>
        <stp>SCHWAB</stp>
        <stp>0</stp>
        <stp>0</stp>
        <stp>0</stp>
        <stp>0</stp>
        <stp>0</stp>
        <stp>0</stp>
        <tr r="F211" s="18"/>
      </tp>
      <tp t="s">
        <v>NVDA 05/24/2024 912.50 P</v>
        <stp/>
        <stp>112</stp>
        <stp>NVDA  240524P00912500</stp>
        <stp>SCHWAB</stp>
        <stp>0</stp>
        <stp>0</stp>
        <stp>0</stp>
        <stp>0</stp>
        <stp>0</stp>
        <stp>0</stp>
        <tr r="F215" s="18"/>
      </tp>
      <tp t="s">
        <v>#N/A</v>
        <stp/>
        <stp>112</stp>
        <stp>NVDA  240531P00652500</stp>
        <stp>SCHWAB</stp>
        <stp>0</stp>
        <stp>0</stp>
        <stp>0</stp>
        <stp>0</stp>
        <stp>0</stp>
        <stp>0</stp>
        <tr r="F219" s="18"/>
      </tp>
      <tp t="s">
        <v>#N/A</v>
        <stp/>
        <stp>112</stp>
        <stp>NVDA  240531P00662500</stp>
        <stp>SCHWAB</stp>
        <stp>0</stp>
        <stp>0</stp>
        <stp>0</stp>
        <stp>0</stp>
        <stp>0</stp>
        <stp>0</stp>
        <tr r="F223" s="18"/>
      </tp>
      <tp t="s">
        <v>#N/A</v>
        <stp/>
        <stp>112</stp>
        <stp>NVDA  240531P00672500</stp>
        <stp>SCHWAB</stp>
        <stp>0</stp>
        <stp>0</stp>
        <stp>0</stp>
        <stp>0</stp>
        <stp>0</stp>
        <stp>0</stp>
        <tr r="F227" s="18"/>
      </tp>
      <tp t="s">
        <v>#N/A</v>
        <stp/>
        <stp>112</stp>
        <stp>NVDA  240531P00682500</stp>
        <stp>SCHWAB</stp>
        <stp>0</stp>
        <stp>0</stp>
        <stp>0</stp>
        <stp>0</stp>
        <stp>0</stp>
        <stp>0</stp>
        <tr r="F231" s="18"/>
      </tp>
      <tp t="s">
        <v>NVDA 05/17/2024 745.00 P</v>
        <stp/>
        <stp>112</stp>
        <stp>NVDA  240517P00745000</stp>
        <stp>SCHWAB</stp>
        <stp>0</stp>
        <stp>0</stp>
        <stp>0</stp>
        <stp>0</stp>
        <stp>0</stp>
        <stp>0</stp>
        <tr r="F40" s="18"/>
      </tp>
      <tp t="s">
        <v>NVDA 05/17/2024 755.00 P</v>
        <stp/>
        <stp>112</stp>
        <stp>NVDA  240517P00755000</stp>
        <stp>SCHWAB</stp>
        <stp>0</stp>
        <stp>0</stp>
        <stp>0</stp>
        <stp>0</stp>
        <stp>0</stp>
        <stp>0</stp>
        <tr r="F44" s="18"/>
      </tp>
      <tp t="s">
        <v>NVDA 05/17/2024 765.00 P</v>
        <stp/>
        <stp>112</stp>
        <stp>NVDA  240517P00765000</stp>
        <stp>SCHWAB</stp>
        <stp>0</stp>
        <stp>0</stp>
        <stp>0</stp>
        <stp>0</stp>
        <stp>0</stp>
        <stp>0</stp>
        <tr r="F48" s="18"/>
      </tp>
      <tp t="s">
        <v>NVDA 05/17/2024 775.00 P</v>
        <stp/>
        <stp>112</stp>
        <stp>NVDA  240517P00775000</stp>
        <stp>SCHWAB</stp>
        <stp>0</stp>
        <stp>0</stp>
        <stp>0</stp>
        <stp>0</stp>
        <stp>0</stp>
        <stp>0</stp>
        <tr r="F52" s="18"/>
      </tp>
      <tp t="s">
        <v>NVDA 05/17/2024 705.00 P</v>
        <stp/>
        <stp>112</stp>
        <stp>NVDA  240517P00705000</stp>
        <stp>SCHWAB</stp>
        <stp>0</stp>
        <stp>0</stp>
        <stp>0</stp>
        <stp>0</stp>
        <stp>0</stp>
        <stp>0</stp>
        <tr r="F24" s="18"/>
      </tp>
      <tp t="s">
        <v>NVDA 05/17/2024 715.00 P</v>
        <stp/>
        <stp>112</stp>
        <stp>NVDA  240517P00715000</stp>
        <stp>SCHWAB</stp>
        <stp>0</stp>
        <stp>0</stp>
        <stp>0</stp>
        <stp>0</stp>
        <stp>0</stp>
        <stp>0</stp>
        <tr r="F28" s="18"/>
      </tp>
      <tp t="s">
        <v>NVDA 05/17/2024 725.00 P</v>
        <stp/>
        <stp>112</stp>
        <stp>NVDA  240517P00725000</stp>
        <stp>SCHWAB</stp>
        <stp>0</stp>
        <stp>0</stp>
        <stp>0</stp>
        <stp>0</stp>
        <stp>0</stp>
        <stp>0</stp>
        <tr r="F32" s="18"/>
      </tp>
      <tp t="s">
        <v>NVDA 05/17/2024 735.00 P</v>
        <stp/>
        <stp>112</stp>
        <stp>NVDA  240517P00735000</stp>
        <stp>SCHWAB</stp>
        <stp>0</stp>
        <stp>0</stp>
        <stp>0</stp>
        <stp>0</stp>
        <stp>0</stp>
        <stp>0</stp>
        <tr r="F36" s="18"/>
      </tp>
      <tp t="s">
        <v>NVDA 05/17/2024 785.00 P</v>
        <stp/>
        <stp>112</stp>
        <stp>NVDA  240517P00785000</stp>
        <stp>SCHWAB</stp>
        <stp>0</stp>
        <stp>0</stp>
        <stp>0</stp>
        <stp>0</stp>
        <stp>0</stp>
        <stp>0</stp>
        <tr r="F56" s="18"/>
      </tp>
      <tp t="s">
        <v>NVDA 05/17/2024 795.00 P</v>
        <stp/>
        <stp>112</stp>
        <stp>NVDA  240517P00795000</stp>
        <stp>SCHWAB</stp>
        <stp>0</stp>
        <stp>0</stp>
        <stp>0</stp>
        <stp>0</stp>
        <stp>0</stp>
        <stp>0</stp>
        <tr r="F60" s="18"/>
      </tp>
      <tp t="s">
        <v>NVDA 05/17/2024 655.00 P</v>
        <stp/>
        <stp>112</stp>
        <stp>NVDA  240517P00655000</stp>
        <stp>SCHWAB</stp>
        <stp>0</stp>
        <stp>0</stp>
        <stp>0</stp>
        <stp>0</stp>
        <stp>0</stp>
        <stp>0</stp>
        <tr r="F4" s="18"/>
      </tp>
      <tp t="s">
        <v>NVDA 05/17/2024 665.00 P</v>
        <stp/>
        <stp>112</stp>
        <stp>NVDA  240517P00665000</stp>
        <stp>SCHWAB</stp>
        <stp>0</stp>
        <stp>0</stp>
        <stp>0</stp>
        <stp>0</stp>
        <stp>0</stp>
        <stp>0</stp>
        <tr r="F8" s="18"/>
      </tp>
      <tp t="s">
        <v>NVDA 05/17/2024 675.00 P</v>
        <stp/>
        <stp>112</stp>
        <stp>NVDA  240517P00675000</stp>
        <stp>SCHWAB</stp>
        <stp>0</stp>
        <stp>0</stp>
        <stp>0</stp>
        <stp>0</stp>
        <stp>0</stp>
        <stp>0</stp>
        <tr r="F12" s="18"/>
      </tp>
      <tp t="s">
        <v>NVDA 05/17/2024 685.00 P</v>
        <stp/>
        <stp>112</stp>
        <stp>NVDA  240517P00685000</stp>
        <stp>SCHWAB</stp>
        <stp>0</stp>
        <stp>0</stp>
        <stp>0</stp>
        <stp>0</stp>
        <stp>0</stp>
        <stp>0</stp>
        <tr r="F16" s="18"/>
      </tp>
      <tp t="s">
        <v>NVDA 05/17/2024 695.00 P</v>
        <stp/>
        <stp>112</stp>
        <stp>NVDA  240517P00695000</stp>
        <stp>SCHWAB</stp>
        <stp>0</stp>
        <stp>0</stp>
        <stp>0</stp>
        <stp>0</stp>
        <stp>0</stp>
        <stp>0</stp>
        <tr r="F20" s="18"/>
      </tp>
      <tp t="s">
        <v>NVDA 05/17/2024 905.00 P</v>
        <stp/>
        <stp>112</stp>
        <stp>NVDA  240517P00905000</stp>
        <stp>SCHWAB</stp>
        <stp>0</stp>
        <stp>0</stp>
        <stp>0</stp>
        <stp>0</stp>
        <stp>0</stp>
        <stp>0</stp>
        <tr r="F104" s="18"/>
      </tp>
      <tp t="s">
        <v>NVDA 05/17/2024 915.00 P</v>
        <stp/>
        <stp>112</stp>
        <stp>NVDA  240517P00915000</stp>
        <stp>SCHWAB</stp>
        <stp>0</stp>
        <stp>0</stp>
        <stp>0</stp>
        <stp>0</stp>
        <stp>0</stp>
        <stp>0</stp>
        <tr r="F108" s="18"/>
      </tp>
      <tp t="s">
        <v>NVDA 05/17/2024 845.00 P</v>
        <stp/>
        <stp>112</stp>
        <stp>NVDA  240517P00845000</stp>
        <stp>SCHWAB</stp>
        <stp>0</stp>
        <stp>0</stp>
        <stp>0</stp>
        <stp>0</stp>
        <stp>0</stp>
        <stp>0</stp>
        <tr r="F80" s="18"/>
      </tp>
      <tp t="s">
        <v>NVDA 05/17/2024 855.00 P</v>
        <stp/>
        <stp>112</stp>
        <stp>NVDA  240517P00855000</stp>
        <stp>SCHWAB</stp>
        <stp>0</stp>
        <stp>0</stp>
        <stp>0</stp>
        <stp>0</stp>
        <stp>0</stp>
        <stp>0</stp>
        <tr r="F84" s="18"/>
      </tp>
      <tp t="s">
        <v>NVDA 05/17/2024 865.00 P</v>
        <stp/>
        <stp>112</stp>
        <stp>NVDA  240517P00865000</stp>
        <stp>SCHWAB</stp>
        <stp>0</stp>
        <stp>0</stp>
        <stp>0</stp>
        <stp>0</stp>
        <stp>0</stp>
        <stp>0</stp>
        <tr r="F88" s="18"/>
      </tp>
      <tp t="s">
        <v>NVDA 05/17/2024 875.00 P</v>
        <stp/>
        <stp>112</stp>
        <stp>NVDA  240517P00875000</stp>
        <stp>SCHWAB</stp>
        <stp>0</stp>
        <stp>0</stp>
        <stp>0</stp>
        <stp>0</stp>
        <stp>0</stp>
        <stp>0</stp>
        <tr r="F92" s="18"/>
      </tp>
      <tp t="s">
        <v>NVDA 05/17/2024 805.00 P</v>
        <stp/>
        <stp>112</stp>
        <stp>NVDA  240517P00805000</stp>
        <stp>SCHWAB</stp>
        <stp>0</stp>
        <stp>0</stp>
        <stp>0</stp>
        <stp>0</stp>
        <stp>0</stp>
        <stp>0</stp>
        <tr r="F64" s="18"/>
      </tp>
      <tp t="s">
        <v>NVDA 05/17/2024 815.00 P</v>
        <stp/>
        <stp>112</stp>
        <stp>NVDA  240517P00815000</stp>
        <stp>SCHWAB</stp>
        <stp>0</stp>
        <stp>0</stp>
        <stp>0</stp>
        <stp>0</stp>
        <stp>0</stp>
        <stp>0</stp>
        <tr r="F68" s="18"/>
      </tp>
      <tp t="s">
        <v>NVDA 05/17/2024 825.00 P</v>
        <stp/>
        <stp>112</stp>
        <stp>NVDA  240517P00825000</stp>
        <stp>SCHWAB</stp>
        <stp>0</stp>
        <stp>0</stp>
        <stp>0</stp>
        <stp>0</stp>
        <stp>0</stp>
        <stp>0</stp>
        <tr r="F72" s="18"/>
      </tp>
      <tp t="s">
        <v>NVDA 05/17/2024 835.00 P</v>
        <stp/>
        <stp>112</stp>
        <stp>NVDA  240517P00835000</stp>
        <stp>SCHWAB</stp>
        <stp>0</stp>
        <stp>0</stp>
        <stp>0</stp>
        <stp>0</stp>
        <stp>0</stp>
        <stp>0</stp>
        <tr r="F76" s="18"/>
      </tp>
      <tp t="s">
        <v>NVDA 05/17/2024 885.00 P</v>
        <stp/>
        <stp>112</stp>
        <stp>NVDA  240517P00885000</stp>
        <stp>SCHWAB</stp>
        <stp>0</stp>
        <stp>0</stp>
        <stp>0</stp>
        <stp>0</stp>
        <stp>0</stp>
        <stp>0</stp>
        <tr r="F96" s="18"/>
      </tp>
      <tp t="s">
        <v>NVDA 05/17/2024 895.00 P</v>
        <stp/>
        <stp>112</stp>
        <stp>NVDA  240517P00895000</stp>
        <stp>SCHWAB</stp>
        <stp>0</stp>
        <stp>0</stp>
        <stp>0</stp>
        <stp>0</stp>
        <stp>0</stp>
        <stp>0</stp>
        <tr r="F100" s="18"/>
      </tp>
      <tp t="s">
        <v>NVDA 05/31/2024 655.00 P</v>
        <stp/>
        <stp>112</stp>
        <stp>NVDA  240531P00655000</stp>
        <stp>SCHWAB</stp>
        <stp>0</stp>
        <stp>0</stp>
        <stp>0</stp>
        <stp>0</stp>
        <stp>0</stp>
        <stp>0</stp>
        <tr r="F220" s="18"/>
      </tp>
      <tp t="s">
        <v>NVDA 05/31/2024 665.00 P</v>
        <stp/>
        <stp>112</stp>
        <stp>NVDA  240531P00665000</stp>
        <stp>SCHWAB</stp>
        <stp>0</stp>
        <stp>0</stp>
        <stp>0</stp>
        <stp>0</stp>
        <stp>0</stp>
        <stp>0</stp>
        <tr r="F224" s="18"/>
      </tp>
      <tp t="s">
        <v>NVDA 05/31/2024 675.00 P</v>
        <stp/>
        <stp>112</stp>
        <stp>NVDA  240531P00675000</stp>
        <stp>SCHWAB</stp>
        <stp>0</stp>
        <stp>0</stp>
        <stp>0</stp>
        <stp>0</stp>
        <stp>0</stp>
        <stp>0</stp>
        <tr r="F228" s="18"/>
      </tp>
      <tp t="s">
        <v>NVDA 05/31/2024 685.00 P</v>
        <stp/>
        <stp>112</stp>
        <stp>NVDA  240531P00685000</stp>
        <stp>SCHWAB</stp>
        <stp>0</stp>
        <stp>0</stp>
        <stp>0</stp>
        <stp>0</stp>
        <stp>0</stp>
        <stp>0</stp>
        <tr r="F232" s="18"/>
      </tp>
      <tp t="s">
        <v>NVDA 05/24/2024 655.00 P</v>
        <stp/>
        <stp>112</stp>
        <stp>NVDA  240524P00655000</stp>
        <stp>SCHWAB</stp>
        <stp>0</stp>
        <stp>0</stp>
        <stp>0</stp>
        <stp>0</stp>
        <stp>0</stp>
        <stp>0</stp>
        <tr r="F112" s="18"/>
      </tp>
      <tp t="s">
        <v>NVDA 05/24/2024 665.00 P</v>
        <stp/>
        <stp>112</stp>
        <stp>NVDA  240524P00665000</stp>
        <stp>SCHWAB</stp>
        <stp>0</stp>
        <stp>0</stp>
        <stp>0</stp>
        <stp>0</stp>
        <stp>0</stp>
        <stp>0</stp>
        <tr r="F116" s="18"/>
      </tp>
      <tp t="s">
        <v>NVDA 05/24/2024 675.00 P</v>
        <stp/>
        <stp>112</stp>
        <stp>NVDA  240524P00675000</stp>
        <stp>SCHWAB</stp>
        <stp>0</stp>
        <stp>0</stp>
        <stp>0</stp>
        <stp>0</stp>
        <stp>0</stp>
        <stp>0</stp>
        <tr r="F120" s="18"/>
      </tp>
      <tp t="s">
        <v>NVDA 05/24/2024 685.00 P</v>
        <stp/>
        <stp>112</stp>
        <stp>NVDA  240524P00685000</stp>
        <stp>SCHWAB</stp>
        <stp>0</stp>
        <stp>0</stp>
        <stp>0</stp>
        <stp>0</stp>
        <stp>0</stp>
        <stp>0</stp>
        <tr r="F124" s="18"/>
      </tp>
      <tp t="s">
        <v>NVDA 05/24/2024 695.00 P</v>
        <stp/>
        <stp>112</stp>
        <stp>NVDA  240524P00695000</stp>
        <stp>SCHWAB</stp>
        <stp>0</stp>
        <stp>0</stp>
        <stp>0</stp>
        <stp>0</stp>
        <stp>0</stp>
        <stp>0</stp>
        <tr r="F128" s="18"/>
      </tp>
      <tp t="s">
        <v>NVDA 05/24/2024 745.00 P</v>
        <stp/>
        <stp>112</stp>
        <stp>NVDA  240524P00745000</stp>
        <stp>SCHWAB</stp>
        <stp>0</stp>
        <stp>0</stp>
        <stp>0</stp>
        <stp>0</stp>
        <stp>0</stp>
        <stp>0</stp>
        <tr r="F148" s="18"/>
      </tp>
      <tp t="s">
        <v>NVDA 05/24/2024 755.00 P</v>
        <stp/>
        <stp>112</stp>
        <stp>NVDA  240524P00755000</stp>
        <stp>SCHWAB</stp>
        <stp>0</stp>
        <stp>0</stp>
        <stp>0</stp>
        <stp>0</stp>
        <stp>0</stp>
        <stp>0</stp>
        <tr r="F152" s="18"/>
      </tp>
      <tp t="s">
        <v>NVDA 05/24/2024 765.00 P</v>
        <stp/>
        <stp>112</stp>
        <stp>NVDA  240524P00765000</stp>
        <stp>SCHWAB</stp>
        <stp>0</stp>
        <stp>0</stp>
        <stp>0</stp>
        <stp>0</stp>
        <stp>0</stp>
        <stp>0</stp>
        <tr r="F156" s="18"/>
      </tp>
      <tp t="s">
        <v>NVDA 05/24/2024 775.00 P</v>
        <stp/>
        <stp>112</stp>
        <stp>NVDA  240524P00775000</stp>
        <stp>SCHWAB</stp>
        <stp>0</stp>
        <stp>0</stp>
        <stp>0</stp>
        <stp>0</stp>
        <stp>0</stp>
        <stp>0</stp>
        <tr r="F160" s="18"/>
      </tp>
      <tp t="s">
        <v>NVDA 05/24/2024 705.00 P</v>
        <stp/>
        <stp>112</stp>
        <stp>NVDA  240524P00705000</stp>
        <stp>SCHWAB</stp>
        <stp>0</stp>
        <stp>0</stp>
        <stp>0</stp>
        <stp>0</stp>
        <stp>0</stp>
        <stp>0</stp>
        <tr r="F132" s="18"/>
      </tp>
      <tp t="s">
        <v>NVDA 05/24/2024 715.00 P</v>
        <stp/>
        <stp>112</stp>
        <stp>NVDA  240524P00715000</stp>
        <stp>SCHWAB</stp>
        <stp>0</stp>
        <stp>0</stp>
        <stp>0</stp>
        <stp>0</stp>
        <stp>0</stp>
        <stp>0</stp>
        <tr r="F136" s="18"/>
      </tp>
      <tp t="s">
        <v>NVDA 05/24/2024 725.00 P</v>
        <stp/>
        <stp>112</stp>
        <stp>NVDA  240524P00725000</stp>
        <stp>SCHWAB</stp>
        <stp>0</stp>
        <stp>0</stp>
        <stp>0</stp>
        <stp>0</stp>
        <stp>0</stp>
        <stp>0</stp>
        <tr r="F140" s="18"/>
      </tp>
      <tp t="s">
        <v>NVDA 05/24/2024 735.00 P</v>
        <stp/>
        <stp>112</stp>
        <stp>NVDA  240524P00735000</stp>
        <stp>SCHWAB</stp>
        <stp>0</stp>
        <stp>0</stp>
        <stp>0</stp>
        <stp>0</stp>
        <stp>0</stp>
        <stp>0</stp>
        <tr r="F144" s="18"/>
      </tp>
      <tp t="s">
        <v>NVDA 05/24/2024 785.00 P</v>
        <stp/>
        <stp>112</stp>
        <stp>NVDA  240524P00785000</stp>
        <stp>SCHWAB</stp>
        <stp>0</stp>
        <stp>0</stp>
        <stp>0</stp>
        <stp>0</stp>
        <stp>0</stp>
        <stp>0</stp>
        <tr r="F164" s="18"/>
      </tp>
      <tp t="s">
        <v>NVDA 05/24/2024 795.00 P</v>
        <stp/>
        <stp>112</stp>
        <stp>NVDA  240524P00795000</stp>
        <stp>SCHWAB</stp>
        <stp>0</stp>
        <stp>0</stp>
        <stp>0</stp>
        <stp>0</stp>
        <stp>0</stp>
        <stp>0</stp>
        <tr r="F168" s="18"/>
      </tp>
      <tp t="s">
        <v>NVDA 05/24/2024 845.00 P</v>
        <stp/>
        <stp>112</stp>
        <stp>NVDA  240524P00845000</stp>
        <stp>SCHWAB</stp>
        <stp>0</stp>
        <stp>0</stp>
        <stp>0</stp>
        <stp>0</stp>
        <stp>0</stp>
        <stp>0</stp>
        <tr r="F188" s="18"/>
      </tp>
      <tp t="s">
        <v>NVDA 05/24/2024 855.00 P</v>
        <stp/>
        <stp>112</stp>
        <stp>NVDA  240524P00855000</stp>
        <stp>SCHWAB</stp>
        <stp>0</stp>
        <stp>0</stp>
        <stp>0</stp>
        <stp>0</stp>
        <stp>0</stp>
        <stp>0</stp>
        <tr r="F192" s="18"/>
      </tp>
      <tp t="s">
        <v>NVDA 05/24/2024 865.00 P</v>
        <stp/>
        <stp>112</stp>
        <stp>NVDA  240524P00865000</stp>
        <stp>SCHWAB</stp>
        <stp>0</stp>
        <stp>0</stp>
        <stp>0</stp>
        <stp>0</stp>
        <stp>0</stp>
        <stp>0</stp>
        <tr r="F196" s="18"/>
      </tp>
      <tp t="s">
        <v>NVDA 05/24/2024 875.00 P</v>
        <stp/>
        <stp>112</stp>
        <stp>NVDA  240524P00875000</stp>
        <stp>SCHWAB</stp>
        <stp>0</stp>
        <stp>0</stp>
        <stp>0</stp>
        <stp>0</stp>
        <stp>0</stp>
        <stp>0</stp>
        <tr r="F200" s="18"/>
      </tp>
      <tp t="s">
        <v>NVDA 05/24/2024 805.00 P</v>
        <stp/>
        <stp>112</stp>
        <stp>NVDA  240524P00805000</stp>
        <stp>SCHWAB</stp>
        <stp>0</stp>
        <stp>0</stp>
        <stp>0</stp>
        <stp>0</stp>
        <stp>0</stp>
        <stp>0</stp>
        <tr r="F172" s="18"/>
      </tp>
      <tp t="s">
        <v>NVDA 05/24/2024 815.00 P</v>
        <stp/>
        <stp>112</stp>
        <stp>NVDA  240524P00815000</stp>
        <stp>SCHWAB</stp>
        <stp>0</stp>
        <stp>0</stp>
        <stp>0</stp>
        <stp>0</stp>
        <stp>0</stp>
        <stp>0</stp>
        <tr r="F176" s="18"/>
      </tp>
      <tp t="s">
        <v>NVDA 05/24/2024 825.00 P</v>
        <stp/>
        <stp>112</stp>
        <stp>NVDA  240524P00825000</stp>
        <stp>SCHWAB</stp>
        <stp>0</stp>
        <stp>0</stp>
        <stp>0</stp>
        <stp>0</stp>
        <stp>0</stp>
        <stp>0</stp>
        <tr r="F180" s="18"/>
      </tp>
      <tp t="s">
        <v>NVDA 05/24/2024 835.00 P</v>
        <stp/>
        <stp>112</stp>
        <stp>NVDA  240524P00835000</stp>
        <stp>SCHWAB</stp>
        <stp>0</stp>
        <stp>0</stp>
        <stp>0</stp>
        <stp>0</stp>
        <stp>0</stp>
        <stp>0</stp>
        <tr r="F184" s="18"/>
      </tp>
      <tp t="s">
        <v>NVDA 05/24/2024 885.00 P</v>
        <stp/>
        <stp>112</stp>
        <stp>NVDA  240524P00885000</stp>
        <stp>SCHWAB</stp>
        <stp>0</stp>
        <stp>0</stp>
        <stp>0</stp>
        <stp>0</stp>
        <stp>0</stp>
        <stp>0</stp>
        <tr r="F204" s="18"/>
      </tp>
      <tp t="s">
        <v>NVDA 05/24/2024 895.00 P</v>
        <stp/>
        <stp>112</stp>
        <stp>NVDA  240524P00895000</stp>
        <stp>SCHWAB</stp>
        <stp>0</stp>
        <stp>0</stp>
        <stp>0</stp>
        <stp>0</stp>
        <stp>0</stp>
        <stp>0</stp>
        <tr r="F208" s="18"/>
      </tp>
      <tp t="s">
        <v>NVDA 05/24/2024 905.00 P</v>
        <stp/>
        <stp>112</stp>
        <stp>NVDA  240524P00905000</stp>
        <stp>SCHWAB</stp>
        <stp>0</stp>
        <stp>0</stp>
        <stp>0</stp>
        <stp>0</stp>
        <stp>0</stp>
        <stp>0</stp>
        <tr r="F212" s="18"/>
      </tp>
      <tp t="s">
        <v>NVDA 05/24/2024 915.00 P</v>
        <stp/>
        <stp>112</stp>
        <stp>NVDA  240524P00915000</stp>
        <stp>SCHWAB</stp>
        <stp>0</stp>
        <stp>0</stp>
        <stp>0</stp>
        <stp>0</stp>
        <stp>0</stp>
        <stp>0</stp>
        <tr r="F216" s="18"/>
      </tp>
      <tp t="s">
        <v>NVDA 05/17/2024 747.50 P</v>
        <stp/>
        <stp>112</stp>
        <stp>NVDA  240517P00747500</stp>
        <stp>SCHWAB</stp>
        <stp>0</stp>
        <stp>0</stp>
        <stp>0</stp>
        <stp>0</stp>
        <stp>0</stp>
        <stp>0</stp>
        <tr r="F41" s="18"/>
      </tp>
      <tp t="s">
        <v>#N/A</v>
        <stp/>
        <stp>112</stp>
        <stp>NVDA  240517P00757500</stp>
        <stp>SCHWAB</stp>
        <stp>0</stp>
        <stp>0</stp>
        <stp>0</stp>
        <stp>0</stp>
        <stp>0</stp>
        <stp>0</stp>
        <tr r="F45" s="18"/>
      </tp>
      <tp t="s">
        <v>#N/A</v>
        <stp/>
        <stp>112</stp>
        <stp>NVDA  240517P00767500</stp>
        <stp>SCHWAB</stp>
        <stp>0</stp>
        <stp>0</stp>
        <stp>0</stp>
        <stp>0</stp>
        <stp>0</stp>
        <stp>0</stp>
        <tr r="F49" s="18"/>
      </tp>
      <tp t="s">
        <v>#N/A</v>
        <stp/>
        <stp>112</stp>
        <stp>NVDA  240517P00777500</stp>
        <stp>SCHWAB</stp>
        <stp>0</stp>
        <stp>0</stp>
        <stp>0</stp>
        <stp>0</stp>
        <stp>0</stp>
        <stp>0</stp>
        <tr r="F53" s="18"/>
      </tp>
      <tp t="s">
        <v>#N/A</v>
        <stp/>
        <stp>112</stp>
        <stp>NVDA  240517P00707500</stp>
        <stp>SCHWAB</stp>
        <stp>0</stp>
        <stp>0</stp>
        <stp>0</stp>
        <stp>0</stp>
        <stp>0</stp>
        <stp>0</stp>
        <tr r="F25" s="18"/>
      </tp>
      <tp t="s">
        <v>#N/A</v>
        <stp/>
        <stp>112</stp>
        <stp>NVDA  240517P00717500</stp>
        <stp>SCHWAB</stp>
        <stp>0</stp>
        <stp>0</stp>
        <stp>0</stp>
        <stp>0</stp>
        <stp>0</stp>
        <stp>0</stp>
        <tr r="F29" s="18"/>
      </tp>
      <tp t="s">
        <v>NVDA 05/17/2024 727.50 P</v>
        <stp/>
        <stp>112</stp>
        <stp>NVDA  240517P00727500</stp>
        <stp>SCHWAB</stp>
        <stp>0</stp>
        <stp>0</stp>
        <stp>0</stp>
        <stp>0</stp>
        <stp>0</stp>
        <stp>0</stp>
        <tr r="F33" s="18"/>
      </tp>
      <tp t="s">
        <v>NVDA 05/17/2024 737.50 P</v>
        <stp/>
        <stp>112</stp>
        <stp>NVDA  240517P00737500</stp>
        <stp>SCHWAB</stp>
        <stp>0</stp>
        <stp>0</stp>
        <stp>0</stp>
        <stp>0</stp>
        <stp>0</stp>
        <stp>0</stp>
        <tr r="F37" s="18"/>
      </tp>
      <tp t="s">
        <v>#N/A</v>
        <stp/>
        <stp>112</stp>
        <stp>NVDA  240517P00787500</stp>
        <stp>SCHWAB</stp>
        <stp>0</stp>
        <stp>0</stp>
        <stp>0</stp>
        <stp>0</stp>
        <stp>0</stp>
        <stp>0</stp>
        <tr r="F57" s="18"/>
      </tp>
      <tp t="s">
        <v>#N/A</v>
        <stp/>
        <stp>112</stp>
        <stp>NVDA  240517P00797500</stp>
        <stp>SCHWAB</stp>
        <stp>0</stp>
        <stp>0</stp>
        <stp>0</stp>
        <stp>0</stp>
        <stp>0</stp>
        <stp>0</stp>
        <tr r="F61" s="18"/>
      </tp>
      <tp t="s">
        <v>#N/A</v>
        <stp/>
        <stp>112</stp>
        <stp>NVDA  240517P00657500</stp>
        <stp>SCHWAB</stp>
        <stp>0</stp>
        <stp>0</stp>
        <stp>0</stp>
        <stp>0</stp>
        <stp>0</stp>
        <stp>0</stp>
        <tr r="F5" s="18"/>
      </tp>
      <tp t="s">
        <v>#N/A</v>
        <stp/>
        <stp>112</stp>
        <stp>NVDA  240517P00667500</stp>
        <stp>SCHWAB</stp>
        <stp>0</stp>
        <stp>0</stp>
        <stp>0</stp>
        <stp>0</stp>
        <stp>0</stp>
        <stp>0</stp>
        <tr r="F9" s="18"/>
      </tp>
      <tp t="s">
        <v>#N/A</v>
        <stp/>
        <stp>112</stp>
        <stp>NVDA  240517P00677500</stp>
        <stp>SCHWAB</stp>
        <stp>0</stp>
        <stp>0</stp>
        <stp>0</stp>
        <stp>0</stp>
        <stp>0</stp>
        <stp>0</stp>
        <tr r="F13" s="18"/>
      </tp>
      <tp t="s">
        <v>#N/A</v>
        <stp/>
        <stp>112</stp>
        <stp>NVDA  240517P00687500</stp>
        <stp>SCHWAB</stp>
        <stp>0</stp>
        <stp>0</stp>
        <stp>0</stp>
        <stp>0</stp>
        <stp>0</stp>
        <stp>0</stp>
        <tr r="F17" s="18"/>
      </tp>
      <tp t="s">
        <v>#N/A</v>
        <stp/>
        <stp>112</stp>
        <stp>NVDA  240517P00697500</stp>
        <stp>SCHWAB</stp>
        <stp>0</stp>
        <stp>0</stp>
        <stp>0</stp>
        <stp>0</stp>
        <stp>0</stp>
        <stp>0</stp>
        <tr r="F21" s="18"/>
      </tp>
      <tp t="s">
        <v>#N/A</v>
        <stp/>
        <stp>112</stp>
        <stp>NVDA  240517P00907500</stp>
        <stp>SCHWAB</stp>
        <stp>0</stp>
        <stp>0</stp>
        <stp>0</stp>
        <stp>0</stp>
        <stp>0</stp>
        <stp>0</stp>
        <tr r="F105" s="18"/>
      </tp>
      <tp t="s">
        <v>#N/A</v>
        <stp/>
        <stp>112</stp>
        <stp>NVDA  240517P00917500</stp>
        <stp>SCHWAB</stp>
        <stp>0</stp>
        <stp>0</stp>
        <stp>0</stp>
        <stp>0</stp>
        <stp>0</stp>
        <stp>0</stp>
        <tr r="F109" s="18"/>
      </tp>
      <tp t="s">
        <v>#N/A</v>
        <stp/>
        <stp>112</stp>
        <stp>NVDA  240517P00847500</stp>
        <stp>SCHWAB</stp>
        <stp>0</stp>
        <stp>0</stp>
        <stp>0</stp>
        <stp>0</stp>
        <stp>0</stp>
        <stp>0</stp>
        <tr r="F81" s="18"/>
      </tp>
      <tp t="s">
        <v>#N/A</v>
        <stp/>
        <stp>112</stp>
        <stp>NVDA  240517P00857500</stp>
        <stp>SCHWAB</stp>
        <stp>0</stp>
        <stp>0</stp>
        <stp>0</stp>
        <stp>0</stp>
        <stp>0</stp>
        <stp>0</stp>
        <tr r="F85" s="18"/>
      </tp>
      <tp t="s">
        <v>#N/A</v>
        <stp/>
        <stp>112</stp>
        <stp>NVDA  240517P00867500</stp>
        <stp>SCHWAB</stp>
        <stp>0</stp>
        <stp>0</stp>
        <stp>0</stp>
        <stp>0</stp>
        <stp>0</stp>
        <stp>0</stp>
        <tr r="F89" s="18"/>
      </tp>
      <tp t="s">
        <v>#N/A</v>
        <stp/>
        <stp>112</stp>
        <stp>NVDA  240517P00877500</stp>
        <stp>SCHWAB</stp>
        <stp>0</stp>
        <stp>0</stp>
        <stp>0</stp>
        <stp>0</stp>
        <stp>0</stp>
        <stp>0</stp>
        <tr r="F93" s="18"/>
      </tp>
      <tp t="s">
        <v>#N/A</v>
        <stp/>
        <stp>112</stp>
        <stp>NVDA  240517P00807500</stp>
        <stp>SCHWAB</stp>
        <stp>0</stp>
        <stp>0</stp>
        <stp>0</stp>
        <stp>0</stp>
        <stp>0</stp>
        <stp>0</stp>
        <tr r="F65" s="18"/>
      </tp>
      <tp t="s">
        <v>#N/A</v>
        <stp/>
        <stp>112</stp>
        <stp>NVDA  240517P00817500</stp>
        <stp>SCHWAB</stp>
        <stp>0</stp>
        <stp>0</stp>
        <stp>0</stp>
        <stp>0</stp>
        <stp>0</stp>
        <stp>0</stp>
        <tr r="F69" s="18"/>
      </tp>
      <tp t="s">
        <v>#N/A</v>
        <stp/>
        <stp>112</stp>
        <stp>NVDA  240517P00827500</stp>
        <stp>SCHWAB</stp>
        <stp>0</stp>
        <stp>0</stp>
        <stp>0</stp>
        <stp>0</stp>
        <stp>0</stp>
        <stp>0</stp>
        <tr r="F73" s="18"/>
      </tp>
      <tp t="s">
        <v>#N/A</v>
        <stp/>
        <stp>112</stp>
        <stp>NVDA  240517P00837500</stp>
        <stp>SCHWAB</stp>
        <stp>0</stp>
        <stp>0</stp>
        <stp>0</stp>
        <stp>0</stp>
        <stp>0</stp>
        <stp>0</stp>
        <tr r="F77" s="18"/>
      </tp>
      <tp t="s">
        <v>#N/A</v>
        <stp/>
        <stp>112</stp>
        <stp>NVDA  240517P00887500</stp>
        <stp>SCHWAB</stp>
        <stp>0</stp>
        <stp>0</stp>
        <stp>0</stp>
        <stp>0</stp>
        <stp>0</stp>
        <stp>0</stp>
        <tr r="F97" s="18"/>
      </tp>
      <tp t="s">
        <v>#N/A</v>
        <stp/>
        <stp>112</stp>
        <stp>NVDA  240517P00897500</stp>
        <stp>SCHWAB</stp>
        <stp>0</stp>
        <stp>0</stp>
        <stp>0</stp>
        <stp>0</stp>
        <stp>0</stp>
        <stp>0</stp>
        <tr r="F101" s="18"/>
      </tp>
      <tp t="s">
        <v>#N/A</v>
        <stp/>
        <stp>112</stp>
        <stp>NVDA  240524P00657500</stp>
        <stp>SCHWAB</stp>
        <stp>0</stp>
        <stp>0</stp>
        <stp>0</stp>
        <stp>0</stp>
        <stp>0</stp>
        <stp>0</stp>
        <tr r="F113" s="18"/>
      </tp>
      <tp t="s">
        <v>#N/A</v>
        <stp/>
        <stp>112</stp>
        <stp>NVDA  240524P00667500</stp>
        <stp>SCHWAB</stp>
        <stp>0</stp>
        <stp>0</stp>
        <stp>0</stp>
        <stp>0</stp>
        <stp>0</stp>
        <stp>0</stp>
        <tr r="F117" s="18"/>
      </tp>
      <tp t="s">
        <v>#N/A</v>
        <stp/>
        <stp>112</stp>
        <stp>NVDA  240524P00677500</stp>
        <stp>SCHWAB</stp>
        <stp>0</stp>
        <stp>0</stp>
        <stp>0</stp>
        <stp>0</stp>
        <stp>0</stp>
        <stp>0</stp>
        <tr r="F121" s="18"/>
      </tp>
      <tp t="s">
        <v>#N/A</v>
        <stp/>
        <stp>112</stp>
        <stp>NVDA  240524P00687500</stp>
        <stp>SCHWAB</stp>
        <stp>0</stp>
        <stp>0</stp>
        <stp>0</stp>
        <stp>0</stp>
        <stp>0</stp>
        <stp>0</stp>
        <tr r="F125" s="18"/>
      </tp>
      <tp t="s">
        <v>#N/A</v>
        <stp/>
        <stp>112</stp>
        <stp>NVDA  240524P00697500</stp>
        <stp>SCHWAB</stp>
        <stp>0</stp>
        <stp>0</stp>
        <stp>0</stp>
        <stp>0</stp>
        <stp>0</stp>
        <stp>0</stp>
        <tr r="F129" s="18"/>
      </tp>
      <tp t="s">
        <v>#N/A</v>
        <stp/>
        <stp>112</stp>
        <stp>NVDA  240524P00747500</stp>
        <stp>SCHWAB</stp>
        <stp>0</stp>
        <stp>0</stp>
        <stp>0</stp>
        <stp>0</stp>
        <stp>0</stp>
        <stp>0</stp>
        <tr r="F149" s="18"/>
      </tp>
      <tp t="s">
        <v>#N/A</v>
        <stp/>
        <stp>112</stp>
        <stp>NVDA  240524P00757500</stp>
        <stp>SCHWAB</stp>
        <stp>0</stp>
        <stp>0</stp>
        <stp>0</stp>
        <stp>0</stp>
        <stp>0</stp>
        <stp>0</stp>
        <tr r="F153" s="18"/>
      </tp>
      <tp t="s">
        <v>#N/A</v>
        <stp/>
        <stp>112</stp>
        <stp>NVDA  240524P00767500</stp>
        <stp>SCHWAB</stp>
        <stp>0</stp>
        <stp>0</stp>
        <stp>0</stp>
        <stp>0</stp>
        <stp>0</stp>
        <stp>0</stp>
        <tr r="F157" s="18"/>
      </tp>
      <tp t="s">
        <v>#N/A</v>
        <stp/>
        <stp>112</stp>
        <stp>NVDA  240524P00777500</stp>
        <stp>SCHWAB</stp>
        <stp>0</stp>
        <stp>0</stp>
        <stp>0</stp>
        <stp>0</stp>
        <stp>0</stp>
        <stp>0</stp>
        <tr r="F161" s="18"/>
      </tp>
      <tp t="s">
        <v>#N/A</v>
        <stp/>
        <stp>112</stp>
        <stp>NVDA  240524P00707500</stp>
        <stp>SCHWAB</stp>
        <stp>0</stp>
        <stp>0</stp>
        <stp>0</stp>
        <stp>0</stp>
        <stp>0</stp>
        <stp>0</stp>
        <tr r="F133" s="18"/>
      </tp>
      <tp t="s">
        <v>#N/A</v>
        <stp/>
        <stp>112</stp>
        <stp>NVDA  240524P00717500</stp>
        <stp>SCHWAB</stp>
        <stp>0</stp>
        <stp>0</stp>
        <stp>0</stp>
        <stp>0</stp>
        <stp>0</stp>
        <stp>0</stp>
        <tr r="F137" s="18"/>
      </tp>
      <tp t="s">
        <v>#N/A</v>
        <stp/>
        <stp>112</stp>
        <stp>NVDA  240524P00727500</stp>
        <stp>SCHWAB</stp>
        <stp>0</stp>
        <stp>0</stp>
        <stp>0</stp>
        <stp>0</stp>
        <stp>0</stp>
        <stp>0</stp>
        <tr r="F141" s="18"/>
      </tp>
      <tp t="s">
        <v>#N/A</v>
        <stp/>
        <stp>112</stp>
        <stp>NVDA  240524P00737500</stp>
        <stp>SCHWAB</stp>
        <stp>0</stp>
        <stp>0</stp>
        <stp>0</stp>
        <stp>0</stp>
        <stp>0</stp>
        <stp>0</stp>
        <tr r="F145" s="18"/>
      </tp>
      <tp t="s">
        <v>#N/A</v>
        <stp/>
        <stp>112</stp>
        <stp>NVDA  240524P00787500</stp>
        <stp>SCHWAB</stp>
        <stp>0</stp>
        <stp>0</stp>
        <stp>0</stp>
        <stp>0</stp>
        <stp>0</stp>
        <stp>0</stp>
        <tr r="F165" s="18"/>
      </tp>
      <tp t="s">
        <v>#N/A</v>
        <stp/>
        <stp>112</stp>
        <stp>NVDA  240524P00797500</stp>
        <stp>SCHWAB</stp>
        <stp>0</stp>
        <stp>0</stp>
        <stp>0</stp>
        <stp>0</stp>
        <stp>0</stp>
        <stp>0</stp>
        <tr r="F169" s="18"/>
      </tp>
      <tp t="s">
        <v>#N/A</v>
        <stp/>
        <stp>112</stp>
        <stp>NVDA  240524P00847500</stp>
        <stp>SCHWAB</stp>
        <stp>0</stp>
        <stp>0</stp>
        <stp>0</stp>
        <stp>0</stp>
        <stp>0</stp>
        <stp>0</stp>
        <tr r="F189" s="18"/>
      </tp>
      <tp t="s">
        <v>#N/A</v>
        <stp/>
        <stp>112</stp>
        <stp>NVDA  240524P00857500</stp>
        <stp>SCHWAB</stp>
        <stp>0</stp>
        <stp>0</stp>
        <stp>0</stp>
        <stp>0</stp>
        <stp>0</stp>
        <stp>0</stp>
        <tr r="F193" s="18"/>
      </tp>
      <tp t="s">
        <v>#N/A</v>
        <stp/>
        <stp>112</stp>
        <stp>NVDA  240524P00867500</stp>
        <stp>SCHWAB</stp>
        <stp>0</stp>
        <stp>0</stp>
        <stp>0</stp>
        <stp>0</stp>
        <stp>0</stp>
        <stp>0</stp>
        <tr r="F197" s="18"/>
      </tp>
      <tp t="s">
        <v>#N/A</v>
        <stp/>
        <stp>112</stp>
        <stp>NVDA  240524P00877500</stp>
        <stp>SCHWAB</stp>
        <stp>0</stp>
        <stp>0</stp>
        <stp>0</stp>
        <stp>0</stp>
        <stp>0</stp>
        <stp>0</stp>
        <tr r="F201" s="18"/>
      </tp>
      <tp t="s">
        <v>#N/A</v>
        <stp/>
        <stp>112</stp>
        <stp>NVDA  240524P00807500</stp>
        <stp>SCHWAB</stp>
        <stp>0</stp>
        <stp>0</stp>
        <stp>0</stp>
        <stp>0</stp>
        <stp>0</stp>
        <stp>0</stp>
        <tr r="F173" s="18"/>
      </tp>
      <tp t="s">
        <v>#N/A</v>
        <stp/>
        <stp>112</stp>
        <stp>NVDA  240524P00817500</stp>
        <stp>SCHWAB</stp>
        <stp>0</stp>
        <stp>0</stp>
        <stp>0</stp>
        <stp>0</stp>
        <stp>0</stp>
        <stp>0</stp>
        <tr r="F177" s="18"/>
      </tp>
      <tp t="s">
        <v>#N/A</v>
        <stp/>
        <stp>112</stp>
        <stp>NVDA  240524P00827500</stp>
        <stp>SCHWAB</stp>
        <stp>0</stp>
        <stp>0</stp>
        <stp>0</stp>
        <stp>0</stp>
        <stp>0</stp>
        <stp>0</stp>
        <tr r="F181" s="18"/>
      </tp>
      <tp t="s">
        <v>#N/A</v>
        <stp/>
        <stp>112</stp>
        <stp>NVDA  240524P00837500</stp>
        <stp>SCHWAB</stp>
        <stp>0</stp>
        <stp>0</stp>
        <stp>0</stp>
        <stp>0</stp>
        <stp>0</stp>
        <stp>0</stp>
        <tr r="F185" s="18"/>
      </tp>
      <tp t="s">
        <v>#N/A</v>
        <stp/>
        <stp>112</stp>
        <stp>NVDA  240524P00887500</stp>
        <stp>SCHWAB</stp>
        <stp>0</stp>
        <stp>0</stp>
        <stp>0</stp>
        <stp>0</stp>
        <stp>0</stp>
        <stp>0</stp>
        <tr r="F205" s="18"/>
      </tp>
      <tp t="s">
        <v>NVDA 05/24/2024 897.50 P</v>
        <stp/>
        <stp>112</stp>
        <stp>NVDA  240524P00897500</stp>
        <stp>SCHWAB</stp>
        <stp>0</stp>
        <stp>0</stp>
        <stp>0</stp>
        <stp>0</stp>
        <stp>0</stp>
        <stp>0</stp>
        <tr r="F209" s="18"/>
      </tp>
      <tp t="s">
        <v>NVDA 05/24/2024 907.50 P</v>
        <stp/>
        <stp>112</stp>
        <stp>NVDA  240524P00907500</stp>
        <stp>SCHWAB</stp>
        <stp>0</stp>
        <stp>0</stp>
        <stp>0</stp>
        <stp>0</stp>
        <stp>0</stp>
        <stp>0</stp>
        <tr r="F213" s="18"/>
      </tp>
      <tp t="s">
        <v>NVDA 05/24/2024 917.50 P</v>
        <stp/>
        <stp>112</stp>
        <stp>NVDA  240524P00917500</stp>
        <stp>SCHWAB</stp>
        <stp>0</stp>
        <stp>0</stp>
        <stp>0</stp>
        <stp>0</stp>
        <stp>0</stp>
        <stp>0</stp>
        <tr r="F217" s="18"/>
      </tp>
      <tp t="s">
        <v>#N/A</v>
        <stp/>
        <stp>112</stp>
        <stp>NVDA  240531P00657500</stp>
        <stp>SCHWAB</stp>
        <stp>0</stp>
        <stp>0</stp>
        <stp>0</stp>
        <stp>0</stp>
        <stp>0</stp>
        <stp>0</stp>
        <tr r="F221" s="18"/>
      </tp>
      <tp t="s">
        <v>#N/A</v>
        <stp/>
        <stp>112</stp>
        <stp>NVDA  240531P00667500</stp>
        <stp>SCHWAB</stp>
        <stp>0</stp>
        <stp>0</stp>
        <stp>0</stp>
        <stp>0</stp>
        <stp>0</stp>
        <stp>0</stp>
        <tr r="F225" s="18"/>
      </tp>
      <tp t="s">
        <v>#N/A</v>
        <stp/>
        <stp>112</stp>
        <stp>NVDA  240531P00677500</stp>
        <stp>SCHWAB</stp>
        <stp>0</stp>
        <stp>0</stp>
        <stp>0</stp>
        <stp>0</stp>
        <stp>0</stp>
        <stp>0</stp>
        <tr r="F229" s="18"/>
      </tp>
      <tp t="s">
        <v>#N/A</v>
        <stp/>
        <stp>112</stp>
        <stp>NVDA  240531P00687500</stp>
        <stp>SCHWAB</stp>
        <stp>0</stp>
        <stp>0</stp>
        <stp>0</stp>
        <stp>0</stp>
        <stp>0</stp>
        <stp>0</stp>
        <tr r="F233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59-6C8E-4AC5-BD44-5E5667AD2C06}">
  <dimension ref="A1:C70"/>
  <sheetViews>
    <sheetView topLeftCell="A28" zoomScaleNormal="100" workbookViewId="0">
      <selection activeCell="A41" sqref="A41"/>
    </sheetView>
  </sheetViews>
  <sheetFormatPr defaultColWidth="14.41796875" defaultRowHeight="15" customHeight="1" x14ac:dyDescent="0.55000000000000004"/>
  <cols>
    <col min="1" max="1" width="10.41796875" style="36" bestFit="1" customWidth="1"/>
    <col min="2" max="2" width="26.578125" style="36" customWidth="1"/>
    <col min="3" max="3" width="14.15625" style="36" customWidth="1"/>
    <col min="4" max="16384" width="14.41796875" style="36"/>
  </cols>
  <sheetData>
    <row r="1" spans="1:3" ht="14.25" customHeight="1" x14ac:dyDescent="0.55000000000000004">
      <c r="A1" s="34" t="s">
        <v>24</v>
      </c>
    </row>
    <row r="2" spans="1:3" ht="14.25" customHeight="1" x14ac:dyDescent="0.55000000000000004">
      <c r="A2" s="34" t="s">
        <v>21</v>
      </c>
    </row>
    <row r="3" spans="1:3" ht="14.25" customHeight="1" x14ac:dyDescent="0.55000000000000004">
      <c r="A3" s="34" t="s">
        <v>20</v>
      </c>
    </row>
    <row r="4" spans="1:3" ht="14.25" customHeight="1" x14ac:dyDescent="0.55000000000000004">
      <c r="A4" s="34" t="s">
        <v>71</v>
      </c>
    </row>
    <row r="5" spans="1:3" ht="14.25" customHeight="1" x14ac:dyDescent="0.55000000000000004">
      <c r="A5" s="34"/>
      <c r="B5" s="34"/>
    </row>
    <row r="6" spans="1:3" ht="14.25" customHeight="1" x14ac:dyDescent="0.55000000000000004">
      <c r="A6" s="34" t="s">
        <v>3</v>
      </c>
      <c r="B6" s="34" t="s">
        <v>72</v>
      </c>
    </row>
    <row r="7" spans="1:3" ht="14.25" customHeight="1" x14ac:dyDescent="0.55000000000000004">
      <c r="A7" s="34"/>
    </row>
    <row r="8" spans="1:3" ht="14.25" customHeight="1" x14ac:dyDescent="0.55000000000000004">
      <c r="A8" s="36" t="s">
        <v>25</v>
      </c>
    </row>
    <row r="9" spans="1:3" ht="14.25" customHeight="1" x14ac:dyDescent="0.55000000000000004">
      <c r="A9" s="36" t="s">
        <v>26</v>
      </c>
    </row>
    <row r="10" spans="1:3" ht="14.25" customHeight="1" x14ac:dyDescent="0.55000000000000004">
      <c r="A10" s="36" t="s">
        <v>27</v>
      </c>
    </row>
    <row r="11" spans="1:3" ht="14.25" customHeight="1" x14ac:dyDescent="0.55000000000000004">
      <c r="A11" s="36" t="s">
        <v>28</v>
      </c>
    </row>
    <row r="12" spans="1:3" ht="14.25" customHeight="1" x14ac:dyDescent="0.55000000000000004">
      <c r="A12" s="36" t="s">
        <v>29</v>
      </c>
      <c r="C12" s="37"/>
    </row>
    <row r="13" spans="1:3" ht="14.25" customHeight="1" x14ac:dyDescent="0.55000000000000004">
      <c r="A13" s="36" t="s">
        <v>30</v>
      </c>
      <c r="C13" s="37"/>
    </row>
    <row r="14" spans="1:3" ht="14.25" customHeight="1" x14ac:dyDescent="0.55000000000000004">
      <c r="A14" s="36" t="s">
        <v>31</v>
      </c>
      <c r="C14" s="37"/>
    </row>
    <row r="15" spans="1:3" ht="14.25" customHeight="1" x14ac:dyDescent="0.55000000000000004">
      <c r="A15" s="36" t="s">
        <v>32</v>
      </c>
      <c r="B15" s="35"/>
      <c r="C15" s="37"/>
    </row>
    <row r="16" spans="1:3" ht="14.25" customHeight="1" x14ac:dyDescent="0.55000000000000004">
      <c r="A16" s="36" t="s">
        <v>33</v>
      </c>
      <c r="B16" s="35"/>
    </row>
    <row r="17" spans="1:3" ht="14.25" customHeight="1" x14ac:dyDescent="0.55000000000000004">
      <c r="A17" s="36" t="s">
        <v>34</v>
      </c>
      <c r="C17" s="37"/>
    </row>
    <row r="18" spans="1:3" ht="14.25" customHeight="1" x14ac:dyDescent="0.55000000000000004">
      <c r="A18" s="36" t="s">
        <v>35</v>
      </c>
      <c r="C18" s="37"/>
    </row>
    <row r="19" spans="1:3" ht="14.25" customHeight="1" x14ac:dyDescent="0.55000000000000004">
      <c r="A19" s="36" t="s">
        <v>36</v>
      </c>
      <c r="C19" s="37"/>
    </row>
    <row r="20" spans="1:3" ht="14.25" customHeight="1" x14ac:dyDescent="0.55000000000000004">
      <c r="A20" s="36" t="s">
        <v>37</v>
      </c>
      <c r="C20" s="38"/>
    </row>
    <row r="21" spans="1:3" ht="14.25" customHeight="1" x14ac:dyDescent="0.55000000000000004">
      <c r="A21" s="36" t="s">
        <v>38</v>
      </c>
      <c r="C21" s="38"/>
    </row>
    <row r="22" spans="1:3" ht="14.25" customHeight="1" x14ac:dyDescent="0.55000000000000004">
      <c r="A22" s="36" t="s">
        <v>39</v>
      </c>
      <c r="C22" s="38"/>
    </row>
    <row r="23" spans="1:3" ht="14.25" customHeight="1" x14ac:dyDescent="0.55000000000000004">
      <c r="A23" s="36" t="s">
        <v>40</v>
      </c>
      <c r="C23" s="38"/>
    </row>
    <row r="24" spans="1:3" ht="14.25" customHeight="1" x14ac:dyDescent="0.55000000000000004">
      <c r="A24" s="36" t="s">
        <v>41</v>
      </c>
      <c r="C24" s="38"/>
    </row>
    <row r="25" spans="1:3" ht="14.25" customHeight="1" x14ac:dyDescent="0.55000000000000004">
      <c r="A25" s="36" t="s">
        <v>42</v>
      </c>
      <c r="C25" s="38"/>
    </row>
    <row r="26" spans="1:3" ht="14.25" customHeight="1" x14ac:dyDescent="0.55000000000000004">
      <c r="A26" s="36" t="s">
        <v>43</v>
      </c>
      <c r="C26" s="38"/>
    </row>
    <row r="27" spans="1:3" ht="14.25" customHeight="1" x14ac:dyDescent="0.55000000000000004">
      <c r="A27" s="36" t="s">
        <v>44</v>
      </c>
      <c r="C27" s="38"/>
    </row>
    <row r="28" spans="1:3" ht="14.25" customHeight="1" x14ac:dyDescent="0.55000000000000004">
      <c r="A28" s="36" t="s">
        <v>45</v>
      </c>
      <c r="C28" s="38"/>
    </row>
    <row r="29" spans="1:3" ht="14.25" customHeight="1" x14ac:dyDescent="0.55000000000000004">
      <c r="A29" s="36" t="s">
        <v>46</v>
      </c>
      <c r="C29" s="38"/>
    </row>
    <row r="30" spans="1:3" ht="14.25" customHeight="1" x14ac:dyDescent="0.55000000000000004">
      <c r="A30" s="36" t="s">
        <v>47</v>
      </c>
      <c r="C30" s="38"/>
    </row>
    <row r="31" spans="1:3" ht="14.25" customHeight="1" x14ac:dyDescent="0.55000000000000004">
      <c r="A31" s="36" t="s">
        <v>48</v>
      </c>
      <c r="C31" s="38"/>
    </row>
    <row r="32" spans="1:3" ht="14.25" customHeight="1" x14ac:dyDescent="0.55000000000000004">
      <c r="A32" s="36" t="s">
        <v>49</v>
      </c>
      <c r="C32" s="38"/>
    </row>
    <row r="33" spans="1:3" ht="14.25" customHeight="1" x14ac:dyDescent="0.55000000000000004">
      <c r="A33" s="36" t="s">
        <v>50</v>
      </c>
      <c r="C33" s="38"/>
    </row>
    <row r="34" spans="1:3" ht="14.1" customHeight="1" x14ac:dyDescent="0.55000000000000004">
      <c r="A34" s="34" t="s">
        <v>65</v>
      </c>
      <c r="C34" s="38"/>
    </row>
    <row r="35" spans="1:3" ht="14.25" customHeight="1" x14ac:dyDescent="0.55000000000000004">
      <c r="A35" s="34"/>
      <c r="C35" s="38"/>
    </row>
    <row r="36" spans="1:3" ht="14.25" customHeight="1" x14ac:dyDescent="0.55000000000000004">
      <c r="A36" s="34"/>
      <c r="C36" s="38"/>
    </row>
    <row r="37" spans="1:3" ht="14.25" customHeight="1" x14ac:dyDescent="0.55000000000000004">
      <c r="C37" s="38"/>
    </row>
    <row r="38" spans="1:3" ht="14.25" customHeight="1" x14ac:dyDescent="0.55000000000000004"/>
    <row r="39" spans="1:3" ht="14.25" customHeight="1" x14ac:dyDescent="0.55000000000000004">
      <c r="A39" s="44"/>
    </row>
    <row r="40" spans="1:3" ht="14.25" customHeight="1" x14ac:dyDescent="0.55000000000000004">
      <c r="A40" s="34" t="s">
        <v>77</v>
      </c>
    </row>
    <row r="41" spans="1:3" ht="14.25" customHeight="1" x14ac:dyDescent="0.55000000000000004">
      <c r="A41" s="33" t="s">
        <v>76</v>
      </c>
    </row>
    <row r="42" spans="1:3" ht="14.25" customHeight="1" x14ac:dyDescent="0.55000000000000004"/>
    <row r="43" spans="1:3" ht="14.25" customHeight="1" x14ac:dyDescent="0.55000000000000004">
      <c r="A43" s="33" t="s">
        <v>64</v>
      </c>
    </row>
    <row r="44" spans="1:3" ht="14.25" customHeight="1" x14ac:dyDescent="0.55000000000000004">
      <c r="A44" s="39">
        <v>1375</v>
      </c>
      <c r="B44" s="35" t="s">
        <v>51</v>
      </c>
      <c r="C44" s="35"/>
    </row>
    <row r="45" spans="1:3" ht="14.25" customHeight="1" x14ac:dyDescent="0.55000000000000004">
      <c r="A45" s="35">
        <v>6.5</v>
      </c>
      <c r="B45" s="35" t="s">
        <v>52</v>
      </c>
      <c r="C45" s="35"/>
    </row>
    <row r="46" spans="1:3" ht="14.25" customHeight="1" x14ac:dyDescent="0.55000000000000004">
      <c r="A46" s="35"/>
      <c r="B46" s="35"/>
      <c r="C46" s="35"/>
    </row>
    <row r="47" spans="1:3" ht="14.25" customHeight="1" x14ac:dyDescent="0.55000000000000004">
      <c r="A47" s="40">
        <v>2999</v>
      </c>
      <c r="B47" s="35" t="s">
        <v>53</v>
      </c>
      <c r="C47" s="41">
        <v>42696</v>
      </c>
    </row>
    <row r="48" spans="1:3" ht="14.25" customHeight="1" x14ac:dyDescent="0.55000000000000004">
      <c r="A48" s="40">
        <v>1516</v>
      </c>
      <c r="B48" s="42" t="s">
        <v>54</v>
      </c>
      <c r="C48" s="41">
        <v>42702</v>
      </c>
    </row>
    <row r="49" spans="1:3" ht="14.25" customHeight="1" x14ac:dyDescent="0.55000000000000004"/>
    <row r="50" spans="1:3" ht="14.25" customHeight="1" x14ac:dyDescent="0.55000000000000004">
      <c r="A50" s="43">
        <v>2499</v>
      </c>
      <c r="B50" s="34" t="s">
        <v>55</v>
      </c>
    </row>
    <row r="51" spans="1:3" ht="14.25" customHeight="1" x14ac:dyDescent="0.55000000000000004">
      <c r="A51" s="43">
        <v>1799</v>
      </c>
      <c r="B51" s="34" t="s">
        <v>56</v>
      </c>
    </row>
    <row r="52" spans="1:3" ht="14.25" customHeight="1" x14ac:dyDescent="0.55000000000000004">
      <c r="A52" s="43">
        <v>799</v>
      </c>
      <c r="B52" s="34" t="s">
        <v>53</v>
      </c>
    </row>
    <row r="53" spans="1:3" ht="14.25" customHeight="1" x14ac:dyDescent="0.55000000000000004">
      <c r="A53" s="40">
        <v>799</v>
      </c>
      <c r="B53" s="34" t="s">
        <v>57</v>
      </c>
      <c r="C53" s="34" t="s">
        <v>58</v>
      </c>
    </row>
    <row r="54" spans="1:3" ht="14.25" customHeight="1" x14ac:dyDescent="0.55000000000000004">
      <c r="A54" s="40">
        <v>249</v>
      </c>
      <c r="B54" s="34" t="s">
        <v>23</v>
      </c>
    </row>
    <row r="55" spans="1:3" ht="14.25" customHeight="1" x14ac:dyDescent="0.55000000000000004">
      <c r="A55" s="40">
        <v>149</v>
      </c>
      <c r="B55" s="34" t="s">
        <v>22</v>
      </c>
    </row>
    <row r="56" spans="1:3" ht="14.25" customHeight="1" x14ac:dyDescent="0.55000000000000004">
      <c r="A56" s="43"/>
    </row>
    <row r="57" spans="1:3" ht="14.25" customHeight="1" x14ac:dyDescent="0.55000000000000004">
      <c r="A57" s="34" t="s">
        <v>59</v>
      </c>
    </row>
    <row r="58" spans="1:3" ht="14.25" customHeight="1" x14ac:dyDescent="0.55000000000000004">
      <c r="A58" s="37">
        <v>43758</v>
      </c>
    </row>
    <row r="59" spans="1:3" ht="14.25" customHeight="1" x14ac:dyDescent="0.55000000000000004">
      <c r="A59" s="34" t="s">
        <v>60</v>
      </c>
    </row>
    <row r="60" spans="1:3" ht="14.25" customHeight="1" x14ac:dyDescent="0.55000000000000004">
      <c r="A60" s="34" t="s">
        <v>61</v>
      </c>
    </row>
    <row r="61" spans="1:3" ht="14.25" customHeight="1" x14ac:dyDescent="0.55000000000000004">
      <c r="A61" s="34" t="s">
        <v>62</v>
      </c>
    </row>
    <row r="62" spans="1:3" ht="14.25" customHeight="1" x14ac:dyDescent="0.55000000000000004">
      <c r="A62" s="34" t="s">
        <v>63</v>
      </c>
    </row>
    <row r="63" spans="1:3" ht="14.25" customHeight="1" x14ac:dyDescent="0.55000000000000004"/>
    <row r="64" spans="1:3" ht="14.25" customHeight="1" x14ac:dyDescent="0.55000000000000004">
      <c r="A64" s="44" t="s">
        <v>66</v>
      </c>
    </row>
    <row r="65" spans="1:1" ht="14.25" customHeight="1" x14ac:dyDescent="0.55000000000000004">
      <c r="A65" s="44" t="s">
        <v>67</v>
      </c>
    </row>
    <row r="66" spans="1:1" ht="14.25" customHeight="1" x14ac:dyDescent="0.55000000000000004"/>
    <row r="67" spans="1:1" ht="15" customHeight="1" x14ac:dyDescent="0.55000000000000004">
      <c r="A67" s="44" t="s">
        <v>68</v>
      </c>
    </row>
    <row r="69" spans="1:1" ht="15" customHeight="1" x14ac:dyDescent="0.55000000000000004">
      <c r="A69" s="44" t="s">
        <v>69</v>
      </c>
    </row>
    <row r="70" spans="1:1" ht="15" customHeight="1" x14ac:dyDescent="0.55000000000000004">
      <c r="A70" s="44" t="s">
        <v>70</v>
      </c>
    </row>
  </sheetData>
  <sortState xmlns:xlrd2="http://schemas.microsoft.com/office/spreadsheetml/2017/richdata2" ref="A8:A37">
    <sortCondition ref="A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3"/>
  <sheetViews>
    <sheetView tabSelected="1" zoomScale="90" zoomScaleNormal="100" workbookViewId="0">
      <selection activeCell="K10" sqref="K10"/>
    </sheetView>
  </sheetViews>
  <sheetFormatPr defaultColWidth="14.41796875" defaultRowHeight="15" customHeight="1" x14ac:dyDescent="0.55000000000000004"/>
  <cols>
    <col min="1" max="1" width="3.41796875" style="6" customWidth="1"/>
    <col min="2" max="2" width="1.15625" style="6" customWidth="1"/>
    <col min="3" max="3" width="10.41796875" style="20" customWidth="1"/>
    <col min="4" max="4" width="10.15625" style="20" bestFit="1" customWidth="1"/>
    <col min="5" max="5" width="25.26171875" style="20" customWidth="1"/>
    <col min="6" max="6" width="23.15625" style="20" customWidth="1"/>
    <col min="7" max="7" width="5.68359375" style="20" customWidth="1"/>
    <col min="8" max="8" width="6" customWidth="1"/>
    <col min="9" max="9" width="14.41796875" style="11"/>
    <col min="10" max="10" width="6" style="10" customWidth="1"/>
    <col min="11" max="11" width="10.83984375" style="10" customWidth="1"/>
    <col min="12" max="12" width="3.5234375" style="8" customWidth="1"/>
    <col min="13" max="13" width="14.41796875" style="8"/>
  </cols>
  <sheetData>
    <row r="1" spans="1:13" s="1" customFormat="1" ht="15" customHeight="1" x14ac:dyDescent="0.55000000000000004">
      <c r="A1" s="5" t="s">
        <v>13</v>
      </c>
      <c r="B1" s="5"/>
      <c r="C1" s="2" t="s">
        <v>11</v>
      </c>
      <c r="D1" s="21" t="s">
        <v>1</v>
      </c>
      <c r="E1" s="21" t="s">
        <v>5</v>
      </c>
      <c r="F1" s="21" t="s">
        <v>6</v>
      </c>
      <c r="G1" s="21" t="s">
        <v>12</v>
      </c>
      <c r="I1" s="4" t="s">
        <v>0</v>
      </c>
      <c r="J1" s="12"/>
      <c r="K1" s="30" t="s">
        <v>78</v>
      </c>
      <c r="L1" s="9"/>
      <c r="M1" s="8"/>
    </row>
    <row r="2" spans="1:13" ht="15" customHeight="1" x14ac:dyDescent="0.55000000000000004">
      <c r="A2" s="7">
        <f>$K$9</f>
        <v>2.5</v>
      </c>
      <c r="B2" s="7"/>
      <c r="C2" s="22">
        <f ca="1">K11</f>
        <v>45429</v>
      </c>
      <c r="D2" s="23">
        <f>$K$6</f>
        <v>650</v>
      </c>
      <c r="E2" s="19" t="str">
        <f t="shared" ref="E2:E33" ca="1" si="0">CONCATENATE(LEFT($K$2 &amp; "      ",6),TEXT(MOD(YEAR(C2),100),"00"),TEXT(MONTH(C2),"00"),TEXT(DAY(C2),"00"),$K$3,RIGHT("0000000"&amp;(D2*1000),8))</f>
        <v>NVDA  240517P00650000</v>
      </c>
      <c r="F2" s="20" t="str">
        <f ca="1">_xll.xlqName(E2,tda)</f>
        <v>NVDA 05/17/2024 650.00 P</v>
      </c>
      <c r="G2" s="20" t="str">
        <f t="shared" ref="G2:G50" ca="1" si="1">IF(AND(ISTEXT(F2),(F2&lt;&gt;"#N/A"),(F2&lt;&gt;"Busy...")),"","BAD")</f>
        <v/>
      </c>
      <c r="I2" s="4" t="s">
        <v>18</v>
      </c>
      <c r="J2" s="12"/>
      <c r="K2" s="30" t="str">
        <f>K1</f>
        <v>NVDA</v>
      </c>
    </row>
    <row r="3" spans="1:13" ht="15" customHeight="1" x14ac:dyDescent="0.55000000000000004">
      <c r="A3" s="7">
        <f t="shared" ref="A3:A66" si="2">$K$9</f>
        <v>2.5</v>
      </c>
      <c r="B3" s="7"/>
      <c r="C3" s="22">
        <f t="shared" ref="C3:C50" ca="1" si="3">IF(D3&gt;D2,C2,INDEX($I$14:$I$50,VLOOKUP(C2,$I$14:$J$50,2)+1))</f>
        <v>45429</v>
      </c>
      <c r="D3" s="23">
        <f t="shared" ref="D3:D50" si="4">IF(D2+A3&lt;=$K$8,D2+A3,$K$6)</f>
        <v>652.5</v>
      </c>
      <c r="E3" s="19" t="str">
        <f t="shared" ca="1" si="0"/>
        <v>NVDA  240517P00652500</v>
      </c>
      <c r="F3" s="20" t="str">
        <f ca="1">_xll.xlqName(E3,tda)</f>
        <v>#N/A</v>
      </c>
      <c r="G3" s="20" t="str">
        <f t="shared" ca="1" si="1"/>
        <v>BAD</v>
      </c>
      <c r="I3" s="4" t="s">
        <v>4</v>
      </c>
      <c r="J3" s="14"/>
      <c r="K3" s="30" t="s">
        <v>75</v>
      </c>
    </row>
    <row r="4" spans="1:13" ht="15" customHeight="1" x14ac:dyDescent="0.55000000000000004">
      <c r="A4" s="7">
        <f t="shared" si="2"/>
        <v>2.5</v>
      </c>
      <c r="B4" s="7"/>
      <c r="C4" s="22">
        <f t="shared" ca="1" si="3"/>
        <v>45429</v>
      </c>
      <c r="D4" s="23">
        <f t="shared" si="4"/>
        <v>655</v>
      </c>
      <c r="E4" s="19" t="str">
        <f t="shared" ca="1" si="0"/>
        <v>NVDA  240517P00655000</v>
      </c>
      <c r="F4" s="20" t="str">
        <f ca="1">_xll.xlqName(E4,tda)</f>
        <v>NVDA 05/17/2024 655.00 P</v>
      </c>
      <c r="G4" s="20" t="str">
        <f t="shared" ca="1" si="1"/>
        <v/>
      </c>
      <c r="I4" s="4" t="s">
        <v>2</v>
      </c>
      <c r="J4" s="14"/>
      <c r="K4" s="15" cm="1">
        <f t="array" ref="K4">_xll.xlqPrice(K1, tda)</f>
        <v>929.49</v>
      </c>
    </row>
    <row r="5" spans="1:13" ht="15" customHeight="1" x14ac:dyDescent="0.55000000000000004">
      <c r="A5" s="7">
        <f t="shared" si="2"/>
        <v>2.5</v>
      </c>
      <c r="B5" s="7"/>
      <c r="C5" s="22">
        <f t="shared" ca="1" si="3"/>
        <v>45429</v>
      </c>
      <c r="D5" s="23">
        <f t="shared" si="4"/>
        <v>657.5</v>
      </c>
      <c r="E5" s="19" t="str">
        <f t="shared" ca="1" si="0"/>
        <v>NVDA  240517P00657500</v>
      </c>
      <c r="F5" s="20" t="str">
        <f ca="1">_xll.xlqName(E5,tda)</f>
        <v>#N/A</v>
      </c>
      <c r="G5" s="20" t="str">
        <f t="shared" ca="1" si="1"/>
        <v>BAD</v>
      </c>
      <c r="I5" s="4" t="s">
        <v>7</v>
      </c>
      <c r="J5" s="14"/>
      <c r="K5" s="31">
        <v>0.7</v>
      </c>
    </row>
    <row r="6" spans="1:13" ht="15" customHeight="1" x14ac:dyDescent="0.55000000000000004">
      <c r="A6" s="7">
        <f t="shared" si="2"/>
        <v>2.5</v>
      </c>
      <c r="B6" s="7"/>
      <c r="C6" s="22">
        <f t="shared" ca="1" si="3"/>
        <v>45429</v>
      </c>
      <c r="D6" s="23">
        <f t="shared" si="4"/>
        <v>660</v>
      </c>
      <c r="E6" s="19" t="str">
        <f t="shared" ca="1" si="0"/>
        <v>NVDA  240517P00660000</v>
      </c>
      <c r="F6" s="20" t="str">
        <f ca="1">_xll.xlqName(E6,tda)</f>
        <v>NVDA 05/17/2024 660.00 P</v>
      </c>
      <c r="G6" s="20" t="str">
        <f t="shared" ca="1" si="1"/>
        <v/>
      </c>
      <c r="I6" s="4" t="s">
        <v>7</v>
      </c>
      <c r="J6" s="14"/>
      <c r="K6" s="16">
        <f>ROUNDDOWN($K$4*K5/($K$9*100),2)*($K$9*100)</f>
        <v>650</v>
      </c>
    </row>
    <row r="7" spans="1:13" ht="15" customHeight="1" x14ac:dyDescent="0.55000000000000004">
      <c r="A7" s="7">
        <f t="shared" si="2"/>
        <v>2.5</v>
      </c>
      <c r="B7" s="7"/>
      <c r="C7" s="22">
        <f t="shared" ca="1" si="3"/>
        <v>45429</v>
      </c>
      <c r="D7" s="23">
        <f t="shared" si="4"/>
        <v>662.5</v>
      </c>
      <c r="E7" s="19" t="str">
        <f t="shared" ca="1" si="0"/>
        <v>NVDA  240517P00662500</v>
      </c>
      <c r="F7" s="20" t="str">
        <f ca="1">_xll.xlqName(E7,tda)</f>
        <v>#N/A</v>
      </c>
      <c r="G7" s="20" t="str">
        <f t="shared" ca="1" si="1"/>
        <v>BAD</v>
      </c>
      <c r="I7" s="13" t="s">
        <v>8</v>
      </c>
      <c r="J7" s="14"/>
      <c r="K7" s="31">
        <v>0.99</v>
      </c>
    </row>
    <row r="8" spans="1:13" ht="15" customHeight="1" x14ac:dyDescent="0.55000000000000004">
      <c r="A8" s="7">
        <f t="shared" si="2"/>
        <v>2.5</v>
      </c>
      <c r="B8" s="7"/>
      <c r="C8" s="22">
        <f t="shared" ca="1" si="3"/>
        <v>45429</v>
      </c>
      <c r="D8" s="23">
        <f t="shared" si="4"/>
        <v>665</v>
      </c>
      <c r="E8" s="19" t="str">
        <f t="shared" ca="1" si="0"/>
        <v>NVDA  240517P00665000</v>
      </c>
      <c r="F8" s="20" t="str">
        <f ca="1">_xll.xlqName(E8,tda)</f>
        <v>NVDA 05/17/2024 665.00 P</v>
      </c>
      <c r="G8" s="20" t="str">
        <f t="shared" ca="1" si="1"/>
        <v/>
      </c>
      <c r="I8" s="13" t="s">
        <v>8</v>
      </c>
      <c r="J8" s="14"/>
      <c r="K8" s="16">
        <f>ROUNDDOWN($K$4*K7/($K$9*100),2)*($K$9*100)-0.5</f>
        <v>919.5</v>
      </c>
    </row>
    <row r="9" spans="1:13" ht="15" customHeight="1" x14ac:dyDescent="0.55000000000000004">
      <c r="A9" s="7">
        <f t="shared" si="2"/>
        <v>2.5</v>
      </c>
      <c r="B9" s="7"/>
      <c r="C9" s="22">
        <f t="shared" ca="1" si="3"/>
        <v>45429</v>
      </c>
      <c r="D9" s="23">
        <f t="shared" si="4"/>
        <v>667.5</v>
      </c>
      <c r="E9" s="19" t="str">
        <f t="shared" ca="1" si="0"/>
        <v>NVDA  240517P00667500</v>
      </c>
      <c r="F9" s="20" t="str">
        <f ca="1">_xll.xlqName(E9,tda)</f>
        <v>#N/A</v>
      </c>
      <c r="G9" s="20" t="str">
        <f t="shared" ca="1" si="1"/>
        <v>BAD</v>
      </c>
      <c r="I9" s="4" t="s">
        <v>9</v>
      </c>
      <c r="J9" s="14"/>
      <c r="K9" s="17">
        <v>2.5</v>
      </c>
    </row>
    <row r="10" spans="1:13" ht="15" customHeight="1" x14ac:dyDescent="0.55000000000000004">
      <c r="A10" s="7">
        <f t="shared" si="2"/>
        <v>2.5</v>
      </c>
      <c r="B10" s="7"/>
      <c r="C10" s="22">
        <f t="shared" ca="1" si="3"/>
        <v>45429</v>
      </c>
      <c r="D10" s="23">
        <f t="shared" si="4"/>
        <v>670</v>
      </c>
      <c r="E10" s="19" t="str">
        <f t="shared" ca="1" si="0"/>
        <v>NVDA  240517P00670000</v>
      </c>
      <c r="F10" s="20" t="str">
        <f ca="1">_xll.xlqName(E10,tda)</f>
        <v>NVDA 05/17/2024 670.00 P</v>
      </c>
      <c r="G10" s="20" t="str">
        <f t="shared" ca="1" si="1"/>
        <v/>
      </c>
      <c r="I10" s="4" t="s">
        <v>10</v>
      </c>
      <c r="J10" s="14"/>
      <c r="K10" s="18">
        <f ca="1">ROUNDUP((TODAY()+1)/7,0)*7-1</f>
        <v>45429</v>
      </c>
    </row>
    <row r="11" spans="1:13" ht="15" customHeight="1" x14ac:dyDescent="0.55000000000000004">
      <c r="A11" s="7">
        <f t="shared" si="2"/>
        <v>2.5</v>
      </c>
      <c r="B11" s="7"/>
      <c r="C11" s="22">
        <f t="shared" ca="1" si="3"/>
        <v>45429</v>
      </c>
      <c r="D11" s="23">
        <f t="shared" si="4"/>
        <v>672.5</v>
      </c>
      <c r="E11" s="19" t="str">
        <f t="shared" ca="1" si="0"/>
        <v>NVDA  240517P00672500</v>
      </c>
      <c r="F11" s="20" t="str">
        <f ca="1">_xll.xlqName(E11,tda)</f>
        <v>#N/A</v>
      </c>
      <c r="G11" s="20" t="str">
        <f t="shared" ca="1" si="1"/>
        <v>BAD</v>
      </c>
      <c r="I11" s="46" t="s">
        <v>79</v>
      </c>
      <c r="J11" s="14"/>
      <c r="K11" s="18">
        <f ca="1">K10</f>
        <v>45429</v>
      </c>
    </row>
    <row r="12" spans="1:13" ht="15" customHeight="1" x14ac:dyDescent="0.55000000000000004">
      <c r="A12" s="7">
        <f t="shared" si="2"/>
        <v>2.5</v>
      </c>
      <c r="B12" s="7"/>
      <c r="C12" s="22">
        <f t="shared" ca="1" si="3"/>
        <v>45429</v>
      </c>
      <c r="D12" s="23">
        <f t="shared" si="4"/>
        <v>675</v>
      </c>
      <c r="E12" s="19" t="str">
        <f t="shared" ca="1" si="0"/>
        <v>NVDA  240517P00675000</v>
      </c>
      <c r="F12" s="20" t="str">
        <f ca="1">_xll.xlqName(E12,tda)</f>
        <v>NVDA 05/17/2024 675.00 P</v>
      </c>
      <c r="G12" s="20" t="str">
        <f t="shared" ca="1" si="1"/>
        <v/>
      </c>
    </row>
    <row r="13" spans="1:13" ht="15" customHeight="1" x14ac:dyDescent="0.55000000000000004">
      <c r="A13" s="7">
        <f t="shared" si="2"/>
        <v>2.5</v>
      </c>
      <c r="B13" s="7"/>
      <c r="C13" s="22">
        <f t="shared" ca="1" si="3"/>
        <v>45429</v>
      </c>
      <c r="D13" s="23">
        <f t="shared" si="4"/>
        <v>677.5</v>
      </c>
      <c r="E13" s="19" t="str">
        <f t="shared" ca="1" si="0"/>
        <v>NVDA  240517P00677500</v>
      </c>
      <c r="F13" s="20" t="str">
        <f ca="1">_xll.xlqName(E13,tda)</f>
        <v>#N/A</v>
      </c>
      <c r="G13" s="20" t="str">
        <f t="shared" ca="1" si="1"/>
        <v>BAD</v>
      </c>
      <c r="I13" s="24" t="s">
        <v>14</v>
      </c>
      <c r="J13" s="3" t="s">
        <v>15</v>
      </c>
      <c r="K13" s="25" t="s">
        <v>19</v>
      </c>
    </row>
    <row r="14" spans="1:13" ht="15" customHeight="1" x14ac:dyDescent="0.55000000000000004">
      <c r="A14" s="7">
        <f t="shared" si="2"/>
        <v>2.5</v>
      </c>
      <c r="B14" s="7"/>
      <c r="C14" s="22">
        <f t="shared" ca="1" si="3"/>
        <v>45429</v>
      </c>
      <c r="D14" s="23">
        <f t="shared" si="4"/>
        <v>680</v>
      </c>
      <c r="E14" s="19" t="str">
        <f t="shared" ca="1" si="0"/>
        <v>NVDA  240517P00680000</v>
      </c>
      <c r="F14" s="20" t="str">
        <f ca="1">_xll.xlqName(E14,tda)</f>
        <v>NVDA 05/17/2024 680.00 P</v>
      </c>
      <c r="G14" s="20" t="str">
        <f t="shared" ca="1" si="1"/>
        <v/>
      </c>
      <c r="I14" s="26">
        <f ca="1">K10</f>
        <v>45429</v>
      </c>
      <c r="J14" s="27">
        <v>1</v>
      </c>
      <c r="K14" s="26" t="s">
        <v>16</v>
      </c>
      <c r="L14" s="10"/>
    </row>
    <row r="15" spans="1:13" ht="15" customHeight="1" x14ac:dyDescent="0.55000000000000004">
      <c r="A15" s="7">
        <f t="shared" si="2"/>
        <v>2.5</v>
      </c>
      <c r="B15" s="7"/>
      <c r="C15" s="22">
        <f t="shared" ca="1" si="3"/>
        <v>45429</v>
      </c>
      <c r="D15" s="23">
        <f t="shared" si="4"/>
        <v>682.5</v>
      </c>
      <c r="E15" s="19" t="str">
        <f t="shared" ca="1" si="0"/>
        <v>NVDA  240517P00682500</v>
      </c>
      <c r="F15" s="20" t="str">
        <f ca="1">_xll.xlqName(E15,tda)</f>
        <v>#N/A</v>
      </c>
      <c r="G15" s="20" t="str">
        <f t="shared" ca="1" si="1"/>
        <v>BAD</v>
      </c>
      <c r="I15" s="26">
        <f t="shared" ref="I15:I20" ca="1" si="5">I14+7</f>
        <v>45436</v>
      </c>
      <c r="J15" s="27">
        <v>2</v>
      </c>
      <c r="K15" s="26" t="s">
        <v>16</v>
      </c>
      <c r="M15" s="45"/>
    </row>
    <row r="16" spans="1:13" ht="15" customHeight="1" x14ac:dyDescent="0.55000000000000004">
      <c r="A16" s="7">
        <f t="shared" si="2"/>
        <v>2.5</v>
      </c>
      <c r="B16" s="7"/>
      <c r="C16" s="22">
        <f t="shared" ca="1" si="3"/>
        <v>45429</v>
      </c>
      <c r="D16" s="23">
        <f t="shared" si="4"/>
        <v>685</v>
      </c>
      <c r="E16" s="19" t="str">
        <f t="shared" ca="1" si="0"/>
        <v>NVDA  240517P00685000</v>
      </c>
      <c r="F16" s="20" t="str">
        <f ca="1">_xll.xlqName(E16,tda)</f>
        <v>NVDA 05/17/2024 685.00 P</v>
      </c>
      <c r="G16" s="20" t="str">
        <f t="shared" ca="1" si="1"/>
        <v/>
      </c>
      <c r="I16" s="26">
        <f t="shared" ca="1" si="5"/>
        <v>45443</v>
      </c>
      <c r="J16" s="27">
        <v>3</v>
      </c>
      <c r="K16" s="26" t="s">
        <v>16</v>
      </c>
    </row>
    <row r="17" spans="1:15" ht="15" customHeight="1" x14ac:dyDescent="0.55000000000000004">
      <c r="A17" s="7">
        <f t="shared" si="2"/>
        <v>2.5</v>
      </c>
      <c r="B17" s="7"/>
      <c r="C17" s="22">
        <f t="shared" ca="1" si="3"/>
        <v>45429</v>
      </c>
      <c r="D17" s="23">
        <f t="shared" si="4"/>
        <v>687.5</v>
      </c>
      <c r="E17" s="19" t="str">
        <f t="shared" ca="1" si="0"/>
        <v>NVDA  240517P00687500</v>
      </c>
      <c r="F17" s="20" t="str">
        <f ca="1">_xll.xlqName(E17,tda)</f>
        <v>#N/A</v>
      </c>
      <c r="G17" s="20" t="str">
        <f t="shared" ca="1" si="1"/>
        <v>BAD</v>
      </c>
      <c r="I17" s="26">
        <f t="shared" ca="1" si="5"/>
        <v>45450</v>
      </c>
      <c r="J17" s="27">
        <v>4</v>
      </c>
      <c r="K17" s="26" t="s">
        <v>16</v>
      </c>
    </row>
    <row r="18" spans="1:15" ht="15" customHeight="1" x14ac:dyDescent="0.55000000000000004">
      <c r="A18" s="7">
        <f t="shared" si="2"/>
        <v>2.5</v>
      </c>
      <c r="B18" s="7"/>
      <c r="C18" s="22">
        <f t="shared" ca="1" si="3"/>
        <v>45429</v>
      </c>
      <c r="D18" s="23">
        <f t="shared" si="4"/>
        <v>690</v>
      </c>
      <c r="E18" s="19" t="str">
        <f t="shared" ca="1" si="0"/>
        <v>NVDA  240517P00690000</v>
      </c>
      <c r="F18" s="20" t="str">
        <f ca="1">_xll.xlqName(E18,tda)</f>
        <v>NVDA 05/17/2024 690.00 P</v>
      </c>
      <c r="G18" s="20" t="str">
        <f t="shared" ca="1" si="1"/>
        <v/>
      </c>
      <c r="I18" s="26">
        <f t="shared" ca="1" si="5"/>
        <v>45457</v>
      </c>
      <c r="J18" s="27">
        <v>5</v>
      </c>
      <c r="K18" s="26" t="s">
        <v>16</v>
      </c>
    </row>
    <row r="19" spans="1:15" ht="15" customHeight="1" x14ac:dyDescent="0.55000000000000004">
      <c r="A19" s="7">
        <f t="shared" si="2"/>
        <v>2.5</v>
      </c>
      <c r="B19" s="7"/>
      <c r="C19" s="22">
        <f t="shared" ca="1" si="3"/>
        <v>45429</v>
      </c>
      <c r="D19" s="23">
        <f t="shared" si="4"/>
        <v>692.5</v>
      </c>
      <c r="E19" s="19" t="str">
        <f t="shared" ca="1" si="0"/>
        <v>NVDA  240517P00692500</v>
      </c>
      <c r="F19" s="20" t="str">
        <f ca="1">_xll.xlqName(E19,tda)</f>
        <v>#N/A</v>
      </c>
      <c r="G19" s="20" t="str">
        <f t="shared" ca="1" si="1"/>
        <v>BAD</v>
      </c>
      <c r="I19" s="26">
        <f t="shared" ca="1" si="5"/>
        <v>45464</v>
      </c>
      <c r="J19" s="27">
        <v>6</v>
      </c>
      <c r="K19" s="26" t="s">
        <v>16</v>
      </c>
    </row>
    <row r="20" spans="1:15" ht="15" customHeight="1" x14ac:dyDescent="0.55000000000000004">
      <c r="A20" s="7">
        <f t="shared" si="2"/>
        <v>2.5</v>
      </c>
      <c r="B20" s="7"/>
      <c r="C20" s="22">
        <f t="shared" ca="1" si="3"/>
        <v>45429</v>
      </c>
      <c r="D20" s="23">
        <f t="shared" si="4"/>
        <v>695</v>
      </c>
      <c r="E20" s="19" t="str">
        <f t="shared" ca="1" si="0"/>
        <v>NVDA  240517P00695000</v>
      </c>
      <c r="F20" s="20" t="str">
        <f ca="1">_xll.xlqName(E20,tda)</f>
        <v>NVDA 05/17/2024 695.00 P</v>
      </c>
      <c r="G20" s="20" t="str">
        <f t="shared" ca="1" si="1"/>
        <v/>
      </c>
      <c r="I20" s="26">
        <f t="shared" ca="1" si="5"/>
        <v>45471</v>
      </c>
      <c r="J20" s="27">
        <v>7</v>
      </c>
      <c r="K20" s="26" t="s">
        <v>16</v>
      </c>
    </row>
    <row r="21" spans="1:15" ht="15" customHeight="1" x14ac:dyDescent="0.55000000000000004">
      <c r="A21" s="7">
        <f t="shared" si="2"/>
        <v>2.5</v>
      </c>
      <c r="B21" s="7"/>
      <c r="C21" s="22">
        <f t="shared" ca="1" si="3"/>
        <v>45429</v>
      </c>
      <c r="D21" s="23">
        <f t="shared" si="4"/>
        <v>697.5</v>
      </c>
      <c r="E21" s="19" t="str">
        <f t="shared" ca="1" si="0"/>
        <v>NVDA  240517P00697500</v>
      </c>
      <c r="F21" s="20" t="str">
        <f ca="1">_xll.xlqName(E21,tda)</f>
        <v>#N/A</v>
      </c>
      <c r="G21" s="20" t="str">
        <f t="shared" ca="1" si="1"/>
        <v>BAD</v>
      </c>
      <c r="I21" s="32">
        <v>45492</v>
      </c>
      <c r="J21" s="28">
        <v>8</v>
      </c>
      <c r="K21" s="29" t="s">
        <v>73</v>
      </c>
      <c r="M21" s="32">
        <v>45184</v>
      </c>
      <c r="N21" s="28">
        <v>8</v>
      </c>
      <c r="O21" s="29" t="s">
        <v>73</v>
      </c>
    </row>
    <row r="22" spans="1:15" ht="15" customHeight="1" x14ac:dyDescent="0.55000000000000004">
      <c r="A22" s="7">
        <f t="shared" si="2"/>
        <v>2.5</v>
      </c>
      <c r="B22" s="7"/>
      <c r="C22" s="22">
        <f t="shared" ca="1" si="3"/>
        <v>45429</v>
      </c>
      <c r="D22" s="23">
        <f t="shared" si="4"/>
        <v>700</v>
      </c>
      <c r="E22" s="19" t="str">
        <f t="shared" ca="1" si="0"/>
        <v>NVDA  240517P00700000</v>
      </c>
      <c r="F22" s="20" t="str">
        <f ca="1">_xll.xlqName(E22,tda)</f>
        <v>NVDA 05/17/2024 700.00 P</v>
      </c>
      <c r="G22" s="20" t="str">
        <f t="shared" ca="1" si="1"/>
        <v/>
      </c>
      <c r="I22" s="26">
        <f>I21+28+IF(DAY(I21+28)&lt;15,7,0)</f>
        <v>45520</v>
      </c>
      <c r="J22" s="27">
        <v>9</v>
      </c>
      <c r="K22" s="26" t="s">
        <v>17</v>
      </c>
      <c r="M22" s="26">
        <f>M21+28+IF(DAY(M21+28)&lt;15,7,0)</f>
        <v>45219</v>
      </c>
      <c r="N22" s="27">
        <v>9</v>
      </c>
      <c r="O22" s="26" t="s">
        <v>17</v>
      </c>
    </row>
    <row r="23" spans="1:15" ht="15" customHeight="1" x14ac:dyDescent="0.55000000000000004">
      <c r="A23" s="7">
        <f t="shared" si="2"/>
        <v>2.5</v>
      </c>
      <c r="B23" s="7"/>
      <c r="C23" s="22">
        <f t="shared" ca="1" si="3"/>
        <v>45429</v>
      </c>
      <c r="D23" s="23">
        <f t="shared" si="4"/>
        <v>702.5</v>
      </c>
      <c r="E23" s="19" t="str">
        <f t="shared" ca="1" si="0"/>
        <v>NVDA  240517P00702500</v>
      </c>
      <c r="F23" s="20" t="str">
        <f ca="1">_xll.xlqName(E23,tda)</f>
        <v>#N/A</v>
      </c>
      <c r="G23" s="20" t="str">
        <f t="shared" ca="1" si="1"/>
        <v>BAD</v>
      </c>
      <c r="I23" s="26">
        <f>I22+28+IF(DAY(I22+28)&lt;15,7,0)</f>
        <v>45555</v>
      </c>
      <c r="J23" s="27">
        <v>10</v>
      </c>
      <c r="K23" s="26" t="s">
        <v>17</v>
      </c>
      <c r="M23" s="26">
        <f>M22+28+IF(DAY(M22+28)&lt;15,7,0)</f>
        <v>45247</v>
      </c>
      <c r="N23" s="27">
        <v>10</v>
      </c>
      <c r="O23" s="26" t="s">
        <v>17</v>
      </c>
    </row>
    <row r="24" spans="1:15" ht="15" customHeight="1" x14ac:dyDescent="0.55000000000000004">
      <c r="A24" s="7">
        <f t="shared" si="2"/>
        <v>2.5</v>
      </c>
      <c r="B24" s="7"/>
      <c r="C24" s="22">
        <f t="shared" ca="1" si="3"/>
        <v>45429</v>
      </c>
      <c r="D24" s="23">
        <f t="shared" si="4"/>
        <v>705</v>
      </c>
      <c r="E24" s="19" t="str">
        <f t="shared" ca="1" si="0"/>
        <v>NVDA  240517P00705000</v>
      </c>
      <c r="F24" s="20" t="str">
        <f ca="1">_xll.xlqName(E24,tda)</f>
        <v>NVDA 05/17/2024 705.00 P</v>
      </c>
      <c r="G24" s="20" t="str">
        <f t="shared" ca="1" si="1"/>
        <v/>
      </c>
      <c r="I24" s="26">
        <f>I23+28+IF(DAY(I23+28)&lt;15,7,0)</f>
        <v>45583</v>
      </c>
      <c r="J24" s="27">
        <v>11</v>
      </c>
      <c r="K24" s="26" t="s">
        <v>17</v>
      </c>
      <c r="M24" s="26">
        <f>M23+28+IF(DAY(M23+28)&lt;15,7,0)</f>
        <v>45275</v>
      </c>
      <c r="N24" s="27">
        <v>11</v>
      </c>
      <c r="O24" s="26" t="s">
        <v>17</v>
      </c>
    </row>
    <row r="25" spans="1:15" ht="15" customHeight="1" x14ac:dyDescent="0.55000000000000004">
      <c r="A25" s="7">
        <f t="shared" si="2"/>
        <v>2.5</v>
      </c>
      <c r="B25" s="7"/>
      <c r="C25" s="22">
        <f t="shared" ca="1" si="3"/>
        <v>45429</v>
      </c>
      <c r="D25" s="23">
        <f t="shared" si="4"/>
        <v>707.5</v>
      </c>
      <c r="E25" s="19" t="str">
        <f t="shared" ca="1" si="0"/>
        <v>NVDA  240517P00707500</v>
      </c>
      <c r="F25" s="20" t="str">
        <f ca="1">_xll.xlqName(E25,tda)</f>
        <v>#N/A</v>
      </c>
      <c r="G25" s="20" t="str">
        <f t="shared" ca="1" si="1"/>
        <v>BAD</v>
      </c>
      <c r="I25" s="26">
        <f t="shared" ref="I25" si="6">I24+28+IF(DAY(I24+28)&lt;15,7,0)</f>
        <v>45611</v>
      </c>
      <c r="J25" s="27">
        <v>12</v>
      </c>
      <c r="K25" s="26" t="s">
        <v>17</v>
      </c>
      <c r="M25" s="26">
        <f t="shared" ref="M25:M50" si="7">M24+28+IF(DAY(M24+28)&lt;15,7,0)</f>
        <v>45310</v>
      </c>
      <c r="N25" s="27">
        <v>12</v>
      </c>
      <c r="O25" s="26" t="s">
        <v>17</v>
      </c>
    </row>
    <row r="26" spans="1:15" ht="15" customHeight="1" x14ac:dyDescent="0.55000000000000004">
      <c r="A26" s="7">
        <f t="shared" si="2"/>
        <v>2.5</v>
      </c>
      <c r="B26" s="7"/>
      <c r="C26" s="22">
        <f t="shared" ca="1" si="3"/>
        <v>45429</v>
      </c>
      <c r="D26" s="23">
        <f t="shared" si="4"/>
        <v>710</v>
      </c>
      <c r="E26" s="19" t="str">
        <f t="shared" ca="1" si="0"/>
        <v>NVDA  240517P00710000</v>
      </c>
      <c r="F26" s="20" t="str">
        <f ca="1">_xll.xlqName(E26,tda)</f>
        <v>NVDA 05/17/2024 710.00 P</v>
      </c>
      <c r="G26" s="20" t="str">
        <f t="shared" ca="1" si="1"/>
        <v/>
      </c>
      <c r="I26" s="26">
        <v>45674</v>
      </c>
      <c r="J26" s="27">
        <v>13</v>
      </c>
      <c r="K26" s="26" t="s">
        <v>74</v>
      </c>
      <c r="M26" s="26">
        <f t="shared" si="7"/>
        <v>45338</v>
      </c>
      <c r="N26" s="27">
        <v>13</v>
      </c>
      <c r="O26" s="26" t="s">
        <v>17</v>
      </c>
    </row>
    <row r="27" spans="1:15" ht="15" customHeight="1" x14ac:dyDescent="0.55000000000000004">
      <c r="A27" s="7">
        <f t="shared" si="2"/>
        <v>2.5</v>
      </c>
      <c r="B27" s="7"/>
      <c r="C27" s="22">
        <f t="shared" ca="1" si="3"/>
        <v>45429</v>
      </c>
      <c r="D27" s="23">
        <f t="shared" si="4"/>
        <v>712.5</v>
      </c>
      <c r="E27" s="19" t="str">
        <f t="shared" ca="1" si="0"/>
        <v>NVDA  240517P00712500</v>
      </c>
      <c r="F27" s="20" t="str">
        <f ca="1">_xll.xlqName(E27,tda)</f>
        <v>#N/A</v>
      </c>
      <c r="G27" s="20" t="str">
        <f t="shared" ca="1" si="1"/>
        <v>BAD</v>
      </c>
      <c r="I27" s="26">
        <v>45828</v>
      </c>
      <c r="J27" s="27">
        <v>14</v>
      </c>
      <c r="K27" s="26" t="s">
        <v>74</v>
      </c>
      <c r="M27" s="26">
        <f t="shared" si="7"/>
        <v>45366</v>
      </c>
      <c r="N27" s="27">
        <v>14</v>
      </c>
      <c r="O27" s="26" t="s">
        <v>17</v>
      </c>
    </row>
    <row r="28" spans="1:15" ht="15" customHeight="1" x14ac:dyDescent="0.55000000000000004">
      <c r="A28" s="7">
        <f t="shared" si="2"/>
        <v>2.5</v>
      </c>
      <c r="B28" s="7"/>
      <c r="C28" s="22">
        <f t="shared" ca="1" si="3"/>
        <v>45429</v>
      </c>
      <c r="D28" s="23">
        <f t="shared" si="4"/>
        <v>715</v>
      </c>
      <c r="E28" s="19" t="str">
        <f t="shared" ca="1" si="0"/>
        <v>NVDA  240517P00715000</v>
      </c>
      <c r="F28" s="20" t="str">
        <f ca="1">_xll.xlqName(E28,tda)</f>
        <v>NVDA 05/17/2024 715.00 P</v>
      </c>
      <c r="G28" s="20" t="str">
        <f t="shared" ca="1" si="1"/>
        <v/>
      </c>
      <c r="I28" s="26">
        <v>46038</v>
      </c>
      <c r="J28" s="27">
        <v>15</v>
      </c>
      <c r="K28" s="26" t="s">
        <v>74</v>
      </c>
      <c r="M28" s="26">
        <f t="shared" si="7"/>
        <v>45401</v>
      </c>
      <c r="N28" s="27">
        <v>15</v>
      </c>
      <c r="O28" s="26" t="s">
        <v>17</v>
      </c>
    </row>
    <row r="29" spans="1:15" ht="15" customHeight="1" x14ac:dyDescent="0.55000000000000004">
      <c r="A29" s="7">
        <f t="shared" si="2"/>
        <v>2.5</v>
      </c>
      <c r="B29" s="7"/>
      <c r="C29" s="22">
        <f t="shared" ca="1" si="3"/>
        <v>45429</v>
      </c>
      <c r="D29" s="23">
        <f t="shared" si="4"/>
        <v>717.5</v>
      </c>
      <c r="E29" s="19" t="str">
        <f t="shared" ca="1" si="0"/>
        <v>NVDA  240517P00717500</v>
      </c>
      <c r="F29" s="20" t="str">
        <f ca="1">_xll.xlqName(E29,tda)</f>
        <v>#N/A</v>
      </c>
      <c r="G29" s="20" t="str">
        <f t="shared" ca="1" si="1"/>
        <v>BAD</v>
      </c>
      <c r="I29" s="26">
        <v>46191</v>
      </c>
      <c r="J29" s="27">
        <v>16</v>
      </c>
      <c r="K29" s="26" t="s">
        <v>74</v>
      </c>
      <c r="M29" s="26">
        <f t="shared" si="7"/>
        <v>45429</v>
      </c>
      <c r="N29" s="27">
        <v>16</v>
      </c>
      <c r="O29" s="26" t="s">
        <v>17</v>
      </c>
    </row>
    <row r="30" spans="1:15" ht="15" customHeight="1" x14ac:dyDescent="0.55000000000000004">
      <c r="A30" s="7">
        <f t="shared" si="2"/>
        <v>2.5</v>
      </c>
      <c r="B30" s="7"/>
      <c r="C30" s="22">
        <f t="shared" ca="1" si="3"/>
        <v>45429</v>
      </c>
      <c r="D30" s="23">
        <f t="shared" si="4"/>
        <v>720</v>
      </c>
      <c r="E30" s="19" t="str">
        <f t="shared" ca="1" si="0"/>
        <v>NVDA  240517P00720000</v>
      </c>
      <c r="F30" s="20" t="str">
        <f ca="1">_xll.xlqName(E30,tda)</f>
        <v>NVDA 05/17/2024 720.00 P</v>
      </c>
      <c r="G30" s="20" t="str">
        <f t="shared" ca="1" si="1"/>
        <v/>
      </c>
      <c r="I30" s="26">
        <v>46374</v>
      </c>
      <c r="J30" s="27">
        <v>17</v>
      </c>
      <c r="K30" s="26" t="s">
        <v>74</v>
      </c>
      <c r="M30" s="26">
        <f t="shared" si="7"/>
        <v>45464</v>
      </c>
      <c r="N30" s="27">
        <v>17</v>
      </c>
      <c r="O30" s="26" t="s">
        <v>17</v>
      </c>
    </row>
    <row r="31" spans="1:15" ht="15" customHeight="1" x14ac:dyDescent="0.55000000000000004">
      <c r="A31" s="7">
        <f t="shared" si="2"/>
        <v>2.5</v>
      </c>
      <c r="B31" s="7"/>
      <c r="C31" s="22">
        <f t="shared" ca="1" si="3"/>
        <v>45429</v>
      </c>
      <c r="D31" s="23">
        <f t="shared" si="4"/>
        <v>722.5</v>
      </c>
      <c r="E31" s="19" t="str">
        <f t="shared" ca="1" si="0"/>
        <v>NVDA  240517P00722500</v>
      </c>
      <c r="F31" s="20" t="str">
        <f ca="1">_xll.xlqName(E31,tda)</f>
        <v>NVDA 05/17/2024 722.50 P</v>
      </c>
      <c r="G31" s="20" t="str">
        <f t="shared" ca="1" si="1"/>
        <v/>
      </c>
      <c r="I31" s="26"/>
      <c r="J31" s="27"/>
      <c r="K31" s="26"/>
      <c r="M31" s="26">
        <f t="shared" si="7"/>
        <v>45492</v>
      </c>
      <c r="N31" s="27">
        <v>18</v>
      </c>
      <c r="O31" s="26" t="s">
        <v>17</v>
      </c>
    </row>
    <row r="32" spans="1:15" ht="14.4" x14ac:dyDescent="0.55000000000000004">
      <c r="A32" s="7">
        <f t="shared" si="2"/>
        <v>2.5</v>
      </c>
      <c r="B32" s="7"/>
      <c r="C32" s="22">
        <f t="shared" ca="1" si="3"/>
        <v>45429</v>
      </c>
      <c r="D32" s="23">
        <f t="shared" si="4"/>
        <v>725</v>
      </c>
      <c r="E32" s="19" t="str">
        <f t="shared" ca="1" si="0"/>
        <v>NVDA  240517P00725000</v>
      </c>
      <c r="F32" s="20" t="str">
        <f ca="1">_xll.xlqName(E32,tda)</f>
        <v>NVDA 05/17/2024 725.00 P</v>
      </c>
      <c r="G32" s="20" t="str">
        <f t="shared" ca="1" si="1"/>
        <v/>
      </c>
      <c r="I32" s="26"/>
      <c r="J32" s="27"/>
      <c r="K32" s="26"/>
      <c r="M32" s="26">
        <f t="shared" si="7"/>
        <v>45520</v>
      </c>
      <c r="N32" s="27">
        <v>19</v>
      </c>
      <c r="O32" s="26" t="s">
        <v>17</v>
      </c>
    </row>
    <row r="33" spans="1:15" ht="14.4" x14ac:dyDescent="0.55000000000000004">
      <c r="A33" s="7">
        <f t="shared" si="2"/>
        <v>2.5</v>
      </c>
      <c r="B33" s="7"/>
      <c r="C33" s="22">
        <f t="shared" ca="1" si="3"/>
        <v>45429</v>
      </c>
      <c r="D33" s="23">
        <f t="shared" si="4"/>
        <v>727.5</v>
      </c>
      <c r="E33" s="19" t="str">
        <f t="shared" ca="1" si="0"/>
        <v>NVDA  240517P00727500</v>
      </c>
      <c r="F33" s="20" t="str">
        <f ca="1">_xll.xlqName(E33,tda)</f>
        <v>NVDA 05/17/2024 727.50 P</v>
      </c>
      <c r="G33" s="20" t="str">
        <f t="shared" ca="1" si="1"/>
        <v/>
      </c>
      <c r="I33" s="26"/>
      <c r="J33" s="27"/>
      <c r="K33" s="26"/>
      <c r="M33" s="26">
        <f t="shared" si="7"/>
        <v>45555</v>
      </c>
      <c r="N33" s="27">
        <v>20</v>
      </c>
      <c r="O33" s="26" t="s">
        <v>17</v>
      </c>
    </row>
    <row r="34" spans="1:15" ht="14.4" x14ac:dyDescent="0.55000000000000004">
      <c r="A34" s="7">
        <f t="shared" si="2"/>
        <v>2.5</v>
      </c>
      <c r="B34" s="7"/>
      <c r="C34" s="22">
        <f t="shared" ca="1" si="3"/>
        <v>45429</v>
      </c>
      <c r="D34" s="23">
        <f t="shared" si="4"/>
        <v>730</v>
      </c>
      <c r="E34" s="19" t="str">
        <f t="shared" ref="E34:E50" ca="1" si="8">CONCATENATE(LEFT($K$2 &amp; "      ",6),TEXT(MOD(YEAR(C34),100),"00"),TEXT(MONTH(C34),"00"),TEXT(DAY(C34),"00"),$K$3,RIGHT("0000000"&amp;(D34*1000),8))</f>
        <v>NVDA  240517P00730000</v>
      </c>
      <c r="F34" s="20" t="str">
        <f ca="1">_xll.xlqName(E34,tda)</f>
        <v>NVDA 05/17/2024 730.00 P</v>
      </c>
      <c r="G34" s="20" t="str">
        <f t="shared" ca="1" si="1"/>
        <v/>
      </c>
      <c r="I34" s="26"/>
      <c r="J34" s="27"/>
      <c r="K34" s="26"/>
      <c r="M34" s="26">
        <f t="shared" si="7"/>
        <v>45583</v>
      </c>
      <c r="N34" s="27">
        <v>21</v>
      </c>
      <c r="O34" s="26" t="s">
        <v>17</v>
      </c>
    </row>
    <row r="35" spans="1:15" ht="14.4" x14ac:dyDescent="0.55000000000000004">
      <c r="A35" s="7">
        <f t="shared" si="2"/>
        <v>2.5</v>
      </c>
      <c r="B35" s="7"/>
      <c r="C35" s="22">
        <f t="shared" ca="1" si="3"/>
        <v>45429</v>
      </c>
      <c r="D35" s="23">
        <f t="shared" si="4"/>
        <v>732.5</v>
      </c>
      <c r="E35" s="19" t="str">
        <f t="shared" ca="1" si="8"/>
        <v>NVDA  240517P00732500</v>
      </c>
      <c r="F35" s="20" t="str">
        <f ca="1">_xll.xlqName(E35,tda)</f>
        <v>NVDA 05/17/2024 732.50 P</v>
      </c>
      <c r="G35" s="20" t="str">
        <f t="shared" ca="1" si="1"/>
        <v/>
      </c>
      <c r="I35" s="26"/>
      <c r="J35" s="27"/>
      <c r="K35" s="26"/>
      <c r="M35" s="26">
        <f t="shared" si="7"/>
        <v>45611</v>
      </c>
      <c r="N35" s="27">
        <v>22</v>
      </c>
      <c r="O35" s="26" t="s">
        <v>17</v>
      </c>
    </row>
    <row r="36" spans="1:15" ht="14.4" x14ac:dyDescent="0.55000000000000004">
      <c r="A36" s="7">
        <f t="shared" si="2"/>
        <v>2.5</v>
      </c>
      <c r="B36" s="7"/>
      <c r="C36" s="22">
        <f t="shared" ca="1" si="3"/>
        <v>45429</v>
      </c>
      <c r="D36" s="23">
        <f t="shared" si="4"/>
        <v>735</v>
      </c>
      <c r="E36" s="19" t="str">
        <f t="shared" ca="1" si="8"/>
        <v>NVDA  240517P00735000</v>
      </c>
      <c r="F36" s="20" t="str">
        <f ca="1">_xll.xlqName(E36,tda)</f>
        <v>NVDA 05/17/2024 735.00 P</v>
      </c>
      <c r="G36" s="20" t="str">
        <f t="shared" ca="1" si="1"/>
        <v/>
      </c>
      <c r="I36" s="26"/>
      <c r="J36" s="27"/>
      <c r="K36" s="26"/>
      <c r="M36" s="26">
        <f t="shared" si="7"/>
        <v>45646</v>
      </c>
      <c r="N36" s="27">
        <v>23</v>
      </c>
      <c r="O36" s="26" t="s">
        <v>17</v>
      </c>
    </row>
    <row r="37" spans="1:15" ht="14.4" x14ac:dyDescent="0.55000000000000004">
      <c r="A37" s="7">
        <f t="shared" si="2"/>
        <v>2.5</v>
      </c>
      <c r="B37" s="7"/>
      <c r="C37" s="22">
        <f t="shared" ca="1" si="3"/>
        <v>45429</v>
      </c>
      <c r="D37" s="23">
        <f t="shared" si="4"/>
        <v>737.5</v>
      </c>
      <c r="E37" s="19" t="str">
        <f t="shared" ca="1" si="8"/>
        <v>NVDA  240517P00737500</v>
      </c>
      <c r="F37" s="20" t="str">
        <f ca="1">_xll.xlqName(E37,tda)</f>
        <v>NVDA 05/17/2024 737.50 P</v>
      </c>
      <c r="G37" s="20" t="str">
        <f t="shared" ca="1" si="1"/>
        <v/>
      </c>
      <c r="I37" s="26"/>
      <c r="J37" s="27"/>
      <c r="K37" s="26"/>
      <c r="M37" s="26">
        <f t="shared" si="7"/>
        <v>45674</v>
      </c>
      <c r="N37" s="27">
        <v>24</v>
      </c>
      <c r="O37" s="26" t="s">
        <v>17</v>
      </c>
    </row>
    <row r="38" spans="1:15" ht="14.4" x14ac:dyDescent="0.55000000000000004">
      <c r="A38" s="7">
        <f t="shared" si="2"/>
        <v>2.5</v>
      </c>
      <c r="B38" s="7"/>
      <c r="C38" s="22">
        <f t="shared" ca="1" si="3"/>
        <v>45429</v>
      </c>
      <c r="D38" s="23">
        <f t="shared" si="4"/>
        <v>740</v>
      </c>
      <c r="E38" s="19" t="str">
        <f t="shared" ca="1" si="8"/>
        <v>NVDA  240517P00740000</v>
      </c>
      <c r="F38" s="20" t="str">
        <f ca="1">_xll.xlqName(E38,tda)</f>
        <v>NVDA 05/17/2024 740.00 P</v>
      </c>
      <c r="G38" s="20" t="str">
        <f t="shared" ca="1" si="1"/>
        <v/>
      </c>
      <c r="I38" s="26"/>
      <c r="J38" s="27"/>
      <c r="K38" s="26"/>
      <c r="M38" s="26">
        <f t="shared" si="7"/>
        <v>45709</v>
      </c>
      <c r="N38" s="27">
        <v>25</v>
      </c>
      <c r="O38" s="26" t="s">
        <v>17</v>
      </c>
    </row>
    <row r="39" spans="1:15" ht="14.4" x14ac:dyDescent="0.55000000000000004">
      <c r="A39" s="7">
        <f t="shared" si="2"/>
        <v>2.5</v>
      </c>
      <c r="B39" s="7"/>
      <c r="C39" s="22">
        <f t="shared" ca="1" si="3"/>
        <v>45429</v>
      </c>
      <c r="D39" s="23">
        <f t="shared" si="4"/>
        <v>742.5</v>
      </c>
      <c r="E39" s="19" t="str">
        <f t="shared" ca="1" si="8"/>
        <v>NVDA  240517P00742500</v>
      </c>
      <c r="F39" s="20" t="str">
        <f ca="1">_xll.xlqName(E39,tda)</f>
        <v>NVDA 05/17/2024 742.50 P</v>
      </c>
      <c r="G39" s="20" t="str">
        <f t="shared" ca="1" si="1"/>
        <v/>
      </c>
      <c r="I39" s="26"/>
      <c r="J39" s="27"/>
      <c r="K39" s="26"/>
      <c r="M39" s="26">
        <f t="shared" si="7"/>
        <v>45737</v>
      </c>
      <c r="N39" s="27">
        <v>26</v>
      </c>
      <c r="O39" s="26" t="s">
        <v>17</v>
      </c>
    </row>
    <row r="40" spans="1:15" ht="14.4" x14ac:dyDescent="0.55000000000000004">
      <c r="A40" s="7">
        <f t="shared" si="2"/>
        <v>2.5</v>
      </c>
      <c r="B40" s="7"/>
      <c r="C40" s="22">
        <f t="shared" ca="1" si="3"/>
        <v>45429</v>
      </c>
      <c r="D40" s="23">
        <f t="shared" si="4"/>
        <v>745</v>
      </c>
      <c r="E40" s="19" t="str">
        <f t="shared" ca="1" si="8"/>
        <v>NVDA  240517P00745000</v>
      </c>
      <c r="F40" s="20" t="str">
        <f ca="1">_xll.xlqName(E40,tda)</f>
        <v>NVDA 05/17/2024 745.00 P</v>
      </c>
      <c r="G40" s="20" t="str">
        <f t="shared" ca="1" si="1"/>
        <v/>
      </c>
      <c r="I40" s="26"/>
      <c r="J40" s="27"/>
      <c r="K40" s="26"/>
      <c r="M40" s="26">
        <f t="shared" si="7"/>
        <v>45765</v>
      </c>
      <c r="N40" s="27">
        <v>27</v>
      </c>
      <c r="O40" s="26" t="s">
        <v>17</v>
      </c>
    </row>
    <row r="41" spans="1:15" ht="14.4" x14ac:dyDescent="0.55000000000000004">
      <c r="A41" s="7">
        <f t="shared" si="2"/>
        <v>2.5</v>
      </c>
      <c r="B41" s="7"/>
      <c r="C41" s="22">
        <f t="shared" ca="1" si="3"/>
        <v>45429</v>
      </c>
      <c r="D41" s="23">
        <f t="shared" si="4"/>
        <v>747.5</v>
      </c>
      <c r="E41" s="19" t="str">
        <f t="shared" ca="1" si="8"/>
        <v>NVDA  240517P00747500</v>
      </c>
      <c r="F41" s="20" t="str">
        <f ca="1">_xll.xlqName(E41,tda)</f>
        <v>NVDA 05/17/2024 747.50 P</v>
      </c>
      <c r="G41" s="20" t="str">
        <f t="shared" ca="1" si="1"/>
        <v/>
      </c>
      <c r="I41" s="26"/>
      <c r="J41" s="27"/>
      <c r="K41" s="26"/>
      <c r="M41" s="26">
        <f t="shared" si="7"/>
        <v>45793</v>
      </c>
      <c r="N41" s="27">
        <v>28</v>
      </c>
      <c r="O41" s="26" t="s">
        <v>17</v>
      </c>
    </row>
    <row r="42" spans="1:15" ht="14.4" x14ac:dyDescent="0.55000000000000004">
      <c r="A42" s="7">
        <f t="shared" si="2"/>
        <v>2.5</v>
      </c>
      <c r="B42" s="7"/>
      <c r="C42" s="22">
        <f t="shared" ca="1" si="3"/>
        <v>45429</v>
      </c>
      <c r="D42" s="23">
        <f t="shared" si="4"/>
        <v>750</v>
      </c>
      <c r="E42" s="19" t="str">
        <f t="shared" ca="1" si="8"/>
        <v>NVDA  240517P00750000</v>
      </c>
      <c r="F42" s="20" t="str">
        <f ca="1">_xll.xlqName(E42,tda)</f>
        <v>NVDA 05/17/2024 750.00 P</v>
      </c>
      <c r="G42" s="20" t="str">
        <f t="shared" ca="1" si="1"/>
        <v/>
      </c>
      <c r="I42" s="26"/>
      <c r="J42" s="27"/>
      <c r="K42" s="26"/>
      <c r="M42" s="26">
        <f t="shared" si="7"/>
        <v>45828</v>
      </c>
      <c r="N42" s="27">
        <v>29</v>
      </c>
      <c r="O42" s="26" t="s">
        <v>17</v>
      </c>
    </row>
    <row r="43" spans="1:15" ht="14.4" x14ac:dyDescent="0.55000000000000004">
      <c r="A43" s="7">
        <f t="shared" si="2"/>
        <v>2.5</v>
      </c>
      <c r="B43" s="7"/>
      <c r="C43" s="22">
        <f t="shared" ca="1" si="3"/>
        <v>45429</v>
      </c>
      <c r="D43" s="23">
        <f t="shared" si="4"/>
        <v>752.5</v>
      </c>
      <c r="E43" s="19" t="str">
        <f t="shared" ca="1" si="8"/>
        <v>NVDA  240517P00752500</v>
      </c>
      <c r="F43" s="20" t="str">
        <f ca="1">_xll.xlqName(E43,tda)</f>
        <v>#N/A</v>
      </c>
      <c r="G43" s="20" t="str">
        <f t="shared" ca="1" si="1"/>
        <v>BAD</v>
      </c>
      <c r="I43" s="26"/>
      <c r="J43" s="27"/>
      <c r="K43" s="26"/>
      <c r="M43" s="26">
        <f t="shared" si="7"/>
        <v>45856</v>
      </c>
      <c r="N43" s="27">
        <v>30</v>
      </c>
      <c r="O43" s="26" t="s">
        <v>17</v>
      </c>
    </row>
    <row r="44" spans="1:15" ht="14.4" x14ac:dyDescent="0.55000000000000004">
      <c r="A44" s="7">
        <f t="shared" si="2"/>
        <v>2.5</v>
      </c>
      <c r="B44" s="7"/>
      <c r="C44" s="22">
        <f t="shared" ca="1" si="3"/>
        <v>45429</v>
      </c>
      <c r="D44" s="23">
        <f t="shared" si="4"/>
        <v>755</v>
      </c>
      <c r="E44" s="19" t="str">
        <f t="shared" ca="1" si="8"/>
        <v>NVDA  240517P00755000</v>
      </c>
      <c r="F44" s="20" t="str">
        <f ca="1">_xll.xlqName(E44,tda)</f>
        <v>NVDA 05/17/2024 755.00 P</v>
      </c>
      <c r="G44" s="20" t="str">
        <f t="shared" ca="1" si="1"/>
        <v/>
      </c>
      <c r="I44" s="26"/>
      <c r="J44" s="27"/>
      <c r="K44" s="26"/>
      <c r="M44" s="26">
        <f t="shared" si="7"/>
        <v>45884</v>
      </c>
      <c r="N44" s="27">
        <v>31</v>
      </c>
      <c r="O44" s="26" t="s">
        <v>17</v>
      </c>
    </row>
    <row r="45" spans="1:15" ht="14.4" x14ac:dyDescent="0.55000000000000004">
      <c r="A45" s="7">
        <f t="shared" si="2"/>
        <v>2.5</v>
      </c>
      <c r="B45" s="7"/>
      <c r="C45" s="22">
        <f t="shared" ca="1" si="3"/>
        <v>45429</v>
      </c>
      <c r="D45" s="23">
        <f t="shared" si="4"/>
        <v>757.5</v>
      </c>
      <c r="E45" s="19" t="str">
        <f t="shared" ca="1" si="8"/>
        <v>NVDA  240517P00757500</v>
      </c>
      <c r="F45" s="20" t="str">
        <f ca="1">_xll.xlqName(E45,tda)</f>
        <v>#N/A</v>
      </c>
      <c r="G45" s="20" t="str">
        <f t="shared" ca="1" si="1"/>
        <v>BAD</v>
      </c>
      <c r="I45" s="26"/>
      <c r="J45" s="27"/>
      <c r="K45" s="26"/>
      <c r="M45" s="26">
        <f t="shared" si="7"/>
        <v>45919</v>
      </c>
      <c r="N45" s="27">
        <v>32</v>
      </c>
      <c r="O45" s="26" t="s">
        <v>17</v>
      </c>
    </row>
    <row r="46" spans="1:15" ht="14.4" x14ac:dyDescent="0.55000000000000004">
      <c r="A46" s="7">
        <f t="shared" si="2"/>
        <v>2.5</v>
      </c>
      <c r="B46" s="7"/>
      <c r="C46" s="22">
        <f t="shared" ca="1" si="3"/>
        <v>45429</v>
      </c>
      <c r="D46" s="23">
        <f t="shared" si="4"/>
        <v>760</v>
      </c>
      <c r="E46" s="19" t="str">
        <f t="shared" ca="1" si="8"/>
        <v>NVDA  240517P00760000</v>
      </c>
      <c r="F46" s="20" t="str">
        <f ca="1">_xll.xlqName(E46,tda)</f>
        <v>NVDA 05/17/2024 760.00 P</v>
      </c>
      <c r="G46" s="20" t="str">
        <f t="shared" ca="1" si="1"/>
        <v/>
      </c>
      <c r="I46" s="26"/>
      <c r="J46" s="27"/>
      <c r="K46" s="26"/>
      <c r="M46" s="26">
        <f t="shared" si="7"/>
        <v>45947</v>
      </c>
      <c r="N46" s="27">
        <v>33</v>
      </c>
      <c r="O46" s="26" t="s">
        <v>17</v>
      </c>
    </row>
    <row r="47" spans="1:15" ht="14.4" x14ac:dyDescent="0.55000000000000004">
      <c r="A47" s="7">
        <f t="shared" si="2"/>
        <v>2.5</v>
      </c>
      <c r="B47" s="7"/>
      <c r="C47" s="22">
        <f t="shared" ca="1" si="3"/>
        <v>45429</v>
      </c>
      <c r="D47" s="23">
        <f t="shared" si="4"/>
        <v>762.5</v>
      </c>
      <c r="E47" s="19" t="str">
        <f t="shared" ca="1" si="8"/>
        <v>NVDA  240517P00762500</v>
      </c>
      <c r="F47" s="20" t="str">
        <f ca="1">_xll.xlqName(E47,tda)</f>
        <v>#N/A</v>
      </c>
      <c r="G47" s="20" t="str">
        <f t="shared" ca="1" si="1"/>
        <v>BAD</v>
      </c>
      <c r="I47" s="26"/>
      <c r="J47" s="27"/>
      <c r="K47" s="26"/>
      <c r="M47" s="26">
        <f t="shared" si="7"/>
        <v>45982</v>
      </c>
      <c r="N47" s="27">
        <v>34</v>
      </c>
      <c r="O47" s="26" t="s">
        <v>17</v>
      </c>
    </row>
    <row r="48" spans="1:15" ht="14.4" x14ac:dyDescent="0.55000000000000004">
      <c r="A48" s="7">
        <f t="shared" si="2"/>
        <v>2.5</v>
      </c>
      <c r="B48" s="7"/>
      <c r="C48" s="22">
        <f t="shared" ca="1" si="3"/>
        <v>45429</v>
      </c>
      <c r="D48" s="23">
        <f t="shared" si="4"/>
        <v>765</v>
      </c>
      <c r="E48" s="19" t="str">
        <f t="shared" ca="1" si="8"/>
        <v>NVDA  240517P00765000</v>
      </c>
      <c r="F48" s="20" t="str">
        <f ca="1">_xll.xlqName(E48,tda)</f>
        <v>NVDA 05/17/2024 765.00 P</v>
      </c>
      <c r="G48" s="20" t="str">
        <f t="shared" ca="1" si="1"/>
        <v/>
      </c>
      <c r="I48" s="26"/>
      <c r="J48" s="27"/>
      <c r="K48" s="26"/>
      <c r="M48" s="26">
        <f t="shared" si="7"/>
        <v>46010</v>
      </c>
      <c r="N48" s="27">
        <v>35</v>
      </c>
      <c r="O48" s="26" t="s">
        <v>17</v>
      </c>
    </row>
    <row r="49" spans="1:15" ht="14.4" x14ac:dyDescent="0.55000000000000004">
      <c r="A49" s="7">
        <f t="shared" si="2"/>
        <v>2.5</v>
      </c>
      <c r="B49" s="7"/>
      <c r="C49" s="22">
        <f t="shared" ca="1" si="3"/>
        <v>45429</v>
      </c>
      <c r="D49" s="23">
        <f t="shared" si="4"/>
        <v>767.5</v>
      </c>
      <c r="E49" s="19" t="str">
        <f t="shared" ca="1" si="8"/>
        <v>NVDA  240517P00767500</v>
      </c>
      <c r="F49" s="20" t="str">
        <f ca="1">_xll.xlqName(E49,tda)</f>
        <v>#N/A</v>
      </c>
      <c r="G49" s="20" t="str">
        <f t="shared" ca="1" si="1"/>
        <v>BAD</v>
      </c>
      <c r="I49" s="26"/>
      <c r="J49" s="27"/>
      <c r="K49" s="26"/>
      <c r="M49" s="26">
        <f t="shared" si="7"/>
        <v>46038</v>
      </c>
      <c r="N49" s="27">
        <v>36</v>
      </c>
      <c r="O49" s="26" t="s">
        <v>17</v>
      </c>
    </row>
    <row r="50" spans="1:15" ht="14.4" x14ac:dyDescent="0.55000000000000004">
      <c r="A50" s="7">
        <f t="shared" si="2"/>
        <v>2.5</v>
      </c>
      <c r="B50" s="7"/>
      <c r="C50" s="22">
        <f t="shared" ca="1" si="3"/>
        <v>45429</v>
      </c>
      <c r="D50" s="23">
        <f t="shared" si="4"/>
        <v>770</v>
      </c>
      <c r="E50" s="19" t="str">
        <f t="shared" ca="1" si="8"/>
        <v>NVDA  240517P00770000</v>
      </c>
      <c r="F50" s="20" t="str">
        <f ca="1">_xll.xlqName(E50,tda)</f>
        <v>NVDA 05/17/2024 770.00 P</v>
      </c>
      <c r="G50" s="20" t="str">
        <f t="shared" ca="1" si="1"/>
        <v/>
      </c>
      <c r="I50" s="26"/>
      <c r="J50" s="27"/>
      <c r="K50" s="26"/>
      <c r="M50" s="26">
        <f t="shared" si="7"/>
        <v>46073</v>
      </c>
      <c r="N50" s="27">
        <v>37</v>
      </c>
      <c r="O50" s="26" t="s">
        <v>17</v>
      </c>
    </row>
    <row r="51" spans="1:15" ht="15" customHeight="1" x14ac:dyDescent="0.55000000000000004">
      <c r="A51" s="7">
        <f t="shared" si="2"/>
        <v>2.5</v>
      </c>
      <c r="B51" s="7"/>
      <c r="C51" s="22">
        <f t="shared" ref="C51:C90" ca="1" si="9">IF(D51&gt;D50,C50,INDEX($I$14:$I$50,VLOOKUP(C50,$I$14:$J$50,2)+1))</f>
        <v>45429</v>
      </c>
      <c r="D51" s="23">
        <f t="shared" ref="D51:D90" si="10">IF(D50+A51&lt;=$K$8,D50+A51,$K$6)</f>
        <v>772.5</v>
      </c>
      <c r="E51" s="19" t="str">
        <f t="shared" ref="E51:E90" ca="1" si="11">CONCATENATE(LEFT($K$2 &amp; "      ",6),TEXT(MOD(YEAR(C51),100),"00"),TEXT(MONTH(C51),"00"),TEXT(DAY(C51),"00"),$K$3,RIGHT("0000000"&amp;(D51*1000),8))</f>
        <v>NVDA  240517P00772500</v>
      </c>
      <c r="F51" s="20" t="str">
        <f ca="1">_xll.xlqName(E51,tda)</f>
        <v>#N/A</v>
      </c>
      <c r="G51" s="20" t="str">
        <f t="shared" ref="G51:G90" ca="1" si="12">IF(AND(ISTEXT(F51),(F51&lt;&gt;"#N/A"),(F51&lt;&gt;"Busy...")),"","BAD")</f>
        <v>BAD</v>
      </c>
    </row>
    <row r="52" spans="1:15" ht="15" customHeight="1" x14ac:dyDescent="0.55000000000000004">
      <c r="A52" s="7">
        <f t="shared" si="2"/>
        <v>2.5</v>
      </c>
      <c r="B52" s="7"/>
      <c r="C52" s="22">
        <f t="shared" ca="1" si="9"/>
        <v>45429</v>
      </c>
      <c r="D52" s="23">
        <f t="shared" si="10"/>
        <v>775</v>
      </c>
      <c r="E52" s="19" t="str">
        <f t="shared" ca="1" si="11"/>
        <v>NVDA  240517P00775000</v>
      </c>
      <c r="F52" s="20" t="str">
        <f ca="1">_xll.xlqName(E52,tda)</f>
        <v>NVDA 05/17/2024 775.00 P</v>
      </c>
      <c r="G52" s="20" t="str">
        <f t="shared" ca="1" si="12"/>
        <v/>
      </c>
    </row>
    <row r="53" spans="1:15" ht="15" customHeight="1" x14ac:dyDescent="0.55000000000000004">
      <c r="A53" s="7">
        <f t="shared" si="2"/>
        <v>2.5</v>
      </c>
      <c r="B53" s="7"/>
      <c r="C53" s="22">
        <f t="shared" ca="1" si="9"/>
        <v>45429</v>
      </c>
      <c r="D53" s="23">
        <f t="shared" si="10"/>
        <v>777.5</v>
      </c>
      <c r="E53" s="19" t="str">
        <f t="shared" ca="1" si="11"/>
        <v>NVDA  240517P00777500</v>
      </c>
      <c r="F53" s="20" t="str">
        <f ca="1">_xll.xlqName(E53,tda)</f>
        <v>#N/A</v>
      </c>
      <c r="G53" s="20" t="str">
        <f t="shared" ca="1" si="12"/>
        <v>BAD</v>
      </c>
    </row>
    <row r="54" spans="1:15" ht="15" customHeight="1" x14ac:dyDescent="0.55000000000000004">
      <c r="A54" s="7">
        <f t="shared" si="2"/>
        <v>2.5</v>
      </c>
      <c r="B54" s="7"/>
      <c r="C54" s="22">
        <f t="shared" ca="1" si="9"/>
        <v>45429</v>
      </c>
      <c r="D54" s="23">
        <f t="shared" si="10"/>
        <v>780</v>
      </c>
      <c r="E54" s="19" t="str">
        <f t="shared" ca="1" si="11"/>
        <v>NVDA  240517P00780000</v>
      </c>
      <c r="F54" s="20" t="str">
        <f ca="1">_xll.xlqName(E54,tda)</f>
        <v>NVDA 05/17/2024 780.00 P</v>
      </c>
      <c r="G54" s="20" t="str">
        <f t="shared" ca="1" si="12"/>
        <v/>
      </c>
    </row>
    <row r="55" spans="1:15" ht="15" customHeight="1" x14ac:dyDescent="0.55000000000000004">
      <c r="A55" s="7">
        <f t="shared" si="2"/>
        <v>2.5</v>
      </c>
      <c r="B55" s="7"/>
      <c r="C55" s="22">
        <f t="shared" ca="1" si="9"/>
        <v>45429</v>
      </c>
      <c r="D55" s="23">
        <f t="shared" si="10"/>
        <v>782.5</v>
      </c>
      <c r="E55" s="19" t="str">
        <f t="shared" ca="1" si="11"/>
        <v>NVDA  240517P00782500</v>
      </c>
      <c r="F55" s="20" t="str">
        <f ca="1">_xll.xlqName(E55,tda)</f>
        <v>#N/A</v>
      </c>
      <c r="G55" s="20" t="str">
        <f t="shared" ca="1" si="12"/>
        <v>BAD</v>
      </c>
    </row>
    <row r="56" spans="1:15" ht="15" customHeight="1" x14ac:dyDescent="0.55000000000000004">
      <c r="A56" s="7">
        <f t="shared" si="2"/>
        <v>2.5</v>
      </c>
      <c r="B56" s="7"/>
      <c r="C56" s="22">
        <f t="shared" ca="1" si="9"/>
        <v>45429</v>
      </c>
      <c r="D56" s="23">
        <f t="shared" si="10"/>
        <v>785</v>
      </c>
      <c r="E56" s="19" t="str">
        <f t="shared" ca="1" si="11"/>
        <v>NVDA  240517P00785000</v>
      </c>
      <c r="F56" s="20" t="str">
        <f ca="1">_xll.xlqName(E56,tda)</f>
        <v>NVDA 05/17/2024 785.00 P</v>
      </c>
      <c r="G56" s="20" t="str">
        <f t="shared" ca="1" si="12"/>
        <v/>
      </c>
    </row>
    <row r="57" spans="1:15" ht="15" customHeight="1" x14ac:dyDescent="0.55000000000000004">
      <c r="A57" s="7">
        <f t="shared" si="2"/>
        <v>2.5</v>
      </c>
      <c r="B57" s="7"/>
      <c r="C57" s="22">
        <f t="shared" ca="1" si="9"/>
        <v>45429</v>
      </c>
      <c r="D57" s="23">
        <f t="shared" si="10"/>
        <v>787.5</v>
      </c>
      <c r="E57" s="19" t="str">
        <f t="shared" ca="1" si="11"/>
        <v>NVDA  240517P00787500</v>
      </c>
      <c r="F57" s="20" t="str">
        <f ca="1">_xll.xlqName(E57,tda)</f>
        <v>#N/A</v>
      </c>
      <c r="G57" s="20" t="str">
        <f t="shared" ca="1" si="12"/>
        <v>BAD</v>
      </c>
    </row>
    <row r="58" spans="1:15" ht="15" customHeight="1" x14ac:dyDescent="0.55000000000000004">
      <c r="A58" s="7">
        <f t="shared" si="2"/>
        <v>2.5</v>
      </c>
      <c r="B58" s="7"/>
      <c r="C58" s="22">
        <f t="shared" ca="1" si="9"/>
        <v>45429</v>
      </c>
      <c r="D58" s="23">
        <f t="shared" si="10"/>
        <v>790</v>
      </c>
      <c r="E58" s="19" t="str">
        <f t="shared" ca="1" si="11"/>
        <v>NVDA  240517P00790000</v>
      </c>
      <c r="F58" s="20" t="str">
        <f ca="1">_xll.xlqName(E58,tda)</f>
        <v>NVDA 05/17/2024 790.00 P</v>
      </c>
      <c r="G58" s="20" t="str">
        <f t="shared" ca="1" si="12"/>
        <v/>
      </c>
    </row>
    <row r="59" spans="1:15" ht="15" customHeight="1" x14ac:dyDescent="0.55000000000000004">
      <c r="A59" s="7">
        <f t="shared" si="2"/>
        <v>2.5</v>
      </c>
      <c r="B59" s="7"/>
      <c r="C59" s="22">
        <f t="shared" ca="1" si="9"/>
        <v>45429</v>
      </c>
      <c r="D59" s="23">
        <f t="shared" si="10"/>
        <v>792.5</v>
      </c>
      <c r="E59" s="19" t="str">
        <f t="shared" ca="1" si="11"/>
        <v>NVDA  240517P00792500</v>
      </c>
      <c r="F59" s="20" t="str">
        <f ca="1">_xll.xlqName(E59,tda)</f>
        <v>#N/A</v>
      </c>
      <c r="G59" s="20" t="str">
        <f t="shared" ca="1" si="12"/>
        <v>BAD</v>
      </c>
    </row>
    <row r="60" spans="1:15" ht="15" customHeight="1" x14ac:dyDescent="0.55000000000000004">
      <c r="A60" s="7">
        <f t="shared" si="2"/>
        <v>2.5</v>
      </c>
      <c r="B60" s="7"/>
      <c r="C60" s="22">
        <f t="shared" ca="1" si="9"/>
        <v>45429</v>
      </c>
      <c r="D60" s="23">
        <f t="shared" si="10"/>
        <v>795</v>
      </c>
      <c r="E60" s="19" t="str">
        <f t="shared" ca="1" si="11"/>
        <v>NVDA  240517P00795000</v>
      </c>
      <c r="F60" s="20" t="str">
        <f ca="1">_xll.xlqName(E60,tda)</f>
        <v>NVDA 05/17/2024 795.00 P</v>
      </c>
      <c r="G60" s="20" t="str">
        <f t="shared" ca="1" si="12"/>
        <v/>
      </c>
    </row>
    <row r="61" spans="1:15" ht="15" customHeight="1" x14ac:dyDescent="0.55000000000000004">
      <c r="A61" s="7">
        <f t="shared" si="2"/>
        <v>2.5</v>
      </c>
      <c r="B61" s="7"/>
      <c r="C61" s="22">
        <f t="shared" ca="1" si="9"/>
        <v>45429</v>
      </c>
      <c r="D61" s="23">
        <f t="shared" si="10"/>
        <v>797.5</v>
      </c>
      <c r="E61" s="19" t="str">
        <f t="shared" ca="1" si="11"/>
        <v>NVDA  240517P00797500</v>
      </c>
      <c r="F61" s="20" t="str">
        <f ca="1">_xll.xlqName(E61,tda)</f>
        <v>#N/A</v>
      </c>
      <c r="G61" s="20" t="str">
        <f t="shared" ca="1" si="12"/>
        <v>BAD</v>
      </c>
    </row>
    <row r="62" spans="1:15" ht="15" customHeight="1" x14ac:dyDescent="0.55000000000000004">
      <c r="A62" s="7">
        <f t="shared" si="2"/>
        <v>2.5</v>
      </c>
      <c r="B62" s="7"/>
      <c r="C62" s="22">
        <f t="shared" ca="1" si="9"/>
        <v>45429</v>
      </c>
      <c r="D62" s="23">
        <f t="shared" si="10"/>
        <v>800</v>
      </c>
      <c r="E62" s="19" t="str">
        <f t="shared" ca="1" si="11"/>
        <v>NVDA  240517P00800000</v>
      </c>
      <c r="F62" s="20" t="str">
        <f ca="1">_xll.xlqName(E62,tda)</f>
        <v>NVDA 05/17/2024 800.00 P</v>
      </c>
      <c r="G62" s="20" t="str">
        <f t="shared" ca="1" si="12"/>
        <v/>
      </c>
    </row>
    <row r="63" spans="1:15" ht="15" customHeight="1" x14ac:dyDescent="0.55000000000000004">
      <c r="A63" s="7">
        <f t="shared" si="2"/>
        <v>2.5</v>
      </c>
      <c r="B63" s="7"/>
      <c r="C63" s="22">
        <f t="shared" ca="1" si="9"/>
        <v>45429</v>
      </c>
      <c r="D63" s="23">
        <f t="shared" si="10"/>
        <v>802.5</v>
      </c>
      <c r="E63" s="19" t="str">
        <f t="shared" ca="1" si="11"/>
        <v>NVDA  240517P00802500</v>
      </c>
      <c r="F63" s="20" t="str">
        <f ca="1">_xll.xlqName(E63,tda)</f>
        <v>#N/A</v>
      </c>
      <c r="G63" s="20" t="str">
        <f t="shared" ca="1" si="12"/>
        <v>BAD</v>
      </c>
    </row>
    <row r="64" spans="1:15" ht="15" customHeight="1" x14ac:dyDescent="0.55000000000000004">
      <c r="A64" s="7">
        <f t="shared" si="2"/>
        <v>2.5</v>
      </c>
      <c r="B64" s="7"/>
      <c r="C64" s="22">
        <f t="shared" ca="1" si="9"/>
        <v>45429</v>
      </c>
      <c r="D64" s="23">
        <f t="shared" si="10"/>
        <v>805</v>
      </c>
      <c r="E64" s="19" t="str">
        <f t="shared" ca="1" si="11"/>
        <v>NVDA  240517P00805000</v>
      </c>
      <c r="F64" s="20" t="str">
        <f ca="1">_xll.xlqName(E64,tda)</f>
        <v>NVDA 05/17/2024 805.00 P</v>
      </c>
      <c r="G64" s="20" t="str">
        <f t="shared" ca="1" si="12"/>
        <v/>
      </c>
    </row>
    <row r="65" spans="1:7" ht="15" customHeight="1" x14ac:dyDescent="0.55000000000000004">
      <c r="A65" s="7">
        <f t="shared" si="2"/>
        <v>2.5</v>
      </c>
      <c r="B65" s="7"/>
      <c r="C65" s="22">
        <f t="shared" ca="1" si="9"/>
        <v>45429</v>
      </c>
      <c r="D65" s="23">
        <f t="shared" si="10"/>
        <v>807.5</v>
      </c>
      <c r="E65" s="19" t="str">
        <f t="shared" ca="1" si="11"/>
        <v>NVDA  240517P00807500</v>
      </c>
      <c r="F65" s="20" t="str">
        <f ca="1">_xll.xlqName(E65,tda)</f>
        <v>#N/A</v>
      </c>
      <c r="G65" s="20" t="str">
        <f t="shared" ca="1" si="12"/>
        <v>BAD</v>
      </c>
    </row>
    <row r="66" spans="1:7" ht="15" customHeight="1" x14ac:dyDescent="0.55000000000000004">
      <c r="A66" s="7">
        <f t="shared" si="2"/>
        <v>2.5</v>
      </c>
      <c r="B66" s="7"/>
      <c r="C66" s="22">
        <f t="shared" ca="1" si="9"/>
        <v>45429</v>
      </c>
      <c r="D66" s="23">
        <f t="shared" si="10"/>
        <v>810</v>
      </c>
      <c r="E66" s="19" t="str">
        <f t="shared" ca="1" si="11"/>
        <v>NVDA  240517P00810000</v>
      </c>
      <c r="F66" s="20" t="str">
        <f ca="1">_xll.xlqName(E66,tda)</f>
        <v>NVDA 05/17/2024 810.00 P</v>
      </c>
      <c r="G66" s="20" t="str">
        <f t="shared" ca="1" si="12"/>
        <v/>
      </c>
    </row>
    <row r="67" spans="1:7" ht="15" customHeight="1" x14ac:dyDescent="0.55000000000000004">
      <c r="A67" s="7">
        <f t="shared" ref="A67:A130" si="13">$K$9</f>
        <v>2.5</v>
      </c>
      <c r="B67" s="7"/>
      <c r="C67" s="22">
        <f t="shared" ca="1" si="9"/>
        <v>45429</v>
      </c>
      <c r="D67" s="23">
        <f t="shared" si="10"/>
        <v>812.5</v>
      </c>
      <c r="E67" s="19" t="str">
        <f t="shared" ca="1" si="11"/>
        <v>NVDA  240517P00812500</v>
      </c>
      <c r="F67" s="20" t="str">
        <f ca="1">_xll.xlqName(E67,tda)</f>
        <v>#N/A</v>
      </c>
      <c r="G67" s="20" t="str">
        <f t="shared" ca="1" si="12"/>
        <v>BAD</v>
      </c>
    </row>
    <row r="68" spans="1:7" ht="15" customHeight="1" x14ac:dyDescent="0.55000000000000004">
      <c r="A68" s="7">
        <f t="shared" si="13"/>
        <v>2.5</v>
      </c>
      <c r="B68" s="7"/>
      <c r="C68" s="22">
        <f t="shared" ca="1" si="9"/>
        <v>45429</v>
      </c>
      <c r="D68" s="23">
        <f t="shared" si="10"/>
        <v>815</v>
      </c>
      <c r="E68" s="19" t="str">
        <f t="shared" ca="1" si="11"/>
        <v>NVDA  240517P00815000</v>
      </c>
      <c r="F68" s="20" t="str">
        <f ca="1">_xll.xlqName(E68,tda)</f>
        <v>NVDA 05/17/2024 815.00 P</v>
      </c>
      <c r="G68" s="20" t="str">
        <f t="shared" ca="1" si="12"/>
        <v/>
      </c>
    </row>
    <row r="69" spans="1:7" ht="15" customHeight="1" x14ac:dyDescent="0.55000000000000004">
      <c r="A69" s="7">
        <f t="shared" si="13"/>
        <v>2.5</v>
      </c>
      <c r="B69" s="7"/>
      <c r="C69" s="22">
        <f t="shared" ca="1" si="9"/>
        <v>45429</v>
      </c>
      <c r="D69" s="23">
        <f t="shared" si="10"/>
        <v>817.5</v>
      </c>
      <c r="E69" s="19" t="str">
        <f t="shared" ca="1" si="11"/>
        <v>NVDA  240517P00817500</v>
      </c>
      <c r="F69" s="20" t="str">
        <f ca="1">_xll.xlqName(E69,tda)</f>
        <v>#N/A</v>
      </c>
      <c r="G69" s="20" t="str">
        <f t="shared" ca="1" si="12"/>
        <v>BAD</v>
      </c>
    </row>
    <row r="70" spans="1:7" ht="15" customHeight="1" x14ac:dyDescent="0.55000000000000004">
      <c r="A70" s="7">
        <f t="shared" si="13"/>
        <v>2.5</v>
      </c>
      <c r="B70" s="7"/>
      <c r="C70" s="22">
        <f t="shared" ca="1" si="9"/>
        <v>45429</v>
      </c>
      <c r="D70" s="23">
        <f t="shared" si="10"/>
        <v>820</v>
      </c>
      <c r="E70" s="19" t="str">
        <f t="shared" ca="1" si="11"/>
        <v>NVDA  240517P00820000</v>
      </c>
      <c r="F70" s="20" t="str">
        <f ca="1">_xll.xlqName(E70,tda)</f>
        <v>NVDA 05/17/2024 820.00 P</v>
      </c>
      <c r="G70" s="20" t="str">
        <f t="shared" ca="1" si="12"/>
        <v/>
      </c>
    </row>
    <row r="71" spans="1:7" ht="15" customHeight="1" x14ac:dyDescent="0.55000000000000004">
      <c r="A71" s="7">
        <f t="shared" si="13"/>
        <v>2.5</v>
      </c>
      <c r="B71" s="7"/>
      <c r="C71" s="22">
        <f t="shared" ca="1" si="9"/>
        <v>45429</v>
      </c>
      <c r="D71" s="23">
        <f t="shared" si="10"/>
        <v>822.5</v>
      </c>
      <c r="E71" s="19" t="str">
        <f t="shared" ca="1" si="11"/>
        <v>NVDA  240517P00822500</v>
      </c>
      <c r="F71" s="20" t="str">
        <f ca="1">_xll.xlqName(E71,tda)</f>
        <v>#N/A</v>
      </c>
      <c r="G71" s="20" t="str">
        <f t="shared" ca="1" si="12"/>
        <v>BAD</v>
      </c>
    </row>
    <row r="72" spans="1:7" ht="15" customHeight="1" x14ac:dyDescent="0.55000000000000004">
      <c r="A72" s="7">
        <f t="shared" si="13"/>
        <v>2.5</v>
      </c>
      <c r="B72" s="7"/>
      <c r="C72" s="22">
        <f t="shared" ca="1" si="9"/>
        <v>45429</v>
      </c>
      <c r="D72" s="23">
        <f t="shared" si="10"/>
        <v>825</v>
      </c>
      <c r="E72" s="19" t="str">
        <f t="shared" ca="1" si="11"/>
        <v>NVDA  240517P00825000</v>
      </c>
      <c r="F72" s="20" t="str">
        <f ca="1">_xll.xlqName(E72,tda)</f>
        <v>NVDA 05/17/2024 825.00 P</v>
      </c>
      <c r="G72" s="20" t="str">
        <f t="shared" ca="1" si="12"/>
        <v/>
      </c>
    </row>
    <row r="73" spans="1:7" ht="15" customHeight="1" x14ac:dyDescent="0.55000000000000004">
      <c r="A73" s="7">
        <f t="shared" si="13"/>
        <v>2.5</v>
      </c>
      <c r="B73" s="7"/>
      <c r="C73" s="22">
        <f t="shared" ca="1" si="9"/>
        <v>45429</v>
      </c>
      <c r="D73" s="23">
        <f t="shared" si="10"/>
        <v>827.5</v>
      </c>
      <c r="E73" s="19" t="str">
        <f t="shared" ca="1" si="11"/>
        <v>NVDA  240517P00827500</v>
      </c>
      <c r="F73" s="20" t="str">
        <f ca="1">_xll.xlqName(E73,tda)</f>
        <v>#N/A</v>
      </c>
      <c r="G73" s="20" t="str">
        <f t="shared" ca="1" si="12"/>
        <v>BAD</v>
      </c>
    </row>
    <row r="74" spans="1:7" ht="15" customHeight="1" x14ac:dyDescent="0.55000000000000004">
      <c r="A74" s="7">
        <f t="shared" si="13"/>
        <v>2.5</v>
      </c>
      <c r="B74" s="7"/>
      <c r="C74" s="22">
        <f t="shared" ca="1" si="9"/>
        <v>45429</v>
      </c>
      <c r="D74" s="23">
        <f t="shared" si="10"/>
        <v>830</v>
      </c>
      <c r="E74" s="19" t="str">
        <f t="shared" ca="1" si="11"/>
        <v>NVDA  240517P00830000</v>
      </c>
      <c r="F74" s="20" t="str">
        <f ca="1">_xll.xlqName(E74,tda)</f>
        <v>NVDA 05/17/2024 830.00 P</v>
      </c>
      <c r="G74" s="20" t="str">
        <f t="shared" ca="1" si="12"/>
        <v/>
      </c>
    </row>
    <row r="75" spans="1:7" ht="15" customHeight="1" x14ac:dyDescent="0.55000000000000004">
      <c r="A75" s="7">
        <f t="shared" si="13"/>
        <v>2.5</v>
      </c>
      <c r="B75" s="7"/>
      <c r="C75" s="22">
        <f t="shared" ca="1" si="9"/>
        <v>45429</v>
      </c>
      <c r="D75" s="23">
        <f t="shared" si="10"/>
        <v>832.5</v>
      </c>
      <c r="E75" s="19" t="str">
        <f t="shared" ca="1" si="11"/>
        <v>NVDA  240517P00832500</v>
      </c>
      <c r="F75" s="20" t="str">
        <f ca="1">_xll.xlqName(E75,tda)</f>
        <v>#N/A</v>
      </c>
      <c r="G75" s="20" t="str">
        <f t="shared" ca="1" si="12"/>
        <v>BAD</v>
      </c>
    </row>
    <row r="76" spans="1:7" ht="15" customHeight="1" x14ac:dyDescent="0.55000000000000004">
      <c r="A76" s="7">
        <f t="shared" si="13"/>
        <v>2.5</v>
      </c>
      <c r="B76" s="7"/>
      <c r="C76" s="22">
        <f t="shared" ca="1" si="9"/>
        <v>45429</v>
      </c>
      <c r="D76" s="23">
        <f t="shared" si="10"/>
        <v>835</v>
      </c>
      <c r="E76" s="19" t="str">
        <f t="shared" ca="1" si="11"/>
        <v>NVDA  240517P00835000</v>
      </c>
      <c r="F76" s="20" t="str">
        <f ca="1">_xll.xlqName(E76,tda)</f>
        <v>NVDA 05/17/2024 835.00 P</v>
      </c>
      <c r="G76" s="20" t="str">
        <f t="shared" ca="1" si="12"/>
        <v/>
      </c>
    </row>
    <row r="77" spans="1:7" ht="15" customHeight="1" x14ac:dyDescent="0.55000000000000004">
      <c r="A77" s="7">
        <f t="shared" si="13"/>
        <v>2.5</v>
      </c>
      <c r="B77" s="7"/>
      <c r="C77" s="22">
        <f t="shared" ca="1" si="9"/>
        <v>45429</v>
      </c>
      <c r="D77" s="23">
        <f t="shared" si="10"/>
        <v>837.5</v>
      </c>
      <c r="E77" s="19" t="str">
        <f t="shared" ca="1" si="11"/>
        <v>NVDA  240517P00837500</v>
      </c>
      <c r="F77" s="20" t="str">
        <f ca="1">_xll.xlqName(E77,tda)</f>
        <v>#N/A</v>
      </c>
      <c r="G77" s="20" t="str">
        <f t="shared" ca="1" si="12"/>
        <v>BAD</v>
      </c>
    </row>
    <row r="78" spans="1:7" ht="15" customHeight="1" x14ac:dyDescent="0.55000000000000004">
      <c r="A78" s="7">
        <f t="shared" si="13"/>
        <v>2.5</v>
      </c>
      <c r="B78" s="7"/>
      <c r="C78" s="22">
        <f t="shared" ca="1" si="9"/>
        <v>45429</v>
      </c>
      <c r="D78" s="23">
        <f t="shared" si="10"/>
        <v>840</v>
      </c>
      <c r="E78" s="19" t="str">
        <f t="shared" ca="1" si="11"/>
        <v>NVDA  240517P00840000</v>
      </c>
      <c r="F78" s="20" t="str">
        <f ca="1">_xll.xlqName(E78,tda)</f>
        <v>NVDA 05/17/2024 840.00 P</v>
      </c>
      <c r="G78" s="20" t="str">
        <f t="shared" ca="1" si="12"/>
        <v/>
      </c>
    </row>
    <row r="79" spans="1:7" ht="15" customHeight="1" x14ac:dyDescent="0.55000000000000004">
      <c r="A79" s="7">
        <f t="shared" si="13"/>
        <v>2.5</v>
      </c>
      <c r="B79" s="7"/>
      <c r="C79" s="22">
        <f t="shared" ca="1" si="9"/>
        <v>45429</v>
      </c>
      <c r="D79" s="23">
        <f t="shared" si="10"/>
        <v>842.5</v>
      </c>
      <c r="E79" s="19" t="str">
        <f t="shared" ca="1" si="11"/>
        <v>NVDA  240517P00842500</v>
      </c>
      <c r="F79" s="20" t="str">
        <f ca="1">_xll.xlqName(E79,tda)</f>
        <v>#N/A</v>
      </c>
      <c r="G79" s="20" t="str">
        <f t="shared" ca="1" si="12"/>
        <v>BAD</v>
      </c>
    </row>
    <row r="80" spans="1:7" ht="15" customHeight="1" x14ac:dyDescent="0.55000000000000004">
      <c r="A80" s="7">
        <f t="shared" si="13"/>
        <v>2.5</v>
      </c>
      <c r="B80" s="7"/>
      <c r="C80" s="22">
        <f t="shared" ca="1" si="9"/>
        <v>45429</v>
      </c>
      <c r="D80" s="23">
        <f t="shared" si="10"/>
        <v>845</v>
      </c>
      <c r="E80" s="19" t="str">
        <f t="shared" ca="1" si="11"/>
        <v>NVDA  240517P00845000</v>
      </c>
      <c r="F80" s="20" t="str">
        <f ca="1">_xll.xlqName(E80,tda)</f>
        <v>NVDA 05/17/2024 845.00 P</v>
      </c>
      <c r="G80" s="20" t="str">
        <f t="shared" ca="1" si="12"/>
        <v/>
      </c>
    </row>
    <row r="81" spans="1:7" ht="15" customHeight="1" x14ac:dyDescent="0.55000000000000004">
      <c r="A81" s="7">
        <f t="shared" si="13"/>
        <v>2.5</v>
      </c>
      <c r="B81" s="7"/>
      <c r="C81" s="22">
        <f t="shared" ca="1" si="9"/>
        <v>45429</v>
      </c>
      <c r="D81" s="23">
        <f t="shared" si="10"/>
        <v>847.5</v>
      </c>
      <c r="E81" s="19" t="str">
        <f t="shared" ca="1" si="11"/>
        <v>NVDA  240517P00847500</v>
      </c>
      <c r="F81" s="20" t="str">
        <f ca="1">_xll.xlqName(E81,tda)</f>
        <v>#N/A</v>
      </c>
      <c r="G81" s="20" t="str">
        <f t="shared" ca="1" si="12"/>
        <v>BAD</v>
      </c>
    </row>
    <row r="82" spans="1:7" ht="15" customHeight="1" x14ac:dyDescent="0.55000000000000004">
      <c r="A82" s="7">
        <f t="shared" si="13"/>
        <v>2.5</v>
      </c>
      <c r="B82" s="7"/>
      <c r="C82" s="22">
        <f t="shared" ca="1" si="9"/>
        <v>45429</v>
      </c>
      <c r="D82" s="23">
        <f t="shared" si="10"/>
        <v>850</v>
      </c>
      <c r="E82" s="19" t="str">
        <f t="shared" ca="1" si="11"/>
        <v>NVDA  240517P00850000</v>
      </c>
      <c r="F82" s="20" t="str">
        <f ca="1">_xll.xlqName(E82,tda)</f>
        <v>NVDA 05/17/2024 850.00 P</v>
      </c>
      <c r="G82" s="20" t="str">
        <f t="shared" ca="1" si="12"/>
        <v/>
      </c>
    </row>
    <row r="83" spans="1:7" ht="15" customHeight="1" x14ac:dyDescent="0.55000000000000004">
      <c r="A83" s="7">
        <f t="shared" si="13"/>
        <v>2.5</v>
      </c>
      <c r="B83" s="7"/>
      <c r="C83" s="22">
        <f t="shared" ca="1" si="9"/>
        <v>45429</v>
      </c>
      <c r="D83" s="23">
        <f t="shared" si="10"/>
        <v>852.5</v>
      </c>
      <c r="E83" s="19" t="str">
        <f t="shared" ca="1" si="11"/>
        <v>NVDA  240517P00852500</v>
      </c>
      <c r="F83" s="20" t="str">
        <f ca="1">_xll.xlqName(E83,tda)</f>
        <v>#N/A</v>
      </c>
      <c r="G83" s="20" t="str">
        <f t="shared" ca="1" si="12"/>
        <v>BAD</v>
      </c>
    </row>
    <row r="84" spans="1:7" ht="15" customHeight="1" x14ac:dyDescent="0.55000000000000004">
      <c r="A84" s="7">
        <f t="shared" si="13"/>
        <v>2.5</v>
      </c>
      <c r="B84" s="7"/>
      <c r="C84" s="22">
        <f t="shared" ca="1" si="9"/>
        <v>45429</v>
      </c>
      <c r="D84" s="23">
        <f t="shared" si="10"/>
        <v>855</v>
      </c>
      <c r="E84" s="19" t="str">
        <f t="shared" ca="1" si="11"/>
        <v>NVDA  240517P00855000</v>
      </c>
      <c r="F84" s="20" t="str">
        <f ca="1">_xll.xlqName(E84,tda)</f>
        <v>NVDA 05/17/2024 855.00 P</v>
      </c>
      <c r="G84" s="20" t="str">
        <f t="shared" ca="1" si="12"/>
        <v/>
      </c>
    </row>
    <row r="85" spans="1:7" ht="15" customHeight="1" x14ac:dyDescent="0.55000000000000004">
      <c r="A85" s="7">
        <f t="shared" si="13"/>
        <v>2.5</v>
      </c>
      <c r="B85" s="7"/>
      <c r="C85" s="22">
        <f t="shared" ca="1" si="9"/>
        <v>45429</v>
      </c>
      <c r="D85" s="23">
        <f t="shared" si="10"/>
        <v>857.5</v>
      </c>
      <c r="E85" s="19" t="str">
        <f t="shared" ca="1" si="11"/>
        <v>NVDA  240517P00857500</v>
      </c>
      <c r="F85" s="20" t="str">
        <f ca="1">_xll.xlqName(E85,tda)</f>
        <v>#N/A</v>
      </c>
      <c r="G85" s="20" t="str">
        <f t="shared" ca="1" si="12"/>
        <v>BAD</v>
      </c>
    </row>
    <row r="86" spans="1:7" ht="15" customHeight="1" x14ac:dyDescent="0.55000000000000004">
      <c r="A86" s="7">
        <f t="shared" si="13"/>
        <v>2.5</v>
      </c>
      <c r="B86" s="7"/>
      <c r="C86" s="22">
        <f t="shared" ca="1" si="9"/>
        <v>45429</v>
      </c>
      <c r="D86" s="23">
        <f t="shared" si="10"/>
        <v>860</v>
      </c>
      <c r="E86" s="19" t="str">
        <f t="shared" ca="1" si="11"/>
        <v>NVDA  240517P00860000</v>
      </c>
      <c r="F86" s="20" t="str">
        <f ca="1">_xll.xlqName(E86,tda)</f>
        <v>NVDA 05/17/2024 860.00 P</v>
      </c>
      <c r="G86" s="20" t="str">
        <f t="shared" ca="1" si="12"/>
        <v/>
      </c>
    </row>
    <row r="87" spans="1:7" ht="15" customHeight="1" x14ac:dyDescent="0.55000000000000004">
      <c r="A87" s="7">
        <f t="shared" si="13"/>
        <v>2.5</v>
      </c>
      <c r="B87" s="7"/>
      <c r="C87" s="22">
        <f t="shared" ca="1" si="9"/>
        <v>45429</v>
      </c>
      <c r="D87" s="23">
        <f t="shared" si="10"/>
        <v>862.5</v>
      </c>
      <c r="E87" s="19" t="str">
        <f t="shared" ca="1" si="11"/>
        <v>NVDA  240517P00862500</v>
      </c>
      <c r="F87" s="20" t="str">
        <f ca="1">_xll.xlqName(E87,tda)</f>
        <v>#N/A</v>
      </c>
      <c r="G87" s="20" t="str">
        <f t="shared" ca="1" si="12"/>
        <v>BAD</v>
      </c>
    </row>
    <row r="88" spans="1:7" ht="15" customHeight="1" x14ac:dyDescent="0.55000000000000004">
      <c r="A88" s="7">
        <f t="shared" si="13"/>
        <v>2.5</v>
      </c>
      <c r="B88" s="7"/>
      <c r="C88" s="22">
        <f t="shared" ca="1" si="9"/>
        <v>45429</v>
      </c>
      <c r="D88" s="23">
        <f t="shared" si="10"/>
        <v>865</v>
      </c>
      <c r="E88" s="19" t="str">
        <f t="shared" ca="1" si="11"/>
        <v>NVDA  240517P00865000</v>
      </c>
      <c r="F88" s="20" t="str">
        <f ca="1">_xll.xlqName(E88,tda)</f>
        <v>NVDA 05/17/2024 865.00 P</v>
      </c>
      <c r="G88" s="20" t="str">
        <f t="shared" ca="1" si="12"/>
        <v/>
      </c>
    </row>
    <row r="89" spans="1:7" ht="15" customHeight="1" x14ac:dyDescent="0.55000000000000004">
      <c r="A89" s="7">
        <f t="shared" si="13"/>
        <v>2.5</v>
      </c>
      <c r="B89" s="7"/>
      <c r="C89" s="22">
        <f t="shared" ca="1" si="9"/>
        <v>45429</v>
      </c>
      <c r="D89" s="23">
        <f t="shared" si="10"/>
        <v>867.5</v>
      </c>
      <c r="E89" s="19" t="str">
        <f t="shared" ca="1" si="11"/>
        <v>NVDA  240517P00867500</v>
      </c>
      <c r="F89" s="20" t="str">
        <f ca="1">_xll.xlqName(E89,tda)</f>
        <v>#N/A</v>
      </c>
      <c r="G89" s="20" t="str">
        <f t="shared" ca="1" si="12"/>
        <v>BAD</v>
      </c>
    </row>
    <row r="90" spans="1:7" ht="15" customHeight="1" x14ac:dyDescent="0.55000000000000004">
      <c r="A90" s="7">
        <f t="shared" si="13"/>
        <v>2.5</v>
      </c>
      <c r="B90" s="7"/>
      <c r="C90" s="22">
        <f t="shared" ca="1" si="9"/>
        <v>45429</v>
      </c>
      <c r="D90" s="23">
        <f t="shared" si="10"/>
        <v>870</v>
      </c>
      <c r="E90" s="19" t="str">
        <f t="shared" ca="1" si="11"/>
        <v>NVDA  240517P00870000</v>
      </c>
      <c r="F90" s="20" t="str">
        <f ca="1">_xll.xlqName(E90,tda)</f>
        <v>NVDA 05/17/2024 870.00 P</v>
      </c>
      <c r="G90" s="20" t="str">
        <f t="shared" ca="1" si="12"/>
        <v/>
      </c>
    </row>
    <row r="91" spans="1:7" ht="15" customHeight="1" x14ac:dyDescent="0.55000000000000004">
      <c r="A91" s="7">
        <f t="shared" si="13"/>
        <v>2.5</v>
      </c>
      <c r="B91" s="7"/>
      <c r="C91" s="22">
        <f t="shared" ref="C91:C99" ca="1" si="14">IF(D91&gt;D90,C90,INDEX($I$14:$I$50,VLOOKUP(C90,$I$14:$J$50,2)+1))</f>
        <v>45429</v>
      </c>
      <c r="D91" s="23">
        <f t="shared" ref="D91:D99" si="15">IF(D90+A91&lt;=$K$8,D90+A91,$K$6)</f>
        <v>872.5</v>
      </c>
      <c r="E91" s="19" t="str">
        <f t="shared" ref="E91:E99" ca="1" si="16">CONCATENATE(LEFT($K$2 &amp; "      ",6),TEXT(MOD(YEAR(C91),100),"00"),TEXT(MONTH(C91),"00"),TEXT(DAY(C91),"00"),$K$3,RIGHT("0000000"&amp;(D91*1000),8))</f>
        <v>NVDA  240517P00872500</v>
      </c>
      <c r="F91" s="20" t="str">
        <f ca="1">_xll.xlqName(E91,tda)</f>
        <v>#N/A</v>
      </c>
      <c r="G91" s="20" t="str">
        <f t="shared" ref="G91:G99" ca="1" si="17">IF(AND(ISTEXT(F91),(F91&lt;&gt;"#N/A"),(F91&lt;&gt;"Busy...")),"","BAD")</f>
        <v>BAD</v>
      </c>
    </row>
    <row r="92" spans="1:7" ht="15" customHeight="1" x14ac:dyDescent="0.55000000000000004">
      <c r="A92" s="7">
        <f t="shared" si="13"/>
        <v>2.5</v>
      </c>
      <c r="B92" s="7"/>
      <c r="C92" s="22">
        <f t="shared" ca="1" si="14"/>
        <v>45429</v>
      </c>
      <c r="D92" s="23">
        <f t="shared" si="15"/>
        <v>875</v>
      </c>
      <c r="E92" s="19" t="str">
        <f t="shared" ca="1" si="16"/>
        <v>NVDA  240517P00875000</v>
      </c>
      <c r="F92" s="20" t="str">
        <f ca="1">_xll.xlqName(E92,tda)</f>
        <v>NVDA 05/17/2024 875.00 P</v>
      </c>
      <c r="G92" s="20" t="str">
        <f t="shared" ca="1" si="17"/>
        <v/>
      </c>
    </row>
    <row r="93" spans="1:7" ht="15" customHeight="1" x14ac:dyDescent="0.55000000000000004">
      <c r="A93" s="7">
        <f t="shared" si="13"/>
        <v>2.5</v>
      </c>
      <c r="B93" s="7"/>
      <c r="C93" s="22">
        <f t="shared" ca="1" si="14"/>
        <v>45429</v>
      </c>
      <c r="D93" s="23">
        <f t="shared" si="15"/>
        <v>877.5</v>
      </c>
      <c r="E93" s="19" t="str">
        <f t="shared" ca="1" si="16"/>
        <v>NVDA  240517P00877500</v>
      </c>
      <c r="F93" s="20" t="str">
        <f ca="1">_xll.xlqName(E93,tda)</f>
        <v>#N/A</v>
      </c>
      <c r="G93" s="20" t="str">
        <f t="shared" ca="1" si="17"/>
        <v>BAD</v>
      </c>
    </row>
    <row r="94" spans="1:7" ht="15" customHeight="1" x14ac:dyDescent="0.55000000000000004">
      <c r="A94" s="7">
        <f t="shared" si="13"/>
        <v>2.5</v>
      </c>
      <c r="B94" s="7"/>
      <c r="C94" s="22">
        <f t="shared" ca="1" si="14"/>
        <v>45429</v>
      </c>
      <c r="D94" s="23">
        <f t="shared" si="15"/>
        <v>880</v>
      </c>
      <c r="E94" s="19" t="str">
        <f t="shared" ca="1" si="16"/>
        <v>NVDA  240517P00880000</v>
      </c>
      <c r="F94" s="20" t="str">
        <f ca="1">_xll.xlqName(E94,tda)</f>
        <v>NVDA 05/17/2024 880.00 P</v>
      </c>
      <c r="G94" s="20" t="str">
        <f t="shared" ca="1" si="17"/>
        <v/>
      </c>
    </row>
    <row r="95" spans="1:7" ht="15" customHeight="1" x14ac:dyDescent="0.55000000000000004">
      <c r="A95" s="7">
        <f t="shared" si="13"/>
        <v>2.5</v>
      </c>
      <c r="B95" s="7"/>
      <c r="C95" s="22">
        <f t="shared" ca="1" si="14"/>
        <v>45429</v>
      </c>
      <c r="D95" s="23">
        <f t="shared" si="15"/>
        <v>882.5</v>
      </c>
      <c r="E95" s="19" t="str">
        <f t="shared" ca="1" si="16"/>
        <v>NVDA  240517P00882500</v>
      </c>
      <c r="F95" s="20" t="str">
        <f ca="1">_xll.xlqName(E95,tda)</f>
        <v>#N/A</v>
      </c>
      <c r="G95" s="20" t="str">
        <f t="shared" ca="1" si="17"/>
        <v>BAD</v>
      </c>
    </row>
    <row r="96" spans="1:7" ht="15" customHeight="1" x14ac:dyDescent="0.55000000000000004">
      <c r="A96" s="7">
        <f t="shared" si="13"/>
        <v>2.5</v>
      </c>
      <c r="B96" s="7"/>
      <c r="C96" s="22">
        <f t="shared" ca="1" si="14"/>
        <v>45429</v>
      </c>
      <c r="D96" s="23">
        <f t="shared" si="15"/>
        <v>885</v>
      </c>
      <c r="E96" s="19" t="str">
        <f t="shared" ca="1" si="16"/>
        <v>NVDA  240517P00885000</v>
      </c>
      <c r="F96" s="20" t="str">
        <f ca="1">_xll.xlqName(E96,tda)</f>
        <v>NVDA 05/17/2024 885.00 P</v>
      </c>
      <c r="G96" s="20" t="str">
        <f t="shared" ca="1" si="17"/>
        <v/>
      </c>
    </row>
    <row r="97" spans="1:7" ht="15" customHeight="1" x14ac:dyDescent="0.55000000000000004">
      <c r="A97" s="7">
        <f t="shared" si="13"/>
        <v>2.5</v>
      </c>
      <c r="B97" s="7"/>
      <c r="C97" s="22">
        <f t="shared" ca="1" si="14"/>
        <v>45429</v>
      </c>
      <c r="D97" s="23">
        <f t="shared" si="15"/>
        <v>887.5</v>
      </c>
      <c r="E97" s="19" t="str">
        <f t="shared" ca="1" si="16"/>
        <v>NVDA  240517P00887500</v>
      </c>
      <c r="F97" s="20" t="str">
        <f ca="1">_xll.xlqName(E97,tda)</f>
        <v>#N/A</v>
      </c>
      <c r="G97" s="20" t="str">
        <f t="shared" ca="1" si="17"/>
        <v>BAD</v>
      </c>
    </row>
    <row r="98" spans="1:7" ht="15" customHeight="1" x14ac:dyDescent="0.55000000000000004">
      <c r="A98" s="7">
        <f t="shared" si="13"/>
        <v>2.5</v>
      </c>
      <c r="B98" s="7"/>
      <c r="C98" s="22">
        <f t="shared" ca="1" si="14"/>
        <v>45429</v>
      </c>
      <c r="D98" s="23">
        <f t="shared" si="15"/>
        <v>890</v>
      </c>
      <c r="E98" s="19" t="str">
        <f t="shared" ca="1" si="16"/>
        <v>NVDA  240517P00890000</v>
      </c>
      <c r="F98" s="20" t="str">
        <f ca="1">_xll.xlqName(E98,tda)</f>
        <v>NVDA 05/17/2024 890.00 P</v>
      </c>
      <c r="G98" s="20" t="str">
        <f t="shared" ca="1" si="17"/>
        <v/>
      </c>
    </row>
    <row r="99" spans="1:7" ht="15" customHeight="1" x14ac:dyDescent="0.55000000000000004">
      <c r="A99" s="7">
        <f t="shared" si="13"/>
        <v>2.5</v>
      </c>
      <c r="B99" s="7"/>
      <c r="C99" s="22">
        <f t="shared" ca="1" si="14"/>
        <v>45429</v>
      </c>
      <c r="D99" s="23">
        <f t="shared" si="15"/>
        <v>892.5</v>
      </c>
      <c r="E99" s="19" t="str">
        <f t="shared" ca="1" si="16"/>
        <v>NVDA  240517P00892500</v>
      </c>
      <c r="F99" s="20" t="str">
        <f ca="1">_xll.xlqName(E99,tda)</f>
        <v>#N/A</v>
      </c>
      <c r="G99" s="20" t="str">
        <f t="shared" ca="1" si="17"/>
        <v>BAD</v>
      </c>
    </row>
    <row r="100" spans="1:7" ht="15" customHeight="1" x14ac:dyDescent="0.55000000000000004">
      <c r="A100" s="7">
        <f t="shared" si="13"/>
        <v>2.5</v>
      </c>
      <c r="B100" s="7"/>
      <c r="C100" s="22">
        <f t="shared" ref="C100:C150" ca="1" si="18">IF(D100&gt;D99,C99,INDEX($I$14:$I$50,VLOOKUP(C99,$I$14:$J$50,2)+1))</f>
        <v>45429</v>
      </c>
      <c r="D100" s="23">
        <f t="shared" ref="D100:D150" si="19">IF(D99+A100&lt;=$K$8,D99+A100,$K$6)</f>
        <v>895</v>
      </c>
      <c r="E100" s="19" t="str">
        <f t="shared" ref="E100:E150" ca="1" si="20">CONCATENATE(LEFT($K$2 &amp; "      ",6),TEXT(MOD(YEAR(C100),100),"00"),TEXT(MONTH(C100),"00"),TEXT(DAY(C100),"00"),$K$3,RIGHT("0000000"&amp;(D100*1000),8))</f>
        <v>NVDA  240517P00895000</v>
      </c>
      <c r="F100" s="20" t="str">
        <f ca="1">_xll.xlqName(E100,tda)</f>
        <v>NVDA 05/17/2024 895.00 P</v>
      </c>
      <c r="G100" s="20" t="str">
        <f t="shared" ref="G100:G150" ca="1" si="21">IF(AND(ISTEXT(F100),(F100&lt;&gt;"#N/A"),(F100&lt;&gt;"Busy...")),"","BAD")</f>
        <v/>
      </c>
    </row>
    <row r="101" spans="1:7" ht="15" customHeight="1" x14ac:dyDescent="0.55000000000000004">
      <c r="A101" s="7">
        <f t="shared" si="13"/>
        <v>2.5</v>
      </c>
      <c r="B101" s="7"/>
      <c r="C101" s="22">
        <f t="shared" ca="1" si="18"/>
        <v>45429</v>
      </c>
      <c r="D101" s="23">
        <f t="shared" si="19"/>
        <v>897.5</v>
      </c>
      <c r="E101" s="19" t="str">
        <f t="shared" ca="1" si="20"/>
        <v>NVDA  240517P00897500</v>
      </c>
      <c r="F101" s="20" t="str">
        <f ca="1">_xll.xlqName(E101,tda)</f>
        <v>#N/A</v>
      </c>
      <c r="G101" s="20" t="str">
        <f t="shared" ca="1" si="21"/>
        <v>BAD</v>
      </c>
    </row>
    <row r="102" spans="1:7" ht="15" customHeight="1" x14ac:dyDescent="0.55000000000000004">
      <c r="A102" s="7">
        <f t="shared" si="13"/>
        <v>2.5</v>
      </c>
      <c r="B102" s="7"/>
      <c r="C102" s="22">
        <f t="shared" ca="1" si="18"/>
        <v>45429</v>
      </c>
      <c r="D102" s="23">
        <f t="shared" si="19"/>
        <v>900</v>
      </c>
      <c r="E102" s="19" t="str">
        <f t="shared" ca="1" si="20"/>
        <v>NVDA  240517P00900000</v>
      </c>
      <c r="F102" s="20" t="str">
        <f ca="1">_xll.xlqName(E102,tda)</f>
        <v>NVDA 05/17/2024 900.00 P</v>
      </c>
      <c r="G102" s="20" t="str">
        <f t="shared" ca="1" si="21"/>
        <v/>
      </c>
    </row>
    <row r="103" spans="1:7" ht="15" customHeight="1" x14ac:dyDescent="0.55000000000000004">
      <c r="A103" s="7">
        <f t="shared" si="13"/>
        <v>2.5</v>
      </c>
      <c r="B103" s="7"/>
      <c r="C103" s="22">
        <f t="shared" ca="1" si="18"/>
        <v>45429</v>
      </c>
      <c r="D103" s="23">
        <f t="shared" si="19"/>
        <v>902.5</v>
      </c>
      <c r="E103" s="19" t="str">
        <f t="shared" ca="1" si="20"/>
        <v>NVDA  240517P00902500</v>
      </c>
      <c r="F103" s="20" t="str">
        <f ca="1">_xll.xlqName(E103,tda)</f>
        <v>#N/A</v>
      </c>
      <c r="G103" s="20" t="str">
        <f t="shared" ca="1" si="21"/>
        <v>BAD</v>
      </c>
    </row>
    <row r="104" spans="1:7" ht="15" customHeight="1" x14ac:dyDescent="0.55000000000000004">
      <c r="A104" s="7">
        <f t="shared" si="13"/>
        <v>2.5</v>
      </c>
      <c r="B104" s="7"/>
      <c r="C104" s="22">
        <f t="shared" ca="1" si="18"/>
        <v>45429</v>
      </c>
      <c r="D104" s="23">
        <f t="shared" si="19"/>
        <v>905</v>
      </c>
      <c r="E104" s="19" t="str">
        <f t="shared" ca="1" si="20"/>
        <v>NVDA  240517P00905000</v>
      </c>
      <c r="F104" s="20" t="str">
        <f ca="1">_xll.xlqName(E104,tda)</f>
        <v>NVDA 05/17/2024 905.00 P</v>
      </c>
      <c r="G104" s="20" t="str">
        <f t="shared" ca="1" si="21"/>
        <v/>
      </c>
    </row>
    <row r="105" spans="1:7" ht="15" customHeight="1" x14ac:dyDescent="0.55000000000000004">
      <c r="A105" s="7">
        <f t="shared" si="13"/>
        <v>2.5</v>
      </c>
      <c r="B105" s="7"/>
      <c r="C105" s="22">
        <f t="shared" ca="1" si="18"/>
        <v>45429</v>
      </c>
      <c r="D105" s="23">
        <f t="shared" si="19"/>
        <v>907.5</v>
      </c>
      <c r="E105" s="19" t="str">
        <f t="shared" ca="1" si="20"/>
        <v>NVDA  240517P00907500</v>
      </c>
      <c r="F105" s="20" t="str">
        <f ca="1">_xll.xlqName(E105,tda)</f>
        <v>#N/A</v>
      </c>
      <c r="G105" s="20" t="str">
        <f t="shared" ca="1" si="21"/>
        <v>BAD</v>
      </c>
    </row>
    <row r="106" spans="1:7" ht="15" customHeight="1" x14ac:dyDescent="0.55000000000000004">
      <c r="A106" s="7">
        <f t="shared" si="13"/>
        <v>2.5</v>
      </c>
      <c r="B106" s="7"/>
      <c r="C106" s="22">
        <f t="shared" ca="1" si="18"/>
        <v>45429</v>
      </c>
      <c r="D106" s="23">
        <f t="shared" si="19"/>
        <v>910</v>
      </c>
      <c r="E106" s="19" t="str">
        <f t="shared" ca="1" si="20"/>
        <v>NVDA  240517P00910000</v>
      </c>
      <c r="F106" s="20" t="str">
        <f ca="1">_xll.xlqName(E106,tda)</f>
        <v>NVDA 05/17/2024 910.00 P</v>
      </c>
      <c r="G106" s="20" t="str">
        <f t="shared" ca="1" si="21"/>
        <v/>
      </c>
    </row>
    <row r="107" spans="1:7" ht="15" customHeight="1" x14ac:dyDescent="0.55000000000000004">
      <c r="A107" s="7">
        <f t="shared" si="13"/>
        <v>2.5</v>
      </c>
      <c r="B107" s="7"/>
      <c r="C107" s="22">
        <f t="shared" ca="1" si="18"/>
        <v>45429</v>
      </c>
      <c r="D107" s="23">
        <f t="shared" si="19"/>
        <v>912.5</v>
      </c>
      <c r="E107" s="19" t="str">
        <f t="shared" ca="1" si="20"/>
        <v>NVDA  240517P00912500</v>
      </c>
      <c r="F107" s="20" t="str">
        <f ca="1">_xll.xlqName(E107,tda)</f>
        <v>#N/A</v>
      </c>
      <c r="G107" s="20" t="str">
        <f t="shared" ca="1" si="21"/>
        <v>BAD</v>
      </c>
    </row>
    <row r="108" spans="1:7" ht="15" customHeight="1" x14ac:dyDescent="0.55000000000000004">
      <c r="A108" s="7">
        <f t="shared" si="13"/>
        <v>2.5</v>
      </c>
      <c r="B108" s="7"/>
      <c r="C108" s="22">
        <f t="shared" ca="1" si="18"/>
        <v>45429</v>
      </c>
      <c r="D108" s="23">
        <f t="shared" si="19"/>
        <v>915</v>
      </c>
      <c r="E108" s="19" t="str">
        <f t="shared" ca="1" si="20"/>
        <v>NVDA  240517P00915000</v>
      </c>
      <c r="F108" s="20" t="str">
        <f ca="1">_xll.xlqName(E108,tda)</f>
        <v>NVDA 05/17/2024 915.00 P</v>
      </c>
      <c r="G108" s="20" t="str">
        <f t="shared" ca="1" si="21"/>
        <v/>
      </c>
    </row>
    <row r="109" spans="1:7" ht="15" customHeight="1" x14ac:dyDescent="0.55000000000000004">
      <c r="A109" s="7">
        <f t="shared" si="13"/>
        <v>2.5</v>
      </c>
      <c r="B109" s="7"/>
      <c r="C109" s="22">
        <f t="shared" ca="1" si="18"/>
        <v>45429</v>
      </c>
      <c r="D109" s="23">
        <f t="shared" si="19"/>
        <v>917.5</v>
      </c>
      <c r="E109" s="19" t="str">
        <f t="shared" ca="1" si="20"/>
        <v>NVDA  240517P00917500</v>
      </c>
      <c r="F109" s="20" t="str">
        <f ca="1">_xll.xlqName(E109,tda)</f>
        <v>#N/A</v>
      </c>
      <c r="G109" s="20" t="str">
        <f t="shared" ca="1" si="21"/>
        <v>BAD</v>
      </c>
    </row>
    <row r="110" spans="1:7" ht="15" customHeight="1" x14ac:dyDescent="0.55000000000000004">
      <c r="A110" s="7">
        <f t="shared" si="13"/>
        <v>2.5</v>
      </c>
      <c r="B110" s="7"/>
      <c r="C110" s="22">
        <f t="shared" ca="1" si="18"/>
        <v>45436</v>
      </c>
      <c r="D110" s="23">
        <f t="shared" si="19"/>
        <v>650</v>
      </c>
      <c r="E110" s="19" t="str">
        <f t="shared" ca="1" si="20"/>
        <v>NVDA  240524P00650000</v>
      </c>
      <c r="F110" s="20" t="str">
        <f ca="1">_xll.xlqName(E110,tda)</f>
        <v>NVDA 05/24/2024 650.00 P</v>
      </c>
      <c r="G110" s="20" t="str">
        <f t="shared" ca="1" si="21"/>
        <v/>
      </c>
    </row>
    <row r="111" spans="1:7" ht="15" customHeight="1" x14ac:dyDescent="0.55000000000000004">
      <c r="A111" s="7">
        <f t="shared" si="13"/>
        <v>2.5</v>
      </c>
      <c r="B111" s="7"/>
      <c r="C111" s="22">
        <f t="shared" ca="1" si="18"/>
        <v>45436</v>
      </c>
      <c r="D111" s="23">
        <f t="shared" si="19"/>
        <v>652.5</v>
      </c>
      <c r="E111" s="19" t="str">
        <f t="shared" ca="1" si="20"/>
        <v>NVDA  240524P00652500</v>
      </c>
      <c r="F111" s="20" t="str">
        <f ca="1">_xll.xlqName(E111,tda)</f>
        <v>#N/A</v>
      </c>
      <c r="G111" s="20" t="str">
        <f t="shared" ca="1" si="21"/>
        <v>BAD</v>
      </c>
    </row>
    <row r="112" spans="1:7" ht="15" customHeight="1" x14ac:dyDescent="0.55000000000000004">
      <c r="A112" s="7">
        <f t="shared" si="13"/>
        <v>2.5</v>
      </c>
      <c r="B112" s="7"/>
      <c r="C112" s="22">
        <f t="shared" ca="1" si="18"/>
        <v>45436</v>
      </c>
      <c r="D112" s="23">
        <f t="shared" si="19"/>
        <v>655</v>
      </c>
      <c r="E112" s="19" t="str">
        <f t="shared" ca="1" si="20"/>
        <v>NVDA  240524P00655000</v>
      </c>
      <c r="F112" s="20" t="str">
        <f ca="1">_xll.xlqName(E112,tda)</f>
        <v>NVDA 05/24/2024 655.00 P</v>
      </c>
      <c r="G112" s="20" t="str">
        <f t="shared" ca="1" si="21"/>
        <v/>
      </c>
    </row>
    <row r="113" spans="1:7" ht="15" customHeight="1" x14ac:dyDescent="0.55000000000000004">
      <c r="A113" s="7">
        <f t="shared" si="13"/>
        <v>2.5</v>
      </c>
      <c r="B113" s="7"/>
      <c r="C113" s="22">
        <f t="shared" ca="1" si="18"/>
        <v>45436</v>
      </c>
      <c r="D113" s="23">
        <f t="shared" si="19"/>
        <v>657.5</v>
      </c>
      <c r="E113" s="19" t="str">
        <f t="shared" ca="1" si="20"/>
        <v>NVDA  240524P00657500</v>
      </c>
      <c r="F113" s="20" t="str">
        <f ca="1">_xll.xlqName(E113,tda)</f>
        <v>#N/A</v>
      </c>
      <c r="G113" s="20" t="str">
        <f t="shared" ca="1" si="21"/>
        <v>BAD</v>
      </c>
    </row>
    <row r="114" spans="1:7" ht="15" customHeight="1" x14ac:dyDescent="0.55000000000000004">
      <c r="A114" s="7">
        <f t="shared" si="13"/>
        <v>2.5</v>
      </c>
      <c r="B114" s="7"/>
      <c r="C114" s="22">
        <f t="shared" ca="1" si="18"/>
        <v>45436</v>
      </c>
      <c r="D114" s="23">
        <f t="shared" si="19"/>
        <v>660</v>
      </c>
      <c r="E114" s="19" t="str">
        <f t="shared" ca="1" si="20"/>
        <v>NVDA  240524P00660000</v>
      </c>
      <c r="F114" s="20" t="str">
        <f ca="1">_xll.xlqName(E114,tda)</f>
        <v>NVDA 05/24/2024 660.00 P</v>
      </c>
      <c r="G114" s="20" t="str">
        <f t="shared" ca="1" si="21"/>
        <v/>
      </c>
    </row>
    <row r="115" spans="1:7" ht="15" customHeight="1" x14ac:dyDescent="0.55000000000000004">
      <c r="A115" s="7">
        <f t="shared" si="13"/>
        <v>2.5</v>
      </c>
      <c r="B115" s="7"/>
      <c r="C115" s="22">
        <f t="shared" ca="1" si="18"/>
        <v>45436</v>
      </c>
      <c r="D115" s="23">
        <f t="shared" si="19"/>
        <v>662.5</v>
      </c>
      <c r="E115" s="19" t="str">
        <f t="shared" ca="1" si="20"/>
        <v>NVDA  240524P00662500</v>
      </c>
      <c r="F115" s="20" t="str">
        <f ca="1">_xll.xlqName(E115,tda)</f>
        <v>#N/A</v>
      </c>
      <c r="G115" s="20" t="str">
        <f t="shared" ca="1" si="21"/>
        <v>BAD</v>
      </c>
    </row>
    <row r="116" spans="1:7" ht="15" customHeight="1" x14ac:dyDescent="0.55000000000000004">
      <c r="A116" s="7">
        <f t="shared" si="13"/>
        <v>2.5</v>
      </c>
      <c r="B116" s="7"/>
      <c r="C116" s="22">
        <f t="shared" ca="1" si="18"/>
        <v>45436</v>
      </c>
      <c r="D116" s="23">
        <f t="shared" si="19"/>
        <v>665</v>
      </c>
      <c r="E116" s="19" t="str">
        <f t="shared" ca="1" si="20"/>
        <v>NVDA  240524P00665000</v>
      </c>
      <c r="F116" s="20" t="str">
        <f ca="1">_xll.xlqName(E116,tda)</f>
        <v>NVDA 05/24/2024 665.00 P</v>
      </c>
      <c r="G116" s="20" t="str">
        <f t="shared" ca="1" si="21"/>
        <v/>
      </c>
    </row>
    <row r="117" spans="1:7" ht="15" customHeight="1" x14ac:dyDescent="0.55000000000000004">
      <c r="A117" s="7">
        <f t="shared" si="13"/>
        <v>2.5</v>
      </c>
      <c r="B117" s="7"/>
      <c r="C117" s="22">
        <f t="shared" ca="1" si="18"/>
        <v>45436</v>
      </c>
      <c r="D117" s="23">
        <f t="shared" si="19"/>
        <v>667.5</v>
      </c>
      <c r="E117" s="19" t="str">
        <f t="shared" ca="1" si="20"/>
        <v>NVDA  240524P00667500</v>
      </c>
      <c r="F117" s="20" t="str">
        <f ca="1">_xll.xlqName(E117,tda)</f>
        <v>#N/A</v>
      </c>
      <c r="G117" s="20" t="str">
        <f t="shared" ca="1" si="21"/>
        <v>BAD</v>
      </c>
    </row>
    <row r="118" spans="1:7" ht="15" customHeight="1" x14ac:dyDescent="0.55000000000000004">
      <c r="A118" s="7">
        <f t="shared" si="13"/>
        <v>2.5</v>
      </c>
      <c r="B118" s="7"/>
      <c r="C118" s="22">
        <f t="shared" ca="1" si="18"/>
        <v>45436</v>
      </c>
      <c r="D118" s="23">
        <f t="shared" si="19"/>
        <v>670</v>
      </c>
      <c r="E118" s="19" t="str">
        <f t="shared" ca="1" si="20"/>
        <v>NVDA  240524P00670000</v>
      </c>
      <c r="F118" s="20" t="str">
        <f ca="1">_xll.xlqName(E118,tda)</f>
        <v>NVDA 05/24/2024 670.00 P</v>
      </c>
      <c r="G118" s="20" t="str">
        <f t="shared" ca="1" si="21"/>
        <v/>
      </c>
    </row>
    <row r="119" spans="1:7" ht="15" customHeight="1" x14ac:dyDescent="0.55000000000000004">
      <c r="A119" s="7">
        <f t="shared" si="13"/>
        <v>2.5</v>
      </c>
      <c r="B119" s="7"/>
      <c r="C119" s="22">
        <f t="shared" ca="1" si="18"/>
        <v>45436</v>
      </c>
      <c r="D119" s="23">
        <f t="shared" si="19"/>
        <v>672.5</v>
      </c>
      <c r="E119" s="19" t="str">
        <f t="shared" ca="1" si="20"/>
        <v>NVDA  240524P00672500</v>
      </c>
      <c r="F119" s="20" t="str">
        <f ca="1">_xll.xlqName(E119,tda)</f>
        <v>#N/A</v>
      </c>
      <c r="G119" s="20" t="str">
        <f t="shared" ca="1" si="21"/>
        <v>BAD</v>
      </c>
    </row>
    <row r="120" spans="1:7" ht="15" customHeight="1" x14ac:dyDescent="0.55000000000000004">
      <c r="A120" s="7">
        <f t="shared" si="13"/>
        <v>2.5</v>
      </c>
      <c r="B120" s="7"/>
      <c r="C120" s="22">
        <f t="shared" ca="1" si="18"/>
        <v>45436</v>
      </c>
      <c r="D120" s="23">
        <f t="shared" si="19"/>
        <v>675</v>
      </c>
      <c r="E120" s="19" t="str">
        <f t="shared" ca="1" si="20"/>
        <v>NVDA  240524P00675000</v>
      </c>
      <c r="F120" s="20" t="str">
        <f ca="1">_xll.xlqName(E120,tda)</f>
        <v>NVDA 05/24/2024 675.00 P</v>
      </c>
      <c r="G120" s="20" t="str">
        <f t="shared" ca="1" si="21"/>
        <v/>
      </c>
    </row>
    <row r="121" spans="1:7" ht="15" customHeight="1" x14ac:dyDescent="0.55000000000000004">
      <c r="A121" s="7">
        <f t="shared" si="13"/>
        <v>2.5</v>
      </c>
      <c r="B121" s="7"/>
      <c r="C121" s="22">
        <f t="shared" ca="1" si="18"/>
        <v>45436</v>
      </c>
      <c r="D121" s="23">
        <f t="shared" si="19"/>
        <v>677.5</v>
      </c>
      <c r="E121" s="19" t="str">
        <f t="shared" ca="1" si="20"/>
        <v>NVDA  240524P00677500</v>
      </c>
      <c r="F121" s="20" t="str">
        <f ca="1">_xll.xlqName(E121,tda)</f>
        <v>#N/A</v>
      </c>
      <c r="G121" s="20" t="str">
        <f t="shared" ca="1" si="21"/>
        <v>BAD</v>
      </c>
    </row>
    <row r="122" spans="1:7" ht="15" customHeight="1" x14ac:dyDescent="0.55000000000000004">
      <c r="A122" s="7">
        <f t="shared" si="13"/>
        <v>2.5</v>
      </c>
      <c r="B122" s="7"/>
      <c r="C122" s="22">
        <f t="shared" ca="1" si="18"/>
        <v>45436</v>
      </c>
      <c r="D122" s="23">
        <f t="shared" si="19"/>
        <v>680</v>
      </c>
      <c r="E122" s="19" t="str">
        <f t="shared" ca="1" si="20"/>
        <v>NVDA  240524P00680000</v>
      </c>
      <c r="F122" s="20" t="str">
        <f ca="1">_xll.xlqName(E122,tda)</f>
        <v>NVDA 05/24/2024 680.00 P</v>
      </c>
      <c r="G122" s="20" t="str">
        <f t="shared" ca="1" si="21"/>
        <v/>
      </c>
    </row>
    <row r="123" spans="1:7" ht="15" customHeight="1" x14ac:dyDescent="0.55000000000000004">
      <c r="A123" s="7">
        <f t="shared" si="13"/>
        <v>2.5</v>
      </c>
      <c r="B123" s="7"/>
      <c r="C123" s="22">
        <f t="shared" ca="1" si="18"/>
        <v>45436</v>
      </c>
      <c r="D123" s="23">
        <f t="shared" si="19"/>
        <v>682.5</v>
      </c>
      <c r="E123" s="19" t="str">
        <f t="shared" ca="1" si="20"/>
        <v>NVDA  240524P00682500</v>
      </c>
      <c r="F123" s="20" t="str">
        <f ca="1">_xll.xlqName(E123,tda)</f>
        <v>#N/A</v>
      </c>
      <c r="G123" s="20" t="str">
        <f t="shared" ca="1" si="21"/>
        <v>BAD</v>
      </c>
    </row>
    <row r="124" spans="1:7" ht="15" customHeight="1" x14ac:dyDescent="0.55000000000000004">
      <c r="A124" s="7">
        <f t="shared" si="13"/>
        <v>2.5</v>
      </c>
      <c r="B124" s="7"/>
      <c r="C124" s="22">
        <f t="shared" ca="1" si="18"/>
        <v>45436</v>
      </c>
      <c r="D124" s="23">
        <f t="shared" si="19"/>
        <v>685</v>
      </c>
      <c r="E124" s="19" t="str">
        <f t="shared" ca="1" si="20"/>
        <v>NVDA  240524P00685000</v>
      </c>
      <c r="F124" s="20" t="str">
        <f ca="1">_xll.xlqName(E124,tda)</f>
        <v>NVDA 05/24/2024 685.00 P</v>
      </c>
      <c r="G124" s="20" t="str">
        <f t="shared" ca="1" si="21"/>
        <v/>
      </c>
    </row>
    <row r="125" spans="1:7" ht="15" customHeight="1" x14ac:dyDescent="0.55000000000000004">
      <c r="A125" s="7">
        <f t="shared" si="13"/>
        <v>2.5</v>
      </c>
      <c r="B125" s="7"/>
      <c r="C125" s="22">
        <f t="shared" ca="1" si="18"/>
        <v>45436</v>
      </c>
      <c r="D125" s="23">
        <f t="shared" si="19"/>
        <v>687.5</v>
      </c>
      <c r="E125" s="19" t="str">
        <f t="shared" ca="1" si="20"/>
        <v>NVDA  240524P00687500</v>
      </c>
      <c r="F125" s="20" t="str">
        <f ca="1">_xll.xlqName(E125,tda)</f>
        <v>#N/A</v>
      </c>
      <c r="G125" s="20" t="str">
        <f t="shared" ca="1" si="21"/>
        <v>BAD</v>
      </c>
    </row>
    <row r="126" spans="1:7" ht="15" customHeight="1" x14ac:dyDescent="0.55000000000000004">
      <c r="A126" s="7">
        <f t="shared" si="13"/>
        <v>2.5</v>
      </c>
      <c r="B126" s="7"/>
      <c r="C126" s="22">
        <f t="shared" ca="1" si="18"/>
        <v>45436</v>
      </c>
      <c r="D126" s="23">
        <f t="shared" si="19"/>
        <v>690</v>
      </c>
      <c r="E126" s="19" t="str">
        <f t="shared" ca="1" si="20"/>
        <v>NVDA  240524P00690000</v>
      </c>
      <c r="F126" s="20" t="str">
        <f ca="1">_xll.xlqName(E126,tda)</f>
        <v>NVDA 05/24/2024 690.00 P</v>
      </c>
      <c r="G126" s="20" t="str">
        <f t="shared" ca="1" si="21"/>
        <v/>
      </c>
    </row>
    <row r="127" spans="1:7" ht="15" customHeight="1" x14ac:dyDescent="0.55000000000000004">
      <c r="A127" s="7">
        <f t="shared" si="13"/>
        <v>2.5</v>
      </c>
      <c r="B127" s="7"/>
      <c r="C127" s="22">
        <f t="shared" ca="1" si="18"/>
        <v>45436</v>
      </c>
      <c r="D127" s="23">
        <f t="shared" si="19"/>
        <v>692.5</v>
      </c>
      <c r="E127" s="19" t="str">
        <f t="shared" ca="1" si="20"/>
        <v>NVDA  240524P00692500</v>
      </c>
      <c r="F127" s="20" t="str">
        <f ca="1">_xll.xlqName(E127,tda)</f>
        <v>#N/A</v>
      </c>
      <c r="G127" s="20" t="str">
        <f t="shared" ca="1" si="21"/>
        <v>BAD</v>
      </c>
    </row>
    <row r="128" spans="1:7" ht="15" customHeight="1" x14ac:dyDescent="0.55000000000000004">
      <c r="A128" s="7">
        <f t="shared" si="13"/>
        <v>2.5</v>
      </c>
      <c r="B128" s="7"/>
      <c r="C128" s="22">
        <f t="shared" ca="1" si="18"/>
        <v>45436</v>
      </c>
      <c r="D128" s="23">
        <f t="shared" si="19"/>
        <v>695</v>
      </c>
      <c r="E128" s="19" t="str">
        <f t="shared" ca="1" si="20"/>
        <v>NVDA  240524P00695000</v>
      </c>
      <c r="F128" s="20" t="str">
        <f ca="1">_xll.xlqName(E128,tda)</f>
        <v>NVDA 05/24/2024 695.00 P</v>
      </c>
      <c r="G128" s="20" t="str">
        <f t="shared" ca="1" si="21"/>
        <v/>
      </c>
    </row>
    <row r="129" spans="1:7" ht="15" customHeight="1" x14ac:dyDescent="0.55000000000000004">
      <c r="A129" s="7">
        <f t="shared" si="13"/>
        <v>2.5</v>
      </c>
      <c r="B129" s="7"/>
      <c r="C129" s="22">
        <f t="shared" ca="1" si="18"/>
        <v>45436</v>
      </c>
      <c r="D129" s="23">
        <f t="shared" si="19"/>
        <v>697.5</v>
      </c>
      <c r="E129" s="19" t="str">
        <f t="shared" ca="1" si="20"/>
        <v>NVDA  240524P00697500</v>
      </c>
      <c r="F129" s="20" t="str">
        <f ca="1">_xll.xlqName(E129,tda)</f>
        <v>#N/A</v>
      </c>
      <c r="G129" s="20" t="str">
        <f t="shared" ca="1" si="21"/>
        <v>BAD</v>
      </c>
    </row>
    <row r="130" spans="1:7" ht="15" customHeight="1" x14ac:dyDescent="0.55000000000000004">
      <c r="A130" s="7">
        <f t="shared" si="13"/>
        <v>2.5</v>
      </c>
      <c r="B130" s="7"/>
      <c r="C130" s="22">
        <f t="shared" ca="1" si="18"/>
        <v>45436</v>
      </c>
      <c r="D130" s="23">
        <f t="shared" si="19"/>
        <v>700</v>
      </c>
      <c r="E130" s="19" t="str">
        <f t="shared" ca="1" si="20"/>
        <v>NVDA  240524P00700000</v>
      </c>
      <c r="F130" s="20" t="str">
        <f ca="1">_xll.xlqName(E130,tda)</f>
        <v>NVDA 05/24/2024 700.00 P</v>
      </c>
      <c r="G130" s="20" t="str">
        <f t="shared" ca="1" si="21"/>
        <v/>
      </c>
    </row>
    <row r="131" spans="1:7" ht="15" customHeight="1" x14ac:dyDescent="0.55000000000000004">
      <c r="A131" s="7">
        <f t="shared" ref="A131:A194" si="22">$K$9</f>
        <v>2.5</v>
      </c>
      <c r="B131" s="7"/>
      <c r="C131" s="22">
        <f t="shared" ca="1" si="18"/>
        <v>45436</v>
      </c>
      <c r="D131" s="23">
        <f t="shared" si="19"/>
        <v>702.5</v>
      </c>
      <c r="E131" s="19" t="str">
        <f t="shared" ca="1" si="20"/>
        <v>NVDA  240524P00702500</v>
      </c>
      <c r="F131" s="20" t="str">
        <f ca="1">_xll.xlqName(E131,tda)</f>
        <v>#N/A</v>
      </c>
      <c r="G131" s="20" t="str">
        <f t="shared" ca="1" si="21"/>
        <v>BAD</v>
      </c>
    </row>
    <row r="132" spans="1:7" ht="15" customHeight="1" x14ac:dyDescent="0.55000000000000004">
      <c r="A132" s="7">
        <f t="shared" si="22"/>
        <v>2.5</v>
      </c>
      <c r="B132" s="7"/>
      <c r="C132" s="22">
        <f t="shared" ca="1" si="18"/>
        <v>45436</v>
      </c>
      <c r="D132" s="23">
        <f t="shared" si="19"/>
        <v>705</v>
      </c>
      <c r="E132" s="19" t="str">
        <f t="shared" ca="1" si="20"/>
        <v>NVDA  240524P00705000</v>
      </c>
      <c r="F132" s="20" t="str">
        <f ca="1">_xll.xlqName(E132,tda)</f>
        <v>NVDA 05/24/2024 705.00 P</v>
      </c>
      <c r="G132" s="20" t="str">
        <f t="shared" ca="1" si="21"/>
        <v/>
      </c>
    </row>
    <row r="133" spans="1:7" ht="15" customHeight="1" x14ac:dyDescent="0.55000000000000004">
      <c r="A133" s="7">
        <f t="shared" si="22"/>
        <v>2.5</v>
      </c>
      <c r="B133" s="7"/>
      <c r="C133" s="22">
        <f t="shared" ca="1" si="18"/>
        <v>45436</v>
      </c>
      <c r="D133" s="23">
        <f t="shared" si="19"/>
        <v>707.5</v>
      </c>
      <c r="E133" s="19" t="str">
        <f t="shared" ca="1" si="20"/>
        <v>NVDA  240524P00707500</v>
      </c>
      <c r="F133" s="20" t="str">
        <f ca="1">_xll.xlqName(E133,tda)</f>
        <v>#N/A</v>
      </c>
      <c r="G133" s="20" t="str">
        <f t="shared" ca="1" si="21"/>
        <v>BAD</v>
      </c>
    </row>
    <row r="134" spans="1:7" ht="15" customHeight="1" x14ac:dyDescent="0.55000000000000004">
      <c r="A134" s="7">
        <f t="shared" si="22"/>
        <v>2.5</v>
      </c>
      <c r="B134" s="7"/>
      <c r="C134" s="22">
        <f t="shared" ca="1" si="18"/>
        <v>45436</v>
      </c>
      <c r="D134" s="23">
        <f t="shared" si="19"/>
        <v>710</v>
      </c>
      <c r="E134" s="19" t="str">
        <f t="shared" ca="1" si="20"/>
        <v>NVDA  240524P00710000</v>
      </c>
      <c r="F134" s="20" t="str">
        <f ca="1">_xll.xlqName(E134,tda)</f>
        <v>NVDA 05/24/2024 710.00 P</v>
      </c>
      <c r="G134" s="20" t="str">
        <f t="shared" ca="1" si="21"/>
        <v/>
      </c>
    </row>
    <row r="135" spans="1:7" ht="15" customHeight="1" x14ac:dyDescent="0.55000000000000004">
      <c r="A135" s="7">
        <f t="shared" si="22"/>
        <v>2.5</v>
      </c>
      <c r="B135" s="7"/>
      <c r="C135" s="22">
        <f t="shared" ca="1" si="18"/>
        <v>45436</v>
      </c>
      <c r="D135" s="23">
        <f t="shared" si="19"/>
        <v>712.5</v>
      </c>
      <c r="E135" s="19" t="str">
        <f t="shared" ca="1" si="20"/>
        <v>NVDA  240524P00712500</v>
      </c>
      <c r="F135" s="20" t="str">
        <f ca="1">_xll.xlqName(E135,tda)</f>
        <v>#N/A</v>
      </c>
      <c r="G135" s="20" t="str">
        <f t="shared" ca="1" si="21"/>
        <v>BAD</v>
      </c>
    </row>
    <row r="136" spans="1:7" ht="15" customHeight="1" x14ac:dyDescent="0.55000000000000004">
      <c r="A136" s="7">
        <f t="shared" si="22"/>
        <v>2.5</v>
      </c>
      <c r="B136" s="7"/>
      <c r="C136" s="22">
        <f t="shared" ca="1" si="18"/>
        <v>45436</v>
      </c>
      <c r="D136" s="23">
        <f t="shared" si="19"/>
        <v>715</v>
      </c>
      <c r="E136" s="19" t="str">
        <f t="shared" ca="1" si="20"/>
        <v>NVDA  240524P00715000</v>
      </c>
      <c r="F136" s="20" t="str">
        <f ca="1">_xll.xlqName(E136,tda)</f>
        <v>NVDA 05/24/2024 715.00 P</v>
      </c>
      <c r="G136" s="20" t="str">
        <f t="shared" ca="1" si="21"/>
        <v/>
      </c>
    </row>
    <row r="137" spans="1:7" ht="15" customHeight="1" x14ac:dyDescent="0.55000000000000004">
      <c r="A137" s="7">
        <f t="shared" si="22"/>
        <v>2.5</v>
      </c>
      <c r="B137" s="7"/>
      <c r="C137" s="22">
        <f t="shared" ca="1" si="18"/>
        <v>45436</v>
      </c>
      <c r="D137" s="23">
        <f t="shared" si="19"/>
        <v>717.5</v>
      </c>
      <c r="E137" s="19" t="str">
        <f t="shared" ca="1" si="20"/>
        <v>NVDA  240524P00717500</v>
      </c>
      <c r="F137" s="20" t="str">
        <f ca="1">_xll.xlqName(E137,tda)</f>
        <v>#N/A</v>
      </c>
      <c r="G137" s="20" t="str">
        <f t="shared" ca="1" si="21"/>
        <v>BAD</v>
      </c>
    </row>
    <row r="138" spans="1:7" ht="15" customHeight="1" x14ac:dyDescent="0.55000000000000004">
      <c r="A138" s="7">
        <f t="shared" si="22"/>
        <v>2.5</v>
      </c>
      <c r="B138" s="7"/>
      <c r="C138" s="22">
        <f t="shared" ca="1" si="18"/>
        <v>45436</v>
      </c>
      <c r="D138" s="23">
        <f t="shared" si="19"/>
        <v>720</v>
      </c>
      <c r="E138" s="19" t="str">
        <f t="shared" ca="1" si="20"/>
        <v>NVDA  240524P00720000</v>
      </c>
      <c r="F138" s="20" t="str">
        <f ca="1">_xll.xlqName(E138,tda)</f>
        <v>NVDA 05/24/2024 720.00 P</v>
      </c>
      <c r="G138" s="20" t="str">
        <f t="shared" ca="1" si="21"/>
        <v/>
      </c>
    </row>
    <row r="139" spans="1:7" ht="15" customHeight="1" x14ac:dyDescent="0.55000000000000004">
      <c r="A139" s="7">
        <f t="shared" si="22"/>
        <v>2.5</v>
      </c>
      <c r="B139" s="7"/>
      <c r="C139" s="22">
        <f t="shared" ca="1" si="18"/>
        <v>45436</v>
      </c>
      <c r="D139" s="23">
        <f t="shared" si="19"/>
        <v>722.5</v>
      </c>
      <c r="E139" s="19" t="str">
        <f t="shared" ca="1" si="20"/>
        <v>NVDA  240524P00722500</v>
      </c>
      <c r="F139" s="20" t="str">
        <f ca="1">_xll.xlqName(E139,tda)</f>
        <v>#N/A</v>
      </c>
      <c r="G139" s="20" t="str">
        <f t="shared" ca="1" si="21"/>
        <v>BAD</v>
      </c>
    </row>
    <row r="140" spans="1:7" ht="15" customHeight="1" x14ac:dyDescent="0.55000000000000004">
      <c r="A140" s="7">
        <f t="shared" si="22"/>
        <v>2.5</v>
      </c>
      <c r="B140" s="7"/>
      <c r="C140" s="22">
        <f t="shared" ca="1" si="18"/>
        <v>45436</v>
      </c>
      <c r="D140" s="23">
        <f t="shared" si="19"/>
        <v>725</v>
      </c>
      <c r="E140" s="19" t="str">
        <f t="shared" ca="1" si="20"/>
        <v>NVDA  240524P00725000</v>
      </c>
      <c r="F140" s="20" t="str">
        <f ca="1">_xll.xlqName(E140,tda)</f>
        <v>NVDA 05/24/2024 725.00 P</v>
      </c>
      <c r="G140" s="20" t="str">
        <f t="shared" ca="1" si="21"/>
        <v/>
      </c>
    </row>
    <row r="141" spans="1:7" ht="15" customHeight="1" x14ac:dyDescent="0.55000000000000004">
      <c r="A141" s="7">
        <f t="shared" si="22"/>
        <v>2.5</v>
      </c>
      <c r="B141" s="7"/>
      <c r="C141" s="22">
        <f t="shared" ca="1" si="18"/>
        <v>45436</v>
      </c>
      <c r="D141" s="23">
        <f t="shared" si="19"/>
        <v>727.5</v>
      </c>
      <c r="E141" s="19" t="str">
        <f t="shared" ca="1" si="20"/>
        <v>NVDA  240524P00727500</v>
      </c>
      <c r="F141" s="20" t="str">
        <f ca="1">_xll.xlqName(E141,tda)</f>
        <v>#N/A</v>
      </c>
      <c r="G141" s="20" t="str">
        <f t="shared" ca="1" si="21"/>
        <v>BAD</v>
      </c>
    </row>
    <row r="142" spans="1:7" ht="15" customHeight="1" x14ac:dyDescent="0.55000000000000004">
      <c r="A142" s="7">
        <f t="shared" si="22"/>
        <v>2.5</v>
      </c>
      <c r="B142" s="7"/>
      <c r="C142" s="22">
        <f t="shared" ca="1" si="18"/>
        <v>45436</v>
      </c>
      <c r="D142" s="23">
        <f t="shared" si="19"/>
        <v>730</v>
      </c>
      <c r="E142" s="19" t="str">
        <f t="shared" ca="1" si="20"/>
        <v>NVDA  240524P00730000</v>
      </c>
      <c r="F142" s="20" t="str">
        <f ca="1">_xll.xlqName(E142,tda)</f>
        <v>NVDA 05/24/2024 730.00 P</v>
      </c>
      <c r="G142" s="20" t="str">
        <f t="shared" ca="1" si="21"/>
        <v/>
      </c>
    </row>
    <row r="143" spans="1:7" ht="15" customHeight="1" x14ac:dyDescent="0.55000000000000004">
      <c r="A143" s="7">
        <f t="shared" si="22"/>
        <v>2.5</v>
      </c>
      <c r="B143" s="7"/>
      <c r="C143" s="22">
        <f t="shared" ca="1" si="18"/>
        <v>45436</v>
      </c>
      <c r="D143" s="23">
        <f t="shared" si="19"/>
        <v>732.5</v>
      </c>
      <c r="E143" s="19" t="str">
        <f t="shared" ca="1" si="20"/>
        <v>NVDA  240524P00732500</v>
      </c>
      <c r="F143" s="20" t="str">
        <f ca="1">_xll.xlqName(E143,tda)</f>
        <v>#N/A</v>
      </c>
      <c r="G143" s="20" t="str">
        <f t="shared" ca="1" si="21"/>
        <v>BAD</v>
      </c>
    </row>
    <row r="144" spans="1:7" ht="15" customHeight="1" x14ac:dyDescent="0.55000000000000004">
      <c r="A144" s="7">
        <f t="shared" si="22"/>
        <v>2.5</v>
      </c>
      <c r="B144" s="7"/>
      <c r="C144" s="22">
        <f t="shared" ca="1" si="18"/>
        <v>45436</v>
      </c>
      <c r="D144" s="23">
        <f t="shared" si="19"/>
        <v>735</v>
      </c>
      <c r="E144" s="19" t="str">
        <f t="shared" ca="1" si="20"/>
        <v>NVDA  240524P00735000</v>
      </c>
      <c r="F144" s="20" t="str">
        <f ca="1">_xll.xlqName(E144,tda)</f>
        <v>NVDA 05/24/2024 735.00 P</v>
      </c>
      <c r="G144" s="20" t="str">
        <f t="shared" ca="1" si="21"/>
        <v/>
      </c>
    </row>
    <row r="145" spans="1:7" ht="15" customHeight="1" x14ac:dyDescent="0.55000000000000004">
      <c r="A145" s="7">
        <f t="shared" si="22"/>
        <v>2.5</v>
      </c>
      <c r="B145" s="7"/>
      <c r="C145" s="22">
        <f t="shared" ca="1" si="18"/>
        <v>45436</v>
      </c>
      <c r="D145" s="23">
        <f t="shared" si="19"/>
        <v>737.5</v>
      </c>
      <c r="E145" s="19" t="str">
        <f t="shared" ca="1" si="20"/>
        <v>NVDA  240524P00737500</v>
      </c>
      <c r="F145" s="20" t="str">
        <f ca="1">_xll.xlqName(E145,tda)</f>
        <v>#N/A</v>
      </c>
      <c r="G145" s="20" t="str">
        <f t="shared" ca="1" si="21"/>
        <v>BAD</v>
      </c>
    </row>
    <row r="146" spans="1:7" ht="15" customHeight="1" x14ac:dyDescent="0.55000000000000004">
      <c r="A146" s="7">
        <f t="shared" si="22"/>
        <v>2.5</v>
      </c>
      <c r="B146" s="7"/>
      <c r="C146" s="22">
        <f t="shared" ca="1" si="18"/>
        <v>45436</v>
      </c>
      <c r="D146" s="23">
        <f t="shared" si="19"/>
        <v>740</v>
      </c>
      <c r="E146" s="19" t="str">
        <f t="shared" ca="1" si="20"/>
        <v>NVDA  240524P00740000</v>
      </c>
      <c r="F146" s="20" t="str">
        <f ca="1">_xll.xlqName(E146,tda)</f>
        <v>NVDA 05/24/2024 740.00 P</v>
      </c>
      <c r="G146" s="20" t="str">
        <f t="shared" ca="1" si="21"/>
        <v/>
      </c>
    </row>
    <row r="147" spans="1:7" ht="15" customHeight="1" x14ac:dyDescent="0.55000000000000004">
      <c r="A147" s="7">
        <f t="shared" si="22"/>
        <v>2.5</v>
      </c>
      <c r="B147" s="7"/>
      <c r="C147" s="22">
        <f t="shared" ca="1" si="18"/>
        <v>45436</v>
      </c>
      <c r="D147" s="23">
        <f t="shared" si="19"/>
        <v>742.5</v>
      </c>
      <c r="E147" s="19" t="str">
        <f t="shared" ca="1" si="20"/>
        <v>NVDA  240524P00742500</v>
      </c>
      <c r="F147" s="20" t="str">
        <f ca="1">_xll.xlqName(E147,tda)</f>
        <v>#N/A</v>
      </c>
      <c r="G147" s="20" t="str">
        <f t="shared" ca="1" si="21"/>
        <v>BAD</v>
      </c>
    </row>
    <row r="148" spans="1:7" ht="15" customHeight="1" x14ac:dyDescent="0.55000000000000004">
      <c r="A148" s="7">
        <f t="shared" si="22"/>
        <v>2.5</v>
      </c>
      <c r="B148" s="7"/>
      <c r="C148" s="22">
        <f t="shared" ca="1" si="18"/>
        <v>45436</v>
      </c>
      <c r="D148" s="23">
        <f t="shared" si="19"/>
        <v>745</v>
      </c>
      <c r="E148" s="19" t="str">
        <f t="shared" ca="1" si="20"/>
        <v>NVDA  240524P00745000</v>
      </c>
      <c r="F148" s="20" t="str">
        <f ca="1">_xll.xlqName(E148,tda)</f>
        <v>NVDA 05/24/2024 745.00 P</v>
      </c>
      <c r="G148" s="20" t="str">
        <f t="shared" ca="1" si="21"/>
        <v/>
      </c>
    </row>
    <row r="149" spans="1:7" ht="15" customHeight="1" x14ac:dyDescent="0.55000000000000004">
      <c r="A149" s="7">
        <f t="shared" si="22"/>
        <v>2.5</v>
      </c>
      <c r="B149" s="7"/>
      <c r="C149" s="22">
        <f t="shared" ca="1" si="18"/>
        <v>45436</v>
      </c>
      <c r="D149" s="23">
        <f t="shared" si="19"/>
        <v>747.5</v>
      </c>
      <c r="E149" s="19" t="str">
        <f t="shared" ca="1" si="20"/>
        <v>NVDA  240524P00747500</v>
      </c>
      <c r="F149" s="20" t="str">
        <f ca="1">_xll.xlqName(E149,tda)</f>
        <v>#N/A</v>
      </c>
      <c r="G149" s="20" t="str">
        <f t="shared" ca="1" si="21"/>
        <v>BAD</v>
      </c>
    </row>
    <row r="150" spans="1:7" ht="15" customHeight="1" x14ac:dyDescent="0.55000000000000004">
      <c r="A150" s="7">
        <f t="shared" si="22"/>
        <v>2.5</v>
      </c>
      <c r="B150" s="7"/>
      <c r="C150" s="22">
        <f t="shared" ca="1" si="18"/>
        <v>45436</v>
      </c>
      <c r="D150" s="23">
        <f t="shared" si="19"/>
        <v>750</v>
      </c>
      <c r="E150" s="19" t="str">
        <f t="shared" ca="1" si="20"/>
        <v>NVDA  240524P00750000</v>
      </c>
      <c r="F150" s="20" t="str">
        <f ca="1">_xll.xlqName(E150,tda)</f>
        <v>NVDA 05/24/2024 750.00 P</v>
      </c>
      <c r="G150" s="20" t="str">
        <f t="shared" ca="1" si="21"/>
        <v/>
      </c>
    </row>
    <row r="151" spans="1:7" ht="15" customHeight="1" x14ac:dyDescent="0.55000000000000004">
      <c r="A151" s="7">
        <f t="shared" si="22"/>
        <v>2.5</v>
      </c>
      <c r="B151" s="7"/>
      <c r="C151" s="22">
        <f t="shared" ref="C151:C199" ca="1" si="23">IF(D151&gt;D150,C150,INDEX($I$14:$I$50,VLOOKUP(C150,$I$14:$J$50,2)+1))</f>
        <v>45436</v>
      </c>
      <c r="D151" s="23">
        <f t="shared" ref="D151:D199" si="24">IF(D150+A151&lt;=$K$8,D150+A151,$K$6)</f>
        <v>752.5</v>
      </c>
      <c r="E151" s="19" t="str">
        <f t="shared" ref="E151:E199" ca="1" si="25">CONCATENATE(LEFT($K$2 &amp; "      ",6),TEXT(MOD(YEAR(C151),100),"00"),TEXT(MONTH(C151),"00"),TEXT(DAY(C151),"00"),$K$3,RIGHT("0000000"&amp;(D151*1000),8))</f>
        <v>NVDA  240524P00752500</v>
      </c>
      <c r="F151" s="20" t="str">
        <f ca="1">_xll.xlqName(E151,tda)</f>
        <v>#N/A</v>
      </c>
      <c r="G151" s="20" t="str">
        <f t="shared" ref="G151:G199" ca="1" si="26">IF(AND(ISTEXT(F151),(F151&lt;&gt;"#N/A"),(F151&lt;&gt;"Busy...")),"","BAD")</f>
        <v>BAD</v>
      </c>
    </row>
    <row r="152" spans="1:7" ht="15" customHeight="1" x14ac:dyDescent="0.55000000000000004">
      <c r="A152" s="7">
        <f t="shared" si="22"/>
        <v>2.5</v>
      </c>
      <c r="B152" s="7"/>
      <c r="C152" s="22">
        <f t="shared" ca="1" si="23"/>
        <v>45436</v>
      </c>
      <c r="D152" s="23">
        <f t="shared" si="24"/>
        <v>755</v>
      </c>
      <c r="E152" s="19" t="str">
        <f t="shared" ca="1" si="25"/>
        <v>NVDA  240524P00755000</v>
      </c>
      <c r="F152" s="20" t="str">
        <f ca="1">_xll.xlqName(E152,tda)</f>
        <v>NVDA 05/24/2024 755.00 P</v>
      </c>
      <c r="G152" s="20" t="str">
        <f t="shared" ca="1" si="26"/>
        <v/>
      </c>
    </row>
    <row r="153" spans="1:7" ht="15" customHeight="1" x14ac:dyDescent="0.55000000000000004">
      <c r="A153" s="7">
        <f t="shared" si="22"/>
        <v>2.5</v>
      </c>
      <c r="B153" s="7"/>
      <c r="C153" s="22">
        <f t="shared" ca="1" si="23"/>
        <v>45436</v>
      </c>
      <c r="D153" s="23">
        <f t="shared" si="24"/>
        <v>757.5</v>
      </c>
      <c r="E153" s="19" t="str">
        <f t="shared" ca="1" si="25"/>
        <v>NVDA  240524P00757500</v>
      </c>
      <c r="F153" s="20" t="str">
        <f ca="1">_xll.xlqName(E153,tda)</f>
        <v>#N/A</v>
      </c>
      <c r="G153" s="20" t="str">
        <f t="shared" ca="1" si="26"/>
        <v>BAD</v>
      </c>
    </row>
    <row r="154" spans="1:7" ht="15" customHeight="1" x14ac:dyDescent="0.55000000000000004">
      <c r="A154" s="7">
        <f t="shared" si="22"/>
        <v>2.5</v>
      </c>
      <c r="B154" s="7"/>
      <c r="C154" s="22">
        <f t="shared" ca="1" si="23"/>
        <v>45436</v>
      </c>
      <c r="D154" s="23">
        <f t="shared" si="24"/>
        <v>760</v>
      </c>
      <c r="E154" s="19" t="str">
        <f t="shared" ca="1" si="25"/>
        <v>NVDA  240524P00760000</v>
      </c>
      <c r="F154" s="20" t="str">
        <f ca="1">_xll.xlqName(E154,tda)</f>
        <v>NVDA 05/24/2024 760.00 P</v>
      </c>
      <c r="G154" s="20" t="str">
        <f t="shared" ca="1" si="26"/>
        <v/>
      </c>
    </row>
    <row r="155" spans="1:7" ht="15" customHeight="1" x14ac:dyDescent="0.55000000000000004">
      <c r="A155" s="7">
        <f t="shared" si="22"/>
        <v>2.5</v>
      </c>
      <c r="B155" s="7"/>
      <c r="C155" s="22">
        <f t="shared" ca="1" si="23"/>
        <v>45436</v>
      </c>
      <c r="D155" s="23">
        <f t="shared" si="24"/>
        <v>762.5</v>
      </c>
      <c r="E155" s="19" t="str">
        <f t="shared" ca="1" si="25"/>
        <v>NVDA  240524P00762500</v>
      </c>
      <c r="F155" s="20" t="str">
        <f ca="1">_xll.xlqName(E155,tda)</f>
        <v>#N/A</v>
      </c>
      <c r="G155" s="20" t="str">
        <f t="shared" ca="1" si="26"/>
        <v>BAD</v>
      </c>
    </row>
    <row r="156" spans="1:7" ht="15" customHeight="1" x14ac:dyDescent="0.55000000000000004">
      <c r="A156" s="7">
        <f t="shared" si="22"/>
        <v>2.5</v>
      </c>
      <c r="B156" s="7"/>
      <c r="C156" s="22">
        <f t="shared" ca="1" si="23"/>
        <v>45436</v>
      </c>
      <c r="D156" s="23">
        <f t="shared" si="24"/>
        <v>765</v>
      </c>
      <c r="E156" s="19" t="str">
        <f t="shared" ca="1" si="25"/>
        <v>NVDA  240524P00765000</v>
      </c>
      <c r="F156" s="20" t="str">
        <f ca="1">_xll.xlqName(E156,tda)</f>
        <v>NVDA 05/24/2024 765.00 P</v>
      </c>
      <c r="G156" s="20" t="str">
        <f t="shared" ca="1" si="26"/>
        <v/>
      </c>
    </row>
    <row r="157" spans="1:7" ht="15" customHeight="1" x14ac:dyDescent="0.55000000000000004">
      <c r="A157" s="7">
        <f t="shared" si="22"/>
        <v>2.5</v>
      </c>
      <c r="B157" s="7"/>
      <c r="C157" s="22">
        <f t="shared" ca="1" si="23"/>
        <v>45436</v>
      </c>
      <c r="D157" s="23">
        <f t="shared" si="24"/>
        <v>767.5</v>
      </c>
      <c r="E157" s="19" t="str">
        <f t="shared" ca="1" si="25"/>
        <v>NVDA  240524P00767500</v>
      </c>
      <c r="F157" s="20" t="str">
        <f ca="1">_xll.xlqName(E157,tda)</f>
        <v>#N/A</v>
      </c>
      <c r="G157" s="20" t="str">
        <f t="shared" ca="1" si="26"/>
        <v>BAD</v>
      </c>
    </row>
    <row r="158" spans="1:7" ht="15" customHeight="1" x14ac:dyDescent="0.55000000000000004">
      <c r="A158" s="7">
        <f t="shared" si="22"/>
        <v>2.5</v>
      </c>
      <c r="B158" s="7"/>
      <c r="C158" s="22">
        <f t="shared" ca="1" si="23"/>
        <v>45436</v>
      </c>
      <c r="D158" s="23">
        <f t="shared" si="24"/>
        <v>770</v>
      </c>
      <c r="E158" s="19" t="str">
        <f t="shared" ca="1" si="25"/>
        <v>NVDA  240524P00770000</v>
      </c>
      <c r="F158" s="20" t="str">
        <f ca="1">_xll.xlqName(E158,tda)</f>
        <v>NVDA 05/24/2024 770.00 P</v>
      </c>
      <c r="G158" s="20" t="str">
        <f t="shared" ca="1" si="26"/>
        <v/>
      </c>
    </row>
    <row r="159" spans="1:7" ht="15" customHeight="1" x14ac:dyDescent="0.55000000000000004">
      <c r="A159" s="7">
        <f t="shared" si="22"/>
        <v>2.5</v>
      </c>
      <c r="B159" s="7"/>
      <c r="C159" s="22">
        <f t="shared" ca="1" si="23"/>
        <v>45436</v>
      </c>
      <c r="D159" s="23">
        <f t="shared" si="24"/>
        <v>772.5</v>
      </c>
      <c r="E159" s="19" t="str">
        <f t="shared" ca="1" si="25"/>
        <v>NVDA  240524P00772500</v>
      </c>
      <c r="F159" s="20" t="str">
        <f ca="1">_xll.xlqName(E159,tda)</f>
        <v>#N/A</v>
      </c>
      <c r="G159" s="20" t="str">
        <f t="shared" ca="1" si="26"/>
        <v>BAD</v>
      </c>
    </row>
    <row r="160" spans="1:7" ht="15" customHeight="1" x14ac:dyDescent="0.55000000000000004">
      <c r="A160" s="7">
        <f t="shared" si="22"/>
        <v>2.5</v>
      </c>
      <c r="B160" s="7"/>
      <c r="C160" s="22">
        <f t="shared" ca="1" si="23"/>
        <v>45436</v>
      </c>
      <c r="D160" s="23">
        <f t="shared" si="24"/>
        <v>775</v>
      </c>
      <c r="E160" s="19" t="str">
        <f t="shared" ca="1" si="25"/>
        <v>NVDA  240524P00775000</v>
      </c>
      <c r="F160" s="20" t="str">
        <f ca="1">_xll.xlqName(E160,tda)</f>
        <v>NVDA 05/24/2024 775.00 P</v>
      </c>
      <c r="G160" s="20" t="str">
        <f t="shared" ca="1" si="26"/>
        <v/>
      </c>
    </row>
    <row r="161" spans="1:7" ht="15" customHeight="1" x14ac:dyDescent="0.55000000000000004">
      <c r="A161" s="7">
        <f t="shared" si="22"/>
        <v>2.5</v>
      </c>
      <c r="B161" s="7"/>
      <c r="C161" s="22">
        <f t="shared" ca="1" si="23"/>
        <v>45436</v>
      </c>
      <c r="D161" s="23">
        <f t="shared" si="24"/>
        <v>777.5</v>
      </c>
      <c r="E161" s="19" t="str">
        <f t="shared" ca="1" si="25"/>
        <v>NVDA  240524P00777500</v>
      </c>
      <c r="F161" s="20" t="str">
        <f ca="1">_xll.xlqName(E161,tda)</f>
        <v>#N/A</v>
      </c>
      <c r="G161" s="20" t="str">
        <f t="shared" ca="1" si="26"/>
        <v>BAD</v>
      </c>
    </row>
    <row r="162" spans="1:7" ht="15" customHeight="1" x14ac:dyDescent="0.55000000000000004">
      <c r="A162" s="7">
        <f t="shared" si="22"/>
        <v>2.5</v>
      </c>
      <c r="B162" s="7"/>
      <c r="C162" s="22">
        <f t="shared" ca="1" si="23"/>
        <v>45436</v>
      </c>
      <c r="D162" s="23">
        <f t="shared" si="24"/>
        <v>780</v>
      </c>
      <c r="E162" s="19" t="str">
        <f t="shared" ca="1" si="25"/>
        <v>NVDA  240524P00780000</v>
      </c>
      <c r="F162" s="20" t="str">
        <f ca="1">_xll.xlqName(E162,tda)</f>
        <v>NVDA 05/24/2024 780.00 P</v>
      </c>
      <c r="G162" s="20" t="str">
        <f t="shared" ca="1" si="26"/>
        <v/>
      </c>
    </row>
    <row r="163" spans="1:7" ht="15" customHeight="1" x14ac:dyDescent="0.55000000000000004">
      <c r="A163" s="7">
        <f t="shared" si="22"/>
        <v>2.5</v>
      </c>
      <c r="B163" s="7"/>
      <c r="C163" s="22">
        <f t="shared" ca="1" si="23"/>
        <v>45436</v>
      </c>
      <c r="D163" s="23">
        <f t="shared" si="24"/>
        <v>782.5</v>
      </c>
      <c r="E163" s="19" t="str">
        <f t="shared" ca="1" si="25"/>
        <v>NVDA  240524P00782500</v>
      </c>
      <c r="F163" s="20" t="str">
        <f ca="1">_xll.xlqName(E163,tda)</f>
        <v>#N/A</v>
      </c>
      <c r="G163" s="20" t="str">
        <f t="shared" ca="1" si="26"/>
        <v>BAD</v>
      </c>
    </row>
    <row r="164" spans="1:7" ht="15" customHeight="1" x14ac:dyDescent="0.55000000000000004">
      <c r="A164" s="7">
        <f t="shared" si="22"/>
        <v>2.5</v>
      </c>
      <c r="B164" s="7"/>
      <c r="C164" s="22">
        <f t="shared" ca="1" si="23"/>
        <v>45436</v>
      </c>
      <c r="D164" s="23">
        <f t="shared" si="24"/>
        <v>785</v>
      </c>
      <c r="E164" s="19" t="str">
        <f t="shared" ca="1" si="25"/>
        <v>NVDA  240524P00785000</v>
      </c>
      <c r="F164" s="20" t="str">
        <f ca="1">_xll.xlqName(E164,tda)</f>
        <v>NVDA 05/24/2024 785.00 P</v>
      </c>
      <c r="G164" s="20" t="str">
        <f t="shared" ca="1" si="26"/>
        <v/>
      </c>
    </row>
    <row r="165" spans="1:7" ht="15" customHeight="1" x14ac:dyDescent="0.55000000000000004">
      <c r="A165" s="7">
        <f t="shared" si="22"/>
        <v>2.5</v>
      </c>
      <c r="B165" s="7"/>
      <c r="C165" s="22">
        <f t="shared" ca="1" si="23"/>
        <v>45436</v>
      </c>
      <c r="D165" s="23">
        <f t="shared" si="24"/>
        <v>787.5</v>
      </c>
      <c r="E165" s="19" t="str">
        <f t="shared" ca="1" si="25"/>
        <v>NVDA  240524P00787500</v>
      </c>
      <c r="F165" s="20" t="str">
        <f ca="1">_xll.xlqName(E165,tda)</f>
        <v>#N/A</v>
      </c>
      <c r="G165" s="20" t="str">
        <f t="shared" ca="1" si="26"/>
        <v>BAD</v>
      </c>
    </row>
    <row r="166" spans="1:7" ht="15" customHeight="1" x14ac:dyDescent="0.55000000000000004">
      <c r="A166" s="7">
        <f t="shared" si="22"/>
        <v>2.5</v>
      </c>
      <c r="B166" s="7"/>
      <c r="C166" s="22">
        <f t="shared" ca="1" si="23"/>
        <v>45436</v>
      </c>
      <c r="D166" s="23">
        <f t="shared" si="24"/>
        <v>790</v>
      </c>
      <c r="E166" s="19" t="str">
        <f t="shared" ca="1" si="25"/>
        <v>NVDA  240524P00790000</v>
      </c>
      <c r="F166" s="20" t="str">
        <f ca="1">_xll.xlqName(E166,tda)</f>
        <v>NVDA 05/24/2024 790.00 P</v>
      </c>
      <c r="G166" s="20" t="str">
        <f t="shared" ca="1" si="26"/>
        <v/>
      </c>
    </row>
    <row r="167" spans="1:7" ht="15" customHeight="1" x14ac:dyDescent="0.55000000000000004">
      <c r="A167" s="7">
        <f t="shared" si="22"/>
        <v>2.5</v>
      </c>
      <c r="B167" s="7"/>
      <c r="C167" s="22">
        <f t="shared" ca="1" si="23"/>
        <v>45436</v>
      </c>
      <c r="D167" s="23">
        <f t="shared" si="24"/>
        <v>792.5</v>
      </c>
      <c r="E167" s="19" t="str">
        <f t="shared" ca="1" si="25"/>
        <v>NVDA  240524P00792500</v>
      </c>
      <c r="F167" s="20" t="str">
        <f ca="1">_xll.xlqName(E167,tda)</f>
        <v>#N/A</v>
      </c>
      <c r="G167" s="20" t="str">
        <f t="shared" ca="1" si="26"/>
        <v>BAD</v>
      </c>
    </row>
    <row r="168" spans="1:7" ht="15" customHeight="1" x14ac:dyDescent="0.55000000000000004">
      <c r="A168" s="7">
        <f t="shared" si="22"/>
        <v>2.5</v>
      </c>
      <c r="B168" s="7"/>
      <c r="C168" s="22">
        <f t="shared" ca="1" si="23"/>
        <v>45436</v>
      </c>
      <c r="D168" s="23">
        <f t="shared" si="24"/>
        <v>795</v>
      </c>
      <c r="E168" s="19" t="str">
        <f t="shared" ca="1" si="25"/>
        <v>NVDA  240524P00795000</v>
      </c>
      <c r="F168" s="20" t="str">
        <f ca="1">_xll.xlqName(E168,tda)</f>
        <v>NVDA 05/24/2024 795.00 P</v>
      </c>
      <c r="G168" s="20" t="str">
        <f t="shared" ca="1" si="26"/>
        <v/>
      </c>
    </row>
    <row r="169" spans="1:7" ht="15" customHeight="1" x14ac:dyDescent="0.55000000000000004">
      <c r="A169" s="7">
        <f t="shared" si="22"/>
        <v>2.5</v>
      </c>
      <c r="B169" s="7"/>
      <c r="C169" s="22">
        <f t="shared" ca="1" si="23"/>
        <v>45436</v>
      </c>
      <c r="D169" s="23">
        <f t="shared" si="24"/>
        <v>797.5</v>
      </c>
      <c r="E169" s="19" t="str">
        <f t="shared" ca="1" si="25"/>
        <v>NVDA  240524P00797500</v>
      </c>
      <c r="F169" s="20" t="str">
        <f ca="1">_xll.xlqName(E169,tda)</f>
        <v>#N/A</v>
      </c>
      <c r="G169" s="20" t="str">
        <f t="shared" ca="1" si="26"/>
        <v>BAD</v>
      </c>
    </row>
    <row r="170" spans="1:7" ht="15" customHeight="1" x14ac:dyDescent="0.55000000000000004">
      <c r="A170" s="7">
        <f t="shared" si="22"/>
        <v>2.5</v>
      </c>
      <c r="B170" s="7"/>
      <c r="C170" s="22">
        <f t="shared" ca="1" si="23"/>
        <v>45436</v>
      </c>
      <c r="D170" s="23">
        <f t="shared" si="24"/>
        <v>800</v>
      </c>
      <c r="E170" s="19" t="str">
        <f t="shared" ca="1" si="25"/>
        <v>NVDA  240524P00800000</v>
      </c>
      <c r="F170" s="20" t="str">
        <f ca="1">_xll.xlqName(E170,tda)</f>
        <v>NVDA 05/24/2024 800.00 P</v>
      </c>
      <c r="G170" s="20" t="str">
        <f t="shared" ca="1" si="26"/>
        <v/>
      </c>
    </row>
    <row r="171" spans="1:7" ht="15" customHeight="1" x14ac:dyDescent="0.55000000000000004">
      <c r="A171" s="7">
        <f t="shared" si="22"/>
        <v>2.5</v>
      </c>
      <c r="B171" s="7"/>
      <c r="C171" s="22">
        <f t="shared" ca="1" si="23"/>
        <v>45436</v>
      </c>
      <c r="D171" s="23">
        <f t="shared" si="24"/>
        <v>802.5</v>
      </c>
      <c r="E171" s="19" t="str">
        <f t="shared" ca="1" si="25"/>
        <v>NVDA  240524P00802500</v>
      </c>
      <c r="F171" s="20" t="str">
        <f ca="1">_xll.xlqName(E171,tda)</f>
        <v>#N/A</v>
      </c>
      <c r="G171" s="20" t="str">
        <f t="shared" ca="1" si="26"/>
        <v>BAD</v>
      </c>
    </row>
    <row r="172" spans="1:7" ht="15" customHeight="1" x14ac:dyDescent="0.55000000000000004">
      <c r="A172" s="7">
        <f t="shared" si="22"/>
        <v>2.5</v>
      </c>
      <c r="B172" s="7"/>
      <c r="C172" s="22">
        <f t="shared" ca="1" si="23"/>
        <v>45436</v>
      </c>
      <c r="D172" s="23">
        <f t="shared" si="24"/>
        <v>805</v>
      </c>
      <c r="E172" s="19" t="str">
        <f t="shared" ca="1" si="25"/>
        <v>NVDA  240524P00805000</v>
      </c>
      <c r="F172" s="20" t="str">
        <f ca="1">_xll.xlqName(E172,tda)</f>
        <v>NVDA 05/24/2024 805.00 P</v>
      </c>
      <c r="G172" s="20" t="str">
        <f t="shared" ca="1" si="26"/>
        <v/>
      </c>
    </row>
    <row r="173" spans="1:7" ht="15" customHeight="1" x14ac:dyDescent="0.55000000000000004">
      <c r="A173" s="7">
        <f t="shared" si="22"/>
        <v>2.5</v>
      </c>
      <c r="B173" s="7"/>
      <c r="C173" s="22">
        <f t="shared" ca="1" si="23"/>
        <v>45436</v>
      </c>
      <c r="D173" s="23">
        <f t="shared" si="24"/>
        <v>807.5</v>
      </c>
      <c r="E173" s="19" t="str">
        <f t="shared" ca="1" si="25"/>
        <v>NVDA  240524P00807500</v>
      </c>
      <c r="F173" s="20" t="str">
        <f ca="1">_xll.xlqName(E173,tda)</f>
        <v>#N/A</v>
      </c>
      <c r="G173" s="20" t="str">
        <f t="shared" ca="1" si="26"/>
        <v>BAD</v>
      </c>
    </row>
    <row r="174" spans="1:7" ht="15" customHeight="1" x14ac:dyDescent="0.55000000000000004">
      <c r="A174" s="7">
        <f t="shared" si="22"/>
        <v>2.5</v>
      </c>
      <c r="B174" s="7"/>
      <c r="C174" s="22">
        <f t="shared" ca="1" si="23"/>
        <v>45436</v>
      </c>
      <c r="D174" s="23">
        <f t="shared" si="24"/>
        <v>810</v>
      </c>
      <c r="E174" s="19" t="str">
        <f t="shared" ca="1" si="25"/>
        <v>NVDA  240524P00810000</v>
      </c>
      <c r="F174" s="20" t="str">
        <f ca="1">_xll.xlqName(E174,tda)</f>
        <v>NVDA 05/24/2024 810.00 P</v>
      </c>
      <c r="G174" s="20" t="str">
        <f t="shared" ca="1" si="26"/>
        <v/>
      </c>
    </row>
    <row r="175" spans="1:7" ht="15" customHeight="1" x14ac:dyDescent="0.55000000000000004">
      <c r="A175" s="7">
        <f t="shared" si="22"/>
        <v>2.5</v>
      </c>
      <c r="B175" s="7"/>
      <c r="C175" s="22">
        <f t="shared" ca="1" si="23"/>
        <v>45436</v>
      </c>
      <c r="D175" s="23">
        <f t="shared" si="24"/>
        <v>812.5</v>
      </c>
      <c r="E175" s="19" t="str">
        <f t="shared" ca="1" si="25"/>
        <v>NVDA  240524P00812500</v>
      </c>
      <c r="F175" s="20" t="str">
        <f ca="1">_xll.xlqName(E175,tda)</f>
        <v>#N/A</v>
      </c>
      <c r="G175" s="20" t="str">
        <f t="shared" ca="1" si="26"/>
        <v>BAD</v>
      </c>
    </row>
    <row r="176" spans="1:7" ht="15" customHeight="1" x14ac:dyDescent="0.55000000000000004">
      <c r="A176" s="7">
        <f t="shared" si="22"/>
        <v>2.5</v>
      </c>
      <c r="B176" s="7"/>
      <c r="C176" s="22">
        <f t="shared" ca="1" si="23"/>
        <v>45436</v>
      </c>
      <c r="D176" s="23">
        <f t="shared" si="24"/>
        <v>815</v>
      </c>
      <c r="E176" s="19" t="str">
        <f t="shared" ca="1" si="25"/>
        <v>NVDA  240524P00815000</v>
      </c>
      <c r="F176" s="20" t="str">
        <f ca="1">_xll.xlqName(E176,tda)</f>
        <v>NVDA 05/24/2024 815.00 P</v>
      </c>
      <c r="G176" s="20" t="str">
        <f t="shared" ca="1" si="26"/>
        <v/>
      </c>
    </row>
    <row r="177" spans="1:7" ht="15" customHeight="1" x14ac:dyDescent="0.55000000000000004">
      <c r="A177" s="7">
        <f t="shared" si="22"/>
        <v>2.5</v>
      </c>
      <c r="B177" s="7"/>
      <c r="C177" s="22">
        <f t="shared" ca="1" si="23"/>
        <v>45436</v>
      </c>
      <c r="D177" s="23">
        <f t="shared" si="24"/>
        <v>817.5</v>
      </c>
      <c r="E177" s="19" t="str">
        <f t="shared" ca="1" si="25"/>
        <v>NVDA  240524P00817500</v>
      </c>
      <c r="F177" s="20" t="str">
        <f ca="1">_xll.xlqName(E177,tda)</f>
        <v>#N/A</v>
      </c>
      <c r="G177" s="20" t="str">
        <f t="shared" ca="1" si="26"/>
        <v>BAD</v>
      </c>
    </row>
    <row r="178" spans="1:7" ht="15" customHeight="1" x14ac:dyDescent="0.55000000000000004">
      <c r="A178" s="7">
        <f t="shared" si="22"/>
        <v>2.5</v>
      </c>
      <c r="B178" s="7"/>
      <c r="C178" s="22">
        <f t="shared" ca="1" si="23"/>
        <v>45436</v>
      </c>
      <c r="D178" s="23">
        <f t="shared" si="24"/>
        <v>820</v>
      </c>
      <c r="E178" s="19" t="str">
        <f t="shared" ca="1" si="25"/>
        <v>NVDA  240524P00820000</v>
      </c>
      <c r="F178" s="20" t="str">
        <f ca="1">_xll.xlqName(E178,tda)</f>
        <v>NVDA 05/24/2024 820.00 P</v>
      </c>
      <c r="G178" s="20" t="str">
        <f t="shared" ca="1" si="26"/>
        <v/>
      </c>
    </row>
    <row r="179" spans="1:7" ht="15" customHeight="1" x14ac:dyDescent="0.55000000000000004">
      <c r="A179" s="7">
        <f t="shared" si="22"/>
        <v>2.5</v>
      </c>
      <c r="B179" s="7"/>
      <c r="C179" s="22">
        <f t="shared" ca="1" si="23"/>
        <v>45436</v>
      </c>
      <c r="D179" s="23">
        <f t="shared" si="24"/>
        <v>822.5</v>
      </c>
      <c r="E179" s="19" t="str">
        <f t="shared" ca="1" si="25"/>
        <v>NVDA  240524P00822500</v>
      </c>
      <c r="F179" s="20" t="str">
        <f ca="1">_xll.xlqName(E179,tda)</f>
        <v>#N/A</v>
      </c>
      <c r="G179" s="20" t="str">
        <f t="shared" ca="1" si="26"/>
        <v>BAD</v>
      </c>
    </row>
    <row r="180" spans="1:7" ht="15" customHeight="1" x14ac:dyDescent="0.55000000000000004">
      <c r="A180" s="7">
        <f t="shared" si="22"/>
        <v>2.5</v>
      </c>
      <c r="B180" s="7"/>
      <c r="C180" s="22">
        <f t="shared" ca="1" si="23"/>
        <v>45436</v>
      </c>
      <c r="D180" s="23">
        <f t="shared" si="24"/>
        <v>825</v>
      </c>
      <c r="E180" s="19" t="str">
        <f t="shared" ca="1" si="25"/>
        <v>NVDA  240524P00825000</v>
      </c>
      <c r="F180" s="20" t="str">
        <f ca="1">_xll.xlqName(E180,tda)</f>
        <v>NVDA 05/24/2024 825.00 P</v>
      </c>
      <c r="G180" s="20" t="str">
        <f t="shared" ca="1" si="26"/>
        <v/>
      </c>
    </row>
    <row r="181" spans="1:7" ht="15" customHeight="1" x14ac:dyDescent="0.55000000000000004">
      <c r="A181" s="7">
        <f t="shared" si="22"/>
        <v>2.5</v>
      </c>
      <c r="B181" s="7"/>
      <c r="C181" s="22">
        <f t="shared" ca="1" si="23"/>
        <v>45436</v>
      </c>
      <c r="D181" s="23">
        <f t="shared" si="24"/>
        <v>827.5</v>
      </c>
      <c r="E181" s="19" t="str">
        <f t="shared" ca="1" si="25"/>
        <v>NVDA  240524P00827500</v>
      </c>
      <c r="F181" s="20" t="str">
        <f ca="1">_xll.xlqName(E181,tda)</f>
        <v>#N/A</v>
      </c>
      <c r="G181" s="20" t="str">
        <f t="shared" ca="1" si="26"/>
        <v>BAD</v>
      </c>
    </row>
    <row r="182" spans="1:7" ht="15" customHeight="1" x14ac:dyDescent="0.55000000000000004">
      <c r="A182" s="7">
        <f t="shared" si="22"/>
        <v>2.5</v>
      </c>
      <c r="B182" s="7"/>
      <c r="C182" s="22">
        <f t="shared" ca="1" si="23"/>
        <v>45436</v>
      </c>
      <c r="D182" s="23">
        <f t="shared" si="24"/>
        <v>830</v>
      </c>
      <c r="E182" s="19" t="str">
        <f t="shared" ca="1" si="25"/>
        <v>NVDA  240524P00830000</v>
      </c>
      <c r="F182" s="20" t="str">
        <f ca="1">_xll.xlqName(E182,tda)</f>
        <v>NVDA 05/24/2024 830.00 P</v>
      </c>
      <c r="G182" s="20" t="str">
        <f t="shared" ca="1" si="26"/>
        <v/>
      </c>
    </row>
    <row r="183" spans="1:7" ht="15" customHeight="1" x14ac:dyDescent="0.55000000000000004">
      <c r="A183" s="7">
        <f t="shared" si="22"/>
        <v>2.5</v>
      </c>
      <c r="B183" s="7"/>
      <c r="C183" s="22">
        <f t="shared" ca="1" si="23"/>
        <v>45436</v>
      </c>
      <c r="D183" s="23">
        <f t="shared" si="24"/>
        <v>832.5</v>
      </c>
      <c r="E183" s="19" t="str">
        <f t="shared" ca="1" si="25"/>
        <v>NVDA  240524P00832500</v>
      </c>
      <c r="F183" s="20" t="str">
        <f ca="1">_xll.xlqName(E183,tda)</f>
        <v>#N/A</v>
      </c>
      <c r="G183" s="20" t="str">
        <f t="shared" ca="1" si="26"/>
        <v>BAD</v>
      </c>
    </row>
    <row r="184" spans="1:7" ht="15" customHeight="1" x14ac:dyDescent="0.55000000000000004">
      <c r="A184" s="7">
        <f t="shared" si="22"/>
        <v>2.5</v>
      </c>
      <c r="B184" s="7"/>
      <c r="C184" s="22">
        <f t="shared" ca="1" si="23"/>
        <v>45436</v>
      </c>
      <c r="D184" s="23">
        <f t="shared" si="24"/>
        <v>835</v>
      </c>
      <c r="E184" s="19" t="str">
        <f t="shared" ca="1" si="25"/>
        <v>NVDA  240524P00835000</v>
      </c>
      <c r="F184" s="20" t="str">
        <f ca="1">_xll.xlqName(E184,tda)</f>
        <v>NVDA 05/24/2024 835.00 P</v>
      </c>
      <c r="G184" s="20" t="str">
        <f t="shared" ca="1" si="26"/>
        <v/>
      </c>
    </row>
    <row r="185" spans="1:7" ht="15" customHeight="1" x14ac:dyDescent="0.55000000000000004">
      <c r="A185" s="7">
        <f t="shared" si="22"/>
        <v>2.5</v>
      </c>
      <c r="B185" s="7"/>
      <c r="C185" s="22">
        <f t="shared" ca="1" si="23"/>
        <v>45436</v>
      </c>
      <c r="D185" s="23">
        <f t="shared" si="24"/>
        <v>837.5</v>
      </c>
      <c r="E185" s="19" t="str">
        <f t="shared" ca="1" si="25"/>
        <v>NVDA  240524P00837500</v>
      </c>
      <c r="F185" s="20" t="str">
        <f ca="1">_xll.xlqName(E185,tda)</f>
        <v>#N/A</v>
      </c>
      <c r="G185" s="20" t="str">
        <f t="shared" ca="1" si="26"/>
        <v>BAD</v>
      </c>
    </row>
    <row r="186" spans="1:7" ht="15" customHeight="1" x14ac:dyDescent="0.55000000000000004">
      <c r="A186" s="7">
        <f t="shared" si="22"/>
        <v>2.5</v>
      </c>
      <c r="B186" s="7"/>
      <c r="C186" s="22">
        <f t="shared" ca="1" si="23"/>
        <v>45436</v>
      </c>
      <c r="D186" s="23">
        <f t="shared" si="24"/>
        <v>840</v>
      </c>
      <c r="E186" s="19" t="str">
        <f t="shared" ca="1" si="25"/>
        <v>NVDA  240524P00840000</v>
      </c>
      <c r="F186" s="20" t="str">
        <f ca="1">_xll.xlqName(E186,tda)</f>
        <v>NVDA 05/24/2024 840.00 P</v>
      </c>
      <c r="G186" s="20" t="str">
        <f t="shared" ca="1" si="26"/>
        <v/>
      </c>
    </row>
    <row r="187" spans="1:7" ht="15" customHeight="1" x14ac:dyDescent="0.55000000000000004">
      <c r="A187" s="7">
        <f t="shared" si="22"/>
        <v>2.5</v>
      </c>
      <c r="B187" s="7"/>
      <c r="C187" s="22">
        <f t="shared" ca="1" si="23"/>
        <v>45436</v>
      </c>
      <c r="D187" s="23">
        <f t="shared" si="24"/>
        <v>842.5</v>
      </c>
      <c r="E187" s="19" t="str">
        <f t="shared" ca="1" si="25"/>
        <v>NVDA  240524P00842500</v>
      </c>
      <c r="F187" s="20" t="str">
        <f ca="1">_xll.xlqName(E187,tda)</f>
        <v>#N/A</v>
      </c>
      <c r="G187" s="20" t="str">
        <f t="shared" ca="1" si="26"/>
        <v>BAD</v>
      </c>
    </row>
    <row r="188" spans="1:7" ht="15" customHeight="1" x14ac:dyDescent="0.55000000000000004">
      <c r="A188" s="7">
        <f t="shared" si="22"/>
        <v>2.5</v>
      </c>
      <c r="B188" s="7"/>
      <c r="C188" s="22">
        <f t="shared" ca="1" si="23"/>
        <v>45436</v>
      </c>
      <c r="D188" s="23">
        <f t="shared" si="24"/>
        <v>845</v>
      </c>
      <c r="E188" s="19" t="str">
        <f t="shared" ca="1" si="25"/>
        <v>NVDA  240524P00845000</v>
      </c>
      <c r="F188" s="20" t="str">
        <f ca="1">_xll.xlqName(E188,tda)</f>
        <v>NVDA 05/24/2024 845.00 P</v>
      </c>
      <c r="G188" s="20" t="str">
        <f t="shared" ca="1" si="26"/>
        <v/>
      </c>
    </row>
    <row r="189" spans="1:7" ht="15" customHeight="1" x14ac:dyDescent="0.55000000000000004">
      <c r="A189" s="7">
        <f t="shared" si="22"/>
        <v>2.5</v>
      </c>
      <c r="B189" s="7"/>
      <c r="C189" s="22">
        <f t="shared" ca="1" si="23"/>
        <v>45436</v>
      </c>
      <c r="D189" s="23">
        <f t="shared" si="24"/>
        <v>847.5</v>
      </c>
      <c r="E189" s="19" t="str">
        <f t="shared" ca="1" si="25"/>
        <v>NVDA  240524P00847500</v>
      </c>
      <c r="F189" s="20" t="str">
        <f ca="1">_xll.xlqName(E189,tda)</f>
        <v>#N/A</v>
      </c>
      <c r="G189" s="20" t="str">
        <f t="shared" ca="1" si="26"/>
        <v>BAD</v>
      </c>
    </row>
    <row r="190" spans="1:7" ht="15" customHeight="1" x14ac:dyDescent="0.55000000000000004">
      <c r="A190" s="7">
        <f t="shared" si="22"/>
        <v>2.5</v>
      </c>
      <c r="B190" s="7"/>
      <c r="C190" s="22">
        <f t="shared" ca="1" si="23"/>
        <v>45436</v>
      </c>
      <c r="D190" s="23">
        <f t="shared" si="24"/>
        <v>850</v>
      </c>
      <c r="E190" s="19" t="str">
        <f t="shared" ca="1" si="25"/>
        <v>NVDA  240524P00850000</v>
      </c>
      <c r="F190" s="20" t="str">
        <f ca="1">_xll.xlqName(E190,tda)</f>
        <v>NVDA 05/24/2024 850.00 P</v>
      </c>
      <c r="G190" s="20" t="str">
        <f t="shared" ca="1" si="26"/>
        <v/>
      </c>
    </row>
    <row r="191" spans="1:7" ht="15" customHeight="1" x14ac:dyDescent="0.55000000000000004">
      <c r="A191" s="7">
        <f t="shared" si="22"/>
        <v>2.5</v>
      </c>
      <c r="B191" s="7"/>
      <c r="C191" s="22">
        <f t="shared" ca="1" si="23"/>
        <v>45436</v>
      </c>
      <c r="D191" s="23">
        <f t="shared" si="24"/>
        <v>852.5</v>
      </c>
      <c r="E191" s="19" t="str">
        <f t="shared" ca="1" si="25"/>
        <v>NVDA  240524P00852500</v>
      </c>
      <c r="F191" s="20" t="str">
        <f ca="1">_xll.xlqName(E191,tda)</f>
        <v>#N/A</v>
      </c>
      <c r="G191" s="20" t="str">
        <f t="shared" ca="1" si="26"/>
        <v>BAD</v>
      </c>
    </row>
    <row r="192" spans="1:7" ht="15" customHeight="1" x14ac:dyDescent="0.55000000000000004">
      <c r="A192" s="7">
        <f t="shared" si="22"/>
        <v>2.5</v>
      </c>
      <c r="B192" s="7"/>
      <c r="C192" s="22">
        <f t="shared" ca="1" si="23"/>
        <v>45436</v>
      </c>
      <c r="D192" s="23">
        <f t="shared" si="24"/>
        <v>855</v>
      </c>
      <c r="E192" s="19" t="str">
        <f t="shared" ca="1" si="25"/>
        <v>NVDA  240524P00855000</v>
      </c>
      <c r="F192" s="20" t="str">
        <f ca="1">_xll.xlqName(E192,tda)</f>
        <v>NVDA 05/24/2024 855.00 P</v>
      </c>
      <c r="G192" s="20" t="str">
        <f t="shared" ca="1" si="26"/>
        <v/>
      </c>
    </row>
    <row r="193" spans="1:7" ht="15" customHeight="1" x14ac:dyDescent="0.55000000000000004">
      <c r="A193" s="7">
        <f t="shared" si="22"/>
        <v>2.5</v>
      </c>
      <c r="B193" s="7"/>
      <c r="C193" s="22">
        <f t="shared" ca="1" si="23"/>
        <v>45436</v>
      </c>
      <c r="D193" s="23">
        <f t="shared" si="24"/>
        <v>857.5</v>
      </c>
      <c r="E193" s="19" t="str">
        <f t="shared" ca="1" si="25"/>
        <v>NVDA  240524P00857500</v>
      </c>
      <c r="F193" s="20" t="str">
        <f ca="1">_xll.xlqName(E193,tda)</f>
        <v>#N/A</v>
      </c>
      <c r="G193" s="20" t="str">
        <f t="shared" ca="1" si="26"/>
        <v>BAD</v>
      </c>
    </row>
    <row r="194" spans="1:7" ht="15" customHeight="1" x14ac:dyDescent="0.55000000000000004">
      <c r="A194" s="7">
        <f t="shared" si="22"/>
        <v>2.5</v>
      </c>
      <c r="B194" s="7"/>
      <c r="C194" s="22">
        <f t="shared" ca="1" si="23"/>
        <v>45436</v>
      </c>
      <c r="D194" s="23">
        <f t="shared" si="24"/>
        <v>860</v>
      </c>
      <c r="E194" s="19" t="str">
        <f t="shared" ca="1" si="25"/>
        <v>NVDA  240524P00860000</v>
      </c>
      <c r="F194" s="20" t="str">
        <f ca="1">_xll.xlqName(E194,tda)</f>
        <v>NVDA 05/24/2024 860.00 P</v>
      </c>
      <c r="G194" s="20" t="str">
        <f t="shared" ca="1" si="26"/>
        <v/>
      </c>
    </row>
    <row r="195" spans="1:7" ht="15" customHeight="1" x14ac:dyDescent="0.55000000000000004">
      <c r="A195" s="7">
        <f t="shared" ref="A195:A233" si="27">$K$9</f>
        <v>2.5</v>
      </c>
      <c r="B195" s="7"/>
      <c r="C195" s="22">
        <f t="shared" ca="1" si="23"/>
        <v>45436</v>
      </c>
      <c r="D195" s="23">
        <f t="shared" si="24"/>
        <v>862.5</v>
      </c>
      <c r="E195" s="19" t="str">
        <f t="shared" ca="1" si="25"/>
        <v>NVDA  240524P00862500</v>
      </c>
      <c r="F195" s="20" t="str">
        <f ca="1">_xll.xlqName(E195,tda)</f>
        <v>#N/A</v>
      </c>
      <c r="G195" s="20" t="str">
        <f t="shared" ca="1" si="26"/>
        <v>BAD</v>
      </c>
    </row>
    <row r="196" spans="1:7" ht="15" customHeight="1" x14ac:dyDescent="0.55000000000000004">
      <c r="A196" s="7">
        <f t="shared" si="27"/>
        <v>2.5</v>
      </c>
      <c r="B196" s="7"/>
      <c r="C196" s="22">
        <f t="shared" ca="1" si="23"/>
        <v>45436</v>
      </c>
      <c r="D196" s="23">
        <f t="shared" si="24"/>
        <v>865</v>
      </c>
      <c r="E196" s="19" t="str">
        <f t="shared" ca="1" si="25"/>
        <v>NVDA  240524P00865000</v>
      </c>
      <c r="F196" s="20" t="str">
        <f ca="1">_xll.xlqName(E196,tda)</f>
        <v>NVDA 05/24/2024 865.00 P</v>
      </c>
      <c r="G196" s="20" t="str">
        <f t="shared" ca="1" si="26"/>
        <v/>
      </c>
    </row>
    <row r="197" spans="1:7" ht="15" customHeight="1" x14ac:dyDescent="0.55000000000000004">
      <c r="A197" s="7">
        <f t="shared" si="27"/>
        <v>2.5</v>
      </c>
      <c r="B197" s="7"/>
      <c r="C197" s="22">
        <f t="shared" ca="1" si="23"/>
        <v>45436</v>
      </c>
      <c r="D197" s="23">
        <f t="shared" si="24"/>
        <v>867.5</v>
      </c>
      <c r="E197" s="19" t="str">
        <f t="shared" ca="1" si="25"/>
        <v>NVDA  240524P00867500</v>
      </c>
      <c r="F197" s="20" t="str">
        <f ca="1">_xll.xlqName(E197,tda)</f>
        <v>#N/A</v>
      </c>
      <c r="G197" s="20" t="str">
        <f t="shared" ca="1" si="26"/>
        <v>BAD</v>
      </c>
    </row>
    <row r="198" spans="1:7" ht="15" customHeight="1" x14ac:dyDescent="0.55000000000000004">
      <c r="A198" s="7">
        <f t="shared" si="27"/>
        <v>2.5</v>
      </c>
      <c r="B198" s="7"/>
      <c r="C198" s="22">
        <f t="shared" ca="1" si="23"/>
        <v>45436</v>
      </c>
      <c r="D198" s="23">
        <f t="shared" si="24"/>
        <v>870</v>
      </c>
      <c r="E198" s="19" t="str">
        <f t="shared" ca="1" si="25"/>
        <v>NVDA  240524P00870000</v>
      </c>
      <c r="F198" s="20" t="str">
        <f ca="1">_xll.xlqName(E198,tda)</f>
        <v>NVDA 05/24/2024 870.00 P</v>
      </c>
      <c r="G198" s="20" t="str">
        <f t="shared" ca="1" si="26"/>
        <v/>
      </c>
    </row>
    <row r="199" spans="1:7" ht="15" customHeight="1" x14ac:dyDescent="0.55000000000000004">
      <c r="A199" s="7">
        <f t="shared" si="27"/>
        <v>2.5</v>
      </c>
      <c r="B199" s="7"/>
      <c r="C199" s="22">
        <f t="shared" ca="1" si="23"/>
        <v>45436</v>
      </c>
      <c r="D199" s="23">
        <f t="shared" si="24"/>
        <v>872.5</v>
      </c>
      <c r="E199" s="19" t="str">
        <f t="shared" ca="1" si="25"/>
        <v>NVDA  240524P00872500</v>
      </c>
      <c r="F199" s="20" t="str">
        <f ca="1">_xll.xlqName(E199,tda)</f>
        <v>#N/A</v>
      </c>
      <c r="G199" s="20" t="str">
        <f t="shared" ca="1" si="26"/>
        <v>BAD</v>
      </c>
    </row>
    <row r="200" spans="1:7" ht="15" customHeight="1" x14ac:dyDescent="0.55000000000000004">
      <c r="A200" s="7">
        <f t="shared" si="27"/>
        <v>2.5</v>
      </c>
      <c r="B200" s="7"/>
      <c r="C200" s="22">
        <f t="shared" ref="C200:C218" ca="1" si="28">IF(D200&gt;D199,C199,INDEX($I$14:$I$50,VLOOKUP(C199,$I$14:$J$50,2)+1))</f>
        <v>45436</v>
      </c>
      <c r="D200" s="23">
        <f t="shared" ref="D200:D218" si="29">IF(D199+A200&lt;=$K$8,D199+A200,$K$6)</f>
        <v>875</v>
      </c>
      <c r="E200" s="19" t="str">
        <f t="shared" ref="E200:E218" ca="1" si="30">CONCATENATE(LEFT($K$2 &amp; "      ",6),TEXT(MOD(YEAR(C200),100),"00"),TEXT(MONTH(C200),"00"),TEXT(DAY(C200),"00"),$K$3,RIGHT("0000000"&amp;(D200*1000),8))</f>
        <v>NVDA  240524P00875000</v>
      </c>
      <c r="F200" s="20" t="str">
        <f ca="1">_xll.xlqName(E200,tda)</f>
        <v>NVDA 05/24/2024 875.00 P</v>
      </c>
      <c r="G200" s="20" t="str">
        <f t="shared" ref="G200:G218" ca="1" si="31">IF(AND(ISTEXT(F200),(F200&lt;&gt;"#N/A"),(F200&lt;&gt;"Busy...")),"","BAD")</f>
        <v/>
      </c>
    </row>
    <row r="201" spans="1:7" ht="15" customHeight="1" x14ac:dyDescent="0.55000000000000004">
      <c r="A201" s="7">
        <f t="shared" si="27"/>
        <v>2.5</v>
      </c>
      <c r="B201" s="7"/>
      <c r="C201" s="22">
        <f t="shared" ca="1" si="28"/>
        <v>45436</v>
      </c>
      <c r="D201" s="23">
        <f t="shared" si="29"/>
        <v>877.5</v>
      </c>
      <c r="E201" s="19" t="str">
        <f t="shared" ca="1" si="30"/>
        <v>NVDA  240524P00877500</v>
      </c>
      <c r="F201" s="20" t="str">
        <f ca="1">_xll.xlqName(E201,tda)</f>
        <v>#N/A</v>
      </c>
      <c r="G201" s="20" t="str">
        <f t="shared" ca="1" si="31"/>
        <v>BAD</v>
      </c>
    </row>
    <row r="202" spans="1:7" ht="15" customHeight="1" x14ac:dyDescent="0.55000000000000004">
      <c r="A202" s="7">
        <f t="shared" si="27"/>
        <v>2.5</v>
      </c>
      <c r="B202" s="7"/>
      <c r="C202" s="22">
        <f t="shared" ca="1" si="28"/>
        <v>45436</v>
      </c>
      <c r="D202" s="23">
        <f t="shared" si="29"/>
        <v>880</v>
      </c>
      <c r="E202" s="19" t="str">
        <f t="shared" ca="1" si="30"/>
        <v>NVDA  240524P00880000</v>
      </c>
      <c r="F202" s="20" t="str">
        <f ca="1">_xll.xlqName(E202,tda)</f>
        <v>NVDA 05/24/2024 880.00 P</v>
      </c>
      <c r="G202" s="20" t="str">
        <f t="shared" ca="1" si="31"/>
        <v/>
      </c>
    </row>
    <row r="203" spans="1:7" ht="15" customHeight="1" x14ac:dyDescent="0.55000000000000004">
      <c r="A203" s="7">
        <f t="shared" si="27"/>
        <v>2.5</v>
      </c>
      <c r="B203" s="7"/>
      <c r="C203" s="22">
        <f t="shared" ca="1" si="28"/>
        <v>45436</v>
      </c>
      <c r="D203" s="23">
        <f t="shared" si="29"/>
        <v>882.5</v>
      </c>
      <c r="E203" s="19" t="str">
        <f t="shared" ca="1" si="30"/>
        <v>NVDA  240524P00882500</v>
      </c>
      <c r="F203" s="20" t="str">
        <f ca="1">_xll.xlqName(E203,tda)</f>
        <v>#N/A</v>
      </c>
      <c r="G203" s="20" t="str">
        <f t="shared" ca="1" si="31"/>
        <v>BAD</v>
      </c>
    </row>
    <row r="204" spans="1:7" ht="15" customHeight="1" x14ac:dyDescent="0.55000000000000004">
      <c r="A204" s="7">
        <f t="shared" si="27"/>
        <v>2.5</v>
      </c>
      <c r="B204" s="7"/>
      <c r="C204" s="22">
        <f t="shared" ca="1" si="28"/>
        <v>45436</v>
      </c>
      <c r="D204" s="23">
        <f t="shared" si="29"/>
        <v>885</v>
      </c>
      <c r="E204" s="19" t="str">
        <f t="shared" ca="1" si="30"/>
        <v>NVDA  240524P00885000</v>
      </c>
      <c r="F204" s="20" t="str">
        <f ca="1">_xll.xlqName(E204,tda)</f>
        <v>NVDA 05/24/2024 885.00 P</v>
      </c>
      <c r="G204" s="20" t="str">
        <f t="shared" ca="1" si="31"/>
        <v/>
      </c>
    </row>
    <row r="205" spans="1:7" ht="15" customHeight="1" x14ac:dyDescent="0.55000000000000004">
      <c r="A205" s="7">
        <f t="shared" si="27"/>
        <v>2.5</v>
      </c>
      <c r="B205" s="7"/>
      <c r="C205" s="22">
        <f t="shared" ca="1" si="28"/>
        <v>45436</v>
      </c>
      <c r="D205" s="23">
        <f t="shared" si="29"/>
        <v>887.5</v>
      </c>
      <c r="E205" s="19" t="str">
        <f t="shared" ca="1" si="30"/>
        <v>NVDA  240524P00887500</v>
      </c>
      <c r="F205" s="20" t="str">
        <f ca="1">_xll.xlqName(E205,tda)</f>
        <v>#N/A</v>
      </c>
      <c r="G205" s="20" t="str">
        <f t="shared" ca="1" si="31"/>
        <v>BAD</v>
      </c>
    </row>
    <row r="206" spans="1:7" ht="15" customHeight="1" x14ac:dyDescent="0.55000000000000004">
      <c r="A206" s="7">
        <f t="shared" si="27"/>
        <v>2.5</v>
      </c>
      <c r="B206" s="7"/>
      <c r="C206" s="22">
        <f t="shared" ca="1" si="28"/>
        <v>45436</v>
      </c>
      <c r="D206" s="23">
        <f t="shared" si="29"/>
        <v>890</v>
      </c>
      <c r="E206" s="19" t="str">
        <f t="shared" ca="1" si="30"/>
        <v>NVDA  240524P00890000</v>
      </c>
      <c r="F206" s="20" t="str">
        <f ca="1">_xll.xlqName(E206,tda)</f>
        <v>NVDA 05/24/2024 890.00 P</v>
      </c>
      <c r="G206" s="20" t="str">
        <f t="shared" ca="1" si="31"/>
        <v/>
      </c>
    </row>
    <row r="207" spans="1:7" ht="15" customHeight="1" x14ac:dyDescent="0.55000000000000004">
      <c r="A207" s="7">
        <f t="shared" si="27"/>
        <v>2.5</v>
      </c>
      <c r="B207" s="7"/>
      <c r="C207" s="22">
        <f t="shared" ca="1" si="28"/>
        <v>45436</v>
      </c>
      <c r="D207" s="23">
        <f t="shared" si="29"/>
        <v>892.5</v>
      </c>
      <c r="E207" s="19" t="str">
        <f t="shared" ca="1" si="30"/>
        <v>NVDA  240524P00892500</v>
      </c>
      <c r="F207" s="20" t="str">
        <f ca="1">_xll.xlqName(E207,tda)</f>
        <v>NVDA 05/24/2024 892.50 P</v>
      </c>
      <c r="G207" s="20" t="str">
        <f t="shared" ca="1" si="31"/>
        <v/>
      </c>
    </row>
    <row r="208" spans="1:7" ht="15" customHeight="1" x14ac:dyDescent="0.55000000000000004">
      <c r="A208" s="7">
        <f t="shared" si="27"/>
        <v>2.5</v>
      </c>
      <c r="B208" s="7"/>
      <c r="C208" s="22">
        <f t="shared" ca="1" si="28"/>
        <v>45436</v>
      </c>
      <c r="D208" s="23">
        <f t="shared" si="29"/>
        <v>895</v>
      </c>
      <c r="E208" s="19" t="str">
        <f t="shared" ca="1" si="30"/>
        <v>NVDA  240524P00895000</v>
      </c>
      <c r="F208" s="20" t="str">
        <f ca="1">_xll.xlqName(E208,tda)</f>
        <v>NVDA 05/24/2024 895.00 P</v>
      </c>
      <c r="G208" s="20" t="str">
        <f t="shared" ca="1" si="31"/>
        <v/>
      </c>
    </row>
    <row r="209" spans="1:7" ht="15" customHeight="1" x14ac:dyDescent="0.55000000000000004">
      <c r="A209" s="7">
        <f t="shared" si="27"/>
        <v>2.5</v>
      </c>
      <c r="B209" s="7"/>
      <c r="C209" s="22">
        <f t="shared" ca="1" si="28"/>
        <v>45436</v>
      </c>
      <c r="D209" s="23">
        <f t="shared" si="29"/>
        <v>897.5</v>
      </c>
      <c r="E209" s="19" t="str">
        <f t="shared" ca="1" si="30"/>
        <v>NVDA  240524P00897500</v>
      </c>
      <c r="F209" s="20" t="str">
        <f ca="1">_xll.xlqName(E209,tda)</f>
        <v>NVDA 05/24/2024 897.50 P</v>
      </c>
      <c r="G209" s="20" t="str">
        <f t="shared" ca="1" si="31"/>
        <v/>
      </c>
    </row>
    <row r="210" spans="1:7" ht="15" customHeight="1" x14ac:dyDescent="0.55000000000000004">
      <c r="A210" s="7">
        <f t="shared" si="27"/>
        <v>2.5</v>
      </c>
      <c r="B210" s="7"/>
      <c r="C210" s="22">
        <f t="shared" ca="1" si="28"/>
        <v>45436</v>
      </c>
      <c r="D210" s="23">
        <f t="shared" si="29"/>
        <v>900</v>
      </c>
      <c r="E210" s="19" t="str">
        <f t="shared" ca="1" si="30"/>
        <v>NVDA  240524P00900000</v>
      </c>
      <c r="F210" s="20" t="str">
        <f ca="1">_xll.xlqName(E210,tda)</f>
        <v>NVDA 05/24/2024 900.00 P</v>
      </c>
      <c r="G210" s="20" t="str">
        <f t="shared" ca="1" si="31"/>
        <v/>
      </c>
    </row>
    <row r="211" spans="1:7" ht="15" customHeight="1" x14ac:dyDescent="0.55000000000000004">
      <c r="A211" s="7">
        <f t="shared" si="27"/>
        <v>2.5</v>
      </c>
      <c r="B211" s="7"/>
      <c r="C211" s="22">
        <f t="shared" ca="1" si="28"/>
        <v>45436</v>
      </c>
      <c r="D211" s="23">
        <f t="shared" si="29"/>
        <v>902.5</v>
      </c>
      <c r="E211" s="19" t="str">
        <f t="shared" ca="1" si="30"/>
        <v>NVDA  240524P00902500</v>
      </c>
      <c r="F211" s="20" t="str">
        <f ca="1">_xll.xlqName(E211,tda)</f>
        <v>NVDA 05/24/2024 902.50 P</v>
      </c>
      <c r="G211" s="20" t="str">
        <f t="shared" ca="1" si="31"/>
        <v/>
      </c>
    </row>
    <row r="212" spans="1:7" ht="15" customHeight="1" x14ac:dyDescent="0.55000000000000004">
      <c r="A212" s="7">
        <f t="shared" si="27"/>
        <v>2.5</v>
      </c>
      <c r="B212" s="7"/>
      <c r="C212" s="22">
        <f t="shared" ca="1" si="28"/>
        <v>45436</v>
      </c>
      <c r="D212" s="23">
        <f t="shared" si="29"/>
        <v>905</v>
      </c>
      <c r="E212" s="19" t="str">
        <f t="shared" ca="1" si="30"/>
        <v>NVDA  240524P00905000</v>
      </c>
      <c r="F212" s="20" t="str">
        <f ca="1">_xll.xlqName(E212,tda)</f>
        <v>NVDA 05/24/2024 905.00 P</v>
      </c>
      <c r="G212" s="20" t="str">
        <f t="shared" ca="1" si="31"/>
        <v/>
      </c>
    </row>
    <row r="213" spans="1:7" ht="15" customHeight="1" x14ac:dyDescent="0.55000000000000004">
      <c r="A213" s="7">
        <f t="shared" si="27"/>
        <v>2.5</v>
      </c>
      <c r="B213" s="7"/>
      <c r="C213" s="22">
        <f t="shared" ca="1" si="28"/>
        <v>45436</v>
      </c>
      <c r="D213" s="23">
        <f t="shared" si="29"/>
        <v>907.5</v>
      </c>
      <c r="E213" s="19" t="str">
        <f t="shared" ca="1" si="30"/>
        <v>NVDA  240524P00907500</v>
      </c>
      <c r="F213" s="20" t="str">
        <f ca="1">_xll.xlqName(E213,tda)</f>
        <v>NVDA 05/24/2024 907.50 P</v>
      </c>
      <c r="G213" s="20" t="str">
        <f t="shared" ca="1" si="31"/>
        <v/>
      </c>
    </row>
    <row r="214" spans="1:7" ht="15" customHeight="1" x14ac:dyDescent="0.55000000000000004">
      <c r="A214" s="7">
        <f t="shared" si="27"/>
        <v>2.5</v>
      </c>
      <c r="B214" s="7"/>
      <c r="C214" s="22">
        <f t="shared" ca="1" si="28"/>
        <v>45436</v>
      </c>
      <c r="D214" s="23">
        <f t="shared" si="29"/>
        <v>910</v>
      </c>
      <c r="E214" s="19" t="str">
        <f t="shared" ca="1" si="30"/>
        <v>NVDA  240524P00910000</v>
      </c>
      <c r="F214" s="20" t="str">
        <f ca="1">_xll.xlqName(E214,tda)</f>
        <v>NVDA 05/24/2024 910.00 P</v>
      </c>
      <c r="G214" s="20" t="str">
        <f t="shared" ca="1" si="31"/>
        <v/>
      </c>
    </row>
    <row r="215" spans="1:7" ht="15" customHeight="1" x14ac:dyDescent="0.55000000000000004">
      <c r="A215" s="7">
        <f t="shared" si="27"/>
        <v>2.5</v>
      </c>
      <c r="B215" s="7"/>
      <c r="C215" s="22">
        <f t="shared" ca="1" si="28"/>
        <v>45436</v>
      </c>
      <c r="D215" s="23">
        <f t="shared" si="29"/>
        <v>912.5</v>
      </c>
      <c r="E215" s="19" t="str">
        <f t="shared" ca="1" si="30"/>
        <v>NVDA  240524P00912500</v>
      </c>
      <c r="F215" s="20" t="str">
        <f ca="1">_xll.xlqName(E215,tda)</f>
        <v>NVDA 05/24/2024 912.50 P</v>
      </c>
      <c r="G215" s="20" t="str">
        <f t="shared" ca="1" si="31"/>
        <v/>
      </c>
    </row>
    <row r="216" spans="1:7" ht="15" customHeight="1" x14ac:dyDescent="0.55000000000000004">
      <c r="A216" s="7">
        <f t="shared" si="27"/>
        <v>2.5</v>
      </c>
      <c r="B216" s="7"/>
      <c r="C216" s="22">
        <f t="shared" ca="1" si="28"/>
        <v>45436</v>
      </c>
      <c r="D216" s="23">
        <f t="shared" si="29"/>
        <v>915</v>
      </c>
      <c r="E216" s="19" t="str">
        <f t="shared" ca="1" si="30"/>
        <v>NVDA  240524P00915000</v>
      </c>
      <c r="F216" s="20" t="str">
        <f ca="1">_xll.xlqName(E216,tda)</f>
        <v>NVDA 05/24/2024 915.00 P</v>
      </c>
      <c r="G216" s="20" t="str">
        <f t="shared" ca="1" si="31"/>
        <v/>
      </c>
    </row>
    <row r="217" spans="1:7" ht="15" customHeight="1" x14ac:dyDescent="0.55000000000000004">
      <c r="A217" s="7">
        <f t="shared" si="27"/>
        <v>2.5</v>
      </c>
      <c r="B217" s="7"/>
      <c r="C217" s="22">
        <f t="shared" ca="1" si="28"/>
        <v>45436</v>
      </c>
      <c r="D217" s="23">
        <f t="shared" si="29"/>
        <v>917.5</v>
      </c>
      <c r="E217" s="19" t="str">
        <f t="shared" ca="1" si="30"/>
        <v>NVDA  240524P00917500</v>
      </c>
      <c r="F217" s="20" t="str">
        <f ca="1">_xll.xlqName(E217,tda)</f>
        <v>NVDA 05/24/2024 917.50 P</v>
      </c>
      <c r="G217" s="20" t="str">
        <f t="shared" ca="1" si="31"/>
        <v/>
      </c>
    </row>
    <row r="218" spans="1:7" ht="15" customHeight="1" x14ac:dyDescent="0.55000000000000004">
      <c r="A218" s="7">
        <f t="shared" si="27"/>
        <v>2.5</v>
      </c>
      <c r="B218" s="7"/>
      <c r="C218" s="22">
        <f t="shared" ca="1" si="28"/>
        <v>45443</v>
      </c>
      <c r="D218" s="23">
        <f t="shared" si="29"/>
        <v>650</v>
      </c>
      <c r="E218" s="19" t="str">
        <f t="shared" ca="1" si="30"/>
        <v>NVDA  240531P00650000</v>
      </c>
      <c r="F218" s="20" t="str">
        <f ca="1">_xll.xlqName(E218,tda)</f>
        <v>NVDA 05/31/2024 650.00 P</v>
      </c>
      <c r="G218" s="20" t="str">
        <f t="shared" ca="1" si="31"/>
        <v/>
      </c>
    </row>
    <row r="219" spans="1:7" ht="15" customHeight="1" x14ac:dyDescent="0.55000000000000004">
      <c r="A219" s="7">
        <f t="shared" si="27"/>
        <v>2.5</v>
      </c>
      <c r="B219" s="7"/>
      <c r="C219" s="22">
        <f t="shared" ref="C219:C233" ca="1" si="32">IF(D219&gt;D218,C218,INDEX($I$14:$I$50,VLOOKUP(C218,$I$14:$J$50,2)+1))</f>
        <v>45443</v>
      </c>
      <c r="D219" s="23">
        <f t="shared" ref="D219:D233" si="33">IF(D218+A219&lt;=$K$8,D218+A219,$K$6)</f>
        <v>652.5</v>
      </c>
      <c r="E219" s="19" t="str">
        <f t="shared" ref="E219:E233" ca="1" si="34">CONCATENATE(LEFT($K$2 &amp; "      ",6),TEXT(MOD(YEAR(C219),100),"00"),TEXT(MONTH(C219),"00"),TEXT(DAY(C219),"00"),$K$3,RIGHT("0000000"&amp;(D219*1000),8))</f>
        <v>NVDA  240531P00652500</v>
      </c>
      <c r="F219" s="20" t="str">
        <f ca="1">_xll.xlqName(E219,tda)</f>
        <v>#N/A</v>
      </c>
      <c r="G219" s="20" t="str">
        <f t="shared" ref="G219:G233" ca="1" si="35">IF(AND(ISTEXT(F219),(F219&lt;&gt;"#N/A"),(F219&lt;&gt;"Busy...")),"","BAD")</f>
        <v>BAD</v>
      </c>
    </row>
    <row r="220" spans="1:7" ht="15" customHeight="1" x14ac:dyDescent="0.55000000000000004">
      <c r="A220" s="7">
        <f t="shared" si="27"/>
        <v>2.5</v>
      </c>
      <c r="B220" s="7"/>
      <c r="C220" s="22">
        <f t="shared" ca="1" si="32"/>
        <v>45443</v>
      </c>
      <c r="D220" s="23">
        <f t="shared" si="33"/>
        <v>655</v>
      </c>
      <c r="E220" s="19" t="str">
        <f t="shared" ca="1" si="34"/>
        <v>NVDA  240531P00655000</v>
      </c>
      <c r="F220" s="20" t="str">
        <f ca="1">_xll.xlqName(E220,tda)</f>
        <v>NVDA 05/31/2024 655.00 P</v>
      </c>
      <c r="G220" s="20" t="str">
        <f t="shared" ca="1" si="35"/>
        <v/>
      </c>
    </row>
    <row r="221" spans="1:7" ht="15" customHeight="1" x14ac:dyDescent="0.55000000000000004">
      <c r="A221" s="7">
        <f t="shared" si="27"/>
        <v>2.5</v>
      </c>
      <c r="B221" s="7"/>
      <c r="C221" s="22">
        <f t="shared" ca="1" si="32"/>
        <v>45443</v>
      </c>
      <c r="D221" s="23">
        <f t="shared" si="33"/>
        <v>657.5</v>
      </c>
      <c r="E221" s="19" t="str">
        <f t="shared" ca="1" si="34"/>
        <v>NVDA  240531P00657500</v>
      </c>
      <c r="F221" s="20" t="str">
        <f ca="1">_xll.xlqName(E221,tda)</f>
        <v>#N/A</v>
      </c>
      <c r="G221" s="20" t="str">
        <f t="shared" ca="1" si="35"/>
        <v>BAD</v>
      </c>
    </row>
    <row r="222" spans="1:7" ht="15" customHeight="1" x14ac:dyDescent="0.55000000000000004">
      <c r="A222" s="7">
        <f t="shared" si="27"/>
        <v>2.5</v>
      </c>
      <c r="B222" s="7"/>
      <c r="C222" s="22">
        <f t="shared" ca="1" si="32"/>
        <v>45443</v>
      </c>
      <c r="D222" s="23">
        <f t="shared" si="33"/>
        <v>660</v>
      </c>
      <c r="E222" s="19" t="str">
        <f t="shared" ca="1" si="34"/>
        <v>NVDA  240531P00660000</v>
      </c>
      <c r="F222" s="20" t="str">
        <f ca="1">_xll.xlqName(E222,tda)</f>
        <v>NVDA 05/31/2024 660.00 P</v>
      </c>
      <c r="G222" s="20" t="str">
        <f t="shared" ca="1" si="35"/>
        <v/>
      </c>
    </row>
    <row r="223" spans="1:7" ht="15" customHeight="1" x14ac:dyDescent="0.55000000000000004">
      <c r="A223" s="7">
        <f t="shared" si="27"/>
        <v>2.5</v>
      </c>
      <c r="B223" s="7"/>
      <c r="C223" s="22">
        <f t="shared" ca="1" si="32"/>
        <v>45443</v>
      </c>
      <c r="D223" s="23">
        <f t="shared" si="33"/>
        <v>662.5</v>
      </c>
      <c r="E223" s="19" t="str">
        <f t="shared" ca="1" si="34"/>
        <v>NVDA  240531P00662500</v>
      </c>
      <c r="F223" s="20" t="str">
        <f ca="1">_xll.xlqName(E223,tda)</f>
        <v>#N/A</v>
      </c>
      <c r="G223" s="20" t="str">
        <f t="shared" ca="1" si="35"/>
        <v>BAD</v>
      </c>
    </row>
    <row r="224" spans="1:7" ht="15" customHeight="1" x14ac:dyDescent="0.55000000000000004">
      <c r="A224" s="7">
        <f t="shared" si="27"/>
        <v>2.5</v>
      </c>
      <c r="B224" s="7"/>
      <c r="C224" s="22">
        <f t="shared" ca="1" si="32"/>
        <v>45443</v>
      </c>
      <c r="D224" s="23">
        <f t="shared" si="33"/>
        <v>665</v>
      </c>
      <c r="E224" s="19" t="str">
        <f t="shared" ca="1" si="34"/>
        <v>NVDA  240531P00665000</v>
      </c>
      <c r="F224" s="20" t="str">
        <f ca="1">_xll.xlqName(E224,tda)</f>
        <v>NVDA 05/31/2024 665.00 P</v>
      </c>
      <c r="G224" s="20" t="str">
        <f t="shared" ca="1" si="35"/>
        <v/>
      </c>
    </row>
    <row r="225" spans="1:7" ht="15" customHeight="1" x14ac:dyDescent="0.55000000000000004">
      <c r="A225" s="7">
        <f t="shared" si="27"/>
        <v>2.5</v>
      </c>
      <c r="B225" s="7"/>
      <c r="C225" s="22">
        <f t="shared" ca="1" si="32"/>
        <v>45443</v>
      </c>
      <c r="D225" s="23">
        <f t="shared" si="33"/>
        <v>667.5</v>
      </c>
      <c r="E225" s="19" t="str">
        <f t="shared" ca="1" si="34"/>
        <v>NVDA  240531P00667500</v>
      </c>
      <c r="F225" s="20" t="str">
        <f ca="1">_xll.xlqName(E225,tda)</f>
        <v>#N/A</v>
      </c>
      <c r="G225" s="20" t="str">
        <f t="shared" ca="1" si="35"/>
        <v>BAD</v>
      </c>
    </row>
    <row r="226" spans="1:7" ht="15" customHeight="1" x14ac:dyDescent="0.55000000000000004">
      <c r="A226" s="7">
        <f t="shared" si="27"/>
        <v>2.5</v>
      </c>
      <c r="B226" s="7"/>
      <c r="C226" s="22">
        <f t="shared" ca="1" si="32"/>
        <v>45443</v>
      </c>
      <c r="D226" s="23">
        <f t="shared" si="33"/>
        <v>670</v>
      </c>
      <c r="E226" s="19" t="str">
        <f t="shared" ca="1" si="34"/>
        <v>NVDA  240531P00670000</v>
      </c>
      <c r="F226" s="20" t="str">
        <f ca="1">_xll.xlqName(E226,tda)</f>
        <v>NVDA 05/31/2024 670.00 P</v>
      </c>
      <c r="G226" s="20" t="str">
        <f t="shared" ca="1" si="35"/>
        <v/>
      </c>
    </row>
    <row r="227" spans="1:7" ht="15" customHeight="1" x14ac:dyDescent="0.55000000000000004">
      <c r="A227" s="7">
        <f t="shared" si="27"/>
        <v>2.5</v>
      </c>
      <c r="B227" s="7"/>
      <c r="C227" s="22">
        <f t="shared" ca="1" si="32"/>
        <v>45443</v>
      </c>
      <c r="D227" s="23">
        <f t="shared" si="33"/>
        <v>672.5</v>
      </c>
      <c r="E227" s="19" t="str">
        <f t="shared" ca="1" si="34"/>
        <v>NVDA  240531P00672500</v>
      </c>
      <c r="F227" s="20" t="str">
        <f ca="1">_xll.xlqName(E227,tda)</f>
        <v>#N/A</v>
      </c>
      <c r="G227" s="20" t="str">
        <f t="shared" ca="1" si="35"/>
        <v>BAD</v>
      </c>
    </row>
    <row r="228" spans="1:7" ht="15" customHeight="1" x14ac:dyDescent="0.55000000000000004">
      <c r="A228" s="7">
        <f t="shared" si="27"/>
        <v>2.5</v>
      </c>
      <c r="B228" s="7"/>
      <c r="C228" s="22">
        <f t="shared" ca="1" si="32"/>
        <v>45443</v>
      </c>
      <c r="D228" s="23">
        <f t="shared" si="33"/>
        <v>675</v>
      </c>
      <c r="E228" s="19" t="str">
        <f t="shared" ca="1" si="34"/>
        <v>NVDA  240531P00675000</v>
      </c>
      <c r="F228" s="20" t="str">
        <f ca="1">_xll.xlqName(E228,tda)</f>
        <v>NVDA 05/31/2024 675.00 P</v>
      </c>
      <c r="G228" s="20" t="str">
        <f t="shared" ca="1" si="35"/>
        <v/>
      </c>
    </row>
    <row r="229" spans="1:7" ht="15" customHeight="1" x14ac:dyDescent="0.55000000000000004">
      <c r="A229" s="7">
        <f t="shared" si="27"/>
        <v>2.5</v>
      </c>
      <c r="B229" s="7"/>
      <c r="C229" s="22">
        <f t="shared" ca="1" si="32"/>
        <v>45443</v>
      </c>
      <c r="D229" s="23">
        <f t="shared" si="33"/>
        <v>677.5</v>
      </c>
      <c r="E229" s="19" t="str">
        <f t="shared" ca="1" si="34"/>
        <v>NVDA  240531P00677500</v>
      </c>
      <c r="F229" s="20" t="str">
        <f ca="1">_xll.xlqName(E229,tda)</f>
        <v>#N/A</v>
      </c>
      <c r="G229" s="20" t="str">
        <f t="shared" ca="1" si="35"/>
        <v>BAD</v>
      </c>
    </row>
    <row r="230" spans="1:7" ht="15" customHeight="1" x14ac:dyDescent="0.55000000000000004">
      <c r="A230" s="7">
        <f t="shared" si="27"/>
        <v>2.5</v>
      </c>
      <c r="B230" s="7"/>
      <c r="C230" s="22">
        <f t="shared" ca="1" si="32"/>
        <v>45443</v>
      </c>
      <c r="D230" s="23">
        <f t="shared" si="33"/>
        <v>680</v>
      </c>
      <c r="E230" s="19" t="str">
        <f t="shared" ca="1" si="34"/>
        <v>NVDA  240531P00680000</v>
      </c>
      <c r="F230" s="20" t="str">
        <f ca="1">_xll.xlqName(E230,tda)</f>
        <v>NVDA 05/31/2024 680.00 P</v>
      </c>
      <c r="G230" s="20" t="str">
        <f t="shared" ca="1" si="35"/>
        <v/>
      </c>
    </row>
    <row r="231" spans="1:7" ht="15" customHeight="1" x14ac:dyDescent="0.55000000000000004">
      <c r="A231" s="7">
        <f t="shared" si="27"/>
        <v>2.5</v>
      </c>
      <c r="B231" s="7"/>
      <c r="C231" s="22">
        <f t="shared" ca="1" si="32"/>
        <v>45443</v>
      </c>
      <c r="D231" s="23">
        <f t="shared" si="33"/>
        <v>682.5</v>
      </c>
      <c r="E231" s="19" t="str">
        <f t="shared" ca="1" si="34"/>
        <v>NVDA  240531P00682500</v>
      </c>
      <c r="F231" s="20" t="str">
        <f ca="1">_xll.xlqName(E231,tda)</f>
        <v>#N/A</v>
      </c>
      <c r="G231" s="20" t="str">
        <f t="shared" ca="1" si="35"/>
        <v>BAD</v>
      </c>
    </row>
    <row r="232" spans="1:7" ht="15" customHeight="1" x14ac:dyDescent="0.55000000000000004">
      <c r="A232" s="7">
        <f t="shared" si="27"/>
        <v>2.5</v>
      </c>
      <c r="B232" s="7"/>
      <c r="C232" s="22">
        <f t="shared" ca="1" si="32"/>
        <v>45443</v>
      </c>
      <c r="D232" s="23">
        <f t="shared" si="33"/>
        <v>685</v>
      </c>
      <c r="E232" s="19" t="str">
        <f t="shared" ca="1" si="34"/>
        <v>NVDA  240531P00685000</v>
      </c>
      <c r="F232" s="20" t="str">
        <f ca="1">_xll.xlqName(E232,tda)</f>
        <v>NVDA 05/31/2024 685.00 P</v>
      </c>
      <c r="G232" s="20" t="str">
        <f t="shared" ca="1" si="35"/>
        <v/>
      </c>
    </row>
    <row r="233" spans="1:7" ht="15" customHeight="1" x14ac:dyDescent="0.55000000000000004">
      <c r="A233" s="7">
        <f t="shared" si="27"/>
        <v>2.5</v>
      </c>
      <c r="B233" s="7"/>
      <c r="C233" s="22">
        <f t="shared" ca="1" si="32"/>
        <v>45443</v>
      </c>
      <c r="D233" s="23">
        <f t="shared" si="33"/>
        <v>687.5</v>
      </c>
      <c r="E233" s="19" t="str">
        <f t="shared" ca="1" si="34"/>
        <v>NVDA  240531P00687500</v>
      </c>
      <c r="F233" s="20" t="str">
        <f ca="1">_xll.xlqName(E233,tda)</f>
        <v>#N/A</v>
      </c>
      <c r="G233" s="20" t="str">
        <f t="shared" ca="1" si="35"/>
        <v>BAD</v>
      </c>
    </row>
  </sheetData>
  <conditionalFormatting sqref="D2:D233">
    <cfRule type="cellIs" dxfId="0" priority="59" operator="lessThan">
      <formula>$K$4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Generator</vt:lpstr>
      <vt:lpstr>tda</vt:lpstr>
    </vt:vector>
  </TitlesOfParts>
  <Company>Samsung Research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McAllister</cp:lastModifiedBy>
  <cp:lastPrinted>2018-03-17T15:44:54Z</cp:lastPrinted>
  <dcterms:created xsi:type="dcterms:W3CDTF">2016-12-20T06:30:09Z</dcterms:created>
  <dcterms:modified xsi:type="dcterms:W3CDTF">2024-05-15T14:16:15Z</dcterms:modified>
</cp:coreProperties>
</file>