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c_000\Desktop\Università\Laboratorio di fisica\InterferometroMichelson\Data\"/>
    </mc:Choice>
  </mc:AlternateContent>
  <bookViews>
    <workbookView xWindow="0" yWindow="0" windowWidth="20520" windowHeight="10992"/>
  </bookViews>
  <sheets>
    <sheet name="Lunghezza d'onda" sheetId="1" r:id="rId1"/>
    <sheet name="Indice di rifrazione" sheetId="2" r:id="rId2"/>
    <sheet name="Lunghezza pacchetti d'onda" sheetId="3" r:id="rId3"/>
    <sheet name="Doppietto del sodio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E7" i="4" l="1"/>
  <c r="C7" i="4"/>
  <c r="C3" i="4"/>
  <c r="C5" i="4"/>
  <c r="A4" i="4"/>
  <c r="C4" i="4" s="1"/>
  <c r="B3" i="4"/>
  <c r="A3" i="4"/>
  <c r="C2" i="4"/>
  <c r="C5" i="3" l="1"/>
  <c r="D5" i="3" s="1"/>
  <c r="E5" i="3" s="1"/>
  <c r="C3" i="3"/>
  <c r="D3" i="3" s="1"/>
  <c r="E3" i="3" s="1"/>
  <c r="C4" i="3"/>
  <c r="D4" i="3" s="1"/>
  <c r="E4" i="3" s="1"/>
  <c r="D2" i="3"/>
  <c r="E2" i="3" s="1"/>
  <c r="C2" i="3"/>
  <c r="B25" i="2"/>
  <c r="B5" i="2" l="1"/>
  <c r="B4" i="2"/>
  <c r="B3" i="2"/>
  <c r="B2" i="2"/>
  <c r="A4" i="1"/>
  <c r="A5" i="1" s="1"/>
  <c r="C5" i="1" s="1"/>
  <c r="D5" i="1" s="1"/>
  <c r="F5" i="1" s="1"/>
  <c r="A3" i="1"/>
  <c r="C3" i="1"/>
  <c r="D3" i="1" s="1"/>
  <c r="F3" i="1" s="1"/>
  <c r="H21" i="1" s="1"/>
  <c r="C2" i="1"/>
  <c r="D2" i="1" s="1"/>
  <c r="F2" i="1" s="1"/>
  <c r="G21" i="1" s="1"/>
  <c r="F23" i="1" l="1"/>
  <c r="C4" i="1"/>
  <c r="D4" i="1" s="1"/>
  <c r="F4" i="1" s="1"/>
  <c r="F24" i="1" s="1"/>
  <c r="I21" i="1" s="1"/>
  <c r="D6" i="2"/>
  <c r="C6" i="2"/>
  <c r="F22" i="1"/>
  <c r="A6" i="1"/>
  <c r="C6" i="1" s="1"/>
  <c r="D6" i="1" s="1"/>
  <c r="F6" i="1" s="1"/>
  <c r="B22" i="4"/>
  <c r="B23" i="4" s="1"/>
  <c r="B24" i="4" s="1"/>
  <c r="B21" i="4"/>
  <c r="B22" i="2"/>
  <c r="B22" i="1"/>
  <c r="E2" i="4" l="1"/>
  <c r="E4" i="4"/>
  <c r="E5" i="4"/>
  <c r="E3" i="4"/>
  <c r="G3" i="1"/>
  <c r="G5" i="1"/>
  <c r="H5" i="1" s="1"/>
  <c r="I5" i="1" s="1"/>
  <c r="G4" i="1"/>
  <c r="G6" i="1"/>
  <c r="H6" i="1" s="1"/>
  <c r="I6" i="1" s="1"/>
  <c r="G2" i="1"/>
  <c r="H4" i="1" l="1"/>
  <c r="I4" i="1" s="1"/>
  <c r="E24" i="1"/>
  <c r="I20" i="1" s="1"/>
  <c r="H3" i="1"/>
  <c r="I3" i="1" s="1"/>
  <c r="H20" i="1"/>
  <c r="E23" i="1" s="1"/>
  <c r="H2" i="1"/>
  <c r="G20" i="1"/>
  <c r="E22" i="1" l="1"/>
  <c r="G22" i="1" s="1"/>
  <c r="H7" i="1"/>
  <c r="I2" i="1"/>
  <c r="I7" i="1" s="1"/>
  <c r="I8" i="1" s="1"/>
  <c r="G23" i="1" l="1"/>
  <c r="H23" i="1"/>
  <c r="H22" i="1"/>
  <c r="I22" i="1" s="1"/>
  <c r="G24" i="1" l="1"/>
  <c r="H24" i="1"/>
  <c r="I24" i="1"/>
  <c r="I23" i="1"/>
</calcChain>
</file>

<file path=xl/sharedStrings.xml><?xml version="1.0" encoding="utf-8"?>
<sst xmlns="http://schemas.openxmlformats.org/spreadsheetml/2006/main" count="35" uniqueCount="26">
  <si>
    <t>delta x</t>
  </si>
  <si>
    <t>n aria</t>
  </si>
  <si>
    <t>costanti</t>
  </si>
  <si>
    <t>lambda</t>
  </si>
  <si>
    <t>sigma lambda</t>
  </si>
  <si>
    <t>errore delta x</t>
  </si>
  <si>
    <t>N1</t>
  </si>
  <si>
    <t>N2</t>
  </si>
  <si>
    <t>d</t>
  </si>
  <si>
    <t>lambda 1</t>
  </si>
  <si>
    <t>lambda 2</t>
  </si>
  <si>
    <t>m</t>
  </si>
  <si>
    <t>labmda media</t>
  </si>
  <si>
    <t>delta lambda</t>
  </si>
  <si>
    <t>lambda media ^2</t>
  </si>
  <si>
    <t>inizio</t>
  </si>
  <si>
    <t>fine</t>
  </si>
  <si>
    <t>misura</t>
  </si>
  <si>
    <t>lambda nm</t>
  </si>
  <si>
    <t>errore</t>
  </si>
  <si>
    <t>derr</t>
  </si>
  <si>
    <t>delta metri</t>
  </si>
  <si>
    <t>delta</t>
  </si>
  <si>
    <t>deta x</t>
  </si>
  <si>
    <t>frange blu</t>
  </si>
  <si>
    <t>gradi 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</si>
</sst>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15" zoomScaleNormal="115" workbookViewId="0">
      <selection activeCell="D9" sqref="D9"/>
    </sheetView>
  </sheetViews>
  <sheetFormatPr defaultRowHeight="14.4" x14ac:dyDescent="0.3"/>
  <cols>
    <col min="1" max="1" width="12" bestFit="1" customWidth="1"/>
    <col min="4" max="4" width="12.109375" bestFit="1" customWidth="1"/>
    <col min="6" max="6" width="11.77734375" bestFit="1" customWidth="1"/>
    <col min="7" max="7" width="13.109375" bestFit="1" customWidth="1"/>
  </cols>
  <sheetData>
    <row r="1" spans="1:9" x14ac:dyDescent="0.3">
      <c r="A1" t="s">
        <v>15</v>
      </c>
      <c r="B1" t="s">
        <v>16</v>
      </c>
      <c r="C1" t="s">
        <v>17</v>
      </c>
      <c r="D1" t="s">
        <v>0</v>
      </c>
      <c r="E1" t="s">
        <v>6</v>
      </c>
      <c r="F1" t="s">
        <v>18</v>
      </c>
      <c r="G1" t="s">
        <v>4</v>
      </c>
    </row>
    <row r="2" spans="1:9" x14ac:dyDescent="0.3">
      <c r="A2" s="1">
        <v>1.0500000000000001E-2</v>
      </c>
      <c r="B2" s="1">
        <v>1.021E-2</v>
      </c>
      <c r="C2">
        <f>ABS(B2-A2)</f>
        <v>2.9000000000000033E-4</v>
      </c>
      <c r="D2">
        <f>C2/5</f>
        <v>5.8000000000000068E-5</v>
      </c>
      <c r="E2">
        <v>184</v>
      </c>
      <c r="F2">
        <f>2*$B$21*D2/E2*1000000000</f>
        <v>630.61924782608787</v>
      </c>
      <c r="G2">
        <f>(2*$B$21*$B$22/E2)*1000000000</f>
        <v>10.872745652173913</v>
      </c>
      <c r="H2">
        <f>1/G2^2</f>
        <v>8.4590490402821732E-3</v>
      </c>
      <c r="I2">
        <f>H2*F2</f>
        <v>5.3344391431067342</v>
      </c>
    </row>
    <row r="3" spans="1:9" x14ac:dyDescent="0.3">
      <c r="A3" s="1">
        <f>A2</f>
        <v>1.0500000000000001E-2</v>
      </c>
      <c r="B3" s="1">
        <v>1.017E-2</v>
      </c>
      <c r="C3">
        <f>ABS(B3-A3)</f>
        <v>3.3000000000000043E-4</v>
      </c>
      <c r="D3">
        <f>C3/5</f>
        <v>6.6000000000000086E-5</v>
      </c>
      <c r="E3">
        <v>207</v>
      </c>
      <c r="F3">
        <f>2*$B$21*D3/E3*1000000000</f>
        <v>637.86774492753716</v>
      </c>
      <c r="G3">
        <f>(2*$B$21*$B$22/E3)*1000000000</f>
        <v>9.6646628019323675</v>
      </c>
      <c r="H3">
        <f t="shared" ref="H3:H6" si="0">1/G3^2</f>
        <v>1.0705983941607124E-2</v>
      </c>
      <c r="I3">
        <f t="shared" ref="I3:I6" si="1">H3*F3</f>
        <v>6.8290018340633623</v>
      </c>
    </row>
    <row r="4" spans="1:9" x14ac:dyDescent="0.3">
      <c r="A4" s="1">
        <f>A3</f>
        <v>1.0500000000000001E-2</v>
      </c>
      <c r="B4" s="1">
        <v>1.018E-2</v>
      </c>
      <c r="C4">
        <f>ABS(B4-A4)</f>
        <v>3.2000000000000084E-4</v>
      </c>
      <c r="D4">
        <f>C4/5</f>
        <v>6.4000000000000173E-5</v>
      </c>
      <c r="E4">
        <v>203</v>
      </c>
      <c r="F4">
        <f>2*$B$21*D4/E4*1000000000</f>
        <v>630.72636847290812</v>
      </c>
      <c r="G4">
        <f>(2*$B$21*$B$22/E4)*1000000000</f>
        <v>9.8550995073891627</v>
      </c>
      <c r="H4">
        <f t="shared" si="0"/>
        <v>1.0296223768342038E-2</v>
      </c>
      <c r="I4">
        <f t="shared" si="1"/>
        <v>6.4940998263908147</v>
      </c>
    </row>
    <row r="5" spans="1:9" x14ac:dyDescent="0.3">
      <c r="A5" s="1">
        <f t="shared" ref="A5:A6" si="2">A4</f>
        <v>1.0500000000000001E-2</v>
      </c>
      <c r="B5" s="1">
        <v>1.034E-2</v>
      </c>
      <c r="C5">
        <f t="shared" ref="C5:C6" si="3">ABS(B5-A5)</f>
        <v>1.6000000000000042E-4</v>
      </c>
      <c r="D5">
        <f t="shared" ref="D5:D6" si="4">C5/5</f>
        <v>3.2000000000000087E-5</v>
      </c>
      <c r="E5">
        <v>101</v>
      </c>
      <c r="F5">
        <f t="shared" ref="F5:F6" si="5">2*$B$21*D5/E5*1000000000</f>
        <v>633.84877623762554</v>
      </c>
      <c r="G5">
        <f t="shared" ref="G5:G6" si="6">(2*$B$21*$B$22/E5)*1000000000</f>
        <v>19.807774257425741</v>
      </c>
      <c r="H5">
        <f t="shared" si="0"/>
        <v>2.5487582484616748E-3</v>
      </c>
      <c r="I5">
        <f t="shared" si="1"/>
        <v>1.6155272967129866</v>
      </c>
    </row>
    <row r="6" spans="1:9" x14ac:dyDescent="0.3">
      <c r="A6" s="1">
        <f t="shared" si="2"/>
        <v>1.0500000000000001E-2</v>
      </c>
      <c r="B6" s="1">
        <v>1.018E-2</v>
      </c>
      <c r="C6">
        <f t="shared" si="3"/>
        <v>3.2000000000000084E-4</v>
      </c>
      <c r="D6">
        <f t="shared" si="4"/>
        <v>6.4000000000000173E-5</v>
      </c>
      <c r="E6">
        <v>203</v>
      </c>
      <c r="F6" s="2">
        <f t="shared" si="5"/>
        <v>630.72636847290812</v>
      </c>
      <c r="G6">
        <f t="shared" si="6"/>
        <v>9.8550995073891627</v>
      </c>
      <c r="H6">
        <f t="shared" si="0"/>
        <v>1.0296223768342038E-2</v>
      </c>
      <c r="I6">
        <f t="shared" si="1"/>
        <v>6.4940998263908147</v>
      </c>
    </row>
    <row r="7" spans="1:9" x14ac:dyDescent="0.3">
      <c r="D7">
        <f>AVERAGE(D2:D6)</f>
        <v>5.680000000000012E-5</v>
      </c>
      <c r="H7">
        <f>SUM(H2:H6)</f>
        <v>4.2306238767035043E-2</v>
      </c>
      <c r="I7">
        <f>SUM(I2:I6)</f>
        <v>26.767167926664715</v>
      </c>
    </row>
    <row r="8" spans="1:9" x14ac:dyDescent="0.3">
      <c r="D8">
        <f>_xlfn.STDEV.S(D2:D6)</f>
        <v>1.4184498581197737E-5</v>
      </c>
      <c r="I8">
        <f>I7/H7</f>
        <v>632.70025194302195</v>
      </c>
    </row>
    <row r="20" spans="1:9" x14ac:dyDescent="0.3">
      <c r="A20" t="s">
        <v>2</v>
      </c>
      <c r="E20" t="s">
        <v>19</v>
      </c>
      <c r="G20">
        <f>G2</f>
        <v>10.872745652173913</v>
      </c>
      <c r="H20">
        <f>G3</f>
        <v>9.6646628019323675</v>
      </c>
      <c r="I20">
        <f>E24</f>
        <v>9.8550995073891627</v>
      </c>
    </row>
    <row r="21" spans="1:9" x14ac:dyDescent="0.3">
      <c r="A21" t="s">
        <v>1</v>
      </c>
      <c r="B21">
        <v>1.0002926000000001</v>
      </c>
      <c r="F21" t="s">
        <v>17</v>
      </c>
      <c r="G21">
        <f>F2</f>
        <v>630.61924782608787</v>
      </c>
      <c r="H21">
        <f>F3</f>
        <v>637.86774492753716</v>
      </c>
      <c r="I21">
        <f>F24</f>
        <v>630.72636847290812</v>
      </c>
    </row>
    <row r="22" spans="1:9" x14ac:dyDescent="0.3">
      <c r="A22" t="s">
        <v>5</v>
      </c>
      <c r="B22">
        <f>10^-6</f>
        <v>9.9999999999999995E-7</v>
      </c>
      <c r="E22">
        <f>G20</f>
        <v>10.872745652173913</v>
      </c>
      <c r="F22">
        <f>F2</f>
        <v>630.61924782608787</v>
      </c>
      <c r="G22" s="2">
        <f>($G21-F$22)/SQRT($G20^2+E$22^2)</f>
        <v>0</v>
      </c>
      <c r="H22" s="2">
        <f t="shared" ref="H22" si="7">($G21-G$22)/SQRT($G20^2+F$22^2)</f>
        <v>0.99985140054899757</v>
      </c>
      <c r="I22" s="2">
        <f>($G21-H$22)/SQRT($G20^2+G$22^2)</f>
        <v>57.90804057847631</v>
      </c>
    </row>
    <row r="23" spans="1:9" x14ac:dyDescent="0.3">
      <c r="E23">
        <f>H20</f>
        <v>9.6646628019323675</v>
      </c>
      <c r="F23">
        <f>F3</f>
        <v>637.86774492753716</v>
      </c>
      <c r="G23" s="2">
        <f t="shared" ref="G23:G24" si="8">($G22-F$22)/SQRT($G21^2+E$22^2)</f>
        <v>-0.99985140054899757</v>
      </c>
      <c r="H23" s="2">
        <f t="shared" ref="H23:H24" si="9">($G22-G$22)/SQRT($G21^2+F$22^2)</f>
        <v>0</v>
      </c>
      <c r="I23" s="2">
        <f t="shared" ref="I23:I24" si="10">($G22-H$22)/SQRT($G21^2+G$22^2)</f>
        <v>-1.5855072676512032E-3</v>
      </c>
    </row>
    <row r="24" spans="1:9" x14ac:dyDescent="0.3">
      <c r="E24">
        <f>G4</f>
        <v>9.8550995073891627</v>
      </c>
      <c r="F24">
        <f>F4</f>
        <v>630.72636847290812</v>
      </c>
      <c r="G24" s="2">
        <f t="shared" si="8"/>
        <v>-58.091959421523853</v>
      </c>
      <c r="H24" s="2">
        <f t="shared" si="9"/>
        <v>-1.5855072676512032E-3</v>
      </c>
      <c r="I24" s="2" t="e">
        <f t="shared" si="10"/>
        <v>#DIV/0!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defaultRowHeight="14.4" x14ac:dyDescent="0.3"/>
  <cols>
    <col min="1" max="1" width="12" bestFit="1" customWidth="1"/>
    <col min="4" max="5" width="11.5546875" bestFit="1" customWidth="1"/>
  </cols>
  <sheetData>
    <row r="1" spans="1:4" x14ac:dyDescent="0.3">
      <c r="A1" t="s">
        <v>7</v>
      </c>
      <c r="B1" t="s">
        <v>1</v>
      </c>
    </row>
    <row r="2" spans="1:4" x14ac:dyDescent="0.3">
      <c r="A2">
        <v>42</v>
      </c>
      <c r="B2">
        <f>A2*B$23/(2*B$24)+1</f>
        <v>1.0002657341058161</v>
      </c>
    </row>
    <row r="3" spans="1:4" x14ac:dyDescent="0.3">
      <c r="A3">
        <v>41</v>
      </c>
      <c r="B3">
        <f>A3*B$23/(2*B$24)+1</f>
        <v>1.0002594071032966</v>
      </c>
    </row>
    <row r="4" spans="1:4" x14ac:dyDescent="0.3">
      <c r="A4">
        <v>42.5</v>
      </c>
      <c r="B4">
        <f>A4*B$23/(2*B$24)+1</f>
        <v>1.0002688976070757</v>
      </c>
    </row>
    <row r="5" spans="1:4" x14ac:dyDescent="0.3">
      <c r="A5">
        <v>42</v>
      </c>
      <c r="B5">
        <f>A5*B$23/(2*B$24)+1</f>
        <v>1.0002657341058161</v>
      </c>
    </row>
    <row r="6" spans="1:4" x14ac:dyDescent="0.3">
      <c r="C6">
        <f>AVERAGE(B2:B5)</f>
        <v>1.0002649432305011</v>
      </c>
      <c r="D6">
        <f>_xlfn.STDEV.S(B2:B5)</f>
        <v>3.9806517910835174E-6</v>
      </c>
    </row>
    <row r="20" spans="1:2" x14ac:dyDescent="0.3">
      <c r="A20" t="s">
        <v>2</v>
      </c>
    </row>
    <row r="21" spans="1:2" x14ac:dyDescent="0.3">
      <c r="A21" t="s">
        <v>1</v>
      </c>
      <c r="B21">
        <v>1.0002926000000001</v>
      </c>
    </row>
    <row r="22" spans="1:2" x14ac:dyDescent="0.3">
      <c r="A22" t="s">
        <v>5</v>
      </c>
      <c r="B22">
        <f>10^-6</f>
        <v>9.9999999999999995E-7</v>
      </c>
    </row>
    <row r="23" spans="1:2" x14ac:dyDescent="0.3">
      <c r="A23" t="s">
        <v>3</v>
      </c>
      <c r="B23" s="1">
        <v>6.3270025194302196E-7</v>
      </c>
    </row>
    <row r="24" spans="1:2" x14ac:dyDescent="0.3">
      <c r="A24" t="s">
        <v>8</v>
      </c>
      <c r="B24">
        <v>0.05</v>
      </c>
    </row>
    <row r="25" spans="1:2" x14ac:dyDescent="0.3">
      <c r="A25" t="s">
        <v>20</v>
      </c>
      <c r="B25">
        <f>0.001</f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4" sqref="G14"/>
    </sheetView>
  </sheetViews>
  <sheetFormatPr defaultRowHeight="14.4" x14ac:dyDescent="0.3"/>
  <cols>
    <col min="5" max="5" width="9.88671875" bestFit="1" customWidth="1"/>
  </cols>
  <sheetData>
    <row r="1" spans="1:5" x14ac:dyDescent="0.3">
      <c r="A1" t="s">
        <v>15</v>
      </c>
      <c r="B1" t="s">
        <v>16</v>
      </c>
      <c r="C1" t="s">
        <v>22</v>
      </c>
      <c r="D1" t="s">
        <v>23</v>
      </c>
      <c r="E1" t="s">
        <v>21</v>
      </c>
    </row>
    <row r="2" spans="1:5" x14ac:dyDescent="0.3">
      <c r="A2">
        <v>15.18</v>
      </c>
      <c r="B2">
        <v>15.21</v>
      </c>
      <c r="C2">
        <f>ABS(B2-A2)</f>
        <v>3.0000000000001137E-2</v>
      </c>
      <c r="D2">
        <f>C2/5</f>
        <v>6.0000000000002274E-3</v>
      </c>
      <c r="E2" s="3">
        <f>D2*0.001</f>
        <v>6.0000000000002272E-6</v>
      </c>
    </row>
    <row r="3" spans="1:5" x14ac:dyDescent="0.3">
      <c r="A3">
        <v>15.18</v>
      </c>
      <c r="B3">
        <v>15.21</v>
      </c>
      <c r="C3">
        <f t="shared" ref="C3:C4" si="0">ABS(B3-A3)</f>
        <v>3.0000000000001137E-2</v>
      </c>
      <c r="D3">
        <f t="shared" ref="D3:D5" si="1">C3/5</f>
        <v>6.0000000000002274E-3</v>
      </c>
      <c r="E3" s="3">
        <f t="shared" ref="E3:E5" si="2">D3*0.001</f>
        <v>6.0000000000002272E-6</v>
      </c>
    </row>
    <row r="4" spans="1:5" x14ac:dyDescent="0.3">
      <c r="A4">
        <v>15.18</v>
      </c>
      <c r="B4">
        <v>15.21</v>
      </c>
      <c r="C4">
        <f t="shared" si="0"/>
        <v>3.0000000000001137E-2</v>
      </c>
      <c r="D4">
        <f t="shared" si="1"/>
        <v>6.0000000000002274E-3</v>
      </c>
      <c r="E4" s="3">
        <f t="shared" si="2"/>
        <v>6.0000000000002272E-6</v>
      </c>
    </row>
    <row r="5" spans="1:5" x14ac:dyDescent="0.3">
      <c r="A5">
        <v>15.2</v>
      </c>
      <c r="B5">
        <v>15.164999999999999</v>
      </c>
      <c r="C5">
        <f t="shared" ref="C5" si="3">ABS(B5-A5)</f>
        <v>3.5000000000000142E-2</v>
      </c>
      <c r="D5">
        <f t="shared" si="1"/>
        <v>7.0000000000000288E-3</v>
      </c>
      <c r="E5" s="3">
        <f t="shared" si="2"/>
        <v>7.0000000000000287E-6</v>
      </c>
    </row>
    <row r="6" spans="1:5" x14ac:dyDescent="0.3">
      <c r="A6" t="s">
        <v>24</v>
      </c>
      <c r="C6" s="4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4" sqref="E14"/>
    </sheetView>
  </sheetViews>
  <sheetFormatPr defaultRowHeight="14.4" x14ac:dyDescent="0.3"/>
  <cols>
    <col min="1" max="1" width="15" bestFit="1" customWidth="1"/>
    <col min="2" max="2" width="12" bestFit="1" customWidth="1"/>
    <col min="5" max="5" width="11.5546875" bestFit="1" customWidth="1"/>
  </cols>
  <sheetData>
    <row r="1" spans="1:9" x14ac:dyDescent="0.3">
      <c r="C1" t="s">
        <v>0</v>
      </c>
      <c r="D1" t="s">
        <v>11</v>
      </c>
      <c r="E1" t="s">
        <v>13</v>
      </c>
      <c r="H1">
        <v>24.2</v>
      </c>
      <c r="I1" t="s">
        <v>25</v>
      </c>
    </row>
    <row r="2" spans="1:9" x14ac:dyDescent="0.3">
      <c r="A2" s="1">
        <v>2.068E-2</v>
      </c>
      <c r="B2" s="1">
        <v>1.745E-2</v>
      </c>
      <c r="C2">
        <f>ABS(B2-A2)/5</f>
        <v>6.4600000000000009E-4</v>
      </c>
      <c r="D2">
        <v>2</v>
      </c>
      <c r="E2">
        <f>D2*B$24/(2*C2)</f>
        <v>5.3757660990712076E-10</v>
      </c>
      <c r="I2" s="4"/>
    </row>
    <row r="3" spans="1:9" x14ac:dyDescent="0.3">
      <c r="A3" s="1">
        <f>B2</f>
        <v>1.745E-2</v>
      </c>
      <c r="B3">
        <f>0.01591</f>
        <v>1.5910000000000001E-2</v>
      </c>
      <c r="C3" s="1">
        <f>ABS(B3-A3)/5</f>
        <v>3.0799999999999995E-4</v>
      </c>
      <c r="D3">
        <v>1</v>
      </c>
      <c r="E3">
        <f>D3*B$24/(2*C3)</f>
        <v>5.6375728896103907E-10</v>
      </c>
    </row>
    <row r="4" spans="1:9" x14ac:dyDescent="0.3">
      <c r="A4" s="1">
        <f>A2</f>
        <v>2.068E-2</v>
      </c>
      <c r="B4" s="1">
        <v>1.602E-2</v>
      </c>
      <c r="C4" s="1">
        <f>ABS(B4-A4)/5</f>
        <v>9.3200000000000021E-4</v>
      </c>
      <c r="D4">
        <v>3</v>
      </c>
      <c r="E4">
        <f>D4*B$24/(2*C4)</f>
        <v>5.5891817060085829E-10</v>
      </c>
    </row>
    <row r="5" spans="1:9" x14ac:dyDescent="0.3">
      <c r="A5" s="1">
        <v>1.602E-2</v>
      </c>
      <c r="B5" s="1">
        <v>1.456E-2</v>
      </c>
      <c r="C5" s="1">
        <f>ABS(B5-A5)/5</f>
        <v>2.9199999999999989E-4</v>
      </c>
      <c r="D5">
        <v>1</v>
      </c>
      <c r="E5">
        <f>D5*B$24/(2*C5)</f>
        <v>5.9464809931506873E-10</v>
      </c>
    </row>
    <row r="7" spans="1:9" x14ac:dyDescent="0.3">
      <c r="A7" s="1">
        <v>2.068E-2</v>
      </c>
      <c r="B7" s="1">
        <v>1.456E-2</v>
      </c>
      <c r="C7" s="1">
        <f>ABS(B7-A7)/5</f>
        <v>1.224E-3</v>
      </c>
      <c r="D7">
        <v>4</v>
      </c>
      <c r="E7">
        <f>D7*B$24/(2*C7)</f>
        <v>5.6744197712418303E-10</v>
      </c>
    </row>
    <row r="20" spans="1:2" x14ac:dyDescent="0.3">
      <c r="A20" t="s">
        <v>2</v>
      </c>
    </row>
    <row r="21" spans="1:2" x14ac:dyDescent="0.3">
      <c r="A21" t="s">
        <v>9</v>
      </c>
      <c r="B21">
        <f>5890*10^(-10)</f>
        <v>5.8899999999999999E-7</v>
      </c>
    </row>
    <row r="22" spans="1:2" x14ac:dyDescent="0.3">
      <c r="A22" t="s">
        <v>10</v>
      </c>
      <c r="B22">
        <f>5896*10^(-10)</f>
        <v>5.8960000000000004E-7</v>
      </c>
    </row>
    <row r="23" spans="1:2" x14ac:dyDescent="0.3">
      <c r="A23" t="s">
        <v>12</v>
      </c>
      <c r="B23">
        <f>AVERAGE(B21:B22)</f>
        <v>5.8930000000000002E-7</v>
      </c>
    </row>
    <row r="24" spans="1:2" x14ac:dyDescent="0.3">
      <c r="A24" t="s">
        <v>14</v>
      </c>
      <c r="B24">
        <f>B23^2</f>
        <v>3.4727449000000003E-13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Lunghezza d'onda</vt:lpstr>
      <vt:lpstr>Indice di rifrazione</vt:lpstr>
      <vt:lpstr>Lunghezza pacchetti d'onda</vt:lpstr>
      <vt:lpstr>Doppietto del sodio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Cavalleri</dc:creator>
  <cp:lastModifiedBy>Nicolò Cavalleri</cp:lastModifiedBy>
  <dcterms:created xsi:type="dcterms:W3CDTF">2016-11-27T15:02:07Z</dcterms:created>
  <dcterms:modified xsi:type="dcterms:W3CDTF">2016-12-03T14:24:55Z</dcterms:modified>
</cp:coreProperties>
</file>