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2" l="1"/>
  <c r="E26" i="2"/>
  <c r="E25" i="2"/>
  <c r="E24" i="2"/>
  <c r="E23" i="2"/>
  <c r="F19" i="2"/>
  <c r="F17" i="2"/>
  <c r="L23" i="2"/>
  <c r="K29" i="2" s="1"/>
  <c r="H23" i="2"/>
  <c r="J30" i="2"/>
  <c r="J29" i="2"/>
  <c r="H27" i="2"/>
  <c r="D33" i="2" a="1"/>
  <c r="E33" i="2" s="1"/>
  <c r="L26" i="2"/>
  <c r="C12" i="2"/>
  <c r="B12" i="2"/>
  <c r="C23" i="2" s="1"/>
  <c r="A12" i="2"/>
  <c r="E17" i="2"/>
  <c r="A5" i="2"/>
  <c r="A6" i="2"/>
  <c r="A7" i="2"/>
  <c r="A8" i="2"/>
  <c r="A9" i="2"/>
  <c r="A10" i="2"/>
  <c r="A11" i="2"/>
  <c r="C5" i="2"/>
  <c r="C6" i="2"/>
  <c r="C7" i="2"/>
  <c r="C8" i="2"/>
  <c r="C9" i="2"/>
  <c r="C10" i="2"/>
  <c r="C11" i="2"/>
  <c r="B11" i="2"/>
  <c r="B6" i="2"/>
  <c r="B7" i="2"/>
  <c r="B8" i="2"/>
  <c r="B9" i="2"/>
  <c r="B10" i="2"/>
  <c r="B5" i="2"/>
  <c r="E19" i="2" s="1"/>
  <c r="A1" i="2"/>
  <c r="B5" i="1"/>
  <c r="G16" i="1"/>
  <c r="C5" i="1" s="1"/>
  <c r="H25" i="2" l="1"/>
  <c r="L24" i="2"/>
  <c r="H24" i="2"/>
  <c r="H26" i="2"/>
  <c r="L25" i="2"/>
  <c r="L29" i="2" s="1"/>
  <c r="M29" i="2" s="1"/>
  <c r="L27" i="2"/>
  <c r="H29" i="2"/>
  <c r="I29" i="2" s="1"/>
  <c r="D33" i="2"/>
  <c r="H33" i="2"/>
  <c r="G33" i="2"/>
  <c r="F33" i="2"/>
  <c r="C24" i="2"/>
  <c r="D24" i="2" s="1"/>
  <c r="C37" i="2" s="1"/>
  <c r="G29" i="2" l="1"/>
  <c r="C27" i="2"/>
  <c r="D27" i="2" s="1"/>
  <c r="C40" i="2" s="1"/>
  <c r="C25" i="2"/>
  <c r="D25" i="2" s="1"/>
  <c r="C38" i="2" s="1"/>
  <c r="C26" i="2"/>
  <c r="D26" i="2" s="1"/>
  <c r="C39" i="2" s="1"/>
  <c r="C29" i="2" l="1"/>
  <c r="B37" i="2" s="1"/>
  <c r="B29" i="2"/>
  <c r="D23" i="2"/>
  <c r="C36" i="2" s="1"/>
  <c r="B36" i="2" l="1"/>
  <c r="B39" i="2"/>
  <c r="B40" i="2"/>
  <c r="B38" i="2"/>
  <c r="B30" i="2"/>
  <c r="C30" i="2"/>
  <c r="M24" i="2" l="1"/>
  <c r="C51" i="2" s="1"/>
  <c r="M23" i="2"/>
  <c r="C50" i="2" s="1"/>
  <c r="I23" i="2"/>
  <c r="C45" i="2" s="1"/>
  <c r="I25" i="2"/>
  <c r="C47" i="2" s="1"/>
  <c r="I26" i="2"/>
  <c r="C48" i="2" s="1"/>
  <c r="M27" i="2"/>
  <c r="C54" i="2" s="1"/>
  <c r="M26" i="2"/>
  <c r="C53" i="2" s="1"/>
  <c r="M25" i="2"/>
  <c r="C52" i="2" s="1"/>
  <c r="I24" i="2"/>
  <c r="C46" i="2" s="1"/>
  <c r="I27" i="2"/>
  <c r="C49" i="2" s="1"/>
  <c r="D34" i="2" a="1"/>
  <c r="D34" i="2" s="1"/>
  <c r="E18" i="2"/>
  <c r="D30" i="2"/>
  <c r="G30" i="2" l="1"/>
  <c r="H30" i="2"/>
  <c r="L30" i="2"/>
  <c r="M30" i="2" s="1"/>
  <c r="K30" i="2"/>
  <c r="F34" i="2"/>
  <c r="E35" i="2"/>
  <c r="G35" i="2"/>
  <c r="H34" i="2"/>
  <c r="E34" i="2"/>
  <c r="H35" i="2"/>
  <c r="F35" i="2"/>
  <c r="D35" i="2"/>
  <c r="D40" i="2" s="1"/>
  <c r="G34" i="2"/>
  <c r="G46" i="2" l="1"/>
  <c r="E52" i="2"/>
  <c r="B50" i="2"/>
  <c r="E50" i="2" s="1"/>
  <c r="B51" i="2"/>
  <c r="E51" i="2" s="1"/>
  <c r="B52" i="2"/>
  <c r="B53" i="2"/>
  <c r="E53" i="2" s="1"/>
  <c r="B54" i="2"/>
  <c r="E54" i="2" s="1"/>
  <c r="D52" i="2"/>
  <c r="H51" i="2"/>
  <c r="D47" i="2"/>
  <c r="I30" i="2"/>
  <c r="B46" i="2"/>
  <c r="E46" i="2" s="1"/>
  <c r="B47" i="2"/>
  <c r="F47" i="2" s="1"/>
  <c r="B48" i="2"/>
  <c r="B49" i="2"/>
  <c r="B45" i="2"/>
  <c r="H53" i="2"/>
  <c r="F52" i="2"/>
  <c r="D48" i="2"/>
  <c r="D51" i="2"/>
  <c r="H46" i="2"/>
  <c r="F51" i="2"/>
  <c r="F50" i="2"/>
  <c r="E47" i="2"/>
  <c r="F54" i="2"/>
  <c r="D49" i="2"/>
  <c r="F40" i="2"/>
  <c r="G39" i="2"/>
  <c r="H36" i="2"/>
  <c r="F38" i="2"/>
  <c r="H40" i="2"/>
  <c r="E37" i="2"/>
  <c r="E38" i="2"/>
  <c r="E40" i="2"/>
  <c r="D36" i="2"/>
  <c r="G36" i="2"/>
  <c r="G37" i="2"/>
  <c r="G40" i="2"/>
  <c r="G38" i="2"/>
  <c r="E36" i="2"/>
  <c r="E39" i="2"/>
  <c r="F39" i="2"/>
  <c r="H37" i="2"/>
  <c r="D37" i="2"/>
  <c r="D39" i="2"/>
  <c r="D38" i="2"/>
  <c r="H39" i="2"/>
  <c r="H38" i="2"/>
  <c r="F36" i="2"/>
  <c r="F37" i="2"/>
  <c r="D42" i="2" l="1" a="1"/>
  <c r="M45" i="2"/>
  <c r="G45" i="2"/>
  <c r="L45" i="2"/>
  <c r="H45" i="2"/>
  <c r="J45" i="2"/>
  <c r="I45" i="2"/>
  <c r="K45" i="2"/>
  <c r="J49" i="2"/>
  <c r="G49" i="2"/>
  <c r="M49" i="2"/>
  <c r="K49" i="2"/>
  <c r="I49" i="2"/>
  <c r="F49" i="2"/>
  <c r="L49" i="2"/>
  <c r="D53" i="2"/>
  <c r="M48" i="2"/>
  <c r="F48" i="2"/>
  <c r="I48" i="2"/>
  <c r="J48" i="2"/>
  <c r="K48" i="2"/>
  <c r="H48" i="2"/>
  <c r="L48" i="2"/>
  <c r="I50" i="2"/>
  <c r="M50" i="2"/>
  <c r="J50" i="2"/>
  <c r="G50" i="2"/>
  <c r="K50" i="2"/>
  <c r="L50" i="2"/>
  <c r="L47" i="2"/>
  <c r="J47" i="2"/>
  <c r="K47" i="2"/>
  <c r="M47" i="2"/>
  <c r="I47" i="2"/>
  <c r="G47" i="2"/>
  <c r="H47" i="2"/>
  <c r="E49" i="2"/>
  <c r="H49" i="2"/>
  <c r="I46" i="2"/>
  <c r="D46" i="2"/>
  <c r="K46" i="2"/>
  <c r="L46" i="2"/>
  <c r="F46" i="2"/>
  <c r="J46" i="2"/>
  <c r="M46" i="2"/>
  <c r="G54" i="2"/>
  <c r="K54" i="2"/>
  <c r="L54" i="2"/>
  <c r="I54" i="2"/>
  <c r="J54" i="2"/>
  <c r="M54" i="2"/>
  <c r="E45" i="2"/>
  <c r="K53" i="2"/>
  <c r="G53" i="2"/>
  <c r="J53" i="2"/>
  <c r="I53" i="2"/>
  <c r="L53" i="2"/>
  <c r="M53" i="2"/>
  <c r="F53" i="2"/>
  <c r="F45" i="2"/>
  <c r="D54" i="2"/>
  <c r="H54" i="2"/>
  <c r="G48" i="2"/>
  <c r="I52" i="2"/>
  <c r="J52" i="2"/>
  <c r="K52" i="2"/>
  <c r="G52" i="2"/>
  <c r="M52" i="2"/>
  <c r="H52" i="2"/>
  <c r="L52" i="2"/>
  <c r="E48" i="2"/>
  <c r="D50" i="2"/>
  <c r="D45" i="2"/>
  <c r="L51" i="2"/>
  <c r="G51" i="2"/>
  <c r="J51" i="2"/>
  <c r="M51" i="2"/>
  <c r="I51" i="2"/>
  <c r="K51" i="2"/>
  <c r="H50" i="2"/>
  <c r="F42" i="2" l="1"/>
  <c r="I43" i="2"/>
  <c r="L42" i="2"/>
  <c r="G42" i="2"/>
  <c r="L43" i="2"/>
  <c r="D44" i="2"/>
  <c r="J44" i="2"/>
  <c r="K42" i="2"/>
  <c r="E44" i="2"/>
  <c r="E42" i="2"/>
  <c r="D43" i="2"/>
  <c r="E43" i="2"/>
  <c r="F44" i="2"/>
  <c r="I42" i="2"/>
  <c r="J43" i="2"/>
  <c r="H43" i="2"/>
  <c r="M44" i="2"/>
  <c r="H44" i="2"/>
  <c r="J42" i="2"/>
  <c r="H42" i="2"/>
  <c r="G43" i="2"/>
  <c r="M42" i="2"/>
  <c r="F43" i="2"/>
  <c r="K43" i="2"/>
  <c r="I44" i="2"/>
  <c r="K44" i="2"/>
  <c r="L44" i="2"/>
  <c r="D42" i="2"/>
  <c r="M43" i="2"/>
  <c r="G44" i="2"/>
</calcChain>
</file>

<file path=xl/sharedStrings.xml><?xml version="1.0" encoding="utf-8"?>
<sst xmlns="http://schemas.openxmlformats.org/spreadsheetml/2006/main" count="59" uniqueCount="38">
  <si>
    <t>eta_0</t>
  </si>
  <si>
    <t>eta</t>
  </si>
  <si>
    <t>pressione</t>
  </si>
  <si>
    <t>densità aria</t>
  </si>
  <si>
    <t>g</t>
  </si>
  <si>
    <t>Raggio</t>
  </si>
  <si>
    <t>Misura di d</t>
  </si>
  <si>
    <t>n</t>
  </si>
  <si>
    <t>d</t>
  </si>
  <si>
    <t>Errore</t>
  </si>
  <si>
    <t>Errore strumentale</t>
  </si>
  <si>
    <t>Dev std media</t>
  </si>
  <si>
    <t xml:space="preserve">Valore </t>
  </si>
  <si>
    <t>Costanti varie</t>
  </si>
  <si>
    <t>densità olio</t>
  </si>
  <si>
    <t>cst corr vis</t>
  </si>
  <si>
    <t>Misure</t>
  </si>
  <si>
    <t>discesa</t>
  </si>
  <si>
    <t>salita</t>
  </si>
  <si>
    <t>ridiscesa</t>
  </si>
  <si>
    <t>deltaV</t>
  </si>
  <si>
    <t>v</t>
  </si>
  <si>
    <t>r</t>
  </si>
  <si>
    <t>Q</t>
  </si>
  <si>
    <t>Ohm</t>
  </si>
  <si>
    <t>t</t>
  </si>
  <si>
    <t>e</t>
  </si>
  <si>
    <t>errore</t>
  </si>
  <si>
    <t>Velocità</t>
  </si>
  <si>
    <t>Media</t>
  </si>
  <si>
    <t>DevStd</t>
  </si>
  <si>
    <t>Errore Prop</t>
  </si>
  <si>
    <t>deltax</t>
  </si>
  <si>
    <t>E</t>
  </si>
  <si>
    <t>Carica</t>
  </si>
  <si>
    <t>DevStdM</t>
  </si>
  <si>
    <t>q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</si>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</sst>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7" x14ac:dyDescent="0.25">
      <c r="A1" s="4" t="s">
        <v>13</v>
      </c>
      <c r="B1" s="4"/>
      <c r="C1" s="4"/>
    </row>
    <row r="2" spans="1:7" x14ac:dyDescent="0.25">
      <c r="A2" s="4"/>
      <c r="B2" s="4"/>
      <c r="C2" s="4"/>
    </row>
    <row r="4" spans="1:7" x14ac:dyDescent="0.25">
      <c r="B4" t="s">
        <v>12</v>
      </c>
      <c r="C4" t="s">
        <v>9</v>
      </c>
    </row>
    <row r="5" spans="1:7" x14ac:dyDescent="0.25">
      <c r="A5" t="s">
        <v>8</v>
      </c>
      <c r="B5" t="e">
        <f>AVERAGE(G8:G13)</f>
        <v>#DIV/0!</v>
      </c>
      <c r="C5" s="1" t="e">
        <f>MAX(G15:G16)</f>
        <v>#DIV/0!</v>
      </c>
    </row>
    <row r="6" spans="1:7" x14ac:dyDescent="0.25">
      <c r="A6" t="s">
        <v>4</v>
      </c>
      <c r="B6">
        <v>9.8010000000000002</v>
      </c>
      <c r="C6">
        <v>0</v>
      </c>
      <c r="F6" s="3" t="s">
        <v>6</v>
      </c>
      <c r="G6" s="3"/>
    </row>
    <row r="7" spans="1:7" x14ac:dyDescent="0.25">
      <c r="A7" t="s">
        <v>2</v>
      </c>
      <c r="B7">
        <v>101325</v>
      </c>
      <c r="C7">
        <v>0</v>
      </c>
      <c r="F7" t="s">
        <v>7</v>
      </c>
      <c r="G7" t="s">
        <v>8</v>
      </c>
    </row>
    <row r="8" spans="1:7" x14ac:dyDescent="0.25">
      <c r="A8" t="s">
        <v>3</v>
      </c>
      <c r="B8">
        <v>860</v>
      </c>
      <c r="C8">
        <v>0</v>
      </c>
      <c r="F8">
        <v>1</v>
      </c>
    </row>
    <row r="9" spans="1:7" x14ac:dyDescent="0.25">
      <c r="A9" t="s">
        <v>14</v>
      </c>
      <c r="B9">
        <v>1293</v>
      </c>
      <c r="C9">
        <v>0</v>
      </c>
      <c r="F9">
        <v>2</v>
      </c>
    </row>
    <row r="10" spans="1:7" x14ac:dyDescent="0.25">
      <c r="A10" t="s">
        <v>15</v>
      </c>
      <c r="B10" s="1">
        <v>8.2000000000000007E-3</v>
      </c>
      <c r="C10">
        <v>0</v>
      </c>
      <c r="F10">
        <v>3</v>
      </c>
    </row>
    <row r="11" spans="1:7" x14ac:dyDescent="0.25">
      <c r="A11" t="s">
        <v>26</v>
      </c>
      <c r="B11" s="6">
        <v>1.6021766200000001E-19</v>
      </c>
      <c r="C11">
        <v>0</v>
      </c>
      <c r="F11">
        <v>4</v>
      </c>
      <c r="G11" s="1"/>
    </row>
    <row r="12" spans="1:7" x14ac:dyDescent="0.25">
      <c r="A12" t="s">
        <v>32</v>
      </c>
      <c r="B12" s="1">
        <v>5.0000000000000001E-4</v>
      </c>
      <c r="C12">
        <v>0</v>
      </c>
      <c r="F12">
        <v>5</v>
      </c>
    </row>
    <row r="13" spans="1:7" x14ac:dyDescent="0.25">
      <c r="F13">
        <v>6</v>
      </c>
    </row>
    <row r="15" spans="1:7" x14ac:dyDescent="0.25">
      <c r="F15" t="s">
        <v>10</v>
      </c>
      <c r="G15" s="1">
        <v>1.0000000000000001E-5</v>
      </c>
    </row>
    <row r="16" spans="1:7" x14ac:dyDescent="0.25">
      <c r="F16" t="s">
        <v>11</v>
      </c>
      <c r="G16" t="e">
        <f>_xlfn.STDEV.S(G8:G13)/6</f>
        <v>#DIV/0!</v>
      </c>
    </row>
  </sheetData>
  <mergeCells count="2">
    <mergeCell ref="F6:G6"/>
    <mergeCell ref="A1:C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9" zoomScale="115" zoomScaleNormal="115" workbookViewId="0">
      <selection activeCell="A16" sqref="A16"/>
    </sheetView>
  </sheetViews>
  <sheetFormatPr defaultRowHeight="15" x14ac:dyDescent="0.25"/>
  <cols>
    <col min="1" max="1" width="11.42578125" bestFit="1" customWidth="1"/>
    <col min="2" max="2" width="10.140625" customWidth="1"/>
    <col min="3" max="4" width="13.28515625" bestFit="1" customWidth="1"/>
    <col min="5" max="7" width="13.140625" bestFit="1" customWidth="1"/>
  </cols>
  <sheetData>
    <row r="1" spans="1:6" x14ac:dyDescent="0.25">
      <c r="A1" s="4" t="str">
        <f>Sheet1!A1</f>
        <v>Costanti varie</v>
      </c>
      <c r="B1" s="4"/>
      <c r="C1" s="4"/>
    </row>
    <row r="2" spans="1:6" x14ac:dyDescent="0.25">
      <c r="A2" s="4"/>
      <c r="B2" s="4"/>
      <c r="C2" s="4"/>
    </row>
    <row r="4" spans="1:6" x14ac:dyDescent="0.25">
      <c r="B4" t="s">
        <v>12</v>
      </c>
      <c r="C4" t="s">
        <v>9</v>
      </c>
    </row>
    <row r="5" spans="1:6" x14ac:dyDescent="0.25">
      <c r="A5" t="str">
        <f>Sheet1!A5</f>
        <v>d</v>
      </c>
      <c r="B5" t="e">
        <f>Sheet1!B5</f>
        <v>#DIV/0!</v>
      </c>
      <c r="C5" t="e">
        <f>Sheet1!C5</f>
        <v>#DIV/0!</v>
      </c>
    </row>
    <row r="6" spans="1:6" x14ac:dyDescent="0.25">
      <c r="A6" t="str">
        <f>Sheet1!A6</f>
        <v>g</v>
      </c>
      <c r="B6">
        <f>Sheet1!B6</f>
        <v>9.8010000000000002</v>
      </c>
      <c r="C6">
        <f>Sheet1!C6</f>
        <v>0</v>
      </c>
    </row>
    <row r="7" spans="1:6" x14ac:dyDescent="0.25">
      <c r="A7" t="str">
        <f>Sheet1!A7</f>
        <v>pressione</v>
      </c>
      <c r="B7">
        <f>Sheet1!B7</f>
        <v>101325</v>
      </c>
      <c r="C7">
        <f>Sheet1!C7</f>
        <v>0</v>
      </c>
    </row>
    <row r="8" spans="1:6" x14ac:dyDescent="0.25">
      <c r="A8" t="str">
        <f>Sheet1!A8</f>
        <v>densità aria</v>
      </c>
      <c r="B8">
        <f>Sheet1!B8</f>
        <v>860</v>
      </c>
      <c r="C8">
        <f>Sheet1!C8</f>
        <v>0</v>
      </c>
    </row>
    <row r="9" spans="1:6" x14ac:dyDescent="0.25">
      <c r="A9" t="str">
        <f>Sheet1!A9</f>
        <v>densità olio</v>
      </c>
      <c r="B9">
        <f>Sheet1!B9</f>
        <v>1293</v>
      </c>
      <c r="C9">
        <f>Sheet1!C9</f>
        <v>0</v>
      </c>
    </row>
    <row r="10" spans="1:6" x14ac:dyDescent="0.25">
      <c r="A10" t="str">
        <f>Sheet1!A10</f>
        <v>cst corr vis</v>
      </c>
      <c r="B10">
        <f>Sheet1!B10</f>
        <v>8.2000000000000007E-3</v>
      </c>
      <c r="C10">
        <f>Sheet1!C10</f>
        <v>0</v>
      </c>
    </row>
    <row r="11" spans="1:6" x14ac:dyDescent="0.25">
      <c r="A11" t="str">
        <f>Sheet1!A11</f>
        <v>e</v>
      </c>
      <c r="B11">
        <f>Sheet1!B11</f>
        <v>1.6021766200000001E-19</v>
      </c>
      <c r="C11">
        <f>Sheet1!C11</f>
        <v>0</v>
      </c>
    </row>
    <row r="12" spans="1:6" x14ac:dyDescent="0.25">
      <c r="A12" t="str">
        <f>Sheet1!A12</f>
        <v>deltax</v>
      </c>
      <c r="B12">
        <f>Sheet1!B12</f>
        <v>5.0000000000000001E-4</v>
      </c>
      <c r="C12">
        <f>Sheet1!C12</f>
        <v>0</v>
      </c>
    </row>
    <row r="14" spans="1:6" x14ac:dyDescent="0.25">
      <c r="A14" s="4" t="s">
        <v>16</v>
      </c>
      <c r="B14" s="4"/>
      <c r="C14" s="4"/>
      <c r="D14" s="5"/>
    </row>
    <row r="15" spans="1:6" x14ac:dyDescent="0.25">
      <c r="A15" s="4"/>
      <c r="B15" s="4"/>
      <c r="C15" s="4"/>
      <c r="D15" s="5"/>
    </row>
    <row r="16" spans="1:6" x14ac:dyDescent="0.25">
      <c r="A16" s="5">
        <v>1</v>
      </c>
      <c r="B16" s="7" t="s">
        <v>37</v>
      </c>
      <c r="C16" s="7" t="s">
        <v>27</v>
      </c>
      <c r="D16" s="5"/>
      <c r="E16" t="s">
        <v>37</v>
      </c>
      <c r="F16" t="s">
        <v>9</v>
      </c>
    </row>
    <row r="17" spans="1:13" x14ac:dyDescent="0.25">
      <c r="A17" t="s">
        <v>20</v>
      </c>
      <c r="D17" t="s">
        <v>0</v>
      </c>
      <c r="E17">
        <f>(1.8+(B19-15)*0.002765)*0.00001</f>
        <v>1.7585250000000002E-5</v>
      </c>
      <c r="F17">
        <f>(C19*0.002765)*0.00001</f>
        <v>0</v>
      </c>
    </row>
    <row r="18" spans="1:13" x14ac:dyDescent="0.25">
      <c r="A18" t="s">
        <v>24</v>
      </c>
      <c r="D18" t="s">
        <v>1</v>
      </c>
      <c r="E18" s="2" t="e">
        <f>E17/(1+$B$10/($B$7*B30))</f>
        <v>#DIV/0!</v>
      </c>
    </row>
    <row r="19" spans="1:13" x14ac:dyDescent="0.25">
      <c r="A19" t="s">
        <v>25</v>
      </c>
      <c r="D19" t="s">
        <v>33</v>
      </c>
      <c r="E19" t="e">
        <f>B17*B5</f>
        <v>#DIV/0!</v>
      </c>
      <c r="F19" t="e">
        <f>SQRT(B5^2*C17^2+B17^2*C5^2)</f>
        <v>#DIV/0!</v>
      </c>
    </row>
    <row r="21" spans="1:13" x14ac:dyDescent="0.25">
      <c r="A21" t="s">
        <v>7</v>
      </c>
      <c r="B21">
        <v>1</v>
      </c>
    </row>
    <row r="22" spans="1:13" x14ac:dyDescent="0.25">
      <c r="B22" t="s">
        <v>17</v>
      </c>
      <c r="C22" t="s">
        <v>21</v>
      </c>
      <c r="D22" t="s">
        <v>22</v>
      </c>
      <c r="E22" t="s">
        <v>9</v>
      </c>
      <c r="G22" t="s">
        <v>18</v>
      </c>
      <c r="H22" t="s">
        <v>21</v>
      </c>
      <c r="I22" t="s">
        <v>23</v>
      </c>
      <c r="K22" t="s">
        <v>19</v>
      </c>
      <c r="L22" t="s">
        <v>21</v>
      </c>
      <c r="M22" t="s">
        <v>23</v>
      </c>
    </row>
    <row r="23" spans="1:13" x14ac:dyDescent="0.25">
      <c r="A23">
        <v>1</v>
      </c>
      <c r="C23" s="1" t="e">
        <f>B12/B23</f>
        <v>#DIV/0!</v>
      </c>
      <c r="D23" t="e">
        <f>(($B$10/(2*$B$7))^2+9*E17*C23/(2*$B$6*($B$9-$B$8)))^(1/2)-$B$10/(2*$B$7)</f>
        <v>#DIV/0!</v>
      </c>
      <c r="E23" s="1" t="e">
        <f>SQRT(((D23+$B$10/(2*$B$7))^(-1)*9*E17/(2*$B$6*($B$9-$B$8))*1/2*C29)^2+((D23+$B$10/(2*$B$7))^(-1)*9*C23/(2*$B$6*($B$9-$B$8))*1/2*F17)^2)</f>
        <v>#DIV/0!</v>
      </c>
      <c r="F23" s="1"/>
      <c r="H23" s="1" t="e">
        <f>-$B$12/(G23-B27)</f>
        <v>#DIV/0!</v>
      </c>
      <c r="I23" s="2" t="e">
        <f>-(4*PI()/3)*B30^3*($B$9-$B$8)*($B$6/$E$19)*(1+ABS(H23)/B29)</f>
        <v>#DIV/0!</v>
      </c>
      <c r="L23" s="1" t="e">
        <f>$B$12/(K23-G27)</f>
        <v>#DIV/0!</v>
      </c>
      <c r="M23" s="2" t="e">
        <f>-(4*PI()/3)*B30^3*($B$9-$B$8)*($B$6/E19)*(1+ABS(L23)/B29)</f>
        <v>#DIV/0!</v>
      </c>
    </row>
    <row r="24" spans="1:13" x14ac:dyDescent="0.25">
      <c r="A24">
        <v>2</v>
      </c>
      <c r="C24" s="1" t="e">
        <f>$B$12/(B24-B23)</f>
        <v>#DIV/0!</v>
      </c>
      <c r="D24" t="e">
        <f>(($B$10/(2*$B$7))^2+9*E17*C24/(2*$B$6*($B$9-$B$8)))^(1/2)-$B$10/(2*$B$7)</f>
        <v>#DIV/0!</v>
      </c>
      <c r="E24" s="1" t="e">
        <f>SQRT(((D24+$B$10/(2*$B$7))^(-1)*9*E18/(2*$B$6*($B$9-$B$8))*1/2*C30)^2+((D24+$B$10/(2*$B$7))^(-1)*9*C24/(2*$B$6*($B$9-$B$8))*1/2*F17)^2)</f>
        <v>#DIV/0!</v>
      </c>
      <c r="F24" s="1"/>
      <c r="H24" s="1" t="e">
        <f t="shared" ref="H24:H27" si="0">-$B$12/G24</f>
        <v>#DIV/0!</v>
      </c>
      <c r="I24" s="2" t="e">
        <f>-(4*PI()/3)*B30^3*($B$9-$B$8)*($B$6/$E$19)*(1+ABS(H24)/B29)</f>
        <v>#DIV/0!</v>
      </c>
      <c r="L24" s="1" t="e">
        <f>$B$12/(K24-K23)</f>
        <v>#DIV/0!</v>
      </c>
      <c r="M24" s="2" t="e">
        <f>-(4*PI()/3)*B30^3*($B$9-$B$8)*($B$6/E19)*(1+ABS(L24)/B29)</f>
        <v>#DIV/0!</v>
      </c>
    </row>
    <row r="25" spans="1:13" x14ac:dyDescent="0.25">
      <c r="A25">
        <v>3</v>
      </c>
      <c r="C25" s="1" t="e">
        <f t="shared" ref="C25:C27" si="1">$B$12/(B25-B24)</f>
        <v>#DIV/0!</v>
      </c>
      <c r="D25" t="e">
        <f>(($B$10/(2*$B$7))^2+9*E17*C25/(2*$B$6*($B$9-$B$8)))^(1/2)-$B$10/(2*$B$7)</f>
        <v>#DIV/0!</v>
      </c>
      <c r="E25" s="1" t="e">
        <f>SQRT(((D25+$B$10/(2*$B$7))^(-1)*9*E19/(2*$B$6*($B$9-$B$8))*1/2*C31)^2+((D25+$B$10/(2*$B$7))^(-1)*9*C25/(2*$B$6*($B$9-$B$8))*1/2*F17)^2)</f>
        <v>#DIV/0!</v>
      </c>
      <c r="F25" s="1"/>
      <c r="H25" s="1" t="e">
        <f t="shared" si="0"/>
        <v>#DIV/0!</v>
      </c>
      <c r="I25" s="2" t="e">
        <f>-(4*PI()/3)*B30^3*($B$9-$B$8)*($B$6/E19)*(1+ABS(H25)/B29)</f>
        <v>#DIV/0!</v>
      </c>
      <c r="L25" s="1" t="e">
        <f t="shared" ref="L25:L27" si="2">$B$12/(K25-K24)</f>
        <v>#DIV/0!</v>
      </c>
      <c r="M25" s="2" t="e">
        <f>-(4*PI()/3)*B30^3*($B$9-$B$8)*($B$6/E19)*(1+ABS(L25)/B29)</f>
        <v>#DIV/0!</v>
      </c>
    </row>
    <row r="26" spans="1:13" x14ac:dyDescent="0.25">
      <c r="A26">
        <v>4</v>
      </c>
      <c r="C26" s="1" t="e">
        <f t="shared" si="1"/>
        <v>#DIV/0!</v>
      </c>
      <c r="D26" t="e">
        <f>(($B$10/(2*$B$7))^2+9*E17*C26/(2*$B$6*($B$9-$B$8)))^(1/2)-$B$10/(2*$B$7)</f>
        <v>#DIV/0!</v>
      </c>
      <c r="E26" s="1" t="e">
        <f>SQRT(((D26+$B$10/(2*$B$7))^(-1)*9*E20/(2*$B$6*($B$9-$B$8))*1/2*C32)^2+((D26+$B$10/(2*$B$7))^(-1)*9*C26/(2*$B$6*($B$9-$B$8))*1/2*F17)^2)</f>
        <v>#DIV/0!</v>
      </c>
      <c r="F26" s="1"/>
      <c r="H26" s="1" t="e">
        <f t="shared" si="0"/>
        <v>#DIV/0!</v>
      </c>
      <c r="I26" s="2" t="e">
        <f>-(4*PI()/3)*B30^3*($B$9-$B$8)*($B$6/E19)*(1+ABS(H26)/B29)</f>
        <v>#DIV/0!</v>
      </c>
      <c r="L26" s="1" t="e">
        <f t="shared" si="2"/>
        <v>#DIV/0!</v>
      </c>
      <c r="M26" s="2" t="e">
        <f>-(4*PI()/3)*B30^3*($B$9-$B$8)*($B$6/E19)*(1+ABS(L26)/B29)</f>
        <v>#DIV/0!</v>
      </c>
    </row>
    <row r="27" spans="1:13" x14ac:dyDescent="0.25">
      <c r="A27">
        <v>5</v>
      </c>
      <c r="C27" s="1" t="e">
        <f t="shared" si="1"/>
        <v>#DIV/0!</v>
      </c>
      <c r="D27" t="e">
        <f>(($B$10/(2*$B$7))^2+9*E17*C27/(2*$B$6*($B$9-$B$8)))^(1/2)-$B$10/(2*$B$7)</f>
        <v>#DIV/0!</v>
      </c>
      <c r="E27" s="1" t="e">
        <f>SQRT(((D27+$B$10/(2*$B$7))^(-1)*9*E21/(2*$B$6*($B$9-$B$8))*1/2*C33)^2+((D27+$B$10/(2*$B$7))^(-1)*9*C27/(2*$B$6*($B$9-$B$8))*1/2*F17)^2)</f>
        <v>#DIV/0!</v>
      </c>
      <c r="F27" s="1"/>
      <c r="H27" s="1" t="e">
        <f t="shared" si="0"/>
        <v>#DIV/0!</v>
      </c>
      <c r="I27" s="2" t="e">
        <f>-(4*PI()/3)*B30^3*($B$9-$B$8)*($B$6/E19)*(1+ABS(H27)/B29)</f>
        <v>#DIV/0!</v>
      </c>
      <c r="L27" s="1" t="e">
        <f t="shared" si="2"/>
        <v>#DIV/0!</v>
      </c>
      <c r="M27" s="2" t="e">
        <f>-(4*PI()/3)*B30^3*($B$9-$B$8)*($B$6/E19)*(1+ABS(L27)/B29)</f>
        <v>#DIV/0!</v>
      </c>
    </row>
    <row r="28" spans="1:13" x14ac:dyDescent="0.25">
      <c r="B28" s="1" t="s">
        <v>29</v>
      </c>
      <c r="C28" s="1" t="s">
        <v>35</v>
      </c>
      <c r="D28" t="s">
        <v>31</v>
      </c>
      <c r="G28" s="1" t="s">
        <v>29</v>
      </c>
      <c r="H28" s="1" t="s">
        <v>30</v>
      </c>
      <c r="I28" t="s">
        <v>35</v>
      </c>
      <c r="K28" s="1" t="s">
        <v>29</v>
      </c>
      <c r="L28" s="1" t="s">
        <v>30</v>
      </c>
      <c r="M28" t="s">
        <v>35</v>
      </c>
    </row>
    <row r="29" spans="1:13" x14ac:dyDescent="0.25">
      <c r="A29" t="s">
        <v>28</v>
      </c>
      <c r="B29" s="1" t="e">
        <f>AVERAGE(C23:C27)</f>
        <v>#DIV/0!</v>
      </c>
      <c r="C29" s="1" t="e">
        <f>_xlfn.STDEV.S(C23:C27)/SQRT(COUNT(C23:C27))</f>
        <v>#DIV/0!</v>
      </c>
      <c r="F29" t="s">
        <v>28</v>
      </c>
      <c r="G29" s="1" t="e">
        <f>AVERAGE(H23:H27)</f>
        <v>#DIV/0!</v>
      </c>
      <c r="H29" s="1" t="e">
        <f>_xlfn.STDEV.S(H23:H27)</f>
        <v>#DIV/0!</v>
      </c>
      <c r="I29" s="2" t="e">
        <f>H29/SQRT(5)</f>
        <v>#DIV/0!</v>
      </c>
      <c r="J29" t="str">
        <f>F29</f>
        <v>Velocità</v>
      </c>
      <c r="K29" s="1" t="e">
        <f>AVERAGE(L23:L27)</f>
        <v>#DIV/0!</v>
      </c>
      <c r="L29" s="1" t="e">
        <f>_xlfn.STDEV.S(L23:L27)/SQRT(COUNT(L23:L27))</f>
        <v>#DIV/0!</v>
      </c>
      <c r="M29" s="2" t="e">
        <f>L29/SQRT(5)</f>
        <v>#DIV/0!</v>
      </c>
    </row>
    <row r="30" spans="1:13" x14ac:dyDescent="0.25">
      <c r="A30" t="s">
        <v>5</v>
      </c>
      <c r="B30" t="e">
        <f>AVERAGE(D23:D27)</f>
        <v>#DIV/0!</v>
      </c>
      <c r="C30" t="e">
        <f>_xlfn.STDEV.S(D23:D27)/SQRT(COUNT(D23:D27))</f>
        <v>#DIV/0!</v>
      </c>
      <c r="D30" s="1" t="e">
        <f>(B30+$B$10/(2*$B$7))^(-1)*9*E17/(2*$B$6*($B$9-$B$8))*1/2*C29</f>
        <v>#DIV/0!</v>
      </c>
      <c r="F30" t="s">
        <v>34</v>
      </c>
      <c r="G30" t="e">
        <f>AVERAGE(I23:I27)</f>
        <v>#DIV/0!</v>
      </c>
      <c r="H30" t="e">
        <f>_xlfn.STDEV.S(I23:I27)</f>
        <v>#DIV/0!</v>
      </c>
      <c r="I30" s="2" t="e">
        <f>H30/SQRT(5)</f>
        <v>#DIV/0!</v>
      </c>
      <c r="J30" t="str">
        <f>F30</f>
        <v>Carica</v>
      </c>
      <c r="K30" t="e">
        <f>AVERAGE(M23:M27)</f>
        <v>#DIV/0!</v>
      </c>
      <c r="L30" t="e">
        <f>_xlfn.STDEV.S(M23:M27)/SQRT(COUNT(M23:M27))</f>
        <v>#DIV/0!</v>
      </c>
      <c r="M30" s="2" t="e">
        <f>L30/SQRT(5)</f>
        <v>#DIV/0!</v>
      </c>
    </row>
    <row r="33" spans="1:13" x14ac:dyDescent="0.25">
      <c r="A33" t="s">
        <v>7</v>
      </c>
      <c r="D33">
        <f t="array" ref="D33:H33">TRANSPOSE(A36:A40)</f>
        <v>1</v>
      </c>
      <c r="E33">
        <v>2</v>
      </c>
      <c r="F33">
        <v>3</v>
      </c>
      <c r="G33">
        <v>4</v>
      </c>
      <c r="H33">
        <v>5</v>
      </c>
    </row>
    <row r="34" spans="1:13" x14ac:dyDescent="0.25">
      <c r="B34" t="s">
        <v>27</v>
      </c>
      <c r="D34" t="e">
        <f t="array" ref="D34:H35">TRANSPOSE(B36:C40)</f>
        <v>#DIV/0!</v>
      </c>
      <c r="E34" t="e">
        <v>#DIV/0!</v>
      </c>
      <c r="F34" t="e">
        <v>#DIV/0!</v>
      </c>
      <c r="G34" t="e">
        <v>#DIV/0!</v>
      </c>
      <c r="H34" t="e">
        <v>#DIV/0!</v>
      </c>
    </row>
    <row r="35" spans="1:13" x14ac:dyDescent="0.25">
      <c r="C35" t="s">
        <v>22</v>
      </c>
      <c r="D35" t="e">
        <v>#DIV/0!</v>
      </c>
      <c r="E35" t="e">
        <v>#DIV/0!</v>
      </c>
      <c r="F35" t="e">
        <v>#DIV/0!</v>
      </c>
      <c r="G35" t="e">
        <v>#DIV/0!</v>
      </c>
      <c r="H35" t="e">
        <v>#DIV/0!</v>
      </c>
    </row>
    <row r="36" spans="1:13" x14ac:dyDescent="0.25">
      <c r="A36">
        <v>1</v>
      </c>
      <c r="B36" s="1" t="e">
        <f>E23</f>
        <v>#DIV/0!</v>
      </c>
      <c r="C36" t="e">
        <f>D23</f>
        <v>#DIV/0!</v>
      </c>
      <c r="D36" t="e">
        <f>($C36-D$35)/SQRT($B36^2+D$34^2)</f>
        <v>#DIV/0!</v>
      </c>
      <c r="E36" t="e">
        <f>($C36-E$35)/SQRT($B36^2+E$34^2)</f>
        <v>#DIV/0!</v>
      </c>
      <c r="F36" t="e">
        <f>($C36-F$35)/SQRT($B36^2+F$34^2)</f>
        <v>#DIV/0!</v>
      </c>
      <c r="G36" t="e">
        <f>($C36-G$35)/SQRT($B36^2+G$34^2)</f>
        <v>#DIV/0!</v>
      </c>
      <c r="H36" t="e">
        <f>($C36-H$35)/SQRT($B36^2+H$34^2)</f>
        <v>#DIV/0!</v>
      </c>
    </row>
    <row r="37" spans="1:13" x14ac:dyDescent="0.25">
      <c r="A37">
        <v>2</v>
      </c>
      <c r="B37" t="e">
        <f>E24</f>
        <v>#DIV/0!</v>
      </c>
      <c r="C37" t="e">
        <f>D24</f>
        <v>#DIV/0!</v>
      </c>
      <c r="D37" t="e">
        <f>($C37-D$35)/SQRT($B37^2+D$34^2)</f>
        <v>#DIV/0!</v>
      </c>
      <c r="E37" t="e">
        <f>($C37-E$35)/SQRT($B37^2+E$34^2)</f>
        <v>#DIV/0!</v>
      </c>
      <c r="F37" t="e">
        <f>($C37-F$35)/SQRT($B37^2+F$34^2)</f>
        <v>#DIV/0!</v>
      </c>
      <c r="G37" t="e">
        <f>($C37-G$35)/SQRT($B37^2+G$34^2)</f>
        <v>#DIV/0!</v>
      </c>
      <c r="H37" t="e">
        <f>($C37-H$35)/SQRT($B37^2+H$34^2)</f>
        <v>#DIV/0!</v>
      </c>
    </row>
    <row r="38" spans="1:13" x14ac:dyDescent="0.25">
      <c r="A38">
        <v>3</v>
      </c>
      <c r="B38" t="e">
        <f>E25</f>
        <v>#DIV/0!</v>
      </c>
      <c r="C38" t="e">
        <f>D25</f>
        <v>#DIV/0!</v>
      </c>
      <c r="D38" t="e">
        <f>($C38-D$35)/SQRT($B38^2+D$34^2)</f>
        <v>#DIV/0!</v>
      </c>
      <c r="E38" t="e">
        <f>($C38-E$35)/SQRT($B38^2+E$34^2)</f>
        <v>#DIV/0!</v>
      </c>
      <c r="F38" t="e">
        <f>($C38-F$35)/SQRT($B38^2+F$34^2)</f>
        <v>#DIV/0!</v>
      </c>
      <c r="G38" t="e">
        <f>($C38-G$35)/SQRT($B38^2+G$34^2)</f>
        <v>#DIV/0!</v>
      </c>
      <c r="H38" t="e">
        <f>($C38-H$35)/SQRT($B38^2+H$34^2)</f>
        <v>#DIV/0!</v>
      </c>
    </row>
    <row r="39" spans="1:13" x14ac:dyDescent="0.25">
      <c r="A39">
        <v>4</v>
      </c>
      <c r="B39" t="e">
        <f>E26</f>
        <v>#DIV/0!</v>
      </c>
      <c r="C39" t="e">
        <f>D26</f>
        <v>#DIV/0!</v>
      </c>
      <c r="D39" t="e">
        <f>($C39-D$35)/SQRT($B39^2+D$34^2)</f>
        <v>#DIV/0!</v>
      </c>
      <c r="E39" t="e">
        <f>($C39-E$35)/SQRT($B39^2+E$34^2)</f>
        <v>#DIV/0!</v>
      </c>
      <c r="F39" t="e">
        <f>($C39-F$35)/SQRT($B39^2+F$34^2)</f>
        <v>#DIV/0!</v>
      </c>
      <c r="G39" t="e">
        <f>($C39-G$35)/SQRT($B39^2+G$34^2)</f>
        <v>#DIV/0!</v>
      </c>
      <c r="H39" t="e">
        <f>($C39-H$35)/SQRT($B39^2+H$34^2)</f>
        <v>#DIV/0!</v>
      </c>
    </row>
    <row r="40" spans="1:13" x14ac:dyDescent="0.25">
      <c r="A40">
        <v>5</v>
      </c>
      <c r="B40" t="e">
        <f>E27</f>
        <v>#DIV/0!</v>
      </c>
      <c r="C40" t="e">
        <f>D27</f>
        <v>#DIV/0!</v>
      </c>
      <c r="D40" t="e">
        <f>($C40-D$35)/SQRT($B40^2+D$34^2)</f>
        <v>#DIV/0!</v>
      </c>
      <c r="E40" t="e">
        <f>($C40-E$35)/SQRT($B40^2+E$34^2)</f>
        <v>#DIV/0!</v>
      </c>
      <c r="F40" t="e">
        <f>($C40-F$35)/SQRT($B40^2+F$34^2)</f>
        <v>#DIV/0!</v>
      </c>
      <c r="G40" t="e">
        <f>($C40-G$35)/SQRT($B40^2+G$34^2)</f>
        <v>#DIV/0!</v>
      </c>
      <c r="H40" t="e">
        <f>($C40-H$35)/SQRT($B40^2+H$34^2)</f>
        <v>#DIV/0!</v>
      </c>
    </row>
    <row r="42" spans="1:13" x14ac:dyDescent="0.25">
      <c r="A42" t="s">
        <v>7</v>
      </c>
      <c r="D42">
        <f t="array" ref="D42:M44">TRANSPOSE(A45:C54)</f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</row>
    <row r="43" spans="1:13" x14ac:dyDescent="0.25">
      <c r="B43" t="s">
        <v>27</v>
      </c>
      <c r="D43" t="e">
        <v>#DIV/0!</v>
      </c>
      <c r="E43" t="e">
        <v>#DIV/0!</v>
      </c>
      <c r="F43" t="e">
        <v>#DIV/0!</v>
      </c>
      <c r="G43" t="e">
        <v>#DIV/0!</v>
      </c>
      <c r="H43" t="e">
        <v>#DIV/0!</v>
      </c>
      <c r="I43" t="e">
        <v>#DIV/0!</v>
      </c>
      <c r="J43" t="e">
        <v>#DIV/0!</v>
      </c>
      <c r="K43" t="e">
        <v>#DIV/0!</v>
      </c>
      <c r="L43" t="e">
        <v>#DIV/0!</v>
      </c>
      <c r="M43" t="e">
        <v>#DIV/0!</v>
      </c>
    </row>
    <row r="44" spans="1:13" x14ac:dyDescent="0.25">
      <c r="C44" t="s">
        <v>36</v>
      </c>
      <c r="D44" t="e">
        <v>#DIV/0!</v>
      </c>
      <c r="E44" t="e">
        <v>#DIV/0!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 t="e">
        <v>#DIV/0!</v>
      </c>
      <c r="L44" t="e">
        <v>#DIV/0!</v>
      </c>
      <c r="M44" t="e">
        <v>#DIV/0!</v>
      </c>
    </row>
    <row r="45" spans="1:13" x14ac:dyDescent="0.25">
      <c r="A45">
        <v>1</v>
      </c>
      <c r="B45" t="e">
        <f>$H$30</f>
        <v>#DIV/0!</v>
      </c>
      <c r="C45" t="e">
        <f>I23</f>
        <v>#DIV/0!</v>
      </c>
      <c r="D45" t="e">
        <f>($C45-D$35)/SQRT($B45^2+D$34^2)</f>
        <v>#DIV/0!</v>
      </c>
      <c r="E45" t="e">
        <f t="shared" ref="E45:M45" si="3">($C45-E$35)/SQRT($B45^2+E$34^2)</f>
        <v>#DIV/0!</v>
      </c>
      <c r="F45" t="e">
        <f t="shared" si="3"/>
        <v>#DIV/0!</v>
      </c>
      <c r="G45" t="e">
        <f t="shared" si="3"/>
        <v>#DIV/0!</v>
      </c>
      <c r="H45" t="e">
        <f t="shared" si="3"/>
        <v>#DIV/0!</v>
      </c>
      <c r="I45" t="e">
        <f t="shared" si="3"/>
        <v>#DIV/0!</v>
      </c>
      <c r="J45" t="e">
        <f t="shared" si="3"/>
        <v>#DIV/0!</v>
      </c>
      <c r="K45" t="e">
        <f t="shared" si="3"/>
        <v>#DIV/0!</v>
      </c>
      <c r="L45" t="e">
        <f t="shared" si="3"/>
        <v>#DIV/0!</v>
      </c>
      <c r="M45" t="e">
        <f t="shared" si="3"/>
        <v>#DIV/0!</v>
      </c>
    </row>
    <row r="46" spans="1:13" x14ac:dyDescent="0.25">
      <c r="A46">
        <v>2</v>
      </c>
      <c r="B46" t="e">
        <f t="shared" ref="B46:B49" si="4">$H$30</f>
        <v>#DIV/0!</v>
      </c>
      <c r="C46" t="e">
        <f t="shared" ref="C46:C49" si="5">I24</f>
        <v>#DIV/0!</v>
      </c>
      <c r="D46" t="e">
        <f t="shared" ref="D46:M54" si="6">($C46-D$35)/SQRT($B46^2+D$34^2)</f>
        <v>#DIV/0!</v>
      </c>
      <c r="E46" t="e">
        <f t="shared" si="6"/>
        <v>#DIV/0!</v>
      </c>
      <c r="F46" t="e">
        <f t="shared" si="6"/>
        <v>#DIV/0!</v>
      </c>
      <c r="G46" t="e">
        <f t="shared" si="6"/>
        <v>#DIV/0!</v>
      </c>
      <c r="H46" t="e">
        <f t="shared" si="6"/>
        <v>#DIV/0!</v>
      </c>
      <c r="I46" t="e">
        <f t="shared" si="6"/>
        <v>#DIV/0!</v>
      </c>
      <c r="J46" t="e">
        <f t="shared" si="6"/>
        <v>#DIV/0!</v>
      </c>
      <c r="K46" t="e">
        <f t="shared" si="6"/>
        <v>#DIV/0!</v>
      </c>
      <c r="L46" t="e">
        <f t="shared" si="6"/>
        <v>#DIV/0!</v>
      </c>
      <c r="M46" t="e">
        <f t="shared" si="6"/>
        <v>#DIV/0!</v>
      </c>
    </row>
    <row r="47" spans="1:13" x14ac:dyDescent="0.25">
      <c r="A47">
        <v>3</v>
      </c>
      <c r="B47" t="e">
        <f t="shared" si="4"/>
        <v>#DIV/0!</v>
      </c>
      <c r="C47" t="e">
        <f t="shared" si="5"/>
        <v>#DIV/0!</v>
      </c>
      <c r="D47" t="e">
        <f t="shared" si="6"/>
        <v>#DIV/0!</v>
      </c>
      <c r="E47" t="e">
        <f t="shared" si="6"/>
        <v>#DIV/0!</v>
      </c>
      <c r="F47" t="e">
        <f t="shared" si="6"/>
        <v>#DIV/0!</v>
      </c>
      <c r="G47" t="e">
        <f t="shared" si="6"/>
        <v>#DIV/0!</v>
      </c>
      <c r="H47" t="e">
        <f t="shared" si="6"/>
        <v>#DIV/0!</v>
      </c>
      <c r="I47" t="e">
        <f t="shared" si="6"/>
        <v>#DIV/0!</v>
      </c>
      <c r="J47" t="e">
        <f t="shared" si="6"/>
        <v>#DIV/0!</v>
      </c>
      <c r="K47" t="e">
        <f t="shared" si="6"/>
        <v>#DIV/0!</v>
      </c>
      <c r="L47" t="e">
        <f t="shared" si="6"/>
        <v>#DIV/0!</v>
      </c>
      <c r="M47" t="e">
        <f t="shared" si="6"/>
        <v>#DIV/0!</v>
      </c>
    </row>
    <row r="48" spans="1:13" x14ac:dyDescent="0.25">
      <c r="A48">
        <v>4</v>
      </c>
      <c r="B48" t="e">
        <f t="shared" si="4"/>
        <v>#DIV/0!</v>
      </c>
      <c r="C48" t="e">
        <f t="shared" si="5"/>
        <v>#DIV/0!</v>
      </c>
      <c r="D48" t="e">
        <f t="shared" si="6"/>
        <v>#DIV/0!</v>
      </c>
      <c r="E48" t="e">
        <f t="shared" si="6"/>
        <v>#DIV/0!</v>
      </c>
      <c r="F48" t="e">
        <f t="shared" si="6"/>
        <v>#DIV/0!</v>
      </c>
      <c r="G48" t="e">
        <f t="shared" si="6"/>
        <v>#DIV/0!</v>
      </c>
      <c r="H48" t="e">
        <f t="shared" si="6"/>
        <v>#DIV/0!</v>
      </c>
      <c r="I48" t="e">
        <f t="shared" si="6"/>
        <v>#DIV/0!</v>
      </c>
      <c r="J48" t="e">
        <f t="shared" si="6"/>
        <v>#DIV/0!</v>
      </c>
      <c r="K48" t="e">
        <f t="shared" si="6"/>
        <v>#DIV/0!</v>
      </c>
      <c r="L48" t="e">
        <f t="shared" si="6"/>
        <v>#DIV/0!</v>
      </c>
      <c r="M48" t="e">
        <f t="shared" si="6"/>
        <v>#DIV/0!</v>
      </c>
    </row>
    <row r="49" spans="1:13" x14ac:dyDescent="0.25">
      <c r="A49">
        <v>5</v>
      </c>
      <c r="B49" t="e">
        <f t="shared" si="4"/>
        <v>#DIV/0!</v>
      </c>
      <c r="C49" t="e">
        <f t="shared" si="5"/>
        <v>#DIV/0!</v>
      </c>
      <c r="D49" t="e">
        <f t="shared" si="6"/>
        <v>#DIV/0!</v>
      </c>
      <c r="E49" t="e">
        <f t="shared" si="6"/>
        <v>#DIV/0!</v>
      </c>
      <c r="F49" t="e">
        <f t="shared" si="6"/>
        <v>#DIV/0!</v>
      </c>
      <c r="G49" t="e">
        <f t="shared" si="6"/>
        <v>#DIV/0!</v>
      </c>
      <c r="H49" t="e">
        <f t="shared" si="6"/>
        <v>#DIV/0!</v>
      </c>
      <c r="I49" t="e">
        <f t="shared" si="6"/>
        <v>#DIV/0!</v>
      </c>
      <c r="J49" t="e">
        <f t="shared" si="6"/>
        <v>#DIV/0!</v>
      </c>
      <c r="K49" t="e">
        <f t="shared" si="6"/>
        <v>#DIV/0!</v>
      </c>
      <c r="L49" t="e">
        <f t="shared" si="6"/>
        <v>#DIV/0!</v>
      </c>
      <c r="M49" t="e">
        <f t="shared" si="6"/>
        <v>#DIV/0!</v>
      </c>
    </row>
    <row r="50" spans="1:13" x14ac:dyDescent="0.25">
      <c r="A50">
        <v>6</v>
      </c>
      <c r="B50" t="e">
        <f>$K$30</f>
        <v>#DIV/0!</v>
      </c>
      <c r="C50" t="e">
        <f>M23</f>
        <v>#DIV/0!</v>
      </c>
      <c r="D50" t="e">
        <f t="shared" si="6"/>
        <v>#DIV/0!</v>
      </c>
      <c r="E50" t="e">
        <f t="shared" si="6"/>
        <v>#DIV/0!</v>
      </c>
      <c r="F50" t="e">
        <f t="shared" si="6"/>
        <v>#DIV/0!</v>
      </c>
      <c r="G50" t="e">
        <f t="shared" si="6"/>
        <v>#DIV/0!</v>
      </c>
      <c r="H50" t="e">
        <f t="shared" si="6"/>
        <v>#DIV/0!</v>
      </c>
      <c r="I50" t="e">
        <f t="shared" si="6"/>
        <v>#DIV/0!</v>
      </c>
      <c r="J50" t="e">
        <f t="shared" si="6"/>
        <v>#DIV/0!</v>
      </c>
      <c r="K50" t="e">
        <f t="shared" si="6"/>
        <v>#DIV/0!</v>
      </c>
      <c r="L50" t="e">
        <f t="shared" si="6"/>
        <v>#DIV/0!</v>
      </c>
      <c r="M50" t="e">
        <f t="shared" si="6"/>
        <v>#DIV/0!</v>
      </c>
    </row>
    <row r="51" spans="1:13" x14ac:dyDescent="0.25">
      <c r="A51">
        <v>7</v>
      </c>
      <c r="B51" t="e">
        <f t="shared" ref="B51:B54" si="7">$K$30</f>
        <v>#DIV/0!</v>
      </c>
      <c r="C51" t="e">
        <f t="shared" ref="C51:C54" si="8">M24</f>
        <v>#DIV/0!</v>
      </c>
      <c r="D51" t="e">
        <f t="shared" si="6"/>
        <v>#DIV/0!</v>
      </c>
      <c r="E51" t="e">
        <f t="shared" si="6"/>
        <v>#DIV/0!</v>
      </c>
      <c r="F51" t="e">
        <f t="shared" si="6"/>
        <v>#DIV/0!</v>
      </c>
      <c r="G51" t="e">
        <f t="shared" si="6"/>
        <v>#DIV/0!</v>
      </c>
      <c r="H51" t="e">
        <f t="shared" si="6"/>
        <v>#DIV/0!</v>
      </c>
      <c r="I51" t="e">
        <f t="shared" si="6"/>
        <v>#DIV/0!</v>
      </c>
      <c r="J51" t="e">
        <f t="shared" si="6"/>
        <v>#DIV/0!</v>
      </c>
      <c r="K51" t="e">
        <f t="shared" si="6"/>
        <v>#DIV/0!</v>
      </c>
      <c r="L51" t="e">
        <f t="shared" si="6"/>
        <v>#DIV/0!</v>
      </c>
      <c r="M51" t="e">
        <f t="shared" si="6"/>
        <v>#DIV/0!</v>
      </c>
    </row>
    <row r="52" spans="1:13" x14ac:dyDescent="0.25">
      <c r="A52">
        <v>8</v>
      </c>
      <c r="B52" t="e">
        <f t="shared" si="7"/>
        <v>#DIV/0!</v>
      </c>
      <c r="C52" t="e">
        <f t="shared" si="8"/>
        <v>#DIV/0!</v>
      </c>
      <c r="D52" t="e">
        <f t="shared" si="6"/>
        <v>#DIV/0!</v>
      </c>
      <c r="E52" t="e">
        <f t="shared" si="6"/>
        <v>#DIV/0!</v>
      </c>
      <c r="F52" t="e">
        <f t="shared" si="6"/>
        <v>#DIV/0!</v>
      </c>
      <c r="G52" t="e">
        <f t="shared" si="6"/>
        <v>#DIV/0!</v>
      </c>
      <c r="H52" t="e">
        <f t="shared" si="6"/>
        <v>#DIV/0!</v>
      </c>
      <c r="I52" t="e">
        <f t="shared" si="6"/>
        <v>#DIV/0!</v>
      </c>
      <c r="J52" t="e">
        <f t="shared" si="6"/>
        <v>#DIV/0!</v>
      </c>
      <c r="K52" t="e">
        <f t="shared" si="6"/>
        <v>#DIV/0!</v>
      </c>
      <c r="L52" t="e">
        <f t="shared" si="6"/>
        <v>#DIV/0!</v>
      </c>
      <c r="M52" t="e">
        <f t="shared" si="6"/>
        <v>#DIV/0!</v>
      </c>
    </row>
    <row r="53" spans="1:13" x14ac:dyDescent="0.25">
      <c r="A53">
        <v>9</v>
      </c>
      <c r="B53" t="e">
        <f t="shared" si="7"/>
        <v>#DIV/0!</v>
      </c>
      <c r="C53" t="e">
        <f t="shared" si="8"/>
        <v>#DIV/0!</v>
      </c>
      <c r="D53" t="e">
        <f t="shared" si="6"/>
        <v>#DIV/0!</v>
      </c>
      <c r="E53" t="e">
        <f t="shared" si="6"/>
        <v>#DIV/0!</v>
      </c>
      <c r="F53" t="e">
        <f t="shared" si="6"/>
        <v>#DIV/0!</v>
      </c>
      <c r="G53" t="e">
        <f t="shared" si="6"/>
        <v>#DIV/0!</v>
      </c>
      <c r="H53" t="e">
        <f t="shared" si="6"/>
        <v>#DIV/0!</v>
      </c>
      <c r="I53" t="e">
        <f t="shared" si="6"/>
        <v>#DIV/0!</v>
      </c>
      <c r="J53" t="e">
        <f t="shared" si="6"/>
        <v>#DIV/0!</v>
      </c>
      <c r="K53" t="e">
        <f t="shared" si="6"/>
        <v>#DIV/0!</v>
      </c>
      <c r="L53" t="e">
        <f t="shared" si="6"/>
        <v>#DIV/0!</v>
      </c>
      <c r="M53" t="e">
        <f t="shared" si="6"/>
        <v>#DIV/0!</v>
      </c>
    </row>
    <row r="54" spans="1:13" x14ac:dyDescent="0.25">
      <c r="A54">
        <v>10</v>
      </c>
      <c r="B54" t="e">
        <f t="shared" si="7"/>
        <v>#DIV/0!</v>
      </c>
      <c r="C54" t="e">
        <f t="shared" si="8"/>
        <v>#DIV/0!</v>
      </c>
      <c r="D54" t="e">
        <f t="shared" si="6"/>
        <v>#DIV/0!</v>
      </c>
      <c r="E54" t="e">
        <f t="shared" si="6"/>
        <v>#DIV/0!</v>
      </c>
      <c r="F54" t="e">
        <f t="shared" si="6"/>
        <v>#DIV/0!</v>
      </c>
      <c r="G54" t="e">
        <f t="shared" si="6"/>
        <v>#DIV/0!</v>
      </c>
      <c r="H54" t="e">
        <f t="shared" si="6"/>
        <v>#DIV/0!</v>
      </c>
      <c r="I54" t="e">
        <f t="shared" si="6"/>
        <v>#DIV/0!</v>
      </c>
      <c r="J54" t="e">
        <f t="shared" si="6"/>
        <v>#DIV/0!</v>
      </c>
      <c r="K54" t="e">
        <f t="shared" si="6"/>
        <v>#DIV/0!</v>
      </c>
      <c r="L54" t="e">
        <f t="shared" si="6"/>
        <v>#DIV/0!</v>
      </c>
      <c r="M54" t="e">
        <f t="shared" si="6"/>
        <v>#DIV/0!</v>
      </c>
    </row>
  </sheetData>
  <mergeCells count="2">
    <mergeCell ref="A1:C2"/>
    <mergeCell ref="A14:C15"/>
  </mergeCells>
  <conditionalFormatting sqref="D45:M54">
    <cfRule type="cellIs" dxfId="0" priority="1" operator="greaterThan">
      <formula>1.96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2016-12-16T23:21:52Z</dcterms:modified>
</cp:coreProperties>
</file>