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epierre/Documents/Winter2021/COMP2601/IOSProject/"/>
    </mc:Choice>
  </mc:AlternateContent>
  <xr:revisionPtr revIDLastSave="0" documentId="13_ncr:1_{C202A80F-9A15-8343-97E9-AD686EBDF0B4}" xr6:coauthVersionLast="46" xr6:coauthVersionMax="46" xr10:uidLastSave="{00000000-0000-0000-0000-000000000000}"/>
  <bookViews>
    <workbookView xWindow="0" yWindow="500" windowWidth="25600" windowHeight="14480" xr2:uid="{00000000-000D-0000-FFFF-FFFF00000000}"/>
  </bookViews>
  <sheets>
    <sheet name="Holding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2" l="1"/>
  <c r="G10" i="2" s="1"/>
  <c r="M9" i="2"/>
  <c r="M2" i="2"/>
  <c r="L2" i="2"/>
  <c r="K5" i="2"/>
  <c r="K3" i="2"/>
  <c r="K2" i="2"/>
  <c r="F2" i="2"/>
  <c r="F9" i="2" s="1"/>
  <c r="F10" i="2"/>
  <c r="G9" i="2"/>
  <c r="D10" i="2"/>
  <c r="D9" i="2"/>
  <c r="E10" i="2"/>
  <c r="D11" i="2"/>
  <c r="F6" i="2"/>
  <c r="F7" i="2"/>
  <c r="F5" i="2"/>
  <c r="F4" i="2"/>
  <c r="F3" i="2"/>
  <c r="I2" i="2"/>
  <c r="L5" i="2"/>
  <c r="M5" i="2"/>
  <c r="I5" i="2"/>
  <c r="E5" i="2"/>
  <c r="L3" i="2"/>
  <c r="L4" i="2" l="1"/>
  <c r="L6" i="2"/>
  <c r="L7" i="2"/>
  <c r="I4" i="2"/>
  <c r="K4" i="2" s="1"/>
  <c r="I3" i="2"/>
  <c r="I6" i="2"/>
  <c r="K6" i="2" s="1"/>
  <c r="I7" i="2"/>
  <c r="K7" i="2" s="1"/>
  <c r="M3" i="2"/>
  <c r="M4" i="2"/>
  <c r="M6" i="2"/>
  <c r="M7" i="2"/>
  <c r="E4" i="2" l="1"/>
  <c r="E2" i="2"/>
  <c r="E6" i="2"/>
  <c r="E7" i="2"/>
  <c r="M11" i="2" l="1"/>
</calcChain>
</file>

<file path=xl/sharedStrings.xml><?xml version="1.0" encoding="utf-8"?>
<sst xmlns="http://schemas.openxmlformats.org/spreadsheetml/2006/main" count="25" uniqueCount="23">
  <si>
    <t>Total</t>
  </si>
  <si>
    <t>TD</t>
  </si>
  <si>
    <t>Stock</t>
  </si>
  <si>
    <t>Dividend</t>
  </si>
  <si>
    <t># Shares</t>
  </si>
  <si>
    <t>REI.UN</t>
  </si>
  <si>
    <t>Frequency</t>
  </si>
  <si>
    <t>PG</t>
  </si>
  <si>
    <t>ENB</t>
  </si>
  <si>
    <t>KO</t>
  </si>
  <si>
    <t>CDN Value</t>
  </si>
  <si>
    <t>USD TO CDN</t>
  </si>
  <si>
    <t>Payment</t>
  </si>
  <si>
    <t>DRIP</t>
  </si>
  <si>
    <t>DRIP Req</t>
  </si>
  <si>
    <t>PLZ.UN</t>
  </si>
  <si>
    <t>Max Val</t>
  </si>
  <si>
    <t>CAD</t>
  </si>
  <si>
    <t>USD</t>
  </si>
  <si>
    <t>FINAL TOTAL</t>
  </si>
  <si>
    <t>Book Value</t>
  </si>
  <si>
    <t>Yield</t>
  </si>
  <si>
    <t>Annual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</si>
</sst>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Font="1"/>
    <xf numFmtId="0" fontId="0" fillId="0" borderId="1" xfId="0" applyBorder="1"/>
    <xf numFmtId="0" fontId="2" fillId="0" borderId="1" xfId="0" applyFont="1" applyBorder="1"/>
    <xf numFmtId="164" fontId="0" fillId="0" borderId="1" xfId="1" applyFont="1" applyBorder="1"/>
    <xf numFmtId="10" fontId="0" fillId="0" borderId="1" xfId="2" applyNumberFormat="1" applyFont="1" applyBorder="1"/>
    <xf numFmtId="10" fontId="0" fillId="0" borderId="0" xfId="2" applyNumberFormat="1" applyFont="1"/>
    <xf numFmtId="0" fontId="0" fillId="0" borderId="1" xfId="1" applyNumberFormat="1" applyFont="1" applyBorder="1"/>
    <xf numFmtId="0" fontId="0" fillId="0" borderId="0" xfId="1" applyNumberFormat="1" applyFont="1"/>
    <xf numFmtId="0" fontId="2" fillId="4" borderId="1" xfId="0" applyFont="1" applyFill="1" applyBorder="1"/>
    <xf numFmtId="0" fontId="0" fillId="4" borderId="1" xfId="0" applyFill="1" applyBorder="1"/>
    <xf numFmtId="10" fontId="0" fillId="4" borderId="1" xfId="2" applyNumberFormat="1" applyFont="1" applyFill="1" applyBorder="1"/>
    <xf numFmtId="0" fontId="0" fillId="4" borderId="1" xfId="1" applyNumberFormat="1" applyFont="1" applyFill="1" applyBorder="1"/>
    <xf numFmtId="164" fontId="2" fillId="4" borderId="1" xfId="1" applyFont="1" applyFill="1" applyBorder="1"/>
    <xf numFmtId="164" fontId="0" fillId="5" borderId="1" xfId="1" applyFont="1" applyFill="1" applyBorder="1"/>
    <xf numFmtId="0" fontId="0" fillId="5" borderId="1" xfId="0" applyFill="1" applyBorder="1"/>
    <xf numFmtId="164" fontId="0" fillId="0" borderId="1" xfId="1" applyNumberFormat="1" applyFont="1" applyBorder="1"/>
    <xf numFmtId="164" fontId="0" fillId="0" borderId="0" xfId="0" applyNumberFormat="1"/>
    <xf numFmtId="10" fontId="0" fillId="5" borderId="1" xfId="2" applyNumberFormat="1" applyFont="1" applyFill="1" applyBorder="1"/>
    <xf numFmtId="0" fontId="0" fillId="5" borderId="1" xfId="1" applyNumberFormat="1" applyFont="1" applyFill="1" applyBorder="1"/>
    <xf numFmtId="164" fontId="0" fillId="5" borderId="1" xfId="1" applyNumberFormat="1" applyFont="1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2" fontId="0" fillId="2" borderId="1" xfId="1" applyNumberFormat="1" applyFont="1" applyFill="1" applyBorder="1"/>
    <xf numFmtId="2" fontId="0" fillId="3" borderId="1" xfId="1" applyNumberFormat="1" applyFont="1" applyFill="1" applyBorder="1"/>
    <xf numFmtId="2" fontId="0" fillId="5" borderId="1" xfId="1" applyNumberFormat="1" applyFont="1" applyFill="1" applyBorder="1"/>
    <xf numFmtId="0" fontId="2" fillId="6" borderId="1" xfId="0" applyFont="1" applyFill="1" applyBorder="1"/>
    <xf numFmtId="0" fontId="0" fillId="6" borderId="1" xfId="0" applyFill="1" applyBorder="1"/>
    <xf numFmtId="164" fontId="2" fillId="6" borderId="1" xfId="1" applyFont="1" applyFill="1" applyBorder="1"/>
    <xf numFmtId="10" fontId="0" fillId="6" borderId="1" xfId="2" applyNumberFormat="1" applyFont="1" applyFill="1" applyBorder="1"/>
    <xf numFmtId="0" fontId="0" fillId="6" borderId="1" xfId="1" applyNumberFormat="1" applyFont="1" applyFill="1" applyBorder="1"/>
    <xf numFmtId="0" fontId="0" fillId="7" borderId="1" xfId="0" applyFill="1" applyBorder="1"/>
    <xf numFmtId="164" fontId="0" fillId="7" borderId="1" xfId="1" applyFont="1" applyFill="1" applyBorder="1"/>
    <xf numFmtId="10" fontId="0" fillId="7" borderId="1" xfId="2" applyNumberFormat="1" applyFont="1" applyFill="1" applyBorder="1"/>
    <xf numFmtId="9" fontId="0" fillId="7" borderId="1" xfId="2" applyFont="1" applyFill="1" applyBorder="1"/>
    <xf numFmtId="0" fontId="0" fillId="7" borderId="1" xfId="1" applyNumberFormat="1" applyFont="1" applyFill="1" applyBorder="1"/>
    <xf numFmtId="164" fontId="2" fillId="7" borderId="1" xfId="1" applyFont="1" applyFill="1" applyBorder="1"/>
    <xf numFmtId="0" fontId="2" fillId="8" borderId="1" xfId="0" applyFont="1" applyFill="1" applyBorder="1"/>
    <xf numFmtId="164" fontId="2" fillId="8" borderId="1" xfId="1" applyFont="1" applyFill="1" applyBorder="1"/>
    <xf numFmtId="10" fontId="2" fillId="8" borderId="1" xfId="2" applyNumberFormat="1" applyFont="1" applyFill="1" applyBorder="1"/>
    <xf numFmtId="0" fontId="2" fillId="8" borderId="1" xfId="1" applyNumberFormat="1" applyFont="1" applyFill="1" applyBorder="1" applyAlignment="1">
      <alignment horizontal="center" vertical="top"/>
    </xf>
    <xf numFmtId="44" fontId="0" fillId="0" borderId="0" xfId="1" applyNumberFormat="1" applyFont="1"/>
    <xf numFmtId="0" fontId="2" fillId="7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tabSelected="1" zoomScale="170" zoomScaleNormal="170" workbookViewId="0">
      <pane ySplit="1" topLeftCell="A2" activePane="bottomLeft" state="frozen"/>
      <selection pane="bottomLeft" activeCell="G4" sqref="G4"/>
    </sheetView>
  </sheetViews>
  <sheetFormatPr baseColWidth="10" defaultColWidth="8.83203125" defaultRowHeight="15" x14ac:dyDescent="0.2"/>
  <cols>
    <col min="4" max="5" width="12.33203125" style="1" bestFit="1" customWidth="1"/>
    <col min="6" max="6" width="9.1640625" style="6"/>
    <col min="7" max="7" width="10.5" style="1" bestFit="1" customWidth="1"/>
    <col min="8" max="8" width="11.6640625" style="8" bestFit="1" customWidth="1"/>
    <col min="9" max="10" width="11.6640625" style="8" customWidth="1"/>
    <col min="11" max="11" width="10.5" style="8" customWidth="1"/>
    <col min="12" max="12" width="12.1640625" style="8" bestFit="1" customWidth="1"/>
    <col min="13" max="13" width="14.1640625" style="1" bestFit="1" customWidth="1"/>
    <col min="14" max="14" width="9.5" bestFit="1" customWidth="1"/>
  </cols>
  <sheetData>
    <row r="1" spans="1:16" x14ac:dyDescent="0.2">
      <c r="A1" s="3"/>
      <c r="B1" s="37" t="s">
        <v>2</v>
      </c>
      <c r="C1" s="37" t="s">
        <v>4</v>
      </c>
      <c r="D1" s="38" t="s">
        <v>20</v>
      </c>
      <c r="E1" s="38" t="s">
        <v>10</v>
      </c>
      <c r="F1" s="39" t="s">
        <v>21</v>
      </c>
      <c r="G1" s="38" t="s">
        <v>3</v>
      </c>
      <c r="H1" s="40" t="s">
        <v>6</v>
      </c>
      <c r="I1" s="40" t="s">
        <v>12</v>
      </c>
      <c r="J1" s="40" t="s">
        <v>16</v>
      </c>
      <c r="K1" s="40" t="s">
        <v>13</v>
      </c>
      <c r="L1" s="40" t="s">
        <v>14</v>
      </c>
      <c r="M1" s="38" t="s">
        <v>22</v>
      </c>
      <c r="O1">
        <v>1.31</v>
      </c>
      <c r="P1" t="s">
        <v>11</v>
      </c>
    </row>
    <row r="2" spans="1:16" x14ac:dyDescent="0.2">
      <c r="A2" s="21"/>
      <c r="B2" s="2" t="s">
        <v>5</v>
      </c>
      <c r="C2" s="2">
        <v>701</v>
      </c>
      <c r="D2" s="4">
        <v>18091</v>
      </c>
      <c r="E2" s="4">
        <f>D2</f>
        <v>18091</v>
      </c>
      <c r="F2" s="5">
        <f>G2*H2/J2</f>
        <v>5.1798561151079135E-2</v>
      </c>
      <c r="G2" s="4">
        <v>0.12</v>
      </c>
      <c r="H2" s="7">
        <v>12</v>
      </c>
      <c r="I2" s="16">
        <f>G2*C2</f>
        <v>84.11999999999999</v>
      </c>
      <c r="J2" s="16">
        <v>27.8</v>
      </c>
      <c r="K2" s="23">
        <f>ROUNDDOWN(I2/J2,2)</f>
        <v>3.02</v>
      </c>
      <c r="L2" s="16">
        <f>J2/G2*J2</f>
        <v>6440.3333333333339</v>
      </c>
      <c r="M2" s="4">
        <f>C2*G2*H2</f>
        <v>1009.4399999999998</v>
      </c>
    </row>
    <row r="3" spans="1:16" x14ac:dyDescent="0.2">
      <c r="A3" s="22"/>
      <c r="B3" s="2" t="s">
        <v>1</v>
      </c>
      <c r="C3" s="2">
        <v>116</v>
      </c>
      <c r="D3" s="4">
        <v>8596</v>
      </c>
      <c r="E3" s="4">
        <v>8596</v>
      </c>
      <c r="F3" s="5">
        <f t="shared" ref="F3:F5" si="0">G3*H3/J3</f>
        <v>3.8193548387096772E-2</v>
      </c>
      <c r="G3" s="4">
        <v>0.74</v>
      </c>
      <c r="H3" s="7">
        <v>4</v>
      </c>
      <c r="I3" s="16">
        <f t="shared" ref="I3:I7" si="1">G3*C3</f>
        <v>85.84</v>
      </c>
      <c r="J3" s="16">
        <v>77.5</v>
      </c>
      <c r="K3" s="23">
        <f>ROUNDDOWN(I3/J3,2)</f>
        <v>1.1000000000000001</v>
      </c>
      <c r="L3" s="16">
        <f t="shared" ref="L3:L6" si="2">J3/G3*J3</f>
        <v>8116.5540540540542</v>
      </c>
      <c r="M3" s="4">
        <f t="shared" ref="M3:M5" si="3">C3*G3*H3</f>
        <v>343.36</v>
      </c>
    </row>
    <row r="4" spans="1:16" x14ac:dyDescent="0.2">
      <c r="A4" s="22"/>
      <c r="B4" s="2" t="s">
        <v>8</v>
      </c>
      <c r="C4" s="2">
        <v>138</v>
      </c>
      <c r="D4" s="4">
        <v>6506</v>
      </c>
      <c r="E4" s="4">
        <f>D4</f>
        <v>6506</v>
      </c>
      <c r="F4" s="5">
        <f t="shared" si="0"/>
        <v>6.1132075471698119E-2</v>
      </c>
      <c r="G4" s="4">
        <v>0.81</v>
      </c>
      <c r="H4" s="7">
        <v>4</v>
      </c>
      <c r="I4" s="16">
        <f>G4*C4</f>
        <v>111.78</v>
      </c>
      <c r="J4" s="16">
        <v>53</v>
      </c>
      <c r="K4" s="23">
        <f t="shared" ref="K4:K7" si="4">ROUNDDOWN(I4/J4,2)</f>
        <v>2.1</v>
      </c>
      <c r="L4" s="16">
        <f>J4/G4*J4</f>
        <v>3467.9012345679007</v>
      </c>
      <c r="M4" s="4">
        <f t="shared" si="3"/>
        <v>447.12</v>
      </c>
    </row>
    <row r="5" spans="1:16" x14ac:dyDescent="0.2">
      <c r="A5" s="22"/>
      <c r="B5" s="2" t="s">
        <v>15</v>
      </c>
      <c r="C5" s="2">
        <v>556</v>
      </c>
      <c r="D5" s="4">
        <v>2561</v>
      </c>
      <c r="E5" s="4">
        <f t="shared" ref="E5" si="5">D5</f>
        <v>2561</v>
      </c>
      <c r="F5" s="5">
        <f t="shared" si="0"/>
        <v>5.8250000000000003E-2</v>
      </c>
      <c r="G5" s="4">
        <v>2.3300000000000001E-2</v>
      </c>
      <c r="H5" s="7">
        <v>12</v>
      </c>
      <c r="I5" s="16">
        <f t="shared" si="1"/>
        <v>12.954800000000001</v>
      </c>
      <c r="J5" s="16">
        <v>4.8</v>
      </c>
      <c r="K5" s="24">
        <f>ROUNDDOWN(I5/J5,2)</f>
        <v>2.69</v>
      </c>
      <c r="L5" s="16">
        <f>J5/G5*J5</f>
        <v>988.84120171673806</v>
      </c>
      <c r="M5" s="4">
        <f t="shared" si="3"/>
        <v>155.45760000000001</v>
      </c>
    </row>
    <row r="6" spans="1:16" x14ac:dyDescent="0.2">
      <c r="A6" s="22"/>
      <c r="B6" s="15" t="s">
        <v>9</v>
      </c>
      <c r="C6" s="15">
        <v>43</v>
      </c>
      <c r="D6" s="14">
        <v>2244</v>
      </c>
      <c r="E6" s="14">
        <f t="shared" ref="E6:E7" si="6">D6*$O$1</f>
        <v>2939.6400000000003</v>
      </c>
      <c r="F6" s="18">
        <f t="shared" ref="F6:F7" si="7">G6*H6/J6</f>
        <v>2.8070175438596492E-2</v>
      </c>
      <c r="G6" s="14">
        <v>0.4</v>
      </c>
      <c r="H6" s="19">
        <v>4</v>
      </c>
      <c r="I6" s="20">
        <f t="shared" si="1"/>
        <v>17.2</v>
      </c>
      <c r="J6" s="20">
        <v>57</v>
      </c>
      <c r="K6" s="25">
        <f t="shared" si="4"/>
        <v>0.3</v>
      </c>
      <c r="L6" s="20">
        <f t="shared" si="2"/>
        <v>8122.5</v>
      </c>
      <c r="M6" s="14">
        <f t="shared" ref="M6" si="8">C6*G6*H6</f>
        <v>68.8</v>
      </c>
      <c r="N6" s="17"/>
    </row>
    <row r="7" spans="1:16" x14ac:dyDescent="0.2">
      <c r="A7" s="22"/>
      <c r="B7" s="15" t="s">
        <v>7</v>
      </c>
      <c r="C7" s="15">
        <v>14</v>
      </c>
      <c r="D7" s="14">
        <v>1342</v>
      </c>
      <c r="E7" s="14">
        <f t="shared" si="6"/>
        <v>1758.02</v>
      </c>
      <c r="F7" s="18">
        <f t="shared" si="7"/>
        <v>2.3809523809523808E-2</v>
      </c>
      <c r="G7" s="14">
        <v>0.75</v>
      </c>
      <c r="H7" s="19">
        <v>4</v>
      </c>
      <c r="I7" s="20">
        <f t="shared" si="1"/>
        <v>10.5</v>
      </c>
      <c r="J7" s="20">
        <v>126</v>
      </c>
      <c r="K7" s="25">
        <f t="shared" si="4"/>
        <v>0.08</v>
      </c>
      <c r="L7" s="20">
        <f>J7/G7*J7</f>
        <v>21168</v>
      </c>
      <c r="M7" s="14">
        <f t="shared" ref="M7" si="9">C7*G7*H7</f>
        <v>42</v>
      </c>
    </row>
    <row r="8" spans="1:16" x14ac:dyDescent="0.2">
      <c r="B8" s="2"/>
      <c r="C8" s="2"/>
      <c r="D8" s="4"/>
      <c r="E8" s="4"/>
      <c r="F8" s="5"/>
      <c r="G8" s="4"/>
      <c r="H8" s="7"/>
      <c r="I8" s="7"/>
      <c r="J8" s="7"/>
      <c r="K8" s="7"/>
      <c r="L8" s="7"/>
      <c r="M8" s="4"/>
    </row>
    <row r="9" spans="1:16" x14ac:dyDescent="0.2">
      <c r="A9" s="9" t="s">
        <v>17</v>
      </c>
      <c r="B9" s="9" t="s">
        <v>0</v>
      </c>
      <c r="C9" s="10"/>
      <c r="D9" s="13">
        <f>SUM(D2:D5)</f>
        <v>35754</v>
      </c>
      <c r="E9" s="13"/>
      <c r="F9" s="11">
        <f>AVERAGE(F2:F5)</f>
        <v>5.2343546252468502E-2</v>
      </c>
      <c r="G9" s="11">
        <f>M9/D9</f>
        <v>5.4689757789338246E-2</v>
      </c>
      <c r="H9" s="12"/>
      <c r="I9" s="12"/>
      <c r="J9" s="12"/>
      <c r="K9" s="12"/>
      <c r="L9" s="12"/>
      <c r="M9" s="13">
        <f>SUM(M2:M5)</f>
        <v>1955.3775999999996</v>
      </c>
    </row>
    <row r="10" spans="1:16" x14ac:dyDescent="0.2">
      <c r="A10" s="26" t="s">
        <v>18</v>
      </c>
      <c r="B10" s="26" t="s">
        <v>0</v>
      </c>
      <c r="C10" s="27"/>
      <c r="D10" s="28">
        <f>SUM(D6:D7)</f>
        <v>3586</v>
      </c>
      <c r="E10" s="28">
        <f>D10*$O$1</f>
        <v>4697.66</v>
      </c>
      <c r="F10" s="29">
        <f>AVERAGE(F6:F7)</f>
        <v>2.5939849624060152E-2</v>
      </c>
      <c r="G10" s="29">
        <f>M10/D10</f>
        <v>3.0897936419408811E-2</v>
      </c>
      <c r="H10" s="30"/>
      <c r="I10" s="30"/>
      <c r="J10" s="30"/>
      <c r="K10" s="30"/>
      <c r="L10" s="30"/>
      <c r="M10" s="28">
        <f>SUM(M6:M7)</f>
        <v>110.8</v>
      </c>
      <c r="N10" s="17"/>
    </row>
    <row r="11" spans="1:16" x14ac:dyDescent="0.2">
      <c r="A11" s="42" t="s">
        <v>19</v>
      </c>
      <c r="B11" s="42"/>
      <c r="C11" s="31"/>
      <c r="D11" s="36">
        <f>D9+E10</f>
        <v>40451.660000000003</v>
      </c>
      <c r="E11" s="32"/>
      <c r="F11" s="33"/>
      <c r="G11" s="34"/>
      <c r="H11" s="35"/>
      <c r="I11" s="35"/>
      <c r="J11" s="35"/>
      <c r="K11" s="35"/>
      <c r="L11" s="35"/>
      <c r="M11" s="36">
        <f>M9+M10*O1</f>
        <v>2100.5255999999995</v>
      </c>
      <c r="N11" t="s">
        <v>17</v>
      </c>
    </row>
    <row r="14" spans="1:16" x14ac:dyDescent="0.2">
      <c r="H14" s="41"/>
      <c r="I14" s="41"/>
    </row>
  </sheetData>
  <mergeCells count="1"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Dave  Pierre</cp:lastModifiedBy>
  <dcterms:created xsi:type="dcterms:W3CDTF">2019-02-23T17:51:46Z</dcterms:created>
  <dcterms:modified xsi:type="dcterms:W3CDTF">2021-04-02T14:54:12Z</dcterms:modified>
</cp:coreProperties>
</file>