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25" windowHeight="12345" activeTab="3"/>
  </bookViews>
  <sheets>
    <sheet name="Generic Stats" sheetId="1" r:id="rId1"/>
    <sheet name="Monsters" sheetId="2" r:id="rId2"/>
    <sheet name="Traps" sheetId="3" r:id="rId3"/>
    <sheet name="Spells" sheetId="4" r:id="rId4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<sst xmlns="http://schemas.openxmlformats.org/spreadsheetml/2006/main" count="399" uniqueCount="270">
  <si>
    <t>Player Level</t>
  </si>
  <si>
    <t>H. Base</t>
  </si>
  <si>
    <t>Health</t>
  </si>
  <si>
    <t>D. Base</t>
  </si>
  <si>
    <t>Damage</t>
  </si>
  <si>
    <t>Spell Power</t>
  </si>
  <si>
    <t>Mana</t>
  </si>
  <si>
    <t>XP to Next Lvl</t>
  </si>
  <si>
    <t>Monster Level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</si>
  <si>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</si>
  <si>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</si>
  <si>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</si>
  <si>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</si>
  <si>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</si>
  <si>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</si>
  <si>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</si>
  <si>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</si>
  <si>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</si>
  <si>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</si>
  <si>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</si>
  <si>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</si>
  <si>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Ratio</t>
  </si>
  <si>
    <t>Level</t>
  </si>
  <si>
    <t>HP</t>
  </si>
  <si>
    <t>Special 1</t>
  </si>
  <si>
    <t>Special 2</t>
  </si>
  <si>
    <t>Special 3</t>
  </si>
  <si>
    <t>Peasant</t>
  </si>
  <si>
    <t>1</t>
  </si>
  <si>
    <t>12</t>
  </si>
  <si>
    <t>1 - 2</t>
  </si>
  <si>
    <t>Patrolling Guard</t>
  </si>
  <si>
    <t>Crossbow Guard</t>
  </si>
  <si>
    <t>Shooter</t>
  </si>
  <si>
    <t>Molotov Peasant</t>
  </si>
  <si>
    <t>13</t>
  </si>
  <si>
    <t>Serfmaster</t>
  </si>
  <si>
    <t>26</t>
  </si>
  <si>
    <t>Large</t>
  </si>
  <si>
    <t>THE PAGAN TRIO</t>
  </si>
  <si>
    <t>BOSS</t>
  </si>
  <si>
    <t>10
10
10
10</t>
  </si>
  <si>
    <t>Splits after 10 damage.</t>
  </si>
  <si>
    <t>Suzanna Heals 5
Lil Munchy has 3 - 4</t>
  </si>
  <si>
    <t>Marceline is present here
at the start and tells them
to kill you or something</t>
  </si>
  <si>
    <t>Evil Paprika</t>
  </si>
  <si>
    <t>2</t>
  </si>
  <si>
    <t>17</t>
  </si>
  <si>
    <t>3 - 3 (2 range)</t>
  </si>
  <si>
    <t>Explodes on 
death for 3 damage</t>
  </si>
  <si>
    <t>Pumpling</t>
  </si>
  <si>
    <t>10</t>
  </si>
  <si>
    <t>On death, leaves spikes
on the ground
(2 damage)</t>
  </si>
  <si>
    <t>Bishop</t>
  </si>
  <si>
    <t>18</t>
  </si>
  <si>
    <t>3 - 3 (4 range)</t>
  </si>
  <si>
    <t>Heal 6</t>
  </si>
  <si>
    <t>Prison Guard</t>
  </si>
  <si>
    <t>16</t>
  </si>
  <si>
    <t>Armor 2</t>
  </si>
  <si>
    <t>PUMPZILLA</t>
  </si>
  <si>
    <t>50</t>
  </si>
  <si>
    <t xml:space="preserve"> 3 - 4
(line, 3 range)
Leaves spikes</t>
  </si>
  <si>
    <t>Accompanied by Pumplings</t>
  </si>
  <si>
    <t>Heavenly Spirit</t>
  </si>
  <si>
    <t>3</t>
  </si>
  <si>
    <t>19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</si>
  <si>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</si>
  <si>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</si>
  <si>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</si>
  <si>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</si>
  <si>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</si>
  <si>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</si>
  <si>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</si>
  <si>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</si>
  <si>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Wolf</t>
  </si>
  <si>
    <t>25</t>
  </si>
  <si>
    <t>Every hit applies
1 bleed</t>
  </si>
  <si>
    <t>When at 25% or less
HP, summon a
beta wolf</t>
  </si>
  <si>
    <t>Highwayman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</si>
  <si>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</si>
  <si>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</si>
  <si>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</si>
  <si>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</si>
  <si>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</si>
  <si>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</si>
  <si>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</si>
  <si>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</si>
  <si>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</si>
  <si>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</si>
  <si>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</si>
  <si>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</si>
  <si>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</si>
  <si>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</si>
  <si>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</si>
  <si>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</si>
  <si>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</si>
  <si>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</si>
  <si>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</si>
  <si>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</si>
  <si>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</si>
  <si>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</si>
  <si>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22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</si>
  <si>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</si>
  <si>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</si>
  <si>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</si>
  <si>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</si>
  <si>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</si>
  <si>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</si>
  <si>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</si>
  <si>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</si>
  <si>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</si>
  <si>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</si>
  <si>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</si>
  <si>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</si>
  <si>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</si>
  <si>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</si>
  <si>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</si>
  <si>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</si>
  <si>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</si>
  <si>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</si>
  <si>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</si>
  <si>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</si>
  <si>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</si>
  <si>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</si>
  <si>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</si>
  <si>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</si>
  <si>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</si>
  <si>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</si>
  <si>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</si>
  <si>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</si>
  <si>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</si>
  <si>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</si>
  <si>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</si>
  <si>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</si>
  <si>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</si>
  <si>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</si>
  <si>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</si>
  <si>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</si>
  <si>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</si>
  <si>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</si>
  <si>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</si>
  <si>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</si>
  <si>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</si>
  <si>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Image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</si>
  <si>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</si>
  <si>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</si>
  <si>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</si>
  <si>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</si>
  <si>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</si>
  <si>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</si>
  <si>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</si>
  <si>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</si>
  <si>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</si>
  <si>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</si>
  <si>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</si>
  <si>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</si>
  <si>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</si>
  <si>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</si>
  <si>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</si>
  <si>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</si>
  <si>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</si>
  <si>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</si>
  <si>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</si>
  <si>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</si>
  <si>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</si>
  <si>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</si>
  <si>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</si>
  <si>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</si>
  <si>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</si>
  <si>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</si>
  <si>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</si>
  <si>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DMG</t>
  </si>
  <si>
    <t>Fighter</t>
  </si>
  <si>
    <t>Charge</t>
  </si>
  <si>
    <t>2 range
55% DMG AoE</t>
  </si>
  <si>
    <t>135% DMG</t>
  </si>
  <si>
    <t>Stand Ground</t>
  </si>
  <si>
    <t>Block 60% DMG
until next turn;
+1 Damage rest
of combat</t>
  </si>
  <si>
    <t>Move 1 (free)</t>
  </si>
  <si>
    <t>Haymaker</t>
  </si>
  <si>
    <t>1 range
75% DMG
Push 3 away
+ 45% DMG if
collides</t>
  </si>
  <si>
    <t>Heal 10% HP</t>
  </si>
  <si>
    <t>Indimidation</t>
  </si>
  <si>
    <t>5 range AoE
Reduces damage
of enemies by
25% + damages 30% of SP
(doesn't stack)</t>
  </si>
  <si>
    <t>Stun (free)</t>
  </si>
  <si>
    <t>Regeneration</t>
  </si>
  <si>
    <t>Heal 1 + 20% SP
every turn</t>
  </si>
  <si>
    <t>Passive</t>
  </si>
  <si>
    <t>Ranger</t>
  </si>
  <si>
    <t>Shoot Arrow</t>
  </si>
  <si>
    <t>90% DMG
4 range</t>
  </si>
  <si>
    <t>Fox Attack</t>
  </si>
  <si>
    <t>35% DMG
Bleed 35% SP
global range
(3 turns)</t>
  </si>
  <si>
    <t>Quickfoot</t>
  </si>
  <si>
    <t>+1 Movement</t>
  </si>
  <si>
    <t>Triple Arrow</t>
  </si>
  <si>
    <t>85% DMG
4 range</t>
  </si>
  <si>
    <t>Flare Shot</t>
  </si>
  <si>
    <t>90% SP
4 range (8 way)
enemy gets -10
dodge and crit
(does not stack)</t>
  </si>
  <si>
    <t>105% SP
4 range (TIR)
(instant)</t>
  </si>
  <si>
    <t>Disorient</t>
  </si>
  <si>
    <t>3 range (TIR)
Instant
enemies around
scatter away from it</t>
  </si>
  <si>
    <t>Steady Shooting</t>
  </si>
  <si>
    <t>Every second shot
on the same target
deals 25% extra
damage</t>
  </si>
  <si>
    <t>Fox Companion</t>
  </si>
  <si>
    <t>Start every combat
with a Fox companion</t>
  </si>
  <si>
    <t>&lt;Block/Defense&gt;</t>
  </si>
  <si>
    <t>?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</si>
  <si>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</si>
  <si>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</si>
  <si>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</si>
  <si>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</si>
  <si>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</si>
  <si>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</si>
  <si>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</si>
  <si>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</si>
  <si>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</si>
  <si>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</si>
  <si>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</si>
  <si>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</si>
  <si>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</si>
  <si>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</si>
  <si>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</si>
  <si>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</si>
  <si>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</si>
  <si>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</si>
  <si>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</si>
  <si>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</si>
  <si>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</si>
  <si>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</si>
  <si>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Rogue</t>
  </si>
  <si>
    <t>Flank</t>
  </si>
  <si>
    <t>110% DMG
diagonally</t>
  </si>
  <si>
    <t>Backstab</t>
  </si>
  <si>
    <t>135% DMG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</si>
  <si>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</si>
  <si>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</si>
  <si>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</si>
  <si>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</si>
  <si>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</si>
  <si>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</si>
  <si>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</si>
  <si>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</si>
  <si>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</si>
  <si>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</si>
  <si>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</si>
  <si>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</si>
  <si>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</si>
  <si>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DMG
 AoE
1 range, 8 way</t>
  </si>
  <si>
    <t>Fighter, Mage</t>
  </si>
  <si>
    <t>Thunderclap</t>
  </si>
  <si>
    <t>60% SP
3 range, AoE</t>
  </si>
  <si>
    <t>Figher, Ranger</t>
  </si>
  <si>
    <t>Raise Morale</t>
  </si>
  <si>
    <t>All allies +15% DMG
and +2 initiative
(does not stack)
Instant</t>
  </si>
  <si>
    <t>Thrown Skiver</t>
  </si>
  <si>
    <t>15% DMG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</si>
  <si>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</si>
  <si>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</si>
  <si>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</si>
  <si>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</si>
  <si>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</si>
  <si>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</si>
  <si>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All</t>
  </si>
  <si>
    <t>Vampirism</t>
  </si>
  <si>
    <t>Heal for 15% of
damage dealt</t>
  </si>
  <si>
    <t>Figher
Ranger
Rogue</t>
  </si>
  <si>
    <t>Magic Touch</t>
  </si>
  <si>
    <t>Your normal attacks
or arrows deal
+25% SP damage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</si>
</sst>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4" borderId="22" applyNumberForma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" borderId="21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2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9" borderId="21" applyNumberFormat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C20" sqref="C20"/>
    </sheetView>
  </sheetViews>
  <sheetFormatPr defaultColWidth="9.14285714285714" defaultRowHeight="18.75"/>
  <cols>
    <col min="1" max="1" width="18.7142857142857" style="1" customWidth="1"/>
    <col min="2" max="2" width="20.4285714285714" style="1" customWidth="1"/>
    <col min="3" max="3" width="9.71428571428571" style="1" customWidth="1"/>
    <col min="4" max="4" width="11.1428571428571" style="1" customWidth="1"/>
    <col min="5" max="5" width="13.7142857142857" style="1" customWidth="1"/>
    <col min="6" max="6" width="17.7142857142857" style="1" customWidth="1"/>
    <col min="7" max="7" width="17.8571428571429" style="1" customWidth="1"/>
    <col min="8" max="8" width="17.5714285714286" style="1" customWidth="1"/>
    <col min="9" max="9" width="19.1428571428571" style="1" customWidth="1"/>
    <col min="10" max="16384" width="9.14285714285714" style="1"/>
  </cols>
  <sheetData>
    <row r="1" ht="19.5" spans="1:9">
      <c r="A1" s="2"/>
      <c r="B1" s="2"/>
      <c r="C1" s="2"/>
      <c r="D1" s="2"/>
      <c r="E1" s="2"/>
      <c r="F1" s="2"/>
      <c r="G1" s="2"/>
      <c r="H1" s="2"/>
      <c r="I1" s="2"/>
    </row>
    <row r="2" spans="1:12">
      <c r="A2" s="2"/>
      <c r="B2" s="25" t="s">
        <v>0</v>
      </c>
      <c r="C2" s="26" t="s">
        <v>1</v>
      </c>
      <c r="D2" s="27" t="s">
        <v>2</v>
      </c>
      <c r="E2" s="28" t="s">
        <v>3</v>
      </c>
      <c r="F2" s="29" t="s">
        <v>4</v>
      </c>
      <c r="G2" s="30" t="s">
        <v>5</v>
      </c>
      <c r="H2" s="31" t="s">
        <v>6</v>
      </c>
      <c r="I2" s="31" t="s">
        <v>7</v>
      </c>
      <c r="J2" s="2"/>
      <c r="K2" s="2"/>
      <c r="L2" s="2"/>
    </row>
    <row r="3" spans="1:9">
      <c r="A3" s="2"/>
      <c r="B3" s="32">
        <v>1</v>
      </c>
      <c r="C3" s="33">
        <v>20</v>
      </c>
      <c r="D3" s="34">
        <v>20</v>
      </c>
      <c r="E3" s="35">
        <v>6.5</v>
      </c>
      <c r="F3" s="36">
        <v>6.5</v>
      </c>
      <c r="G3" s="37">
        <v>6.5</v>
      </c>
      <c r="H3" s="38">
        <v>12</v>
      </c>
      <c r="I3" s="52">
        <v>10</v>
      </c>
    </row>
    <row r="4" spans="1:9">
      <c r="A4" s="2"/>
      <c r="B4" s="32">
        <v>2</v>
      </c>
      <c r="C4" s="33">
        <v>21</v>
      </c>
      <c r="D4" s="39">
        <v>23</v>
      </c>
      <c r="E4" s="33">
        <v>7.5</v>
      </c>
      <c r="F4" s="39">
        <v>9</v>
      </c>
      <c r="G4" s="2">
        <v>9</v>
      </c>
      <c r="H4" s="40">
        <v>15</v>
      </c>
      <c r="I4" s="52">
        <v>15</v>
      </c>
    </row>
    <row r="5" spans="1:9">
      <c r="A5" s="2"/>
      <c r="B5" s="32">
        <v>3</v>
      </c>
      <c r="C5" s="33">
        <v>22</v>
      </c>
      <c r="D5" s="39">
        <v>26</v>
      </c>
      <c r="E5" s="35">
        <v>8.5</v>
      </c>
      <c r="F5" s="36">
        <v>11.5</v>
      </c>
      <c r="G5" s="37">
        <v>11.5</v>
      </c>
      <c r="H5" s="40">
        <v>18</v>
      </c>
      <c r="I5" s="52">
        <v>20</v>
      </c>
    </row>
    <row r="6" spans="1:9">
      <c r="A6" s="2"/>
      <c r="B6" s="32">
        <v>4</v>
      </c>
      <c r="C6" s="33">
        <v>23</v>
      </c>
      <c r="D6" s="39">
        <v>29</v>
      </c>
      <c r="E6" s="33">
        <v>9.5</v>
      </c>
      <c r="F6" s="39">
        <v>14</v>
      </c>
      <c r="G6" s="2">
        <v>14</v>
      </c>
      <c r="H6" s="40">
        <v>21</v>
      </c>
      <c r="I6" s="52">
        <v>25</v>
      </c>
    </row>
    <row r="7" spans="1:9">
      <c r="A7" s="2"/>
      <c r="B7" s="32">
        <v>5</v>
      </c>
      <c r="C7" s="33">
        <v>24</v>
      </c>
      <c r="D7" s="39">
        <v>32</v>
      </c>
      <c r="E7" s="35">
        <v>10.5</v>
      </c>
      <c r="F7" s="36">
        <v>16.5</v>
      </c>
      <c r="G7" s="37">
        <v>16.5</v>
      </c>
      <c r="H7" s="40">
        <v>24</v>
      </c>
      <c r="I7" s="52">
        <v>30</v>
      </c>
    </row>
    <row r="8" spans="1:9">
      <c r="A8" s="2"/>
      <c r="B8" s="32">
        <v>6</v>
      </c>
      <c r="C8" s="33">
        <v>25</v>
      </c>
      <c r="D8" s="39">
        <v>35</v>
      </c>
      <c r="E8" s="33">
        <v>11.5</v>
      </c>
      <c r="F8" s="39">
        <v>19</v>
      </c>
      <c r="G8" s="2">
        <v>19</v>
      </c>
      <c r="H8" s="40">
        <v>27</v>
      </c>
      <c r="I8" s="52">
        <v>35</v>
      </c>
    </row>
    <row r="9" spans="1:9">
      <c r="A9" s="2"/>
      <c r="B9" s="32">
        <v>7</v>
      </c>
      <c r="C9" s="33">
        <v>26</v>
      </c>
      <c r="D9" s="39">
        <v>38</v>
      </c>
      <c r="E9" s="35">
        <v>12.5</v>
      </c>
      <c r="F9" s="36">
        <v>21.5</v>
      </c>
      <c r="G9" s="37">
        <v>21.5</v>
      </c>
      <c r="H9" s="40">
        <v>30</v>
      </c>
      <c r="I9" s="52">
        <v>40</v>
      </c>
    </row>
    <row r="10" spans="1:9">
      <c r="A10" s="2"/>
      <c r="B10" s="32">
        <v>8</v>
      </c>
      <c r="C10" s="33">
        <v>27</v>
      </c>
      <c r="D10" s="39">
        <v>41</v>
      </c>
      <c r="E10" s="33">
        <v>13.5</v>
      </c>
      <c r="F10" s="39">
        <v>24</v>
      </c>
      <c r="G10" s="2">
        <v>24</v>
      </c>
      <c r="H10" s="40">
        <v>33</v>
      </c>
      <c r="I10" s="52">
        <v>45</v>
      </c>
    </row>
    <row r="11" spans="1:9">
      <c r="A11" s="2"/>
      <c r="B11" s="32">
        <v>9</v>
      </c>
      <c r="C11" s="33">
        <v>28</v>
      </c>
      <c r="D11" s="39">
        <v>44</v>
      </c>
      <c r="E11" s="35">
        <v>14.5</v>
      </c>
      <c r="F11" s="36">
        <v>26.5</v>
      </c>
      <c r="G11" s="37">
        <v>26.5</v>
      </c>
      <c r="H11" s="40">
        <v>36</v>
      </c>
      <c r="I11" s="52">
        <v>50</v>
      </c>
    </row>
    <row r="12" ht="19.5" spans="1:9">
      <c r="A12" s="2"/>
      <c r="B12" s="41">
        <v>10</v>
      </c>
      <c r="C12" s="42">
        <v>29</v>
      </c>
      <c r="D12" s="43">
        <v>47</v>
      </c>
      <c r="E12" s="42">
        <v>15.5</v>
      </c>
      <c r="F12" s="43">
        <v>29</v>
      </c>
      <c r="G12" s="44">
        <v>29</v>
      </c>
      <c r="H12" s="45">
        <v>39</v>
      </c>
      <c r="I12" s="53">
        <v>55</v>
      </c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46" t="s">
        <v>8</v>
      </c>
      <c r="C16" s="47" t="s">
        <v>2</v>
      </c>
      <c r="D16" s="48" t="s">
        <v>4</v>
      </c>
      <c r="E16" s="31" t="s">
        <v>9</v>
      </c>
      <c r="F16" s="49"/>
      <c r="G16" s="50"/>
      <c r="H16" s="51"/>
      <c r="I16" s="2"/>
    </row>
    <row r="17" spans="1:9">
      <c r="A17" s="2"/>
      <c r="B17" s="32">
        <v>1</v>
      </c>
      <c r="C17" s="38">
        <v>15</v>
      </c>
      <c r="D17" s="11" t="s">
        <v>10</v>
      </c>
      <c r="E17" s="40">
        <v>1</v>
      </c>
      <c r="F17" s="51"/>
      <c r="G17" s="51"/>
      <c r="H17" s="51"/>
      <c r="I17" s="2"/>
    </row>
    <row r="18" spans="1:9">
      <c r="A18" s="2"/>
      <c r="B18" s="32">
        <v>2</v>
      </c>
      <c r="C18" s="40">
        <v>21</v>
      </c>
      <c r="D18" s="11" t="s">
        <v>11</v>
      </c>
      <c r="E18" s="40">
        <v>1</v>
      </c>
      <c r="F18" s="51"/>
      <c r="G18" s="51"/>
      <c r="H18" s="51"/>
      <c r="I18" s="2"/>
    </row>
    <row r="19" spans="1:9">
      <c r="A19" s="2"/>
      <c r="B19" s="32">
        <v>3</v>
      </c>
      <c r="C19" s="40">
        <v>27</v>
      </c>
      <c r="D19" s="11" t="s">
        <v>12</v>
      </c>
      <c r="E19" s="40">
        <v>2</v>
      </c>
      <c r="F19" s="51"/>
      <c r="G19" s="51"/>
      <c r="H19" s="51"/>
      <c r="I19" s="2"/>
    </row>
    <row r="20" spans="1:9">
      <c r="A20" s="2"/>
      <c r="B20" s="32">
        <v>4</v>
      </c>
      <c r="C20" s="40">
        <v>33</v>
      </c>
      <c r="D20" s="11" t="s">
        <v>13</v>
      </c>
      <c r="E20" s="40">
        <v>2</v>
      </c>
      <c r="F20" s="51"/>
      <c r="G20" s="51"/>
      <c r="H20" s="51"/>
      <c r="I20" s="2"/>
    </row>
    <row r="21" spans="1:9">
      <c r="A21" s="2"/>
      <c r="B21" s="32">
        <v>5</v>
      </c>
      <c r="C21" s="40">
        <v>39</v>
      </c>
      <c r="D21" s="11" t="s">
        <v>14</v>
      </c>
      <c r="E21" s="40">
        <v>2</v>
      </c>
      <c r="F21" s="51"/>
      <c r="G21" s="51"/>
      <c r="H21" s="51"/>
      <c r="I21" s="2"/>
    </row>
    <row r="22" spans="2:8">
      <c r="B22" s="32">
        <v>6</v>
      </c>
      <c r="C22" s="40">
        <v>45</v>
      </c>
      <c r="D22" s="11" t="s">
        <v>15</v>
      </c>
      <c r="E22" s="40">
        <v>3</v>
      </c>
      <c r="F22" s="50"/>
      <c r="G22" s="50"/>
      <c r="H22" s="50"/>
    </row>
    <row r="23" spans="2:8">
      <c r="B23" s="32">
        <v>7</v>
      </c>
      <c r="C23" s="40">
        <v>51</v>
      </c>
      <c r="D23" s="11" t="s">
        <v>16</v>
      </c>
      <c r="E23" s="40">
        <v>3</v>
      </c>
      <c r="F23" s="50"/>
      <c r="G23" s="50"/>
      <c r="H23" s="50"/>
    </row>
    <row r="24" spans="2:8">
      <c r="B24" s="32">
        <v>8</v>
      </c>
      <c r="C24" s="40">
        <v>57</v>
      </c>
      <c r="D24" s="11" t="s">
        <v>17</v>
      </c>
      <c r="E24" s="40">
        <v>3</v>
      </c>
      <c r="F24" s="50"/>
      <c r="G24" s="50"/>
      <c r="H24" s="50"/>
    </row>
    <row r="25" spans="2:8">
      <c r="B25" s="32">
        <v>9</v>
      </c>
      <c r="C25" s="40">
        <v>63</v>
      </c>
      <c r="D25" s="11" t="s">
        <v>18</v>
      </c>
      <c r="E25" s="40">
        <v>4</v>
      </c>
      <c r="F25" s="50"/>
      <c r="G25" s="50"/>
      <c r="H25" s="50"/>
    </row>
    <row r="26" spans="2:8">
      <c r="B26" s="41">
        <v>10</v>
      </c>
      <c r="C26" s="45">
        <v>69</v>
      </c>
      <c r="D26" s="24" t="s">
        <v>19</v>
      </c>
      <c r="E26" s="45">
        <v>4</v>
      </c>
      <c r="F26" s="50"/>
      <c r="G26" s="50"/>
      <c r="H26" s="50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11"/>
      <c r="C32" s="11"/>
      <c r="D32" s="11"/>
      <c r="E32" s="11"/>
      <c r="F32" s="11"/>
      <c r="G32" s="11"/>
      <c r="H32" s="11"/>
    </row>
    <row r="33" spans="2:8">
      <c r="B33" s="11"/>
      <c r="C33" s="11"/>
      <c r="D33" s="11"/>
      <c r="E33" s="11"/>
      <c r="F33" s="11"/>
      <c r="G33" s="11"/>
      <c r="H33" s="11"/>
    </row>
    <row r="34" spans="2:8">
      <c r="B34" s="11"/>
      <c r="C34" s="11"/>
      <c r="D34" s="11"/>
      <c r="E34" s="11"/>
      <c r="F34" s="11"/>
      <c r="G34" s="11"/>
      <c r="H34" s="11"/>
    </row>
    <row r="35" spans="2:8">
      <c r="B35" s="11"/>
      <c r="C35" s="11"/>
      <c r="D35" s="11"/>
      <c r="E35" s="11"/>
      <c r="F35" s="11"/>
      <c r="G35" s="11"/>
      <c r="H35" s="11"/>
    </row>
    <row r="36" spans="2:8">
      <c r="B36" s="11"/>
      <c r="C36" s="11"/>
      <c r="D36" s="11"/>
      <c r="E36" s="11"/>
      <c r="F36" s="11"/>
      <c r="G36" s="11"/>
      <c r="H36" s="11"/>
    </row>
    <row r="37" spans="2:8">
      <c r="B37" s="11"/>
      <c r="C37" s="11"/>
      <c r="D37" s="11"/>
      <c r="E37" s="11"/>
      <c r="F37" s="11"/>
      <c r="G37" s="11"/>
      <c r="H37" s="11"/>
    </row>
    <row r="38" spans="2:8">
      <c r="B38" s="11"/>
      <c r="C38" s="11"/>
      <c r="D38" s="11"/>
      <c r="E38" s="11"/>
      <c r="F38" s="11"/>
      <c r="G38" s="11"/>
      <c r="H38" s="11"/>
    </row>
    <row r="39" spans="2:8">
      <c r="B39" s="11"/>
      <c r="C39" s="11"/>
      <c r="D39" s="11"/>
      <c r="E39" s="11"/>
      <c r="F39" s="11"/>
      <c r="G39" s="11"/>
      <c r="H39" s="11"/>
    </row>
    <row r="40" spans="2:8">
      <c r="B40" s="11"/>
      <c r="C40" s="11"/>
      <c r="D40" s="11"/>
      <c r="E40" s="11"/>
      <c r="F40" s="11"/>
      <c r="G40" s="11"/>
      <c r="H40" s="11"/>
    </row>
    <row r="41" spans="2:8">
      <c r="B41" s="11"/>
      <c r="C41" s="11"/>
      <c r="D41" s="11"/>
      <c r="E41" s="11"/>
      <c r="F41" s="11"/>
      <c r="G41" s="11"/>
      <c r="H41" s="11"/>
    </row>
    <row r="42" spans="2:8">
      <c r="B42" s="11"/>
      <c r="C42" s="11"/>
      <c r="D42" s="11"/>
      <c r="E42" s="11"/>
      <c r="F42" s="11"/>
      <c r="G42" s="11"/>
      <c r="H42" s="11"/>
    </row>
    <row r="43" spans="2:8">
      <c r="B43" s="11"/>
      <c r="C43" s="11"/>
      <c r="D43" s="11"/>
      <c r="E43" s="11"/>
      <c r="F43" s="11"/>
      <c r="G43" s="11"/>
      <c r="H43" s="11"/>
    </row>
    <row r="44" spans="2:8">
      <c r="B44" s="11"/>
      <c r="C44" s="11"/>
      <c r="D44" s="11"/>
      <c r="E44" s="11"/>
      <c r="F44" s="11"/>
      <c r="G44" s="11"/>
      <c r="H44" s="11"/>
    </row>
    <row r="45" spans="2:8">
      <c r="B45" s="11"/>
      <c r="C45" s="11"/>
      <c r="D45" s="11"/>
      <c r="E45" s="11"/>
      <c r="F45" s="11"/>
      <c r="G45" s="11"/>
      <c r="H45" s="11"/>
    </row>
    <row r="46" spans="2:8">
      <c r="B46" s="11"/>
      <c r="C46" s="11"/>
      <c r="D46" s="11"/>
      <c r="E46" s="11"/>
      <c r="F46" s="11"/>
      <c r="G46" s="11"/>
      <c r="H46" s="11"/>
    </row>
    <row r="47" spans="2:8">
      <c r="B47" s="11"/>
      <c r="C47" s="11"/>
      <c r="D47" s="11"/>
      <c r="E47" s="11"/>
      <c r="F47" s="11"/>
      <c r="G47" s="11"/>
      <c r="H47" s="11"/>
    </row>
    <row r="48" spans="2:8">
      <c r="B48" s="11"/>
      <c r="C48" s="11"/>
      <c r="D48" s="11"/>
      <c r="E48" s="11"/>
      <c r="F48" s="11"/>
      <c r="G48" s="11"/>
      <c r="H48" s="11"/>
    </row>
    <row r="49" spans="2:8">
      <c r="B49" s="11"/>
      <c r="C49" s="11"/>
      <c r="D49" s="11"/>
      <c r="E49" s="11"/>
      <c r="F49" s="11"/>
      <c r="G49" s="11"/>
      <c r="H49" s="11"/>
    </row>
    <row r="50" spans="2:8">
      <c r="B50" s="11"/>
      <c r="C50" s="11"/>
      <c r="D50" s="11"/>
      <c r="E50" s="11"/>
      <c r="F50" s="11"/>
      <c r="G50" s="11"/>
      <c r="H50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6"/>
  <sheetViews>
    <sheetView workbookViewId="0">
      <selection activeCell="C20" sqref="C20"/>
    </sheetView>
  </sheetViews>
  <sheetFormatPr defaultColWidth="9.14285714285714" defaultRowHeight="18.75"/>
  <cols>
    <col min="1" max="1" width="21.1428571428571" style="11" customWidth="1"/>
    <col min="2" max="2" width="10.5714285714286" style="11" customWidth="1"/>
    <col min="3" max="3" width="9.42857142857143" style="11" customWidth="1"/>
    <col min="4" max="4" width="10.5714285714286" style="11" customWidth="1"/>
    <col min="5" max="5" width="17.8571428571429" style="11" customWidth="1"/>
    <col min="6" max="6" width="26" style="11" customWidth="1"/>
    <col min="7" max="7" width="27" style="11" customWidth="1"/>
    <col min="8" max="8" width="16.8571428571429" style="11" customWidth="1"/>
    <col min="9" max="9" width="36" style="11" customWidth="1"/>
    <col min="10" max="10" width="2.57142857142857" style="11" customWidth="1"/>
    <col min="11" max="11" width="18.5714285714286" style="11" customWidth="1"/>
    <col min="12" max="12" width="9.14285714285714" style="11"/>
    <col min="13" max="13" width="11.5714285714286" style="11" customWidth="1"/>
    <col min="14" max="14" width="13.4285714285714" style="11" customWidth="1"/>
    <col min="15" max="16384" width="9.14285714285714" style="11"/>
  </cols>
  <sheetData>
    <row r="2" spans="14:14">
      <c r="N2"/>
    </row>
    <row r="3" spans="1:14">
      <c r="A3" s="3" t="s">
        <v>20</v>
      </c>
      <c r="B3" s="3" t="s">
        <v>21</v>
      </c>
      <c r="C3" s="12" t="s">
        <v>22</v>
      </c>
      <c r="D3" s="13" t="s">
        <v>23</v>
      </c>
      <c r="E3" s="14" t="s">
        <v>4</v>
      </c>
      <c r="F3" s="15" t="s">
        <v>24</v>
      </c>
      <c r="G3" s="15" t="s">
        <v>25</v>
      </c>
      <c r="H3" s="15" t="s">
        <v>26</v>
      </c>
      <c r="N3"/>
    </row>
    <row r="4" spans="1:14">
      <c r="A4" s="11" t="s">
        <v>27</v>
      </c>
      <c r="C4" s="11" t="s">
        <v>28</v>
      </c>
      <c r="D4" s="11" t="s">
        <v>29</v>
      </c>
      <c r="E4" s="11" t="s">
        <v>30</v>
      </c>
      <c r="N4"/>
    </row>
    <row r="5" spans="1:14">
      <c r="A5" s="11" t="s">
        <v>31</v>
      </c>
      <c r="C5" s="11">
        <v>1</v>
      </c>
      <c r="D5" s="11">
        <v>12</v>
      </c>
      <c r="E5" s="11" t="s">
        <v>30</v>
      </c>
      <c r="N5"/>
    </row>
    <row r="6" spans="1:14">
      <c r="A6" s="11" t="s">
        <v>32</v>
      </c>
      <c r="C6" s="11" t="s">
        <v>28</v>
      </c>
      <c r="D6" s="11" t="s">
        <v>29</v>
      </c>
      <c r="E6" s="11" t="s">
        <v>30</v>
      </c>
      <c r="F6" s="11" t="s">
        <v>33</v>
      </c>
      <c r="N6"/>
    </row>
    <row r="7" spans="1:14">
      <c r="A7" s="11" t="s">
        <v>34</v>
      </c>
      <c r="C7" s="11" t="s">
        <v>28</v>
      </c>
      <c r="D7" s="11" t="s">
        <v>35</v>
      </c>
      <c r="N7"/>
    </row>
    <row r="8" spans="1:14">
      <c r="A8" s="11" t="s">
        <v>36</v>
      </c>
      <c r="C8" s="11" t="s">
        <v>28</v>
      </c>
      <c r="D8" s="11" t="s">
        <v>37</v>
      </c>
      <c r="E8" s="11" t="s">
        <v>10</v>
      </c>
      <c r="F8" s="11" t="s">
        <v>38</v>
      </c>
      <c r="N8"/>
    </row>
    <row r="9" ht="75" spans="1:14">
      <c r="A9" s="11" t="s">
        <v>39</v>
      </c>
      <c r="B9" s="11" t="s">
        <v>40</v>
      </c>
      <c r="C9" s="11" t="s">
        <v>28</v>
      </c>
      <c r="D9" s="16" t="s">
        <v>41</v>
      </c>
      <c r="E9" s="11" t="s">
        <v>10</v>
      </c>
      <c r="F9" s="11" t="s">
        <v>42</v>
      </c>
      <c r="G9" s="16" t="s">
        <v>43</v>
      </c>
      <c r="I9" s="16" t="s">
        <v>44</v>
      </c>
      <c r="N9"/>
    </row>
    <row r="10" ht="37.5" spans="1:14">
      <c r="A10" s="11" t="s">
        <v>45</v>
      </c>
      <c r="C10" s="11" t="s">
        <v>46</v>
      </c>
      <c r="D10" s="11" t="s">
        <v>47</v>
      </c>
      <c r="E10" s="11" t="s">
        <v>48</v>
      </c>
      <c r="F10" s="16" t="s">
        <v>49</v>
      </c>
      <c r="N10"/>
    </row>
    <row r="11" ht="75" spans="1:14">
      <c r="A11" s="11" t="s">
        <v>50</v>
      </c>
      <c r="C11" s="11" t="s">
        <v>46</v>
      </c>
      <c r="D11" s="11" t="s">
        <v>51</v>
      </c>
      <c r="E11" s="11" t="s">
        <v>30</v>
      </c>
      <c r="F11" s="16" t="s">
        <v>52</v>
      </c>
      <c r="N11"/>
    </row>
    <row r="12" spans="1:14">
      <c r="A12" s="11" t="s">
        <v>53</v>
      </c>
      <c r="C12" s="11" t="s">
        <v>46</v>
      </c>
      <c r="D12" s="11" t="s">
        <v>54</v>
      </c>
      <c r="E12" s="11" t="s">
        <v>55</v>
      </c>
      <c r="F12" s="11" t="s">
        <v>56</v>
      </c>
      <c r="N12"/>
    </row>
    <row r="13" spans="1:14">
      <c r="A13" s="11" t="s">
        <v>57</v>
      </c>
      <c r="C13" s="11" t="s">
        <v>46</v>
      </c>
      <c r="D13" s="11" t="s">
        <v>58</v>
      </c>
      <c r="E13" s="11" t="s">
        <v>11</v>
      </c>
      <c r="F13" s="11" t="s">
        <v>59</v>
      </c>
      <c r="N13"/>
    </row>
    <row r="14" ht="56.25" spans="1:14">
      <c r="A14" s="11" t="s">
        <v>60</v>
      </c>
      <c r="B14" s="11" t="s">
        <v>40</v>
      </c>
      <c r="C14" s="11" t="s">
        <v>46</v>
      </c>
      <c r="D14" s="11" t="s">
        <v>61</v>
      </c>
      <c r="E14" s="16" t="s">
        <v>62</v>
      </c>
      <c r="F14" s="11" t="s">
        <v>38</v>
      </c>
      <c r="G14" s="16" t="s">
        <v>63</v>
      </c>
      <c r="N14"/>
    </row>
    <row r="15" spans="1:14">
      <c r="A15" s="11" t="s">
        <v>64</v>
      </c>
      <c r="C15" s="11" t="s">
        <v>65</v>
      </c>
      <c r="D15" s="11" t="s">
        <v>66</v>
      </c>
      <c r="E15" s="11" t="s">
        <v>12</v>
      </c>
      <c r="F15" s="11" t="s">
        <v>67</v>
      </c>
      <c r="G15" s="11" t="s">
        <v>68</v>
      </c>
      <c r="N15"/>
    </row>
    <row r="16" ht="37.5" spans="1:14">
      <c r="A16" s="11" t="s">
        <v>69</v>
      </c>
      <c r="B16" s="11" t="s">
        <v>40</v>
      </c>
      <c r="C16" s="11" t="s">
        <v>65</v>
      </c>
      <c r="D16" s="11" t="s">
        <v>70</v>
      </c>
      <c r="E16" s="11" t="s">
        <v>10</v>
      </c>
      <c r="F16" s="16" t="s">
        <v>71</v>
      </c>
      <c r="G16" s="16" t="s">
        <v>72</v>
      </c>
      <c r="H16" s="16" t="s">
        <v>73</v>
      </c>
      <c r="I16" s="16" t="s">
        <v>74</v>
      </c>
      <c r="N16"/>
    </row>
    <row r="17" ht="56.25" spans="1:14">
      <c r="A17" s="11" t="s">
        <v>75</v>
      </c>
      <c r="C17" s="11" t="s">
        <v>65</v>
      </c>
      <c r="D17" s="11" t="s">
        <v>76</v>
      </c>
      <c r="E17" s="11" t="s">
        <v>11</v>
      </c>
      <c r="F17" s="16" t="s">
        <v>77</v>
      </c>
      <c r="G17" s="16" t="s">
        <v>78</v>
      </c>
      <c r="N17"/>
    </row>
    <row r="18" spans="1:6">
      <c r="A18" s="11" t="s">
        <v>79</v>
      </c>
      <c r="C18" s="11" t="s">
        <v>65</v>
      </c>
      <c r="D18" s="11" t="s">
        <v>80</v>
      </c>
      <c r="E18" s="11" t="s">
        <v>81</v>
      </c>
      <c r="F18" s="11" t="s">
        <v>82</v>
      </c>
    </row>
    <row r="19" ht="56.25" spans="1:6">
      <c r="A19" s="11" t="s">
        <v>83</v>
      </c>
      <c r="C19" s="11" t="s">
        <v>65</v>
      </c>
      <c r="D19" s="11" t="s">
        <v>84</v>
      </c>
      <c r="E19" s="11" t="s">
        <v>12</v>
      </c>
      <c r="F19" s="16" t="s">
        <v>85</v>
      </c>
    </row>
    <row r="20" ht="93.75" spans="1:8">
      <c r="A20" s="11" t="s">
        <v>86</v>
      </c>
      <c r="B20" s="11" t="s">
        <v>40</v>
      </c>
      <c r="C20" s="11" t="s">
        <v>65</v>
      </c>
      <c r="D20" s="11" t="s">
        <v>87</v>
      </c>
      <c r="E20" s="11" t="s">
        <v>14</v>
      </c>
      <c r="F20" s="16" t="s">
        <v>88</v>
      </c>
      <c r="G20" s="16" t="s">
        <v>89</v>
      </c>
      <c r="H20" s="16" t="s">
        <v>90</v>
      </c>
    </row>
    <row r="21" ht="37.5" spans="1:8">
      <c r="A21" s="11" t="s">
        <v>91</v>
      </c>
      <c r="C21" s="11" t="s">
        <v>92</v>
      </c>
      <c r="D21" s="11" t="s">
        <v>93</v>
      </c>
      <c r="E21" s="11" t="s">
        <v>13</v>
      </c>
      <c r="F21" s="16" t="s">
        <v>94</v>
      </c>
      <c r="G21" s="16" t="s">
        <v>95</v>
      </c>
      <c r="H21" s="11" t="s">
        <v>96</v>
      </c>
    </row>
    <row r="22" ht="37.5" spans="1:8">
      <c r="A22" s="11" t="s">
        <v>97</v>
      </c>
      <c r="C22" s="11" t="s">
        <v>92</v>
      </c>
      <c r="D22" s="11" t="s">
        <v>98</v>
      </c>
      <c r="E22" s="11" t="s">
        <v>11</v>
      </c>
      <c r="F22" s="16" t="s">
        <v>99</v>
      </c>
      <c r="G22" s="16" t="s">
        <v>100</v>
      </c>
      <c r="H22" s="11" t="s">
        <v>96</v>
      </c>
    </row>
    <row r="23" ht="37.5" spans="1:7">
      <c r="A23" s="11" t="s">
        <v>101</v>
      </c>
      <c r="C23" s="11" t="s">
        <v>92</v>
      </c>
      <c r="D23" s="11" t="s">
        <v>102</v>
      </c>
      <c r="E23" s="11" t="s">
        <v>13</v>
      </c>
      <c r="F23" s="16" t="s">
        <v>103</v>
      </c>
      <c r="G23" s="16" t="s">
        <v>104</v>
      </c>
    </row>
    <row r="24" ht="56.25" spans="1:8">
      <c r="A24" s="11" t="s">
        <v>105</v>
      </c>
      <c r="B24" s="11" t="s">
        <v>40</v>
      </c>
      <c r="C24" s="11" t="s">
        <v>92</v>
      </c>
      <c r="D24" s="11" t="s">
        <v>106</v>
      </c>
      <c r="E24" s="11" t="s">
        <v>13</v>
      </c>
      <c r="F24" s="16" t="s">
        <v>107</v>
      </c>
      <c r="G24" s="16" t="s">
        <v>108</v>
      </c>
      <c r="H24" s="16" t="s">
        <v>109</v>
      </c>
    </row>
    <row r="25" ht="37.5" spans="1:13">
      <c r="A25" s="11" t="s">
        <v>110</v>
      </c>
      <c r="C25" s="11" t="s">
        <v>111</v>
      </c>
      <c r="D25" s="11" t="s">
        <v>84</v>
      </c>
      <c r="E25" s="11" t="s">
        <v>14</v>
      </c>
      <c r="F25" s="16" t="s">
        <v>112</v>
      </c>
      <c r="G25" s="11" t="s">
        <v>38</v>
      </c>
      <c r="K25" s="15" t="s">
        <v>8</v>
      </c>
      <c r="L25" s="17" t="s">
        <v>2</v>
      </c>
      <c r="M25" s="18" t="s">
        <v>4</v>
      </c>
    </row>
    <row r="26" ht="56.25" spans="1:13">
      <c r="A26" s="11" t="s">
        <v>113</v>
      </c>
      <c r="C26" s="11" t="s">
        <v>111</v>
      </c>
      <c r="D26" s="11" t="s">
        <v>114</v>
      </c>
      <c r="E26" s="11" t="s">
        <v>14</v>
      </c>
      <c r="F26" s="16" t="s">
        <v>115</v>
      </c>
      <c r="G26" s="11" t="s">
        <v>116</v>
      </c>
      <c r="K26" s="19">
        <v>1</v>
      </c>
      <c r="L26" s="20">
        <v>15</v>
      </c>
      <c r="M26" s="11" t="s">
        <v>10</v>
      </c>
    </row>
    <row r="27" ht="37.5" spans="1:13">
      <c r="A27" s="11" t="s">
        <v>117</v>
      </c>
      <c r="B27" s="11" t="s">
        <v>40</v>
      </c>
      <c r="C27" s="11" t="s">
        <v>111</v>
      </c>
      <c r="D27" s="11" t="s">
        <v>118</v>
      </c>
      <c r="E27" s="11" t="s">
        <v>14</v>
      </c>
      <c r="F27" s="11" t="s">
        <v>119</v>
      </c>
      <c r="G27" s="11" t="s">
        <v>120</v>
      </c>
      <c r="H27" s="16" t="s">
        <v>121</v>
      </c>
      <c r="K27" s="19">
        <v>2</v>
      </c>
      <c r="L27" s="21">
        <v>21</v>
      </c>
      <c r="M27" s="11" t="s">
        <v>11</v>
      </c>
    </row>
    <row r="28" ht="37.5" spans="1:13">
      <c r="A28" s="11" t="s">
        <v>122</v>
      </c>
      <c r="C28" s="11" t="s">
        <v>111</v>
      </c>
      <c r="D28" s="11" t="s">
        <v>93</v>
      </c>
      <c r="E28" s="11" t="s">
        <v>123</v>
      </c>
      <c r="F28" s="16" t="s">
        <v>124</v>
      </c>
      <c r="K28" s="19">
        <v>3</v>
      </c>
      <c r="L28" s="21">
        <v>27</v>
      </c>
      <c r="M28" s="11" t="s">
        <v>12</v>
      </c>
    </row>
    <row r="29" ht="56.25" spans="1:13">
      <c r="A29" s="11" t="s">
        <v>125</v>
      </c>
      <c r="C29" s="11" t="s">
        <v>111</v>
      </c>
      <c r="D29" s="11" t="s">
        <v>126</v>
      </c>
      <c r="E29" s="16" t="s">
        <v>127</v>
      </c>
      <c r="F29" s="16" t="s">
        <v>128</v>
      </c>
      <c r="K29" s="19">
        <v>4</v>
      </c>
      <c r="L29" s="21">
        <v>33</v>
      </c>
      <c r="M29" s="11" t="s">
        <v>13</v>
      </c>
    </row>
    <row r="30" ht="37.5" spans="1:13">
      <c r="A30" s="11" t="s">
        <v>129</v>
      </c>
      <c r="C30" s="11" t="s">
        <v>111</v>
      </c>
      <c r="D30" s="11" t="s">
        <v>66</v>
      </c>
      <c r="E30" s="11" t="s">
        <v>130</v>
      </c>
      <c r="F30" s="16" t="s">
        <v>131</v>
      </c>
      <c r="G30" s="11" t="s">
        <v>132</v>
      </c>
      <c r="H30" s="11" t="s">
        <v>133</v>
      </c>
      <c r="K30" s="19">
        <v>5</v>
      </c>
      <c r="L30" s="21">
        <v>39</v>
      </c>
      <c r="M30" s="11" t="s">
        <v>14</v>
      </c>
    </row>
    <row r="31" ht="37.5" spans="1:13">
      <c r="A31" s="11" t="s">
        <v>134</v>
      </c>
      <c r="C31" s="11" t="s">
        <v>111</v>
      </c>
      <c r="D31" s="11" t="s">
        <v>135</v>
      </c>
      <c r="E31" s="11" t="s">
        <v>14</v>
      </c>
      <c r="F31" s="16" t="s">
        <v>136</v>
      </c>
      <c r="K31" s="19">
        <v>6</v>
      </c>
      <c r="L31" s="21">
        <v>45</v>
      </c>
      <c r="M31" s="11" t="s">
        <v>15</v>
      </c>
    </row>
    <row r="32" ht="37.5" spans="1:13">
      <c r="A32" s="16" t="s">
        <v>137</v>
      </c>
      <c r="B32" s="11" t="s">
        <v>40</v>
      </c>
      <c r="K32" s="19">
        <v>7</v>
      </c>
      <c r="L32" s="21">
        <v>51</v>
      </c>
      <c r="M32" s="11" t="s">
        <v>16</v>
      </c>
    </row>
    <row r="33" spans="1:13">
      <c r="A33" s="11" t="s">
        <v>138</v>
      </c>
      <c r="K33" s="19">
        <v>8</v>
      </c>
      <c r="L33" s="21">
        <v>57</v>
      </c>
      <c r="M33" s="11" t="s">
        <v>17</v>
      </c>
    </row>
    <row r="34" spans="1:13">
      <c r="A34" s="11" t="s">
        <v>139</v>
      </c>
      <c r="F34" s="11" t="s">
        <v>140</v>
      </c>
      <c r="K34" s="19">
        <v>9</v>
      </c>
      <c r="L34" s="21">
        <v>63</v>
      </c>
      <c r="M34" s="11" t="s">
        <v>18</v>
      </c>
    </row>
    <row r="35" spans="1:13">
      <c r="A35" s="11" t="s">
        <v>141</v>
      </c>
      <c r="F35" s="11" t="s">
        <v>140</v>
      </c>
      <c r="K35" s="22">
        <v>10</v>
      </c>
      <c r="L35" s="23">
        <v>69</v>
      </c>
      <c r="M35" s="24" t="s">
        <v>19</v>
      </c>
    </row>
    <row r="36" spans="1:6">
      <c r="A36" s="11" t="s">
        <v>142</v>
      </c>
      <c r="F36" s="11" t="s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C20" sqref="C20"/>
    </sheetView>
  </sheetViews>
  <sheetFormatPr defaultColWidth="9.14285714285714" defaultRowHeight="18.75" outlineLevelCol="7"/>
  <cols>
    <col min="1" max="1" width="9.14285714285714" style="2"/>
    <col min="2" max="2" width="16" style="2" customWidth="1"/>
    <col min="3" max="3" width="14.9047619047619" style="2" customWidth="1"/>
    <col min="4" max="4" width="24.3428571428571" style="2" customWidth="1"/>
    <col min="5" max="5" width="17.0095238095238" style="2" customWidth="1"/>
    <col min="6" max="6" width="13.2857142857143" style="2" customWidth="1"/>
    <col min="7" max="7" width="19.0095238095238" style="2" customWidth="1"/>
    <col min="8" max="8" width="17.6380952380952" style="2" customWidth="1"/>
    <col min="9" max="9" width="12.552380952381" style="2" customWidth="1"/>
    <col min="10" max="10" width="19" style="2" customWidth="1"/>
    <col min="11" max="16384" width="9.14285714285714" style="2"/>
  </cols>
  <sheetData>
    <row r="3" spans="2:8">
      <c r="B3" s="3" t="s">
        <v>143</v>
      </c>
      <c r="C3" s="3" t="s">
        <v>144</v>
      </c>
      <c r="D3" s="3" t="s">
        <v>145</v>
      </c>
      <c r="F3" s="3" t="s">
        <v>146</v>
      </c>
      <c r="G3" s="3" t="s">
        <v>144</v>
      </c>
      <c r="H3" s="3" t="s">
        <v>145</v>
      </c>
    </row>
    <row r="4" ht="65.55" customHeight="1" spans="2:7">
      <c r="B4" s="2" t="s">
        <v>147</v>
      </c>
      <c r="C4" s="2" t="str">
        <f>_xlfn.DISPIMG("ID_1C66898D56284284A37A02A3EF585440",1)</f>
        <v>=DISPIMG("ID_1C66898D56284284A37A02A3EF585440",1)</v>
      </c>
      <c r="D4" s="9" t="s">
        <v>148</v>
      </c>
      <c r="F4" s="2" t="s">
        <v>149</v>
      </c>
      <c r="G4" s="2" t="str">
        <f>_xlfn.DISPIMG("ID_2440730E3B794D249A4BBFB68234E0A5",1)</f>
        <v>=DISPIMG("ID_2440730E3B794D249A4BBFB68234E0A5",1)</v>
      </c>
    </row>
    <row r="5" ht="44" customHeight="1" spans="2:8">
      <c r="B5" s="2" t="s">
        <v>150</v>
      </c>
      <c r="C5" s="2" t="str">
        <f>_xlfn.DISPIMG("ID_922A22EB4F3240DF82F7BC8E2334A939",1)</f>
        <v>=DISPIMG("ID_922A22EB4F3240DF82F7BC8E2334A939",1)</v>
      </c>
      <c r="D5" s="9" t="s">
        <v>151</v>
      </c>
      <c r="F5" s="2" t="s">
        <v>152</v>
      </c>
      <c r="G5" s="2" t="str">
        <f>_xlfn.DISPIMG("ID_3FB322F6A35B4E67A56CEB159387F4E7",1)</f>
        <v>=DISPIMG("ID_3FB322F6A35B4E67A56CEB159387F4E7",1)</v>
      </c>
      <c r="H5" s="10" t="s">
        <v>153</v>
      </c>
    </row>
    <row r="6" ht="47" customHeight="1" spans="2:7">
      <c r="B6" s="5" t="s">
        <v>154</v>
      </c>
      <c r="C6" s="2" t="str">
        <f>_xlfn.DISPIMG("ID_6A4BCF7CF4234DD3963837ADFB704BB7",1)</f>
        <v>=DISPIMG("ID_6A4BCF7CF4234DD3963837ADFB704BB7",1)</v>
      </c>
      <c r="D6" s="9" t="s">
        <v>155</v>
      </c>
      <c r="F6" s="2" t="s">
        <v>156</v>
      </c>
      <c r="G6" s="2" t="str">
        <f>_xlfn.DISPIMG("ID_491D9B3CF8B4441CAD720B86DCA07462",1)</f>
        <v>=DISPIMG("ID_491D9B3CF8B4441CAD720B86DCA07462",1)</v>
      </c>
    </row>
    <row r="7" ht="64" customHeight="1" spans="2:8">
      <c r="B7" s="2" t="s">
        <v>157</v>
      </c>
      <c r="C7" s="2" t="str">
        <f>_xlfn.DISPIMG("ID_DCED4DA3234A4C4592F9A953085503D2",1)</f>
        <v>=DISPIMG("ID_DCED4DA3234A4C4592F9A953085503D2",1)</v>
      </c>
      <c r="D7" s="9" t="s">
        <v>158</v>
      </c>
      <c r="F7" s="2" t="s">
        <v>159</v>
      </c>
      <c r="G7" s="2" t="str">
        <f>_xlfn.DISPIMG("ID_03A246FAB8D54EF0A611A5197A16854B",1)</f>
        <v>=DISPIMG("ID_03A246FAB8D54EF0A611A5197A16854B",1)</v>
      </c>
      <c r="H7" s="10" t="s">
        <v>160</v>
      </c>
    </row>
    <row r="8" ht="40" customHeight="1" spans="2:7">
      <c r="B8" s="2" t="s">
        <v>161</v>
      </c>
      <c r="C8" s="2" t="str">
        <f>_xlfn.DISPIMG("ID_E927AF64AF1F4F0796C389FC221298A8",1)</f>
        <v>=DISPIMG("ID_E927AF64AF1F4F0796C389FC221298A8",1)</v>
      </c>
      <c r="D8" s="9" t="s">
        <v>162</v>
      </c>
      <c r="F8" s="2" t="s">
        <v>163</v>
      </c>
      <c r="G8" s="2" t="str">
        <f>_xlfn.DISPIMG("ID_DD37BC4AF6A646D482F166D1DA3483B9",1)</f>
        <v>=DISPIMG("ID_DD37BC4AF6A646D482F166D1DA3483B9",1)</v>
      </c>
    </row>
    <row r="9" ht="40" customHeight="1" spans="6:7">
      <c r="F9" s="2" t="s">
        <v>164</v>
      </c>
      <c r="G9" s="2" t="str">
        <f>_xlfn.DISPIMG("ID_CC66E0BDF222479FBCA1D73D9EEF98C9",1)</f>
        <v>=DISPIMG("ID_CC66E0BDF222479FBCA1D73D9EEF98C9",1)</v>
      </c>
    </row>
    <row r="10" ht="33" customHeight="1" spans="6:7">
      <c r="F10" s="2" t="s">
        <v>165</v>
      </c>
      <c r="G10" s="2" t="str">
        <f>_xlfn.DISPIMG("ID_69F91952F7254C9081725FDDC3777D6A",1)</f>
        <v>=DISPIMG("ID_69F91952F7254C9081725FDDC3777D6A",1)</v>
      </c>
    </row>
    <row r="11" ht="50" customHeight="1" spans="6:8">
      <c r="F11" s="2" t="s">
        <v>166</v>
      </c>
      <c r="G11" s="2" t="str">
        <f>_xlfn.DISPIMG("ID_5883AB3B095E4C91BA3FA08ED96F1A98",1)</f>
        <v>=DISPIMG("ID_5883AB3B095E4C91BA3FA08ED96F1A98",1)</v>
      </c>
      <c r="H11" s="10" t="s">
        <v>167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K54"/>
  <sheetViews>
    <sheetView tabSelected="1" zoomScale="115" zoomScaleNormal="115" topLeftCell="A9" workbookViewId="0">
      <selection activeCell="T14" sqref="T14"/>
    </sheetView>
  </sheetViews>
  <sheetFormatPr defaultColWidth="9.14285714285714" defaultRowHeight="18.75"/>
  <cols>
    <col min="1" max="1" width="9.14285714285714" style="1"/>
    <col min="2" max="2" width="18.1428571428571" style="2" customWidth="1"/>
    <col min="3" max="3" width="21.7142857142857" style="2" customWidth="1"/>
    <col min="4" max="4" width="15.8571428571429" style="2" customWidth="1"/>
    <col min="5" max="5" width="21.8571428571429" style="2" customWidth="1"/>
    <col min="6" max="6" width="13.5714285714286" style="2" customWidth="1"/>
    <col min="7" max="9" width="9.14285714285714" style="1"/>
    <col min="10" max="10" width="18.8571428571429" style="2" customWidth="1"/>
    <col min="11" max="11" width="13.8571428571429" style="2" customWidth="1"/>
    <col min="12" max="16384" width="9.14285714285714" style="1"/>
  </cols>
  <sheetData>
    <row r="9" spans="2:11">
      <c r="B9" s="3" t="s">
        <v>168</v>
      </c>
      <c r="C9" s="3" t="s">
        <v>169</v>
      </c>
      <c r="D9" s="3" t="s">
        <v>144</v>
      </c>
      <c r="E9" s="3" t="s">
        <v>145</v>
      </c>
      <c r="F9" s="4" t="s">
        <v>170</v>
      </c>
      <c r="J9" s="3" t="s">
        <v>145</v>
      </c>
      <c r="K9" s="4" t="s">
        <v>170</v>
      </c>
    </row>
    <row r="10" ht="44" customHeight="1" spans="3:11">
      <c r="C10" s="2" t="s">
        <v>171</v>
      </c>
      <c r="D10" s="2" t="str">
        <f>_xlfn.DISPIMG("ID_B89FB7A8B8234D6EAF929FE5AE44207A",1)</f>
        <v>=DISPIMG("ID_B89FB7A8B8234D6EAF929FE5AE44207A",1)</v>
      </c>
      <c r="E10" s="2" t="s">
        <v>172</v>
      </c>
      <c r="F10" s="2">
        <v>0</v>
      </c>
      <c r="J10" s="2" t="s">
        <v>172</v>
      </c>
      <c r="K10" s="2">
        <v>0</v>
      </c>
    </row>
    <row r="11" ht="45" customHeight="1" spans="2:11">
      <c r="B11" s="2" t="s">
        <v>173</v>
      </c>
      <c r="C11" s="2" t="s">
        <v>174</v>
      </c>
      <c r="D11" s="2" t="str">
        <f>_xlfn.DISPIMG("ID_D90184E2EFC94DFCB03996685EEFC48E",1)</f>
        <v>=DISPIMG("ID_D90184E2EFC94DFCB03996685EEFC48E",1)</v>
      </c>
      <c r="E11" s="5" t="s">
        <v>175</v>
      </c>
      <c r="F11" s="2">
        <v>2</v>
      </c>
      <c r="J11" s="2" t="s">
        <v>176</v>
      </c>
      <c r="K11" s="2">
        <v>2</v>
      </c>
    </row>
    <row r="12" ht="75" spans="2:11">
      <c r="B12" s="2" t="s">
        <v>173</v>
      </c>
      <c r="C12" s="2" t="s">
        <v>177</v>
      </c>
      <c r="D12" s="2" t="str">
        <f>_xlfn.DISPIMG("ID_601DEB5433E749A5B04D3AB579BF0284",1)</f>
        <v>=DISPIMG("ID_601DEB5433E749A5B04D3AB579BF0284",1)</v>
      </c>
      <c r="E12" s="5" t="s">
        <v>178</v>
      </c>
      <c r="F12" s="2">
        <v>4</v>
      </c>
      <c r="J12" s="2" t="s">
        <v>179</v>
      </c>
      <c r="K12" s="2">
        <v>1</v>
      </c>
    </row>
    <row r="13" ht="97" customHeight="1" spans="2:11">
      <c r="B13" s="2" t="s">
        <v>173</v>
      </c>
      <c r="C13" s="2" t="s">
        <v>180</v>
      </c>
      <c r="D13" s="2" t="str">
        <f>_xlfn.DISPIMG("ID_797F597F1B7F46D7BFE49889C122C20E",1)</f>
        <v>=DISPIMG("ID_797F597F1B7F46D7BFE49889C122C20E",1)</v>
      </c>
      <c r="E13" s="5" t="s">
        <v>181</v>
      </c>
      <c r="F13" s="2">
        <v>3</v>
      </c>
      <c r="J13" s="2" t="s">
        <v>182</v>
      </c>
      <c r="K13" s="2">
        <v>5</v>
      </c>
    </row>
    <row r="14" ht="112.5" spans="2:11">
      <c r="B14" s="2" t="s">
        <v>173</v>
      </c>
      <c r="C14" s="2" t="s">
        <v>183</v>
      </c>
      <c r="D14" s="2" t="str">
        <f>_xlfn.DISPIMG("ID_900DEDBC95DA49B6832F8E0EAF3922E7",1)</f>
        <v>=DISPIMG("ID_900DEDBC95DA49B6832F8E0EAF3922E7",1)</v>
      </c>
      <c r="E14" s="5" t="s">
        <v>184</v>
      </c>
      <c r="F14" s="2">
        <v>5</v>
      </c>
      <c r="J14" s="2" t="s">
        <v>185</v>
      </c>
      <c r="K14" s="2">
        <v>6</v>
      </c>
    </row>
    <row r="15" ht="37.5" spans="2:6">
      <c r="B15" s="2" t="s">
        <v>173</v>
      </c>
      <c r="C15" s="6" t="s">
        <v>186</v>
      </c>
      <c r="D15" s="2" t="str">
        <f>_xlfn.DISPIMG("ID_6D29D48731D64D15B7AFC6A55F3580E6",1)</f>
        <v>=DISPIMG("ID_6D29D48731D64D15B7AFC6A55F3580E6",1)</v>
      </c>
      <c r="E15" s="5" t="s">
        <v>187</v>
      </c>
      <c r="F15" s="2" t="s">
        <v>188</v>
      </c>
    </row>
    <row r="16" ht="37.5" spans="2:6">
      <c r="B16" s="2" t="s">
        <v>189</v>
      </c>
      <c r="C16" s="2" t="s">
        <v>190</v>
      </c>
      <c r="D16" s="2" t="str">
        <f>_xlfn.DISPIMG("ID_5B5C76B37B874958A231351EBD5A6E7C",1)</f>
        <v>=DISPIMG("ID_5B5C76B37B874958A231351EBD5A6E7C",1)</v>
      </c>
      <c r="E16" s="5" t="s">
        <v>191</v>
      </c>
      <c r="F16" s="2">
        <v>0</v>
      </c>
    </row>
    <row r="17" ht="75" spans="2:6">
      <c r="B17" s="2" t="s">
        <v>189</v>
      </c>
      <c r="C17" s="2" t="s">
        <v>192</v>
      </c>
      <c r="D17" s="2" t="str">
        <f>_xlfn.DISPIMG("ID_B7F3E8AB96A746EEA8D18747E89057C6",1)</f>
        <v>=DISPIMG("ID_B7F3E8AB96A746EEA8D18747E89057C6",1)</v>
      </c>
      <c r="E17" s="5" t="s">
        <v>193</v>
      </c>
      <c r="F17" s="2">
        <v>3</v>
      </c>
    </row>
    <row r="18" ht="29.25" spans="2:6">
      <c r="B18" s="2" t="s">
        <v>189</v>
      </c>
      <c r="C18" s="2" t="s">
        <v>194</v>
      </c>
      <c r="D18" s="2" t="str">
        <f>_xlfn.DISPIMG("ID_05B2EF6AB8B64DED9EE5B9B0C23F991B",1)</f>
        <v>=DISPIMG("ID_05B2EF6AB8B64DED9EE5B9B0C23F991B",1)</v>
      </c>
      <c r="E18" s="54" t="s">
        <v>195</v>
      </c>
      <c r="F18" s="2" t="s">
        <v>188</v>
      </c>
    </row>
    <row r="19" ht="37.5" spans="2:6">
      <c r="B19" s="2" t="s">
        <v>189</v>
      </c>
      <c r="C19" s="2" t="s">
        <v>196</v>
      </c>
      <c r="D19" s="2" t="str">
        <f>_xlfn.DISPIMG("ID_52D5A41E637044A490A457D53A6E6968",1)</f>
        <v>=DISPIMG("ID_52D5A41E637044A490A457D53A6E6968",1)</v>
      </c>
      <c r="E19" s="5" t="s">
        <v>197</v>
      </c>
      <c r="F19" s="2">
        <v>3</v>
      </c>
    </row>
    <row r="20" ht="93.75" spans="2:6">
      <c r="B20" s="2" t="s">
        <v>189</v>
      </c>
      <c r="C20" s="2" t="s">
        <v>198</v>
      </c>
      <c r="D20" s="2" t="str">
        <f>_xlfn.DISPIMG("ID_3B6DDDD98A8F40BC81817AB7D481E31C",1)</f>
        <v>=DISPIMG("ID_3B6DDDD98A8F40BC81817AB7D481E31C",1)</v>
      </c>
      <c r="E20" s="5" t="s">
        <v>199</v>
      </c>
      <c r="F20" s="2">
        <v>3</v>
      </c>
    </row>
    <row r="21" ht="56.25" spans="2:9">
      <c r="B21" s="2" t="s">
        <v>189</v>
      </c>
      <c r="C21" s="2" t="s">
        <v>147</v>
      </c>
      <c r="D21" s="2" t="str">
        <f>_xlfn.DISPIMG("ID_9DEEB880DCB04491A4378D1013CB4998",1)</f>
        <v>=DISPIMG("ID_9DEEB880DCB04491A4378D1013CB4998",1)</v>
      </c>
      <c r="E21" s="7" t="s">
        <v>200</v>
      </c>
      <c r="F21" s="2">
        <v>4</v>
      </c>
      <c r="G21" s="2"/>
      <c r="H21" s="2"/>
      <c r="I21" s="2"/>
    </row>
    <row r="22" ht="93.75" spans="2:9">
      <c r="B22" s="2" t="s">
        <v>189</v>
      </c>
      <c r="C22" s="2" t="s">
        <v>201</v>
      </c>
      <c r="D22" s="2" t="str">
        <f>_xlfn.DISPIMG("ID_937E3FF1032A441DAFCEF81E0E8651CE",1)</f>
        <v>=DISPIMG("ID_937E3FF1032A441DAFCEF81E0E8651CE",1)</v>
      </c>
      <c r="E22" s="5" t="s">
        <v>202</v>
      </c>
      <c r="F22" s="2">
        <v>3</v>
      </c>
      <c r="G22" s="2"/>
      <c r="H22" s="2"/>
      <c r="I22" s="2"/>
    </row>
    <row r="23" ht="75" spans="2:9">
      <c r="B23" s="2" t="s">
        <v>189</v>
      </c>
      <c r="C23" s="6" t="s">
        <v>203</v>
      </c>
      <c r="E23" s="5" t="s">
        <v>204</v>
      </c>
      <c r="F23" s="2" t="s">
        <v>188</v>
      </c>
      <c r="G23" s="2"/>
      <c r="H23" s="2"/>
      <c r="I23" s="2"/>
    </row>
    <row r="24" ht="56.25" spans="2:6">
      <c r="B24" s="2" t="s">
        <v>189</v>
      </c>
      <c r="C24" s="6" t="s">
        <v>205</v>
      </c>
      <c r="D24" s="2" t="str">
        <f>_xlfn.DISPIMG("ID_3597ED710A4940C9B87FCDF5F4476A1D",1)</f>
        <v>=DISPIMG("ID_3597ED710A4940C9B87FCDF5F4476A1D",1)</v>
      </c>
      <c r="E24" s="5" t="s">
        <v>206</v>
      </c>
      <c r="F24" s="2" t="s">
        <v>188</v>
      </c>
    </row>
    <row r="25" spans="2:6">
      <c r="B25" s="2" t="s">
        <v>189</v>
      </c>
      <c r="C25" s="6" t="s">
        <v>207</v>
      </c>
      <c r="E25" s="5" t="s">
        <v>208</v>
      </c>
      <c r="F25" s="2" t="s">
        <v>208</v>
      </c>
    </row>
    <row r="26" ht="37.5" spans="2:6">
      <c r="B26" s="2" t="s">
        <v>209</v>
      </c>
      <c r="C26" s="2" t="s">
        <v>210</v>
      </c>
      <c r="E26" s="5" t="s">
        <v>211</v>
      </c>
      <c r="F26" s="2">
        <v>0</v>
      </c>
    </row>
    <row r="27" ht="56.25" spans="2:6">
      <c r="B27" s="2" t="s">
        <v>209</v>
      </c>
      <c r="C27" s="2" t="s">
        <v>212</v>
      </c>
      <c r="E27" s="5" t="s">
        <v>213</v>
      </c>
      <c r="F27" s="2">
        <v>1</v>
      </c>
    </row>
    <row r="28" ht="37.5" spans="2:6">
      <c r="B28" s="2" t="s">
        <v>209</v>
      </c>
      <c r="C28" s="2" t="s">
        <v>214</v>
      </c>
      <c r="E28" s="5" t="s">
        <v>215</v>
      </c>
      <c r="F28" s="2">
        <v>3</v>
      </c>
    </row>
    <row r="29" ht="75" spans="2:6">
      <c r="B29" s="2" t="s">
        <v>209</v>
      </c>
      <c r="C29" s="2" t="s">
        <v>216</v>
      </c>
      <c r="E29" s="5" t="s">
        <v>217</v>
      </c>
      <c r="F29" s="2">
        <v>8</v>
      </c>
    </row>
    <row r="30" ht="93.75" spans="2:6">
      <c r="B30" s="2" t="s">
        <v>209</v>
      </c>
      <c r="C30" s="2" t="s">
        <v>218</v>
      </c>
      <c r="E30" s="5" t="s">
        <v>219</v>
      </c>
      <c r="F30" s="2">
        <v>5</v>
      </c>
    </row>
    <row r="31" spans="2:6">
      <c r="B31" s="2" t="s">
        <v>209</v>
      </c>
      <c r="C31" s="2" t="s">
        <v>220</v>
      </c>
      <c r="E31" s="2" t="s">
        <v>221</v>
      </c>
      <c r="F31" s="2">
        <v>5</v>
      </c>
    </row>
    <row r="32" ht="56.25" spans="2:6">
      <c r="B32" s="2" t="s">
        <v>209</v>
      </c>
      <c r="C32" s="2" t="s">
        <v>222</v>
      </c>
      <c r="E32" s="5" t="s">
        <v>223</v>
      </c>
      <c r="F32" s="2">
        <v>3</v>
      </c>
    </row>
    <row r="33" ht="37.5" spans="2:6">
      <c r="B33" s="2" t="s">
        <v>209</v>
      </c>
      <c r="C33" s="2" t="s">
        <v>224</v>
      </c>
      <c r="E33" s="5" t="s">
        <v>225</v>
      </c>
      <c r="F33" s="2">
        <v>3</v>
      </c>
    </row>
    <row r="34" ht="56.25" spans="2:6">
      <c r="B34" s="2" t="s">
        <v>209</v>
      </c>
      <c r="C34" s="8" t="s">
        <v>226</v>
      </c>
      <c r="E34" s="5" t="s">
        <v>227</v>
      </c>
      <c r="F34" s="2">
        <v>9</v>
      </c>
    </row>
    <row r="35" ht="93.75" spans="2:5">
      <c r="B35" s="2" t="s">
        <v>209</v>
      </c>
      <c r="C35" s="8" t="s">
        <v>228</v>
      </c>
      <c r="E35" s="5" t="s">
        <v>229</v>
      </c>
    </row>
    <row r="36" spans="2:6">
      <c r="B36" s="2" t="s">
        <v>209</v>
      </c>
      <c r="C36" s="2" t="s">
        <v>230</v>
      </c>
      <c r="E36" s="2" t="s">
        <v>208</v>
      </c>
      <c r="F36" s="2" t="s">
        <v>208</v>
      </c>
    </row>
    <row r="37" spans="2:6">
      <c r="B37" s="2" t="s">
        <v>231</v>
      </c>
      <c r="C37" s="2" t="s">
        <v>171</v>
      </c>
      <c r="E37" s="2" t="s">
        <v>172</v>
      </c>
      <c r="F37" s="2">
        <v>0</v>
      </c>
    </row>
    <row r="38" ht="37.5" spans="2:6">
      <c r="B38" s="2" t="s">
        <v>231</v>
      </c>
      <c r="C38" s="2" t="s">
        <v>232</v>
      </c>
      <c r="E38" s="5" t="s">
        <v>233</v>
      </c>
      <c r="F38" s="2">
        <v>2</v>
      </c>
    </row>
    <row r="39" ht="37.5" spans="2:6">
      <c r="B39" s="2" t="s">
        <v>231</v>
      </c>
      <c r="C39" s="2" t="s">
        <v>234</v>
      </c>
      <c r="E39" s="5" t="s">
        <v>235</v>
      </c>
      <c r="F39" s="2">
        <v>3</v>
      </c>
    </row>
    <row r="40" ht="93.75" spans="2:6">
      <c r="B40" s="2" t="s">
        <v>231</v>
      </c>
      <c r="C40" s="2" t="s">
        <v>236</v>
      </c>
      <c r="E40" s="5" t="s">
        <v>237</v>
      </c>
      <c r="F40" s="2">
        <v>3</v>
      </c>
    </row>
    <row r="41" ht="93.75" spans="2:6">
      <c r="B41" s="2" t="s">
        <v>231</v>
      </c>
      <c r="C41" s="2" t="s">
        <v>238</v>
      </c>
      <c r="E41" s="5" t="s">
        <v>239</v>
      </c>
      <c r="F41" s="2">
        <v>7</v>
      </c>
    </row>
    <row r="42" spans="2:6">
      <c r="B42" s="2" t="s">
        <v>231</v>
      </c>
      <c r="C42" s="2" t="s">
        <v>240</v>
      </c>
      <c r="E42" s="2" t="s">
        <v>208</v>
      </c>
      <c r="F42" s="2" t="s">
        <v>208</v>
      </c>
    </row>
    <row r="43" ht="75" spans="2:6">
      <c r="B43" s="2" t="s">
        <v>231</v>
      </c>
      <c r="C43" s="8" t="s">
        <v>241</v>
      </c>
      <c r="E43" s="5" t="s">
        <v>242</v>
      </c>
      <c r="F43" s="2">
        <v>4</v>
      </c>
    </row>
    <row r="44" spans="2:6">
      <c r="B44" s="2" t="s">
        <v>231</v>
      </c>
      <c r="C44" s="2" t="s">
        <v>230</v>
      </c>
      <c r="E44" s="5" t="s">
        <v>208</v>
      </c>
      <c r="F44" s="2" t="s">
        <v>208</v>
      </c>
    </row>
    <row r="45" spans="2:6">
      <c r="B45" s="2" t="s">
        <v>231</v>
      </c>
      <c r="C45" s="2" t="s">
        <v>243</v>
      </c>
      <c r="E45" s="5" t="s">
        <v>208</v>
      </c>
      <c r="F45" s="2" t="s">
        <v>208</v>
      </c>
    </row>
    <row r="46" ht="56.25" spans="2:6">
      <c r="B46" s="5" t="s">
        <v>244</v>
      </c>
      <c r="C46" s="6" t="s">
        <v>245</v>
      </c>
      <c r="E46" s="5" t="s">
        <v>246</v>
      </c>
      <c r="F46" s="2">
        <v>5</v>
      </c>
    </row>
    <row r="47" ht="56.25" spans="2:6">
      <c r="B47" s="2" t="s">
        <v>247</v>
      </c>
      <c r="C47" s="6" t="s">
        <v>248</v>
      </c>
      <c r="E47" s="5" t="s">
        <v>249</v>
      </c>
      <c r="F47" s="2">
        <v>5</v>
      </c>
    </row>
    <row r="48" ht="37.5" spans="2:6">
      <c r="B48" s="2" t="s">
        <v>250</v>
      </c>
      <c r="C48" s="6" t="s">
        <v>251</v>
      </c>
      <c r="E48" s="5" t="s">
        <v>252</v>
      </c>
      <c r="F48" s="2">
        <v>6</v>
      </c>
    </row>
    <row r="49" ht="93.75" spans="2:6">
      <c r="B49" s="2" t="s">
        <v>253</v>
      </c>
      <c r="C49" s="6" t="s">
        <v>254</v>
      </c>
      <c r="E49" s="5" t="s">
        <v>255</v>
      </c>
      <c r="F49" s="2">
        <v>5</v>
      </c>
    </row>
    <row r="50" ht="56.25" spans="2:6">
      <c r="B50" s="2" t="s">
        <v>247</v>
      </c>
      <c r="C50" s="6" t="s">
        <v>256</v>
      </c>
      <c r="E50" s="5" t="s">
        <v>257</v>
      </c>
      <c r="F50" s="2">
        <v>4</v>
      </c>
    </row>
    <row r="51" ht="56.25" spans="2:6">
      <c r="B51" s="5" t="s">
        <v>258</v>
      </c>
      <c r="C51" s="6" t="s">
        <v>259</v>
      </c>
      <c r="E51" s="5" t="s">
        <v>260</v>
      </c>
      <c r="F51" s="2">
        <v>6</v>
      </c>
    </row>
    <row r="52" ht="56.25" spans="2:6">
      <c r="B52" s="2" t="s">
        <v>261</v>
      </c>
      <c r="C52" s="6" t="s">
        <v>262</v>
      </c>
      <c r="E52" s="5" t="s">
        <v>263</v>
      </c>
      <c r="F52" s="2">
        <v>6</v>
      </c>
    </row>
    <row r="53" ht="37.5" spans="2:6">
      <c r="B53" s="2" t="s">
        <v>264</v>
      </c>
      <c r="C53" s="8" t="s">
        <v>265</v>
      </c>
      <c r="E53" s="5" t="s">
        <v>266</v>
      </c>
      <c r="F53" s="2" t="s">
        <v>188</v>
      </c>
    </row>
    <row r="54" ht="75" spans="2:6">
      <c r="B54" s="5" t="s">
        <v>267</v>
      </c>
      <c r="C54" s="8" t="s">
        <v>268</v>
      </c>
      <c r="E54" s="5" t="s">
        <v>269</v>
      </c>
      <c r="F54" s="2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Generic Stats</vt:lpstr>
      <vt:lpstr>Monsters</vt:lpstr>
      <vt:lpstr>Traps</vt:lpstr>
      <vt:lpstr>Spells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2021-02-06T16:24:00Z</dcterms:created>
  <dcterms:modified xsi:type="dcterms:W3CDTF">2021-06-27T16:42:49Z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