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Sheet1" sheetId="1" r:id="rId1"/>
    <sheet name="Alternative" sheetId="3" r:id="rId2"/>
    <sheet name="OLD Weapon Calcul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<sst xmlns="http://schemas.openxmlformats.org/spreadsheetml/2006/main" count="650" uniqueCount="394">
  <si>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</si>
  <si>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</si>
  <si>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</si>
  <si>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</si>
  <si>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</si>
  <si>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</si>
  <si>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</si>
  <si>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</si>
  <si>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</si>
  <si>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</si>
  <si>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</si>
  <si>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</si>
  <si>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</si>
  <si>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</si>
  <si>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</si>
  <si>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</si>
  <si>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</si>
  <si>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</si>
  <si>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</si>
  <si>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</si>
  <si>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</si>
  <si>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</si>
  <si>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</si>
  <si>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</si>
  <si>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</si>
  <si>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</si>
  <si>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</si>
  <si>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</si>
  <si>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</si>
  <si>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</si>
  <si>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</si>
  <si>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</si>
  <si>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</si>
  <si>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</si>
  <si>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</si>
  <si>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</si>
  <si>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</si>
  <si>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</si>
  <si>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</si>
  <si>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</si>
  <si>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</si>
  <si>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</si>
  <si>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</si>
  <si>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</si>
  <si>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</si>
  <si>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</si>
  <si>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</si>
  <si>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</si>
  <si>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</si>
  <si>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</si>
  <si>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</si>
  <si>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</si>
  <si>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</si>
  <si>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</si>
  <si>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</si>
  <si>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</si>
  <si>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</si>
  <si>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</si>
  <si>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</si>
  <si>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</si>
  <si>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</si>
  <si>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</si>
  <si>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</si>
  <si>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</si>
  <si>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</si>
  <si>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</si>
  <si>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</si>
  <si>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</si>
  <si>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</si>
  <si>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</si>
  <si>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</si>
  <si>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</si>
  <si>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</si>
  <si>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</si>
  <si>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</si>
  <si>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</si>
  <si>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</si>
  <si>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</si>
  <si>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</si>
  <si>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</si>
  <si>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</si>
  <si>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</si>
  <si>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</si>
  <si>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</si>
  <si>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</si>
  <si>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</si>
  <si>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</si>
  <si>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</si>
  <si>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</si>
  <si>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</si>
  <si>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</si>
  <si>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</si>
  <si>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</si>
  <si>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</si>
  <si>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</si>
  <si>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</si>
  <si>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</si>
  <si>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</si>
  <si>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</si>
  <si>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</si>
  <si>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</si>
  <si>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</si>
  <si>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</si>
  <si>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</si>
  <si>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</si>
  <si>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</si>
  <si>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</si>
  <si>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</si>
  <si>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</si>
  <si>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</si>
  <si>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</si>
  <si>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</si>
  <si>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</si>
  <si>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</si>
  <si>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</si>
  <si>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</si>
  <si>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</si>
  <si>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</si>
  <si>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</si>
  <si>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</si>
  <si>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</si>
  <si>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</si>
  <si>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</si>
  <si>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</si>
  <si>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</si>
  <si>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</si>
  <si>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</si>
  <si>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</si>
  <si>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</si>
  <si>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</si>
  <si>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</si>
  <si>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</si>
  <si>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</si>
  <si>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</si>
  <si>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</si>
  <si>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</si>
  <si>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</si>
  <si>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</si>
  <si>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</si>
  <si>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</si>
  <si>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</si>
  <si>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</si>
  <si>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</si>
  <si>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</si>
  <si>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</si>
  <si>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</si>
  <si>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</si>
  <si>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</si>
  <si>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</si>
  <si>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</si>
  <si>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</si>
  <si>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</si>
  <si>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</si>
  <si>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</si>
  <si>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</si>
  <si>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</si>
  <si>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</si>
  <si>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</si>
  <si>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</si>
  <si>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</si>
  <si>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</si>
  <si>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t>Per Level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</si>
  <si>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</si>
  <si>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</si>
  <si>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</si>
  <si>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</si>
  <si>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</si>
  <si>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</si>
  <si>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</si>
  <si>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</si>
  <si>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</si>
  <si>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</si>
  <si>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</si>
  <si>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</si>
  <si>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New Health</t>
  </si>
  <si>
    <t>16.5  (1d8 + 13)</t>
  </si>
  <si>
    <t>The double of another column
should be 120% of that column
E.g. 400XP HP = 1.2 * 2 * 200XP HP</t>
  </si>
  <si>
    <t>Epic HP multpliers are:
x2: 0.8
x3: 0.75
x4: 0.7
x5: 0.65</t>
  </si>
  <si>
    <t>The double of another column
should be ~85% of its half
E.g. 400XP dmg = 0.85 * 2 * 200XP dmg</t>
  </si>
  <si>
    <t>For 2...</t>
  </si>
  <si>
    <t>...gain 1</t>
  </si>
  <si>
    <t>18.5 + Might + Other</t>
  </si>
  <si>
    <t>6 + Level</t>
  </si>
  <si>
    <t>HP Regen</t>
  </si>
  <si>
    <t>Reserve HP</t>
  </si>
  <si>
    <t>Health Regen (6 + Level)</t>
  </si>
  <si>
    <t>Bertle</t>
  </si>
  <si>
    <t>Low</t>
  </si>
  <si>
    <t>Medium</t>
  </si>
  <si>
    <t>Davel</t>
  </si>
  <si>
    <t>Low-Medium</t>
  </si>
  <si>
    <t>Medium-High</t>
  </si>
  <si>
    <t>Dragonborn</t>
  </si>
  <si>
    <t>Dwarf</t>
  </si>
  <si>
    <t>High</t>
  </si>
  <si>
    <t>Elf</t>
  </si>
  <si>
    <t>Gnome</t>
  </si>
  <si>
    <t>Very Low</t>
  </si>
  <si>
    <t>Very High</t>
  </si>
  <si>
    <t>Hollow</t>
  </si>
  <si>
    <t>Human</t>
  </si>
  <si>
    <t>Orc</t>
  </si>
  <si>
    <t>AD</t>
  </si>
  <si>
    <t>Enemy HP</t>
  </si>
  <si>
    <t>Bork (12 hits) (100 armor (50%))</t>
  </si>
  <si>
    <t>Kraken (12 hits)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</si>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</sst>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" borderId="19" applyNumberFormat="0" applyAlignment="0" applyProtection="0">
      <alignment vertical="center"/>
    </xf>
    <xf numFmtId="0" fontId="34" fillId="6" borderId="20" applyNumberFormat="0" applyAlignment="0" applyProtection="0">
      <alignment vertical="center"/>
    </xf>
    <xf numFmtId="0" fontId="35" fillId="6" borderId="19" applyNumberFormat="0" applyAlignment="0" applyProtection="0">
      <alignment vertical="center"/>
    </xf>
    <xf numFmtId="0" fontId="36" fillId="7" borderId="21" applyNumberFormat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3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A66" sqref="A66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101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101" t="s">
        <v>21</v>
      </c>
      <c r="M8" s="101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21" t="s">
        <v>28</v>
      </c>
      <c r="B10" s="39">
        <v>5.5</v>
      </c>
      <c r="C10" s="122" t="s">
        <v>29</v>
      </c>
      <c r="D10" s="40">
        <v>-4</v>
      </c>
      <c r="E10" s="41">
        <v>9</v>
      </c>
      <c r="F10" s="42">
        <v>10.5</v>
      </c>
      <c r="G10" s="122" t="s">
        <v>29</v>
      </c>
      <c r="H10" s="40">
        <v>-4</v>
      </c>
      <c r="I10" s="41">
        <v>9.5</v>
      </c>
    </row>
    <row r="11" spans="1:9">
      <c r="A11" s="121" t="s">
        <v>30</v>
      </c>
      <c r="B11" s="39">
        <v>5.5</v>
      </c>
      <c r="C11" s="122" t="s">
        <v>31</v>
      </c>
      <c r="D11" s="40">
        <v>-4</v>
      </c>
      <c r="E11" s="41">
        <v>11</v>
      </c>
      <c r="F11" s="42">
        <v>10.5</v>
      </c>
      <c r="G11" s="122" t="s">
        <v>31</v>
      </c>
      <c r="H11" s="40">
        <v>-4</v>
      </c>
      <c r="I11" s="41">
        <v>10.5</v>
      </c>
    </row>
    <row r="12" ht="15.75" spans="1:9">
      <c r="A12" s="123" t="s">
        <v>32</v>
      </c>
      <c r="B12" s="44">
        <v>5.5</v>
      </c>
      <c r="C12" s="124" t="s">
        <v>33</v>
      </c>
      <c r="D12" s="45">
        <v>-5</v>
      </c>
      <c r="E12" s="46">
        <v>11</v>
      </c>
      <c r="F12" s="47">
        <v>10.5</v>
      </c>
      <c r="G12" s="124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70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70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70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70"/>
    </row>
    <row r="22" ht="16.5" spans="1:11">
      <c r="A22" s="65">
        <v>1</v>
      </c>
      <c r="B22" s="66">
        <v>1</v>
      </c>
      <c r="C22" s="92" t="s">
        <v>50</v>
      </c>
      <c r="D22" s="66" t="s">
        <v>51</v>
      </c>
      <c r="E22" s="45" t="s">
        <v>52</v>
      </c>
      <c r="F22" s="43" t="s">
        <v>53</v>
      </c>
      <c r="G22" s="43">
        <v>-3</v>
      </c>
      <c r="H22" s="58"/>
      <c r="K22" s="70"/>
    </row>
    <row r="23" ht="15.75" spans="1:11">
      <c r="A23" s="67">
        <v>1</v>
      </c>
      <c r="B23" s="68" t="s">
        <v>54</v>
      </c>
      <c r="C23" s="90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/>
    </row>
    <row r="24" ht="16.5" spans="1:11">
      <c r="A24" s="65">
        <v>1</v>
      </c>
      <c r="B24" s="66" t="s">
        <v>55</v>
      </c>
      <c r="C24" s="92">
        <v>8</v>
      </c>
      <c r="D24" s="66">
        <v>4</v>
      </c>
      <c r="E24" s="45"/>
      <c r="F24" s="43">
        <v>5.5</v>
      </c>
      <c r="G24" s="40"/>
      <c r="H24" s="70">
        <v>17.5</v>
      </c>
      <c r="I24" s="70"/>
      <c r="J24" s="70"/>
      <c r="K24" s="70"/>
    </row>
    <row r="25" ht="16.5" spans="1:11">
      <c r="A25" s="72"/>
      <c r="B25" s="58"/>
      <c r="C25" s="58"/>
      <c r="D25" s="58"/>
      <c r="E25" s="40"/>
      <c r="F25" s="40"/>
      <c r="H25" s="70"/>
      <c r="I25" s="70"/>
      <c r="J25" s="70"/>
      <c r="K25" s="70"/>
    </row>
    <row r="26" ht="15.75" spans="1:11">
      <c r="A26" s="74"/>
      <c r="B26" s="51"/>
      <c r="C26" s="75" t="s">
        <v>56</v>
      </c>
      <c r="D26" s="76"/>
      <c r="E26" s="51"/>
      <c r="F26" s="51"/>
      <c r="G26" s="51"/>
      <c r="H26" s="51"/>
      <c r="I26" s="51"/>
      <c r="J26" s="103"/>
      <c r="K26" s="40"/>
    </row>
    <row r="27" ht="16.5" spans="1:12">
      <c r="A27" s="77" t="s">
        <v>34</v>
      </c>
      <c r="B27" s="78" t="s">
        <v>35</v>
      </c>
      <c r="C27" s="79" t="s">
        <v>57</v>
      </c>
      <c r="D27" s="80"/>
      <c r="E27" s="80"/>
      <c r="F27" s="80"/>
      <c r="G27" s="80"/>
      <c r="H27" s="80"/>
      <c r="I27" s="80"/>
      <c r="J27" s="104"/>
      <c r="K27" s="105"/>
      <c r="L27" s="105"/>
    </row>
    <row r="28" spans="1:11">
      <c r="A28" s="39">
        <v>0</v>
      </c>
      <c r="B28" s="40">
        <v>0</v>
      </c>
      <c r="C28" s="81" t="s">
        <v>58</v>
      </c>
      <c r="D28" s="82"/>
      <c r="E28" s="51"/>
      <c r="F28" s="51"/>
      <c r="G28" s="51"/>
      <c r="H28" s="51"/>
      <c r="I28" s="51"/>
      <c r="J28" s="103"/>
      <c r="K28" s="40"/>
    </row>
    <row r="29" spans="1:11">
      <c r="A29" s="39">
        <v>0.5</v>
      </c>
      <c r="B29" s="40">
        <v>0</v>
      </c>
      <c r="C29" s="83" t="s">
        <v>59</v>
      </c>
      <c r="D29" s="84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3" t="s">
        <v>60</v>
      </c>
      <c r="D30" s="84" t="s">
        <v>61</v>
      </c>
      <c r="E30" s="84" t="s">
        <v>62</v>
      </c>
      <c r="F30" s="85" t="s">
        <v>63</v>
      </c>
      <c r="H30" s="84"/>
      <c r="J30" s="106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7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6" t="s">
        <v>79</v>
      </c>
      <c r="B34" s="87">
        <v>1</v>
      </c>
      <c r="C34" s="88"/>
      <c r="D34" s="88"/>
      <c r="E34" s="88"/>
      <c r="F34" s="88"/>
      <c r="G34" s="88"/>
      <c r="H34" s="88"/>
      <c r="I34" s="88"/>
      <c r="J34" s="87"/>
      <c r="K34" s="40"/>
      <c r="L34" s="40"/>
      <c r="M34" s="40"/>
      <c r="N34" s="40"/>
    </row>
    <row r="35" ht="15.75" spans="1:11">
      <c r="A35" s="67">
        <v>1</v>
      </c>
      <c r="B35" s="89" t="s">
        <v>54</v>
      </c>
      <c r="C35" s="74" t="s">
        <v>59</v>
      </c>
      <c r="D35" s="90"/>
      <c r="E35" s="90"/>
      <c r="F35" s="90"/>
      <c r="G35" s="90"/>
      <c r="H35" s="90"/>
      <c r="I35" s="51"/>
      <c r="J35" s="103"/>
      <c r="K35" s="58"/>
    </row>
    <row r="36" ht="16.5" spans="1:11">
      <c r="A36" s="65">
        <v>1</v>
      </c>
      <c r="B36" s="91" t="s">
        <v>55</v>
      </c>
      <c r="C36" s="65" t="s">
        <v>80</v>
      </c>
      <c r="D36" s="92" t="s">
        <v>81</v>
      </c>
      <c r="E36" s="92"/>
      <c r="F36" s="92"/>
      <c r="G36" s="92"/>
      <c r="H36" s="92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9"/>
      <c r="F39" s="58"/>
      <c r="G39" s="58"/>
      <c r="H39" s="58"/>
      <c r="I39" s="58"/>
      <c r="J39" s="40"/>
      <c r="K39" s="58"/>
    </row>
    <row r="40" ht="30" spans="1:11">
      <c r="A40" s="72"/>
      <c r="B40" s="74" t="s">
        <v>83</v>
      </c>
      <c r="C40" s="51" t="s">
        <v>84</v>
      </c>
      <c r="D40" s="51" t="s">
        <v>85</v>
      </c>
      <c r="E40" s="51" t="s">
        <v>86</v>
      </c>
      <c r="F40" s="119" t="s">
        <v>87</v>
      </c>
      <c r="G40" s="89" t="s">
        <v>88</v>
      </c>
      <c r="I40" s="125" t="s">
        <v>89</v>
      </c>
      <c r="J40" s="108"/>
      <c r="K40" s="108"/>
    </row>
    <row r="41" ht="15.75" spans="1:11">
      <c r="A41" s="72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5">
        <v>10</v>
      </c>
      <c r="I41" s="126" t="s">
        <v>92</v>
      </c>
      <c r="J41" s="40"/>
      <c r="K41" s="58"/>
    </row>
    <row r="42" ht="15.75" spans="1:11">
      <c r="A42" s="72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5">
        <v>10</v>
      </c>
      <c r="I42" s="58"/>
      <c r="J42" s="40"/>
      <c r="K42" s="58"/>
    </row>
    <row r="43" ht="15.75" spans="1:11">
      <c r="A43" s="72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5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5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5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5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5">
        <v>10</v>
      </c>
      <c r="I47" s="40"/>
      <c r="J47" s="40"/>
      <c r="K47" s="58"/>
    </row>
    <row r="48" ht="15.75" spans="1:11">
      <c r="A48" s="72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5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5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5">
        <v>11</v>
      </c>
      <c r="I50" s="40"/>
      <c r="J50" s="40"/>
      <c r="K50" s="58"/>
    </row>
    <row r="51" ht="15.75" spans="1:11">
      <c r="A51" s="72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5">
        <v>11</v>
      </c>
      <c r="I51" s="40"/>
      <c r="J51" s="40"/>
      <c r="K51" s="58"/>
    </row>
    <row r="52" ht="15.75" spans="1:13">
      <c r="A52" s="72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6.5" spans="1:13">
      <c r="A53" s="72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2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5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120" t="s">
        <v>138</v>
      </c>
      <c r="E62" s="40"/>
      <c r="F62" s="120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111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120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12"/>
      <c r="B72" s="113"/>
      <c r="C72" s="114"/>
      <c r="D72" s="114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27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12"/>
      <c r="B78" s="40">
        <v>4</v>
      </c>
      <c r="C78" s="40">
        <v>35</v>
      </c>
      <c r="D78" s="40" t="s">
        <v>152</v>
      </c>
      <c r="E78" s="118"/>
      <c r="F78" s="40" t="s">
        <v>153</v>
      </c>
      <c r="G78" s="118"/>
      <c r="H78" s="118"/>
      <c r="I78" s="118"/>
      <c r="J78" s="118"/>
      <c r="K78" s="118"/>
      <c r="L78" s="118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27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17"/>
      <c r="F103" s="117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tabSelected="1" zoomScale="115" zoomScaleNormal="115" topLeftCell="A43" workbookViewId="0">
      <selection activeCell="H57" sqref="H57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101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101" t="s">
        <v>21</v>
      </c>
      <c r="M8" s="101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21" t="s">
        <v>28</v>
      </c>
      <c r="B10" s="39">
        <v>5.5</v>
      </c>
      <c r="C10" s="122" t="s">
        <v>29</v>
      </c>
      <c r="D10" s="40">
        <v>-4</v>
      </c>
      <c r="E10" s="41">
        <v>9</v>
      </c>
      <c r="F10" s="42">
        <v>10.5</v>
      </c>
      <c r="G10" s="122" t="s">
        <v>29</v>
      </c>
      <c r="H10" s="40">
        <v>-4</v>
      </c>
      <c r="I10" s="41">
        <v>9.5</v>
      </c>
    </row>
    <row r="11" spans="1:9">
      <c r="A11" s="121" t="s">
        <v>30</v>
      </c>
      <c r="B11" s="39">
        <v>5.5</v>
      </c>
      <c r="C11" s="122" t="s">
        <v>31</v>
      </c>
      <c r="D11" s="40">
        <v>-4</v>
      </c>
      <c r="E11" s="41">
        <v>11</v>
      </c>
      <c r="F11" s="42">
        <v>10.5</v>
      </c>
      <c r="G11" s="122" t="s">
        <v>31</v>
      </c>
      <c r="H11" s="40">
        <v>-4</v>
      </c>
      <c r="I11" s="41">
        <v>10.5</v>
      </c>
    </row>
    <row r="12" ht="15.75" spans="1:9">
      <c r="A12" s="123" t="s">
        <v>32</v>
      </c>
      <c r="B12" s="44">
        <v>5.5</v>
      </c>
      <c r="C12" s="124" t="s">
        <v>33</v>
      </c>
      <c r="D12" s="45">
        <v>-5</v>
      </c>
      <c r="E12" s="46">
        <v>11</v>
      </c>
      <c r="F12" s="47">
        <v>10.5</v>
      </c>
      <c r="G12" s="124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ht="15.75" spans="2:10">
      <c r="B15" s="40"/>
      <c r="D15" s="40"/>
      <c r="E15" s="40"/>
      <c r="F15" s="40"/>
      <c r="J15" t="s">
        <v>161</v>
      </c>
    </row>
    <row r="16" ht="15.75" spans="1:11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H16" s="40"/>
      <c r="K16">
        <v>5</v>
      </c>
    </row>
    <row r="17" ht="15.75" spans="1:11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H17" s="40"/>
      <c r="K17">
        <v>6</v>
      </c>
    </row>
    <row r="18" ht="15.75" spans="1:11">
      <c r="A18" s="52">
        <v>0.5</v>
      </c>
      <c r="B18" s="53">
        <v>0</v>
      </c>
      <c r="C18" s="56" t="s">
        <v>162</v>
      </c>
      <c r="D18" s="40">
        <v>0</v>
      </c>
      <c r="E18" s="55" t="s">
        <v>163</v>
      </c>
      <c r="F18" s="55">
        <v>-1</v>
      </c>
      <c r="H18" s="57"/>
      <c r="K18" s="70">
        <v>4</v>
      </c>
    </row>
    <row r="19" ht="15.75" spans="1:11">
      <c r="A19" s="52">
        <v>1</v>
      </c>
      <c r="B19" s="53">
        <v>0</v>
      </c>
      <c r="C19" s="56" t="s">
        <v>164</v>
      </c>
      <c r="D19" s="40">
        <v>0</v>
      </c>
      <c r="E19" s="55" t="s">
        <v>165</v>
      </c>
      <c r="F19" s="55">
        <v>-2</v>
      </c>
      <c r="H19" s="58"/>
      <c r="K19" s="70">
        <v>5</v>
      </c>
    </row>
    <row r="20" ht="15.75" spans="1:11">
      <c r="A20" s="59">
        <v>0</v>
      </c>
      <c r="B20" s="60">
        <v>1</v>
      </c>
      <c r="C20" s="61" t="s">
        <v>166</v>
      </c>
      <c r="D20" s="62" t="s">
        <v>167</v>
      </c>
      <c r="E20" s="63" t="s">
        <v>168</v>
      </c>
      <c r="F20" s="63">
        <v>-1</v>
      </c>
      <c r="H20" s="57"/>
      <c r="K20" s="70">
        <v>6</v>
      </c>
    </row>
    <row r="21" ht="15.75" spans="1:11">
      <c r="A21" s="52">
        <v>0.5</v>
      </c>
      <c r="B21" s="53">
        <v>1</v>
      </c>
      <c r="C21" s="56" t="s">
        <v>169</v>
      </c>
      <c r="D21" s="64" t="s">
        <v>170</v>
      </c>
      <c r="E21" s="55" t="s">
        <v>171</v>
      </c>
      <c r="F21" s="55">
        <v>-2</v>
      </c>
      <c r="H21" s="58"/>
      <c r="K21" s="70">
        <v>4</v>
      </c>
    </row>
    <row r="22" ht="16.5" spans="1:11">
      <c r="A22" s="65">
        <v>1</v>
      </c>
      <c r="B22" s="66">
        <v>1</v>
      </c>
      <c r="C22" s="66" t="s">
        <v>50</v>
      </c>
      <c r="D22" s="45" t="s">
        <v>172</v>
      </c>
      <c r="E22" s="43" t="s">
        <v>173</v>
      </c>
      <c r="F22" s="43">
        <v>-3</v>
      </c>
      <c r="H22" s="58"/>
      <c r="K22" s="70">
        <v>5</v>
      </c>
    </row>
    <row r="23" ht="15.75" spans="1:11">
      <c r="A23" s="67">
        <v>1</v>
      </c>
      <c r="B23" s="68" t="s">
        <v>54</v>
      </c>
      <c r="C23" s="69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>
        <v>5</v>
      </c>
    </row>
    <row r="24" ht="16.5" spans="1:11">
      <c r="A24" s="65">
        <v>1</v>
      </c>
      <c r="B24" s="66" t="s">
        <v>55</v>
      </c>
      <c r="C24" s="71">
        <v>8</v>
      </c>
      <c r="D24" s="66">
        <v>4</v>
      </c>
      <c r="E24" s="45"/>
      <c r="F24" s="43">
        <v>5.5</v>
      </c>
      <c r="G24" s="40"/>
      <c r="H24" s="70"/>
      <c r="I24" s="70"/>
      <c r="J24" s="70"/>
      <c r="K24" s="70">
        <v>6</v>
      </c>
    </row>
    <row r="25" ht="16.5" spans="1:11">
      <c r="A25" s="72"/>
      <c r="B25" s="58"/>
      <c r="C25" s="58"/>
      <c r="D25" s="58"/>
      <c r="E25" s="40"/>
      <c r="F25" s="40"/>
      <c r="G25" s="73"/>
      <c r="H25" s="40"/>
      <c r="I25" s="70"/>
      <c r="J25" s="70"/>
      <c r="K25" s="102">
        <f>46/9</f>
        <v>5.11111111111111</v>
      </c>
    </row>
    <row r="26" ht="15.75" spans="1:11">
      <c r="A26" s="74"/>
      <c r="B26" s="51"/>
      <c r="C26" s="75" t="s">
        <v>56</v>
      </c>
      <c r="D26" s="76"/>
      <c r="E26" s="51"/>
      <c r="F26" s="51"/>
      <c r="G26" s="51"/>
      <c r="H26" s="51"/>
      <c r="I26" s="51"/>
      <c r="J26" s="103"/>
      <c r="K26" s="40"/>
    </row>
    <row r="27" ht="16.5" spans="1:12">
      <c r="A27" s="77" t="s">
        <v>34</v>
      </c>
      <c r="B27" s="78" t="s">
        <v>35</v>
      </c>
      <c r="C27" s="79" t="s">
        <v>57</v>
      </c>
      <c r="D27" s="80"/>
      <c r="E27" s="80"/>
      <c r="F27" s="80"/>
      <c r="G27" s="80"/>
      <c r="H27" s="80"/>
      <c r="I27" s="80"/>
      <c r="J27" s="104"/>
      <c r="K27" s="105"/>
      <c r="L27" s="105"/>
    </row>
    <row r="28" spans="1:11">
      <c r="A28" s="39">
        <v>0</v>
      </c>
      <c r="B28" s="40">
        <v>0</v>
      </c>
      <c r="C28" s="81" t="s">
        <v>58</v>
      </c>
      <c r="D28" s="82"/>
      <c r="E28" s="51"/>
      <c r="F28" s="51"/>
      <c r="G28" s="51"/>
      <c r="H28" s="51"/>
      <c r="I28" s="51"/>
      <c r="J28" s="103"/>
      <c r="K28" s="40"/>
    </row>
    <row r="29" spans="1:11">
      <c r="A29" s="39">
        <v>0.5</v>
      </c>
      <c r="B29" s="40">
        <v>0</v>
      </c>
      <c r="C29" s="83" t="s">
        <v>59</v>
      </c>
      <c r="D29" s="84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3" t="s">
        <v>60</v>
      </c>
      <c r="D30" s="84" t="s">
        <v>61</v>
      </c>
      <c r="E30" s="84" t="s">
        <v>62</v>
      </c>
      <c r="F30" s="85" t="s">
        <v>63</v>
      </c>
      <c r="H30" s="84"/>
      <c r="J30" s="106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7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6" t="s">
        <v>79</v>
      </c>
      <c r="B34" s="87">
        <v>1</v>
      </c>
      <c r="C34" s="88"/>
      <c r="D34" s="88"/>
      <c r="E34" s="88"/>
      <c r="F34" s="88"/>
      <c r="G34" s="88"/>
      <c r="H34" s="88"/>
      <c r="I34" s="88"/>
      <c r="J34" s="87"/>
      <c r="K34" s="40"/>
      <c r="L34" s="40"/>
      <c r="M34" s="40"/>
      <c r="N34" s="40"/>
    </row>
    <row r="35" ht="15.75" spans="1:11">
      <c r="A35" s="67">
        <v>1</v>
      </c>
      <c r="B35" s="89" t="s">
        <v>54</v>
      </c>
      <c r="C35" s="74" t="s">
        <v>59</v>
      </c>
      <c r="D35" s="90"/>
      <c r="E35" s="90"/>
      <c r="F35" s="90"/>
      <c r="G35" s="90"/>
      <c r="H35" s="90"/>
      <c r="I35" s="51"/>
      <c r="J35" s="103"/>
      <c r="K35" s="58"/>
    </row>
    <row r="36" ht="16.5" spans="1:11">
      <c r="A36" s="65">
        <v>1</v>
      </c>
      <c r="B36" s="91" t="s">
        <v>55</v>
      </c>
      <c r="C36" s="65" t="s">
        <v>80</v>
      </c>
      <c r="D36" s="92" t="s">
        <v>81</v>
      </c>
      <c r="E36" s="92"/>
      <c r="F36" s="92"/>
      <c r="G36" s="92"/>
      <c r="H36" s="92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9"/>
      <c r="F39" s="58"/>
      <c r="G39" s="58"/>
      <c r="H39" s="58"/>
      <c r="I39" s="58"/>
      <c r="J39" s="40"/>
      <c r="K39" s="58"/>
    </row>
    <row r="40" ht="30" spans="1:11">
      <c r="A40" s="72"/>
      <c r="B40" s="74" t="s">
        <v>83</v>
      </c>
      <c r="C40" s="51" t="s">
        <v>84</v>
      </c>
      <c r="D40" s="51" t="s">
        <v>174</v>
      </c>
      <c r="E40" s="51" t="s">
        <v>86</v>
      </c>
      <c r="F40" s="93" t="s">
        <v>87</v>
      </c>
      <c r="G40" s="89" t="s">
        <v>88</v>
      </c>
      <c r="I40" s="125" t="s">
        <v>89</v>
      </c>
      <c r="J40" s="108"/>
      <c r="K40" s="108"/>
    </row>
    <row r="41" ht="15.75" spans="1:11">
      <c r="A41" s="72"/>
      <c r="B41" s="39">
        <v>25</v>
      </c>
      <c r="C41" s="40">
        <v>7</v>
      </c>
      <c r="D41" s="40">
        <f>FLOOR(C41*1.32,1)</f>
        <v>9</v>
      </c>
      <c r="E41" s="40" t="s">
        <v>90</v>
      </c>
      <c r="F41" s="94" t="s">
        <v>91</v>
      </c>
      <c r="G41" s="95">
        <v>10</v>
      </c>
      <c r="I41" s="126" t="s">
        <v>92</v>
      </c>
      <c r="J41" s="40"/>
      <c r="K41" s="58"/>
    </row>
    <row r="42" ht="15.75" spans="1:11">
      <c r="A42" s="72"/>
      <c r="B42" s="39">
        <v>50</v>
      </c>
      <c r="C42" s="40">
        <v>14</v>
      </c>
      <c r="D42" s="40">
        <f>FLOOR(C42*1.32,1)</f>
        <v>18</v>
      </c>
      <c r="E42" s="40" t="s">
        <v>93</v>
      </c>
      <c r="F42" s="94" t="s">
        <v>94</v>
      </c>
      <c r="G42" s="95">
        <v>10</v>
      </c>
      <c r="I42" s="58"/>
      <c r="J42" s="40"/>
      <c r="K42" s="58"/>
    </row>
    <row r="43" ht="15.75" spans="1:11">
      <c r="A43" s="72"/>
      <c r="B43" s="39">
        <v>75</v>
      </c>
      <c r="C43" s="40">
        <v>21</v>
      </c>
      <c r="D43" s="40">
        <f t="shared" ref="D43:D61" si="0">FLOOR(C43*1.32,1)</f>
        <v>27</v>
      </c>
      <c r="E43" s="40" t="s">
        <v>95</v>
      </c>
      <c r="F43" s="94" t="s">
        <v>96</v>
      </c>
      <c r="G43" s="95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28</v>
      </c>
      <c r="D44" s="40">
        <f t="shared" si="0"/>
        <v>36</v>
      </c>
      <c r="E44" s="58" t="s">
        <v>91</v>
      </c>
      <c r="F44" s="94" t="s">
        <v>98</v>
      </c>
      <c r="G44" s="95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37</v>
      </c>
      <c r="D45" s="40">
        <f t="shared" si="0"/>
        <v>48</v>
      </c>
      <c r="E45" s="58" t="s">
        <v>100</v>
      </c>
      <c r="F45" s="94" t="s">
        <v>101</v>
      </c>
      <c r="G45" s="95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46</v>
      </c>
      <c r="D46" s="40">
        <f t="shared" si="0"/>
        <v>60</v>
      </c>
      <c r="E46" s="58" t="s">
        <v>103</v>
      </c>
      <c r="F46" s="94" t="s">
        <v>104</v>
      </c>
      <c r="G46" s="95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55</v>
      </c>
      <c r="D47" s="40">
        <f t="shared" si="0"/>
        <v>72</v>
      </c>
      <c r="E47" s="58" t="s">
        <v>107</v>
      </c>
      <c r="F47" s="94" t="s">
        <v>108</v>
      </c>
      <c r="G47" s="95">
        <v>10</v>
      </c>
      <c r="I47" s="40"/>
      <c r="J47" s="40"/>
      <c r="K47" s="58"/>
    </row>
    <row r="48" ht="15.75" spans="2:11">
      <c r="B48" s="39">
        <v>200</v>
      </c>
      <c r="C48" s="40">
        <v>65</v>
      </c>
      <c r="D48" s="40">
        <f t="shared" si="0"/>
        <v>85</v>
      </c>
      <c r="E48" s="40" t="s">
        <v>98</v>
      </c>
      <c r="F48" s="94" t="s">
        <v>110</v>
      </c>
      <c r="G48" s="95">
        <v>11</v>
      </c>
      <c r="I48" s="40"/>
      <c r="J48" s="40"/>
      <c r="K48" s="58"/>
    </row>
    <row r="49" ht="15.75" spans="1:11">
      <c r="A49" s="72" t="s">
        <v>109</v>
      </c>
      <c r="B49" s="52">
        <v>225</v>
      </c>
      <c r="C49" s="40">
        <v>75</v>
      </c>
      <c r="D49" s="40">
        <f t="shared" si="0"/>
        <v>99</v>
      </c>
      <c r="E49" s="40" t="s">
        <v>111</v>
      </c>
      <c r="F49" s="94" t="s">
        <v>112</v>
      </c>
      <c r="G49" s="95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91</v>
      </c>
      <c r="D50" s="40">
        <f t="shared" si="0"/>
        <v>120</v>
      </c>
      <c r="E50" s="40" t="s">
        <v>101</v>
      </c>
      <c r="F50" s="94" t="s">
        <v>114</v>
      </c>
      <c r="G50" s="95">
        <v>11</v>
      </c>
      <c r="I50" s="40"/>
      <c r="J50" s="40"/>
      <c r="K50" s="58"/>
    </row>
    <row r="51" ht="15.75" spans="2:11">
      <c r="B51" s="39">
        <v>275</v>
      </c>
      <c r="C51" s="40">
        <v>102</v>
      </c>
      <c r="D51" s="40">
        <f t="shared" si="0"/>
        <v>134</v>
      </c>
      <c r="E51" s="40" t="s">
        <v>104</v>
      </c>
      <c r="F51" s="94" t="s">
        <v>116</v>
      </c>
      <c r="G51" s="95">
        <v>11</v>
      </c>
      <c r="H51">
        <f>7*250</f>
        <v>1750</v>
      </c>
      <c r="I51" s="40"/>
      <c r="J51" s="40"/>
      <c r="K51" s="58"/>
    </row>
    <row r="52" ht="15.75" spans="1:13">
      <c r="A52" s="96" t="s">
        <v>115</v>
      </c>
      <c r="B52" s="97">
        <v>300</v>
      </c>
      <c r="C52" s="40">
        <v>112</v>
      </c>
      <c r="D52" s="40">
        <f t="shared" si="0"/>
        <v>147</v>
      </c>
      <c r="E52" s="40" t="s">
        <v>118</v>
      </c>
      <c r="F52" s="94" t="s">
        <v>119</v>
      </c>
      <c r="G52" s="41">
        <v>12</v>
      </c>
      <c r="I52" s="58"/>
      <c r="J52" s="70"/>
      <c r="K52" s="70"/>
      <c r="M52" s="58"/>
    </row>
    <row r="53" ht="15.75" spans="1:13">
      <c r="A53" s="96" t="s">
        <v>117</v>
      </c>
      <c r="B53" s="97">
        <v>325</v>
      </c>
      <c r="C53" s="97">
        <v>120</v>
      </c>
      <c r="D53" s="97">
        <f t="shared" si="0"/>
        <v>158</v>
      </c>
      <c r="E53" s="97" t="s">
        <v>121</v>
      </c>
      <c r="F53" s="98" t="s">
        <v>122</v>
      </c>
      <c r="G53" s="41">
        <v>12</v>
      </c>
      <c r="I53" s="40"/>
      <c r="M53" s="58"/>
    </row>
    <row r="54" ht="15.75" spans="1:13">
      <c r="A54" s="72" t="s">
        <v>120</v>
      </c>
      <c r="B54" s="39">
        <v>350</v>
      </c>
      <c r="C54" s="40">
        <v>130</v>
      </c>
      <c r="D54" s="40">
        <f t="shared" si="0"/>
        <v>171</v>
      </c>
      <c r="E54" s="40" t="s">
        <v>124</v>
      </c>
      <c r="F54" s="94" t="s">
        <v>125</v>
      </c>
      <c r="G54" s="41">
        <v>12</v>
      </c>
      <c r="I54" s="40"/>
      <c r="M54" s="58"/>
    </row>
    <row r="55" ht="16.5" spans="1:9">
      <c r="A55" s="72" t="s">
        <v>123</v>
      </c>
      <c r="B55" s="65">
        <v>375</v>
      </c>
      <c r="C55" s="45">
        <v>140</v>
      </c>
      <c r="D55" s="45">
        <f t="shared" si="0"/>
        <v>184</v>
      </c>
      <c r="E55" s="45" t="s">
        <v>126</v>
      </c>
      <c r="F55" s="99" t="s">
        <v>127</v>
      </c>
      <c r="G55" s="46">
        <v>12</v>
      </c>
      <c r="H55">
        <v>7</v>
      </c>
      <c r="I55" s="40">
        <v>300</v>
      </c>
    </row>
    <row r="56" spans="2:9">
      <c r="B56" s="39">
        <v>400</v>
      </c>
      <c r="C56" s="40">
        <v>147</v>
      </c>
      <c r="D56" s="40">
        <f t="shared" si="0"/>
        <v>194</v>
      </c>
      <c r="E56" s="40" t="s">
        <v>128</v>
      </c>
      <c r="F56" s="94" t="s">
        <v>129</v>
      </c>
      <c r="G56" s="41">
        <v>12</v>
      </c>
      <c r="H56">
        <v>6.5</v>
      </c>
      <c r="I56" s="40">
        <v>275</v>
      </c>
    </row>
    <row r="57" spans="2:9">
      <c r="B57" s="39">
        <v>425</v>
      </c>
      <c r="C57" s="40">
        <v>165</v>
      </c>
      <c r="D57" s="40">
        <f t="shared" si="0"/>
        <v>217</v>
      </c>
      <c r="E57" s="40" t="s">
        <v>130</v>
      </c>
      <c r="F57" s="94" t="s">
        <v>131</v>
      </c>
      <c r="G57" s="41">
        <v>12</v>
      </c>
      <c r="H57">
        <v>6.5</v>
      </c>
      <c r="I57" s="40">
        <v>275</v>
      </c>
    </row>
    <row r="58" spans="2:9">
      <c r="B58" s="39">
        <v>450</v>
      </c>
      <c r="C58" s="40">
        <v>182</v>
      </c>
      <c r="D58" s="40">
        <f t="shared" si="0"/>
        <v>240</v>
      </c>
      <c r="E58" s="40" t="s">
        <v>132</v>
      </c>
      <c r="F58" s="94" t="s">
        <v>133</v>
      </c>
      <c r="G58" s="41">
        <v>12</v>
      </c>
      <c r="H58">
        <v>5.5</v>
      </c>
      <c r="I58" s="40">
        <v>250</v>
      </c>
    </row>
    <row r="59" spans="2:9">
      <c r="B59" s="39">
        <v>475</v>
      </c>
      <c r="C59" s="40">
        <v>200</v>
      </c>
      <c r="D59" s="40">
        <f t="shared" si="0"/>
        <v>264</v>
      </c>
      <c r="E59" s="40" t="s">
        <v>134</v>
      </c>
      <c r="F59" s="94" t="s">
        <v>135</v>
      </c>
      <c r="G59" s="41">
        <v>12</v>
      </c>
      <c r="H59">
        <v>6.5</v>
      </c>
      <c r="I59" s="40">
        <v>275</v>
      </c>
    </row>
    <row r="60" ht="15.75" spans="2:9">
      <c r="B60" s="52">
        <v>500</v>
      </c>
      <c r="C60" s="97">
        <v>218</v>
      </c>
      <c r="D60" s="97">
        <f t="shared" si="0"/>
        <v>287</v>
      </c>
      <c r="E60" s="97" t="s">
        <v>136</v>
      </c>
      <c r="F60" s="98" t="s">
        <v>137</v>
      </c>
      <c r="G60" s="41">
        <v>12</v>
      </c>
      <c r="H60">
        <v>5.5</v>
      </c>
      <c r="I60" s="40">
        <v>250</v>
      </c>
    </row>
    <row r="61" ht="15.75" spans="2:9">
      <c r="B61" s="52">
        <v>600</v>
      </c>
      <c r="C61" s="97"/>
      <c r="D61" s="97">
        <v>350</v>
      </c>
      <c r="E61" s="97">
        <v>14.5</v>
      </c>
      <c r="F61" s="100"/>
      <c r="G61" s="41">
        <v>13</v>
      </c>
      <c r="H61" s="40">
        <v>4.5</v>
      </c>
      <c r="I61" s="40">
        <v>200</v>
      </c>
    </row>
    <row r="62" ht="15.75" spans="2:9">
      <c r="B62" s="52">
        <v>750</v>
      </c>
      <c r="C62" s="97"/>
      <c r="D62" s="97">
        <v>441</v>
      </c>
      <c r="E62" s="97">
        <v>17.25</v>
      </c>
      <c r="F62" s="98" t="s">
        <v>175</v>
      </c>
      <c r="G62" s="41">
        <v>13</v>
      </c>
      <c r="H62" s="40"/>
      <c r="I62" s="109">
        <f>SUM(I55:I61)</f>
        <v>1825</v>
      </c>
    </row>
    <row r="63" ht="16.5" spans="2:9">
      <c r="B63" s="65">
        <v>1000</v>
      </c>
      <c r="C63" s="45"/>
      <c r="D63" s="45">
        <v>688</v>
      </c>
      <c r="E63" s="45">
        <v>21.5</v>
      </c>
      <c r="F63" s="99" t="s">
        <v>137</v>
      </c>
      <c r="G63" s="46">
        <v>13</v>
      </c>
      <c r="H63" s="40"/>
      <c r="I63" s="40"/>
    </row>
    <row r="64" spans="7:9">
      <c r="G64" s="40"/>
      <c r="H64" s="40"/>
      <c r="I64" s="40"/>
    </row>
    <row r="65" ht="15.75" spans="7:9">
      <c r="G65" s="40"/>
      <c r="H65" s="40">
        <f>4*3.5</f>
        <v>14</v>
      </c>
      <c r="I65" s="40"/>
    </row>
    <row r="66" ht="90.75" spans="1:9">
      <c r="A66">
        <f>147*2*0.8</f>
        <v>235.2</v>
      </c>
      <c r="C66" s="110" t="s">
        <v>176</v>
      </c>
      <c r="D66" s="110" t="s">
        <v>177</v>
      </c>
      <c r="E66" s="110" t="s">
        <v>178</v>
      </c>
      <c r="G66" s="40">
        <f>350*4*0.8</f>
        <v>1120</v>
      </c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111"/>
      <c r="F68" s="40"/>
      <c r="G68" s="40"/>
      <c r="H68" s="40"/>
      <c r="I68" s="40"/>
    </row>
    <row r="69" spans="3:9">
      <c r="C69" s="40"/>
      <c r="E69" s="40"/>
      <c r="F69" s="40"/>
      <c r="G69" s="40"/>
      <c r="H69" s="40"/>
      <c r="I69" s="40"/>
    </row>
    <row r="70" ht="13" customHeight="1" spans="5:9"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12"/>
      <c r="B72" s="113"/>
      <c r="C72" s="114"/>
      <c r="D72" s="114"/>
      <c r="E72" s="58"/>
      <c r="F72" s="58"/>
      <c r="G72" s="58"/>
      <c r="H72" s="58" t="s">
        <v>179</v>
      </c>
      <c r="I72" s="58" t="s">
        <v>180</v>
      </c>
      <c r="J72" s="58"/>
      <c r="K72" s="58"/>
      <c r="M72" s="40"/>
      <c r="N72" s="40"/>
    </row>
    <row r="73" ht="15.75" spans="1:14">
      <c r="A73" s="40"/>
      <c r="B73" s="40"/>
      <c r="C73" s="40" t="s">
        <v>181</v>
      </c>
      <c r="D73" s="40"/>
      <c r="E73" s="40" t="s">
        <v>182</v>
      </c>
      <c r="F73" s="40"/>
      <c r="G73" s="40"/>
      <c r="H73" s="40" t="s">
        <v>145</v>
      </c>
      <c r="I73" s="40" t="s">
        <v>183</v>
      </c>
      <c r="J73" s="40"/>
      <c r="K73" s="40"/>
      <c r="M73" s="40"/>
      <c r="N73" s="40"/>
    </row>
    <row r="74" spans="1:14">
      <c r="A74" s="40"/>
      <c r="B74" s="74" t="s">
        <v>144</v>
      </c>
      <c r="C74" s="50" t="s">
        <v>145</v>
      </c>
      <c r="D74" s="50" t="s">
        <v>184</v>
      </c>
      <c r="E74" s="50" t="s">
        <v>185</v>
      </c>
      <c r="F74" s="40"/>
      <c r="G74" s="115" t="s">
        <v>186</v>
      </c>
      <c r="H74" s="115" t="s">
        <v>187</v>
      </c>
      <c r="I74" s="115" t="s">
        <v>188</v>
      </c>
      <c r="J74" s="40"/>
      <c r="K74" s="40"/>
      <c r="M74" s="40"/>
      <c r="N74" s="40"/>
    </row>
    <row r="75" spans="1:14">
      <c r="A75" s="40"/>
      <c r="B75" s="39">
        <v>1</v>
      </c>
      <c r="C75" s="55">
        <v>22</v>
      </c>
      <c r="D75" s="55">
        <v>10</v>
      </c>
      <c r="E75" s="55">
        <v>7</v>
      </c>
      <c r="F75" s="40"/>
      <c r="G75" s="40" t="s">
        <v>189</v>
      </c>
      <c r="H75" s="40" t="s">
        <v>190</v>
      </c>
      <c r="I75" s="40" t="s">
        <v>191</v>
      </c>
      <c r="J75" s="40"/>
      <c r="K75" s="40"/>
      <c r="L75" s="40"/>
      <c r="M75" s="40"/>
      <c r="N75" s="40"/>
    </row>
    <row r="76" spans="1:14">
      <c r="A76" s="40"/>
      <c r="B76" s="39">
        <v>2</v>
      </c>
      <c r="C76" s="55">
        <v>27</v>
      </c>
      <c r="D76" s="55">
        <f>FLOOR(C76/2,1)</f>
        <v>13</v>
      </c>
      <c r="E76" s="55">
        <v>8</v>
      </c>
      <c r="F76" s="40"/>
      <c r="G76" s="40" t="s">
        <v>192</v>
      </c>
      <c r="H76" s="40" t="s">
        <v>191</v>
      </c>
      <c r="I76" s="40" t="s">
        <v>190</v>
      </c>
      <c r="J76" s="40"/>
      <c r="K76" s="40"/>
      <c r="L76" s="40"/>
      <c r="M76" s="40"/>
      <c r="N76" s="40"/>
    </row>
    <row r="77" spans="1:14">
      <c r="A77" s="40"/>
      <c r="B77" s="39">
        <v>3</v>
      </c>
      <c r="C77" s="55">
        <v>32</v>
      </c>
      <c r="D77" s="55">
        <f t="shared" ref="D77:D84" si="1">FLOOR(C77/2,1)</f>
        <v>16</v>
      </c>
      <c r="E77" s="55">
        <v>9</v>
      </c>
      <c r="F77" s="40"/>
      <c r="G77" s="40" t="s">
        <v>193</v>
      </c>
      <c r="H77" s="40" t="s">
        <v>194</v>
      </c>
      <c r="I77" s="40" t="s">
        <v>188</v>
      </c>
      <c r="J77" s="40"/>
      <c r="K77" s="40"/>
      <c r="M77" s="40"/>
      <c r="N77" s="40"/>
    </row>
    <row r="78" ht="15.75" spans="1:14">
      <c r="A78" s="112"/>
      <c r="B78" s="39">
        <v>4</v>
      </c>
      <c r="C78" s="55">
        <v>37</v>
      </c>
      <c r="D78" s="55">
        <f t="shared" si="1"/>
        <v>18</v>
      </c>
      <c r="E78" s="55">
        <v>10</v>
      </c>
      <c r="F78" s="40"/>
      <c r="G78" s="116" t="s">
        <v>195</v>
      </c>
      <c r="H78" s="116" t="s">
        <v>188</v>
      </c>
      <c r="I78" s="116" t="s">
        <v>188</v>
      </c>
      <c r="J78" s="118"/>
      <c r="K78" s="118"/>
      <c r="L78" s="118"/>
      <c r="M78" s="40"/>
      <c r="N78" s="40"/>
    </row>
    <row r="79" spans="1:14">
      <c r="A79" s="40"/>
      <c r="B79" s="39">
        <v>5</v>
      </c>
      <c r="C79" s="55">
        <v>42</v>
      </c>
      <c r="D79" s="55">
        <f t="shared" si="1"/>
        <v>21</v>
      </c>
      <c r="E79" s="55">
        <v>11</v>
      </c>
      <c r="F79" s="40"/>
      <c r="G79" s="40" t="s">
        <v>196</v>
      </c>
      <c r="H79" s="40" t="s">
        <v>197</v>
      </c>
      <c r="I79" s="40" t="s">
        <v>198</v>
      </c>
      <c r="J79" s="40"/>
      <c r="K79" s="40"/>
      <c r="M79" s="40"/>
      <c r="N79" s="40"/>
    </row>
    <row r="80" spans="1:14">
      <c r="A80" s="40"/>
      <c r="B80" s="39">
        <v>6</v>
      </c>
      <c r="C80" s="55">
        <v>47</v>
      </c>
      <c r="D80" s="55">
        <f t="shared" si="1"/>
        <v>23</v>
      </c>
      <c r="E80" s="55">
        <v>12</v>
      </c>
      <c r="F80" s="40"/>
      <c r="G80" s="40" t="s">
        <v>199</v>
      </c>
      <c r="H80" s="40" t="s">
        <v>194</v>
      </c>
      <c r="I80" s="40" t="s">
        <v>197</v>
      </c>
      <c r="J80" s="40"/>
      <c r="K80" s="40"/>
      <c r="L80" s="40"/>
      <c r="M80" s="40"/>
      <c r="N80" s="40"/>
    </row>
    <row r="81" spans="1:14">
      <c r="A81" s="40"/>
      <c r="B81" s="39">
        <v>7</v>
      </c>
      <c r="C81" s="55">
        <v>52</v>
      </c>
      <c r="D81" s="55">
        <f t="shared" si="1"/>
        <v>26</v>
      </c>
      <c r="E81" s="55">
        <v>13</v>
      </c>
      <c r="F81" s="40"/>
      <c r="G81" s="40" t="s">
        <v>200</v>
      </c>
      <c r="H81" s="40" t="s">
        <v>188</v>
      </c>
      <c r="I81" s="40" t="s">
        <v>188</v>
      </c>
      <c r="J81" s="40"/>
      <c r="K81" s="40"/>
      <c r="L81" s="40"/>
      <c r="M81" s="40"/>
      <c r="N81" s="40"/>
    </row>
    <row r="82" spans="1:11">
      <c r="A82" s="40"/>
      <c r="B82" s="39">
        <v>8</v>
      </c>
      <c r="C82" s="55">
        <v>57</v>
      </c>
      <c r="D82" s="55">
        <f t="shared" si="1"/>
        <v>28</v>
      </c>
      <c r="E82" s="55">
        <v>14</v>
      </c>
      <c r="F82" s="40"/>
      <c r="G82" s="40" t="s">
        <v>201</v>
      </c>
      <c r="H82" s="40" t="s">
        <v>194</v>
      </c>
      <c r="I82" s="40" t="s">
        <v>187</v>
      </c>
      <c r="J82" s="40"/>
      <c r="K82" s="40"/>
    </row>
    <row r="83" spans="1:11">
      <c r="A83" s="40"/>
      <c r="B83" s="39">
        <v>9</v>
      </c>
      <c r="C83" s="55">
        <v>62</v>
      </c>
      <c r="D83" s="55">
        <f t="shared" si="1"/>
        <v>31</v>
      </c>
      <c r="E83" s="55">
        <v>15</v>
      </c>
      <c r="F83" s="40"/>
      <c r="G83" s="40"/>
      <c r="H83" s="40"/>
      <c r="I83" s="40"/>
      <c r="J83" s="40"/>
      <c r="K83" s="40"/>
    </row>
    <row r="84" ht="15.75" spans="1:11">
      <c r="A84" s="40"/>
      <c r="B84" s="44">
        <v>10</v>
      </c>
      <c r="C84" s="43">
        <v>67</v>
      </c>
      <c r="D84" s="43">
        <f t="shared" si="1"/>
        <v>33</v>
      </c>
      <c r="E84" s="43">
        <v>16</v>
      </c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/>
      <c r="E85" s="40"/>
      <c r="F85" s="40"/>
      <c r="G85" s="40"/>
      <c r="H85" s="40">
        <v>5</v>
      </c>
      <c r="I85" s="40">
        <v>3</v>
      </c>
      <c r="J85" s="40"/>
      <c r="K85" s="40"/>
    </row>
    <row r="86" spans="2:11">
      <c r="B86" s="40"/>
      <c r="C86" s="40"/>
      <c r="D86" s="40"/>
      <c r="E86" s="40"/>
      <c r="F86" s="40"/>
      <c r="G86" s="40"/>
      <c r="H86" s="111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 t="s">
        <v>144</v>
      </c>
      <c r="C89" s="40" t="s">
        <v>202</v>
      </c>
      <c r="D89" s="40" t="s">
        <v>203</v>
      </c>
      <c r="E89" s="40" t="s">
        <v>204</v>
      </c>
      <c r="F89" s="40" t="s">
        <v>205</v>
      </c>
      <c r="H89" s="40"/>
      <c r="I89" s="40"/>
      <c r="J89" s="40"/>
      <c r="K89" s="40"/>
    </row>
    <row r="90" spans="2:11">
      <c r="B90" s="40">
        <v>10</v>
      </c>
      <c r="C90" s="40">
        <v>200</v>
      </c>
      <c r="D90" s="40">
        <v>2000</v>
      </c>
      <c r="E90" s="40">
        <f>12*200+936+70</f>
        <v>3406</v>
      </c>
      <c r="F90" s="40">
        <f>(55+130)*4+12*200*1.2*1.05</f>
        <v>3764</v>
      </c>
      <c r="H90" s="40"/>
      <c r="I90" s="40"/>
      <c r="J90" s="40"/>
      <c r="K90" s="40"/>
    </row>
    <row r="91" spans="2:11">
      <c r="B91" s="40">
        <v>10</v>
      </c>
      <c r="C91" s="40">
        <v>200</v>
      </c>
      <c r="D91" s="40">
        <v>3000</v>
      </c>
      <c r="E91" s="40">
        <f>12*200+936*1.5+70</f>
        <v>3874</v>
      </c>
      <c r="F91" s="40">
        <f>(55+130)*4+12*200*1.2*1.05</f>
        <v>3764</v>
      </c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109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5:11">
      <c r="E97" s="40"/>
      <c r="I97" s="40"/>
      <c r="J97" s="40"/>
      <c r="K97" s="40"/>
    </row>
    <row r="98" spans="1:11">
      <c r="A98" s="40"/>
      <c r="B98" s="40"/>
      <c r="C98" s="40"/>
      <c r="D98" s="40"/>
      <c r="E98" s="40"/>
      <c r="F98" s="109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40"/>
      <c r="F103" s="117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A66" sqref="A66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206</v>
      </c>
      <c r="B1" s="3" t="s">
        <v>207</v>
      </c>
      <c r="C1" s="3" t="s">
        <v>208</v>
      </c>
      <c r="D1" s="3" t="s">
        <v>209</v>
      </c>
      <c r="E1" s="3" t="s">
        <v>210</v>
      </c>
      <c r="F1" s="3" t="s">
        <v>211</v>
      </c>
      <c r="G1" s="3" t="s">
        <v>212</v>
      </c>
      <c r="H1" s="3" t="s">
        <v>213</v>
      </c>
      <c r="I1" s="16" t="s">
        <v>214</v>
      </c>
    </row>
    <row r="2" spans="1:9">
      <c r="A2" s="4">
        <v>0</v>
      </c>
      <c r="B2" s="5" t="s">
        <v>215</v>
      </c>
      <c r="C2" s="6" t="s">
        <v>216</v>
      </c>
      <c r="D2" s="6" t="s">
        <v>215</v>
      </c>
      <c r="E2" s="5" t="s">
        <v>215</v>
      </c>
      <c r="F2" s="6" t="s">
        <v>215</v>
      </c>
      <c r="G2" s="6" t="s">
        <v>216</v>
      </c>
      <c r="H2" s="6" t="s">
        <v>217</v>
      </c>
      <c r="I2" s="6" t="s">
        <v>217</v>
      </c>
    </row>
    <row r="3" spans="1:9">
      <c r="A3" s="4">
        <v>1</v>
      </c>
      <c r="B3" s="5" t="s">
        <v>218</v>
      </c>
      <c r="C3" s="6" t="s">
        <v>219</v>
      </c>
      <c r="D3" s="6" t="s">
        <v>218</v>
      </c>
      <c r="E3" s="5" t="s">
        <v>220</v>
      </c>
      <c r="F3" s="6" t="s">
        <v>218</v>
      </c>
      <c r="G3" s="6" t="s">
        <v>219</v>
      </c>
      <c r="H3" s="6" t="s">
        <v>221</v>
      </c>
      <c r="I3" s="6" t="s">
        <v>221</v>
      </c>
    </row>
    <row r="4" spans="1:9">
      <c r="A4" s="4">
        <v>2</v>
      </c>
      <c r="B4" s="5" t="s">
        <v>222</v>
      </c>
      <c r="C4" s="6" t="s">
        <v>223</v>
      </c>
      <c r="D4" s="6" t="s">
        <v>222</v>
      </c>
      <c r="E4" s="5" t="s">
        <v>222</v>
      </c>
      <c r="F4" s="6" t="s">
        <v>222</v>
      </c>
      <c r="G4" s="6" t="s">
        <v>223</v>
      </c>
      <c r="H4" s="6" t="s">
        <v>224</v>
      </c>
      <c r="I4" s="6" t="s">
        <v>224</v>
      </c>
    </row>
    <row r="5" spans="1:9">
      <c r="A5" s="7">
        <v>3</v>
      </c>
      <c r="B5" s="5" t="s">
        <v>225</v>
      </c>
      <c r="C5" s="6" t="s">
        <v>226</v>
      </c>
      <c r="D5" s="6" t="s">
        <v>227</v>
      </c>
      <c r="E5" s="5" t="s">
        <v>227</v>
      </c>
      <c r="F5" s="6" t="s">
        <v>227</v>
      </c>
      <c r="G5" s="6" t="s">
        <v>226</v>
      </c>
      <c r="H5" s="6" t="s">
        <v>228</v>
      </c>
      <c r="I5" s="6" t="s">
        <v>229</v>
      </c>
    </row>
    <row r="6" spans="1:9">
      <c r="A6" s="4">
        <v>4</v>
      </c>
      <c r="B6" s="5" t="s">
        <v>230</v>
      </c>
      <c r="C6" s="6" t="s">
        <v>231</v>
      </c>
      <c r="D6" s="6" t="s">
        <v>232</v>
      </c>
      <c r="E6" s="5" t="s">
        <v>233</v>
      </c>
      <c r="F6" s="6" t="s">
        <v>234</v>
      </c>
      <c r="G6" s="6" t="s">
        <v>231</v>
      </c>
      <c r="H6" s="6" t="s">
        <v>235</v>
      </c>
      <c r="I6" s="6" t="s">
        <v>236</v>
      </c>
    </row>
    <row r="7" spans="1:9">
      <c r="A7" s="4">
        <v>5</v>
      </c>
      <c r="B7" s="5" t="s">
        <v>237</v>
      </c>
      <c r="C7" s="6" t="s">
        <v>238</v>
      </c>
      <c r="D7" s="6" t="s">
        <v>239</v>
      </c>
      <c r="E7" s="5" t="s">
        <v>240</v>
      </c>
      <c r="F7" s="6" t="s">
        <v>241</v>
      </c>
      <c r="G7" s="6" t="s">
        <v>238</v>
      </c>
      <c r="H7" s="6" t="s">
        <v>242</v>
      </c>
      <c r="I7" s="6" t="s">
        <v>243</v>
      </c>
    </row>
    <row r="8" spans="1:9">
      <c r="A8" s="4">
        <v>6</v>
      </c>
      <c r="B8" s="5" t="s">
        <v>244</v>
      </c>
      <c r="C8" s="6" t="s">
        <v>245</v>
      </c>
      <c r="D8" s="6" t="s">
        <v>246</v>
      </c>
      <c r="E8" s="5" t="s">
        <v>247</v>
      </c>
      <c r="F8" s="6" t="s">
        <v>248</v>
      </c>
      <c r="G8" s="6" t="s">
        <v>249</v>
      </c>
      <c r="H8" s="6" t="s">
        <v>250</v>
      </c>
      <c r="I8" s="6" t="s">
        <v>251</v>
      </c>
    </row>
    <row r="9" spans="1:9">
      <c r="A9" s="4">
        <v>7</v>
      </c>
      <c r="B9" s="5" t="s">
        <v>252</v>
      </c>
      <c r="C9" s="6" t="s">
        <v>253</v>
      </c>
      <c r="D9" s="6" t="s">
        <v>254</v>
      </c>
      <c r="E9" s="5" t="s">
        <v>255</v>
      </c>
      <c r="F9" s="6" t="s">
        <v>256</v>
      </c>
      <c r="G9" s="6" t="s">
        <v>257</v>
      </c>
      <c r="H9" s="6" t="s">
        <v>258</v>
      </c>
      <c r="I9" s="6" t="s">
        <v>259</v>
      </c>
    </row>
    <row r="10" spans="1:9">
      <c r="A10" s="4">
        <v>8</v>
      </c>
      <c r="B10" s="5" t="s">
        <v>260</v>
      </c>
      <c r="C10" s="6" t="s">
        <v>261</v>
      </c>
      <c r="D10" s="6" t="s">
        <v>262</v>
      </c>
      <c r="E10" s="5" t="s">
        <v>263</v>
      </c>
      <c r="F10" s="6" t="s">
        <v>264</v>
      </c>
      <c r="G10" s="6" t="s">
        <v>265</v>
      </c>
      <c r="H10" s="6" t="s">
        <v>266</v>
      </c>
      <c r="I10" s="6" t="s">
        <v>267</v>
      </c>
    </row>
    <row r="11" spans="1:9">
      <c r="A11" s="4">
        <v>9</v>
      </c>
      <c r="B11" s="5" t="s">
        <v>268</v>
      </c>
      <c r="C11" s="6" t="s">
        <v>269</v>
      </c>
      <c r="D11" s="6" t="s">
        <v>270</v>
      </c>
      <c r="E11" s="5" t="s">
        <v>271</v>
      </c>
      <c r="F11" s="6" t="s">
        <v>272</v>
      </c>
      <c r="G11" s="6" t="s">
        <v>273</v>
      </c>
      <c r="H11" s="6" t="s">
        <v>274</v>
      </c>
      <c r="I11" s="6" t="s">
        <v>275</v>
      </c>
    </row>
    <row r="12" spans="1:9">
      <c r="A12" s="4">
        <v>10</v>
      </c>
      <c r="B12" s="5" t="s">
        <v>276</v>
      </c>
      <c r="C12" s="6" t="s">
        <v>277</v>
      </c>
      <c r="D12" s="6" t="s">
        <v>278</v>
      </c>
      <c r="E12" s="5" t="s">
        <v>279</v>
      </c>
      <c r="F12" s="6" t="s">
        <v>280</v>
      </c>
      <c r="G12" s="6" t="s">
        <v>281</v>
      </c>
      <c r="H12" s="6" t="s">
        <v>282</v>
      </c>
      <c r="I12" s="6" t="s">
        <v>283</v>
      </c>
    </row>
    <row r="13" spans="1:9">
      <c r="A13" s="4">
        <v>11</v>
      </c>
      <c r="B13" s="5" t="s">
        <v>284</v>
      </c>
      <c r="C13" s="6" t="s">
        <v>281</v>
      </c>
      <c r="D13" s="6" t="s">
        <v>285</v>
      </c>
      <c r="E13" s="5" t="s">
        <v>286</v>
      </c>
      <c r="F13" s="6" t="s">
        <v>287</v>
      </c>
      <c r="G13" s="6" t="s">
        <v>281</v>
      </c>
      <c r="H13" s="6" t="s">
        <v>288</v>
      </c>
      <c r="I13" s="6" t="s">
        <v>289</v>
      </c>
    </row>
    <row r="14" ht="19.5" spans="1:9">
      <c r="A14" s="4">
        <v>12</v>
      </c>
      <c r="B14" s="5" t="s">
        <v>290</v>
      </c>
      <c r="C14" s="6" t="s">
        <v>281</v>
      </c>
      <c r="D14" s="6" t="s">
        <v>289</v>
      </c>
      <c r="E14" s="5" t="s">
        <v>291</v>
      </c>
      <c r="F14" s="6" t="s">
        <v>292</v>
      </c>
      <c r="G14" s="6" t="s">
        <v>281</v>
      </c>
      <c r="H14" s="6" t="s">
        <v>293</v>
      </c>
      <c r="I14" s="6" t="s">
        <v>289</v>
      </c>
    </row>
    <row r="15" ht="19.5" spans="1:9">
      <c r="A15" s="8" t="s">
        <v>294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295</v>
      </c>
      <c r="B18" s="3" t="s">
        <v>296</v>
      </c>
      <c r="C18" s="3" t="s">
        <v>297</v>
      </c>
      <c r="D18" s="3" t="s">
        <v>298</v>
      </c>
      <c r="E18" s="3" t="s">
        <v>299</v>
      </c>
      <c r="F18" s="3" t="s">
        <v>300</v>
      </c>
      <c r="G18" s="3" t="s">
        <v>301</v>
      </c>
      <c r="H18" s="3" t="s">
        <v>302</v>
      </c>
      <c r="I18" s="3" t="s">
        <v>303</v>
      </c>
      <c r="J18" s="3" t="s">
        <v>304</v>
      </c>
    </row>
    <row r="19" spans="1:10">
      <c r="A19" s="4">
        <v>0</v>
      </c>
      <c r="B19" s="5" t="s">
        <v>305</v>
      </c>
      <c r="C19" s="5" t="s">
        <v>306</v>
      </c>
      <c r="D19" s="6" t="s">
        <v>305</v>
      </c>
      <c r="E19" s="6" t="s">
        <v>305</v>
      </c>
      <c r="F19" s="5" t="s">
        <v>305</v>
      </c>
      <c r="G19" s="11" t="s">
        <v>305</v>
      </c>
      <c r="H19" s="6" t="s">
        <v>306</v>
      </c>
      <c r="I19" s="5" t="s">
        <v>307</v>
      </c>
      <c r="J19" s="6" t="s">
        <v>307</v>
      </c>
    </row>
    <row r="20" spans="1:10">
      <c r="A20" s="4">
        <v>1</v>
      </c>
      <c r="B20" s="5" t="s">
        <v>308</v>
      </c>
      <c r="C20" s="5" t="s">
        <v>309</v>
      </c>
      <c r="D20" s="6" t="s">
        <v>308</v>
      </c>
      <c r="E20" s="6" t="s">
        <v>308</v>
      </c>
      <c r="F20" s="5" t="s">
        <v>310</v>
      </c>
      <c r="G20" s="11" t="s">
        <v>310</v>
      </c>
      <c r="H20" s="6" t="s">
        <v>309</v>
      </c>
      <c r="I20" s="5" t="s">
        <v>311</v>
      </c>
      <c r="J20" s="6" t="s">
        <v>312</v>
      </c>
    </row>
    <row r="21" spans="1:10">
      <c r="A21" s="4">
        <v>2</v>
      </c>
      <c r="B21" s="5" t="s">
        <v>313</v>
      </c>
      <c r="C21" s="5" t="s">
        <v>314</v>
      </c>
      <c r="D21" s="6" t="s">
        <v>313</v>
      </c>
      <c r="E21" s="6" t="s">
        <v>313</v>
      </c>
      <c r="F21" s="5" t="s">
        <v>313</v>
      </c>
      <c r="G21" s="11" t="s">
        <v>315</v>
      </c>
      <c r="H21" s="6" t="s">
        <v>314</v>
      </c>
      <c r="I21" s="5" t="s">
        <v>316</v>
      </c>
      <c r="J21" s="6" t="s">
        <v>316</v>
      </c>
    </row>
    <row r="22" spans="1:10">
      <c r="A22" s="7">
        <v>3</v>
      </c>
      <c r="B22" s="5" t="s">
        <v>317</v>
      </c>
      <c r="C22" s="5" t="s">
        <v>318</v>
      </c>
      <c r="D22" s="6" t="s">
        <v>317</v>
      </c>
      <c r="E22" s="6" t="s">
        <v>317</v>
      </c>
      <c r="F22" s="5" t="s">
        <v>317</v>
      </c>
      <c r="G22" s="11" t="s">
        <v>319</v>
      </c>
      <c r="H22" s="6" t="s">
        <v>318</v>
      </c>
      <c r="I22" s="5" t="s">
        <v>320</v>
      </c>
      <c r="J22" s="6" t="s">
        <v>321</v>
      </c>
    </row>
    <row r="23" spans="1:10">
      <c r="A23" s="4">
        <v>4</v>
      </c>
      <c r="B23" s="5" t="s">
        <v>322</v>
      </c>
      <c r="C23" s="5" t="s">
        <v>323</v>
      </c>
      <c r="D23" s="6" t="s">
        <v>322</v>
      </c>
      <c r="E23" s="6" t="s">
        <v>322</v>
      </c>
      <c r="F23" s="5" t="s">
        <v>324</v>
      </c>
      <c r="G23" s="11" t="s">
        <v>325</v>
      </c>
      <c r="H23" s="6" t="s">
        <v>326</v>
      </c>
      <c r="I23" s="5" t="s">
        <v>327</v>
      </c>
      <c r="J23" s="6" t="s">
        <v>215</v>
      </c>
    </row>
    <row r="24" spans="1:10">
      <c r="A24" s="12">
        <v>5</v>
      </c>
      <c r="B24" s="13" t="s">
        <v>217</v>
      </c>
      <c r="C24" s="13" t="s">
        <v>328</v>
      </c>
      <c r="D24" s="14" t="s">
        <v>217</v>
      </c>
      <c r="E24" s="14" t="s">
        <v>217</v>
      </c>
      <c r="F24" s="13" t="s">
        <v>329</v>
      </c>
      <c r="G24" s="15" t="s">
        <v>330</v>
      </c>
      <c r="H24" s="14" t="s">
        <v>328</v>
      </c>
      <c r="I24" s="13" t="s">
        <v>331</v>
      </c>
      <c r="J24" s="14" t="s">
        <v>332</v>
      </c>
    </row>
    <row r="25" spans="1:10">
      <c r="A25" s="4">
        <v>6</v>
      </c>
      <c r="B25" s="5" t="s">
        <v>221</v>
      </c>
      <c r="C25" s="5" t="s">
        <v>333</v>
      </c>
      <c r="D25" s="6" t="s">
        <v>221</v>
      </c>
      <c r="E25" s="6" t="s">
        <v>334</v>
      </c>
      <c r="F25" s="5" t="s">
        <v>335</v>
      </c>
      <c r="G25" s="11" t="s">
        <v>336</v>
      </c>
      <c r="H25" s="6" t="s">
        <v>333</v>
      </c>
      <c r="I25" s="5" t="s">
        <v>337</v>
      </c>
      <c r="J25" s="6" t="s">
        <v>338</v>
      </c>
    </row>
    <row r="26" spans="1:10">
      <c r="A26" s="4">
        <v>7</v>
      </c>
      <c r="B26" s="5" t="s">
        <v>224</v>
      </c>
      <c r="C26" s="5" t="s">
        <v>339</v>
      </c>
      <c r="D26" s="6" t="s">
        <v>224</v>
      </c>
      <c r="E26" s="6" t="s">
        <v>340</v>
      </c>
      <c r="F26" s="5" t="s">
        <v>341</v>
      </c>
      <c r="G26" s="11" t="s">
        <v>342</v>
      </c>
      <c r="H26" s="6" t="s">
        <v>343</v>
      </c>
      <c r="I26" s="5" t="s">
        <v>344</v>
      </c>
      <c r="J26" s="6" t="s">
        <v>345</v>
      </c>
    </row>
    <row r="27" spans="1:10">
      <c r="A27" s="4">
        <v>8</v>
      </c>
      <c r="B27" s="5" t="s">
        <v>229</v>
      </c>
      <c r="C27" s="5" t="s">
        <v>346</v>
      </c>
      <c r="D27" s="6" t="s">
        <v>347</v>
      </c>
      <c r="E27" s="6" t="s">
        <v>348</v>
      </c>
      <c r="F27" s="5" t="s">
        <v>349</v>
      </c>
      <c r="G27" s="11" t="s">
        <v>350</v>
      </c>
      <c r="H27" s="6" t="s">
        <v>351</v>
      </c>
      <c r="I27" s="5" t="s">
        <v>352</v>
      </c>
      <c r="J27" s="6" t="s">
        <v>353</v>
      </c>
    </row>
    <row r="28" spans="1:10">
      <c r="A28" s="4">
        <v>9</v>
      </c>
      <c r="B28" s="5" t="s">
        <v>236</v>
      </c>
      <c r="C28" s="5" t="s">
        <v>354</v>
      </c>
      <c r="D28" s="6" t="s">
        <v>235</v>
      </c>
      <c r="E28" s="6" t="s">
        <v>355</v>
      </c>
      <c r="F28" s="5" t="s">
        <v>356</v>
      </c>
      <c r="G28" s="11" t="s">
        <v>357</v>
      </c>
      <c r="H28" s="6" t="s">
        <v>358</v>
      </c>
      <c r="I28" s="5" t="s">
        <v>359</v>
      </c>
      <c r="J28" s="6" t="s">
        <v>360</v>
      </c>
    </row>
    <row r="29" spans="1:10">
      <c r="A29" s="4">
        <v>10</v>
      </c>
      <c r="B29" s="5" t="s">
        <v>361</v>
      </c>
      <c r="C29" s="5" t="s">
        <v>362</v>
      </c>
      <c r="D29" s="6" t="s">
        <v>242</v>
      </c>
      <c r="E29" s="6" t="s">
        <v>363</v>
      </c>
      <c r="F29" s="5" t="s">
        <v>364</v>
      </c>
      <c r="G29" s="11" t="s">
        <v>365</v>
      </c>
      <c r="H29" s="6" t="s">
        <v>366</v>
      </c>
      <c r="I29" s="5" t="s">
        <v>367</v>
      </c>
      <c r="J29" s="6" t="s">
        <v>368</v>
      </c>
    </row>
    <row r="30" spans="1:10">
      <c r="A30" s="4">
        <v>11</v>
      </c>
      <c r="B30" s="5" t="s">
        <v>369</v>
      </c>
      <c r="C30" s="5" t="s">
        <v>370</v>
      </c>
      <c r="D30" s="6" t="s">
        <v>371</v>
      </c>
      <c r="E30" s="6" t="s">
        <v>372</v>
      </c>
      <c r="F30" s="5" t="s">
        <v>373</v>
      </c>
      <c r="G30" s="11" t="s">
        <v>374</v>
      </c>
      <c r="H30" s="6" t="s">
        <v>375</v>
      </c>
      <c r="I30" s="5" t="s">
        <v>376</v>
      </c>
      <c r="J30" s="6" t="s">
        <v>377</v>
      </c>
    </row>
    <row r="31" spans="1:10">
      <c r="A31" s="4">
        <v>12</v>
      </c>
      <c r="B31" s="5" t="s">
        <v>259</v>
      </c>
      <c r="C31" s="5" t="s">
        <v>378</v>
      </c>
      <c r="D31" s="6" t="s">
        <v>379</v>
      </c>
      <c r="E31" s="6" t="s">
        <v>380</v>
      </c>
      <c r="F31" s="5" t="s">
        <v>381</v>
      </c>
      <c r="G31" s="11" t="s">
        <v>382</v>
      </c>
      <c r="H31" s="6" t="s">
        <v>383</v>
      </c>
      <c r="I31" s="5" t="s">
        <v>384</v>
      </c>
      <c r="J31" s="6" t="s">
        <v>385</v>
      </c>
    </row>
    <row r="32" spans="1:10">
      <c r="A32" s="8" t="s">
        <v>386</v>
      </c>
      <c r="B32" s="8" t="s">
        <v>387</v>
      </c>
      <c r="C32" s="3" t="s">
        <v>388</v>
      </c>
      <c r="D32" s="8" t="s">
        <v>389</v>
      </c>
      <c r="E32" s="8" t="s">
        <v>390</v>
      </c>
      <c r="F32" s="8" t="s">
        <v>391</v>
      </c>
      <c r="G32" s="8" t="s">
        <v>301</v>
      </c>
      <c r="H32" s="8" t="s">
        <v>302</v>
      </c>
      <c r="I32" s="8" t="s">
        <v>392</v>
      </c>
      <c r="J32" s="8" t="s">
        <v>393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Dave Doublee</cp:lastModifiedBy>
  <dcterms:created xsi:type="dcterms:W3CDTF">2018-09-02T12:33:00Z</dcterms:created>
  <dcterms:modified xsi:type="dcterms:W3CDTF">2024-04-24T22:47:44Z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