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E27" i="1"/>
  <c r="E28" i="1"/>
  <c r="E29" i="1"/>
  <c r="E30" i="1"/>
  <c r="E31" i="1"/>
  <c r="E32" i="1"/>
  <c r="E33" i="1"/>
  <c r="E34" i="1"/>
  <c r="N4" i="1"/>
  <c r="N3" i="1"/>
  <c r="E19" i="1"/>
  <c r="E20" i="1"/>
  <c r="E21" i="1"/>
  <c r="E22" i="1"/>
  <c r="E23" i="1"/>
  <c r="E24" i="1"/>
  <c r="E25" i="1"/>
  <c r="E26" i="1"/>
  <c r="L3" i="1"/>
  <c r="E8" i="1"/>
  <c r="E4" i="1"/>
  <c r="E5" i="1"/>
  <c r="E6" i="1"/>
  <c r="E3" i="1"/>
  <c r="E7" i="1"/>
  <c r="E9" i="1"/>
  <c r="E10" i="1"/>
  <c r="E11" i="1"/>
  <c r="E12" i="1"/>
  <c r="E13" i="1"/>
  <c r="E14" i="1"/>
  <c r="E15" i="1"/>
  <c r="E16" i="1"/>
  <c r="E17" i="1"/>
  <c r="E18" i="1"/>
  <c r="L2" i="1" l="1"/>
</calcChain>
</file>

<file path=xl/sharedStrings.xml><?xml version="1.0" encoding="utf-8"?>
<sst xmlns="http://schemas.openxmlformats.org/spreadsheetml/2006/main" count="144" uniqueCount="67">
  <si>
    <t>BOM</t>
  </si>
  <si>
    <t>Shortkey Bill Of Materials</t>
  </si>
  <si>
    <t>Designation</t>
  </si>
  <si>
    <t>Quantité</t>
  </si>
  <si>
    <t>Coût cummulé</t>
  </si>
  <si>
    <t>Lien fournisseur</t>
  </si>
  <si>
    <t>Fournisseur</t>
  </si>
  <si>
    <t>Catégorie</t>
  </si>
  <si>
    <t>Sous catégorie</t>
  </si>
  <si>
    <t>CMP</t>
  </si>
  <si>
    <t>R-COMMON</t>
  </si>
  <si>
    <t>BSC016N06NS</t>
  </si>
  <si>
    <t>Farnell</t>
  </si>
  <si>
    <t>https://fr.farnell.com/infineon/bsc016n06nsatma1/mosfet-canal-n-60v-100a-tdson/dp/2432702?st=BSC016N06NSATMA1</t>
  </si>
  <si>
    <t>https://fr.farnell.com/amphenol/acjs-mhdr/jack-6-35mm-pcb-stereo/dp/1835537?st=ACJSMHDR</t>
  </si>
  <si>
    <t>https://fr.farnell.com/laird-technologies/bl652-sa-01/module-ble-nfc-2-402-2-48ghz-96dbm/dp/2664536?st=BL652</t>
  </si>
  <si>
    <t>https://fr.farnell.com/multicomp/mcwr06x1002ftl/res-couche-epaisse-10k-1-0-1w/dp/2447230</t>
  </si>
  <si>
    <t>https://fr.farnell.com/multicomp/mcwr06x2200ftl/res-couche-epaisse-220r-1-0-1w/dp/2447298</t>
  </si>
  <si>
    <t>https://fr.farnell.com/samsung-electro-mechanics/cl10a475kq8nnnc/condensateur-4-7uf-6-3v-mlcc-0603/dp/3013399RL</t>
  </si>
  <si>
    <t>https://fr.farnell.com/omron/b3s-1000/commutateur-cms-spno-50ma/dp/177807?scope=partnumberlookahead&amp;ost=B3S-1000&amp;searchref=searchlookahead&amp;exaMfpn=true&amp;ddkey=https%3Afr-FR%2FElement14_France%2Fw%2Fsearch</t>
  </si>
  <si>
    <t>https://fr.farnell.com/diodes-inc/abs10a-13/diode-pont-redresseur-1-ph-1a/dp/3127182?st=ABS10A13</t>
  </si>
  <si>
    <t>https://fr.farnell.com/c-k-components/js102011saqn/commutateur-spdt-0-6a-6vdc-lateral/dp/2320017?st=JS102011SAQN</t>
  </si>
  <si>
    <t>https://fr.farnell.com/on-semiconductor/mmsd4148t1g/diode-rapide-sod-123/dp/9556079?st=MMSD4148T1G</t>
  </si>
  <si>
    <t>https://fr.farnell.com/texas-instruments/lp2951-33d/ic-volt-reg-3-3v-mcrpwr-sd-8soic/dp/3122132?st=LP2951-33D</t>
  </si>
  <si>
    <t>https://fr.farnell.com/broadcom-limited/hsmh-c150/led-cms-rouge/dp/8554633</t>
  </si>
  <si>
    <t>https://fr.farnell.com/broadcom-limited/hsmw-c191/led-cms-blanc/dp/1058375</t>
  </si>
  <si>
    <t>https://fr.farnell.com/murata/grm21br60j476me15l/condensateur-47-f-6-3v-20-x5r/dp/2362109</t>
  </si>
  <si>
    <t>https://fr.farnell.com/pro-signal/ps000122/phone-audio-conn-plug-3pos-6-35mm/dp/2910967?ost=PS000122&amp;ddkey=https%3Afr-FR%2FElement14_France%2Fsearch</t>
  </si>
  <si>
    <t>https://fr.farnell.com/vcc-visual-communications-company/cmc321ctp/lentille-led-5mm-pc-transparent/dp/2750614?st=CMC321CTP</t>
  </si>
  <si>
    <t>ACJSMHDR</t>
  </si>
  <si>
    <t>BL652</t>
  </si>
  <si>
    <t>Res 10Kr</t>
  </si>
  <si>
    <t>Coût/unité article</t>
  </si>
  <si>
    <t>Quantité pièces/article</t>
  </si>
  <si>
    <t>Res 220R</t>
  </si>
  <si>
    <t>Cap 4.7uC</t>
  </si>
  <si>
    <t>B3S-1000</t>
  </si>
  <si>
    <t>ABS10A13</t>
  </si>
  <si>
    <t>JS102011SAQN</t>
  </si>
  <si>
    <t>MMSD4148T1G</t>
  </si>
  <si>
    <t>LP2951-3.3_SOIC</t>
  </si>
  <si>
    <t>LED_White</t>
  </si>
  <si>
    <t>LED_RG</t>
  </si>
  <si>
    <t>Cap 47uC</t>
  </si>
  <si>
    <t>PS000122</t>
  </si>
  <si>
    <t>LED lens</t>
  </si>
  <si>
    <t>G-COMMON</t>
  </si>
  <si>
    <t>MCP6541T-I_OT</t>
  </si>
  <si>
    <t>https://fr.farnell.com/microchip/mcp6541t-i-ot/comp-pushpull-1-6v-sngl-5sot23/dp/1825063?st=MCP6541T-I_OT</t>
  </si>
  <si>
    <t>https://fr.farnell.com/texas-instruments/ts5a3157dckr/analogue-switch-1-ch-sc-70-6/dp/3005462?st=TS5A3157DCKR</t>
  </si>
  <si>
    <t>https://fr.farnell.com/microchip/mcp4461-103e-st/dgtl-pot-257taps-10k-20tssop/dp/1863949?ost=MCP4461-103E_ST&amp;ddkey=https%3Afr-FR%2FElement14_France%2Fsearch</t>
  </si>
  <si>
    <t>https://fr.farnell.com/laird/453-00005c/bl651-series-bt-v5-module-int/dp/3020333?ost=453-00005&amp;ddkey=https%3Afr-FR%2FElement14_France%2Fsearch</t>
  </si>
  <si>
    <t>TS5A3157DCKR</t>
  </si>
  <si>
    <t>MCP4461-103E_ST</t>
  </si>
  <si>
    <t>4.7uC</t>
  </si>
  <si>
    <t>10kR</t>
  </si>
  <si>
    <t>BL651</t>
  </si>
  <si>
    <t>FSR</t>
  </si>
  <si>
    <t>https://fr.farnell.com/bak/lp-402025-is-3/batterie-lithium-pol-3-7v-165/dp/2077885</t>
  </si>
  <si>
    <t>Li-Ion</t>
  </si>
  <si>
    <t>PCB</t>
  </si>
  <si>
    <t>COMMON</t>
  </si>
  <si>
    <t>PCB kit</t>
  </si>
  <si>
    <t>BTR</t>
  </si>
  <si>
    <t>JLCPCB</t>
  </si>
  <si>
    <t>Sculpteo</t>
  </si>
  <si>
    <t>Fram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</si>
</sst>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1" xfId="0" applyBorder="1"/>
    <xf numFmtId="0" fontId="3" fillId="0" borderId="1" xfId="1" applyBorder="1" applyAlignment="1">
      <alignment shrinkToFit="1"/>
    </xf>
    <xf numFmtId="0" fontId="3" fillId="0" borderId="1" xfId="1" applyFill="1" applyBorder="1" applyAlignment="1">
      <alignment shrinkToFi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/>
    <xf numFmtId="0" fontId="0" fillId="0" borderId="2" xfId="0" applyFill="1" applyBorder="1"/>
    <xf numFmtId="0" fontId="0" fillId="0" borderId="2" xfId="0" applyBorder="1"/>
    <xf numFmtId="0" fontId="3" fillId="0" borderId="2" xfId="1" applyBorder="1" applyAlignment="1">
      <alignment shrinkToFit="1"/>
    </xf>
    <xf numFmtId="0" fontId="0" fillId="0" borderId="1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0"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I34" totalsRowShown="0" headerRowDxfId="0">
  <autoFilter ref="A2:I34"/>
  <tableColumns count="9">
    <tableColumn id="1" name="Designation" dataDxfId="9"/>
    <tableColumn id="2" name="Quantité" dataDxfId="8"/>
    <tableColumn id="3" name="Coût/unité article" dataDxfId="7"/>
    <tableColumn id="4" name="Quantité pièces/article" dataDxfId="6"/>
    <tableColumn id="5" name="Coût cummulé" dataDxfId="5">
      <calculatedColumnFormula>B3*C3</calculatedColumnFormula>
    </tableColumn>
    <tableColumn id="6" name="Fournisseur" dataDxfId="4"/>
    <tableColumn id="7" name="Lien fournisseur" dataDxfId="3" dataCellStyle="Lien hypertexte"/>
    <tableColumn id="8" name="Catégorie" dataDxfId="2"/>
    <tableColumn id="9" name="Sous catégori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farnell.com/on-semiconductor/mmsd4148t1g/diode-rapide-sod-123/dp/9556079?st=MMSD4148T1G" TargetMode="External"/><Relationship Id="rId13" Type="http://schemas.openxmlformats.org/officeDocument/2006/relationships/hyperlink" Target="https://fr.farnell.com/multicomp/mcwr06x1002ftl/res-couche-epaisse-10k-1-0-1w/dp/2447230" TargetMode="External"/><Relationship Id="rId18" Type="http://schemas.openxmlformats.org/officeDocument/2006/relationships/hyperlink" Target="https://fr.farnell.com/texas-instruments/ts5a3157dckr/analogue-switch-1-ch-sc-70-6/dp/3005462?st=TS5A3157DCKR" TargetMode="External"/><Relationship Id="rId3" Type="http://schemas.openxmlformats.org/officeDocument/2006/relationships/hyperlink" Target="https://fr.farnell.com/laird-technologies/bl652-sa-01/module-ble-nfc-2-402-2-48ghz-96dbm/dp/2664536?st=BL652" TargetMode="External"/><Relationship Id="rId21" Type="http://schemas.openxmlformats.org/officeDocument/2006/relationships/hyperlink" Target="https://fr.farnell.com/multicomp/mcwr06x1002ftl/res-couche-epaisse-10k-1-0-1w/dp/2447230" TargetMode="External"/><Relationship Id="rId7" Type="http://schemas.openxmlformats.org/officeDocument/2006/relationships/hyperlink" Target="https://fr.farnell.com/texas-instruments/lp2951-33d/ic-volt-reg-3-3v-mcrpwr-sd-8soic/dp/3122132?st=LP2951-33D" TargetMode="External"/><Relationship Id="rId12" Type="http://schemas.openxmlformats.org/officeDocument/2006/relationships/hyperlink" Target="https://fr.farnell.com/vcc-visual-communications-company/cmc321ctp/lentille-led-5mm-pc-transparent/dp/2750614?st=CMC321CTP" TargetMode="External"/><Relationship Id="rId17" Type="http://schemas.openxmlformats.org/officeDocument/2006/relationships/hyperlink" Target="https://fr.farnell.com/microchip/mcp6541t-i-ot/comp-pushpull-1-6v-sngl-5sot23/dp/1825063?st=MCP6541T-I_OT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fr.farnell.com/amphenol/acjs-mhdr/jack-6-35mm-pcb-stereo/dp/1835537?st=ACJSMHDR" TargetMode="External"/><Relationship Id="rId16" Type="http://schemas.openxmlformats.org/officeDocument/2006/relationships/hyperlink" Target="https://fr.farnell.com/murata/grm21br60j476me15l/condensateur-47-f-6-3v-20-x5r/dp/2362109" TargetMode="External"/><Relationship Id="rId20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1" Type="http://schemas.openxmlformats.org/officeDocument/2006/relationships/hyperlink" Target="https://fr.farnell.com/infineon/bsc016n06nsatma1/mosfet-canal-n-60v-100a-tdson/dp/2432702?st=BSC016N06NSATMA1" TargetMode="External"/><Relationship Id="rId6" Type="http://schemas.openxmlformats.org/officeDocument/2006/relationships/hyperlink" Target="https://fr.farnell.com/c-k-components/js102011saqn/commutateur-spdt-0-6a-6vdc-lateral/dp/2320017?st=JS102011SAQN" TargetMode="External"/><Relationship Id="rId11" Type="http://schemas.openxmlformats.org/officeDocument/2006/relationships/hyperlink" Target="https://fr.farnell.com/pro-signal/ps000122/phone-audio-conn-plug-3pos-6-35mm/dp/2910967?ost=PS000122&amp;ddkey=https%3Afr-FR%2FElement14_France%2Fsearch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fr.farnell.com/diodes-inc/abs10a-13/diode-pont-redresseur-1-ph-1a/dp/3127182?st=ABS10A13" TargetMode="External"/><Relationship Id="rId15" Type="http://schemas.openxmlformats.org/officeDocument/2006/relationships/hyperlink" Target="https://fr.farnell.com/samsung-electro-mechanics/cl10a475kq8nnnc/condensateur-4-7uf-6-3v-mlcc-0603/dp/3013399RL" TargetMode="External"/><Relationship Id="rId23" Type="http://schemas.openxmlformats.org/officeDocument/2006/relationships/hyperlink" Target="https://fr.farnell.com/samsung-electro-mechanics/cl10a475kq8nnnc/condensateur-4-7uf-6-3v-mlcc-0603/dp/3013399RL" TargetMode="External"/><Relationship Id="rId10" Type="http://schemas.openxmlformats.org/officeDocument/2006/relationships/hyperlink" Target="https://fr.farnell.com/broadcom-limited/hsmw-c191/led-cms-blanc/dp/1058375" TargetMode="External"/><Relationship Id="rId19" Type="http://schemas.openxmlformats.org/officeDocument/2006/relationships/hyperlink" Target="https://fr.farnell.com/microchip/mcp4461-103e-st/dgtl-pot-257taps-10k-20tssop/dp/1863949?ost=MCP4461-103E_ST&amp;ddkey=https%3Afr-FR%2FElement14_France%2Fsearch" TargetMode="External"/><Relationship Id="rId4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9" Type="http://schemas.openxmlformats.org/officeDocument/2006/relationships/hyperlink" Target="https://fr.farnell.com/broadcom-limited/hsmh-c150/led-cms-rouge/dp/8554633" TargetMode="External"/><Relationship Id="rId14" Type="http://schemas.openxmlformats.org/officeDocument/2006/relationships/hyperlink" Target="https://fr.farnell.com/multicomp/mcwr06x2200ftl/res-couche-epaisse-220r-1-0-1w/dp/2447298" TargetMode="External"/><Relationship Id="rId22" Type="http://schemas.openxmlformats.org/officeDocument/2006/relationships/hyperlink" Target="https://fr.farnell.com/multicomp/mcwr06x1002ftl/res-couche-epaisse-10k-1-0-1w/dp/2447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S19" sqref="S19"/>
    </sheetView>
  </sheetViews>
  <sheetFormatPr baseColWidth="10" defaultRowHeight="15" x14ac:dyDescent="0.25"/>
  <cols>
    <col min="1" max="1" width="16.85546875" bestFit="1" customWidth="1"/>
    <col min="3" max="3" width="18.85546875" customWidth="1"/>
    <col min="4" max="4" width="23.5703125" customWidth="1"/>
    <col min="5" max="5" width="16" customWidth="1"/>
    <col min="6" max="6" width="13.5703125" customWidth="1"/>
    <col min="7" max="7" width="17.42578125" customWidth="1"/>
    <col min="8" max="8" width="11.7109375" customWidth="1"/>
    <col min="9" max="9" width="16" customWidth="1"/>
  </cols>
  <sheetData>
    <row r="1" spans="1:14" ht="23.25" x14ac:dyDescent="0.35">
      <c r="A1" s="1" t="s">
        <v>1</v>
      </c>
      <c r="B1" s="1"/>
      <c r="C1" s="1"/>
      <c r="D1" s="1"/>
      <c r="E1" s="1"/>
      <c r="F1" s="1"/>
      <c r="G1" s="1"/>
      <c r="H1" s="1"/>
      <c r="I1" s="1"/>
      <c r="J1" s="2"/>
    </row>
    <row r="2" spans="1:14" x14ac:dyDescent="0.25">
      <c r="A2" s="8" t="s">
        <v>2</v>
      </c>
      <c r="B2" s="8" t="s">
        <v>3</v>
      </c>
      <c r="C2" s="8" t="s">
        <v>32</v>
      </c>
      <c r="D2" s="8" t="s">
        <v>33</v>
      </c>
      <c r="E2" s="8" t="s">
        <v>4</v>
      </c>
      <c r="F2" s="8" t="s">
        <v>6</v>
      </c>
      <c r="G2" s="8" t="s">
        <v>5</v>
      </c>
      <c r="H2" s="8" t="s">
        <v>7</v>
      </c>
      <c r="I2" s="8" t="s">
        <v>8</v>
      </c>
      <c r="K2" s="12" t="s">
        <v>0</v>
      </c>
      <c r="L2" s="6">
        <f>SUM(L3:L15)</f>
        <v>97.225300000000004</v>
      </c>
      <c r="M2" s="6"/>
      <c r="N2" s="6"/>
    </row>
    <row r="3" spans="1:14" x14ac:dyDescent="0.25">
      <c r="A3" s="3" t="s">
        <v>11</v>
      </c>
      <c r="B3" s="3">
        <v>1</v>
      </c>
      <c r="C3" s="3">
        <v>2.16</v>
      </c>
      <c r="D3" s="3">
        <v>1</v>
      </c>
      <c r="E3" s="3">
        <f>B3*C3</f>
        <v>2.16</v>
      </c>
      <c r="F3" s="3" t="s">
        <v>12</v>
      </c>
      <c r="G3" s="4" t="s">
        <v>13</v>
      </c>
      <c r="H3" s="3" t="s">
        <v>9</v>
      </c>
      <c r="I3" s="3" t="s">
        <v>10</v>
      </c>
      <c r="K3" s="6" t="s">
        <v>9</v>
      </c>
      <c r="L3" s="6">
        <f>SUMIF(Tableau1[Catégorie],"CMP",Tableau1[Coût/unité article])</f>
        <v>44.3553</v>
      </c>
      <c r="M3" s="12" t="s">
        <v>10</v>
      </c>
      <c r="N3" s="12">
        <f>SUMIF(Tableau1[Sous catégorie],"R-COMMON",Tableau1[Coût/unité article])</f>
        <v>15.790600000000003</v>
      </c>
    </row>
    <row r="4" spans="1:14" x14ac:dyDescent="0.25">
      <c r="A4" s="3" t="s">
        <v>29</v>
      </c>
      <c r="B4" s="3">
        <v>1</v>
      </c>
      <c r="C4" s="3">
        <v>1.05</v>
      </c>
      <c r="D4" s="3">
        <v>1</v>
      </c>
      <c r="E4" s="3">
        <f t="shared" ref="E4:E6" si="0">B4*C4</f>
        <v>1.05</v>
      </c>
      <c r="F4" s="3" t="s">
        <v>12</v>
      </c>
      <c r="G4" s="4" t="s">
        <v>14</v>
      </c>
      <c r="H4" s="3" t="s">
        <v>9</v>
      </c>
      <c r="I4" s="3" t="s">
        <v>10</v>
      </c>
      <c r="K4" s="6"/>
      <c r="L4" s="6"/>
      <c r="M4" s="12" t="s">
        <v>46</v>
      </c>
      <c r="N4" s="12">
        <f>SUMIF(Tableau1[Sous catégorie],"G-COMMON",Tableau1[Coût/unité article])</f>
        <v>28.564700000000002</v>
      </c>
    </row>
    <row r="5" spans="1:14" x14ac:dyDescent="0.25">
      <c r="A5" s="7" t="s">
        <v>30</v>
      </c>
      <c r="B5" s="3">
        <v>1</v>
      </c>
      <c r="C5" s="3">
        <v>8.23</v>
      </c>
      <c r="D5" s="3">
        <v>1</v>
      </c>
      <c r="E5" s="3">
        <f t="shared" si="0"/>
        <v>8.23</v>
      </c>
      <c r="F5" s="3" t="s">
        <v>12</v>
      </c>
      <c r="G5" s="5" t="s">
        <v>15</v>
      </c>
      <c r="H5" s="3" t="s">
        <v>9</v>
      </c>
      <c r="I5" s="3" t="s">
        <v>10</v>
      </c>
      <c r="K5" s="12" t="s">
        <v>60</v>
      </c>
      <c r="L5" s="6">
        <f>SUMIF(Tableau1[Catégorie],"PCB",Tableau1[Coût/unité article])</f>
        <v>1.8</v>
      </c>
      <c r="M5" s="6"/>
      <c r="N5" s="6"/>
    </row>
    <row r="6" spans="1:14" x14ac:dyDescent="0.25">
      <c r="A6" s="7" t="s">
        <v>31</v>
      </c>
      <c r="B6" s="3">
        <v>4</v>
      </c>
      <c r="C6" s="3">
        <v>4.4000000000000003E-3</v>
      </c>
      <c r="D6" s="3">
        <v>10</v>
      </c>
      <c r="E6" s="3">
        <f t="shared" si="0"/>
        <v>1.7600000000000001E-2</v>
      </c>
      <c r="F6" s="3" t="s">
        <v>12</v>
      </c>
      <c r="G6" s="4" t="s">
        <v>16</v>
      </c>
      <c r="H6" s="3" t="s">
        <v>9</v>
      </c>
      <c r="I6" s="3" t="s">
        <v>10</v>
      </c>
      <c r="K6" s="12" t="s">
        <v>63</v>
      </c>
      <c r="L6" s="6">
        <f>SUMIF(Tableau1[Catégorie],"BTR",Tableau1[Coût/unité article])</f>
        <v>51.07</v>
      </c>
      <c r="M6" s="6"/>
      <c r="N6" s="6"/>
    </row>
    <row r="7" spans="1:14" x14ac:dyDescent="0.25">
      <c r="A7" s="7" t="s">
        <v>34</v>
      </c>
      <c r="B7" s="7">
        <v>2</v>
      </c>
      <c r="C7" s="3">
        <v>4.8999999999999998E-3</v>
      </c>
      <c r="D7" s="3">
        <v>10</v>
      </c>
      <c r="E7" s="3">
        <f t="shared" ref="E4:E67" si="1">B7*C7</f>
        <v>9.7999999999999997E-3</v>
      </c>
      <c r="F7" s="3" t="s">
        <v>12</v>
      </c>
      <c r="G7" s="4" t="s">
        <v>17</v>
      </c>
      <c r="H7" s="3" t="s">
        <v>9</v>
      </c>
      <c r="I7" s="3" t="s">
        <v>10</v>
      </c>
    </row>
    <row r="8" spans="1:14" x14ac:dyDescent="0.25">
      <c r="A8" s="7" t="s">
        <v>35</v>
      </c>
      <c r="B8" s="7">
        <v>1</v>
      </c>
      <c r="C8" s="7">
        <v>8.5300000000000001E-2</v>
      </c>
      <c r="D8" s="3">
        <v>10</v>
      </c>
      <c r="E8" s="3">
        <f>B8*C8</f>
        <v>8.5300000000000001E-2</v>
      </c>
      <c r="F8" s="3" t="s">
        <v>12</v>
      </c>
      <c r="G8" s="4" t="s">
        <v>18</v>
      </c>
      <c r="H8" s="3" t="s">
        <v>9</v>
      </c>
      <c r="I8" s="3" t="s">
        <v>10</v>
      </c>
    </row>
    <row r="9" spans="1:14" x14ac:dyDescent="0.25">
      <c r="A9" s="7" t="s">
        <v>36</v>
      </c>
      <c r="B9" s="7">
        <v>3</v>
      </c>
      <c r="C9" s="7">
        <v>0.58199999999999996</v>
      </c>
      <c r="D9" s="3">
        <v>1</v>
      </c>
      <c r="E9" s="3">
        <f t="shared" si="1"/>
        <v>1.746</v>
      </c>
      <c r="F9" s="3" t="s">
        <v>12</v>
      </c>
      <c r="G9" s="4" t="s">
        <v>19</v>
      </c>
      <c r="H9" s="3" t="s">
        <v>9</v>
      </c>
      <c r="I9" s="3" t="s">
        <v>10</v>
      </c>
    </row>
    <row r="10" spans="1:14" x14ac:dyDescent="0.25">
      <c r="A10" s="7" t="s">
        <v>37</v>
      </c>
      <c r="B10" s="7">
        <v>1</v>
      </c>
      <c r="C10" s="7">
        <v>0.27100000000000002</v>
      </c>
      <c r="D10" s="3">
        <v>1</v>
      </c>
      <c r="E10" s="3">
        <f t="shared" si="1"/>
        <v>0.27100000000000002</v>
      </c>
      <c r="F10" s="3" t="s">
        <v>12</v>
      </c>
      <c r="G10" s="4" t="s">
        <v>20</v>
      </c>
      <c r="H10" s="3" t="s">
        <v>9</v>
      </c>
      <c r="I10" s="3" t="s">
        <v>10</v>
      </c>
    </row>
    <row r="11" spans="1:14" x14ac:dyDescent="0.25">
      <c r="A11" s="7" t="s">
        <v>38</v>
      </c>
      <c r="B11" s="7">
        <v>1</v>
      </c>
      <c r="C11" s="7">
        <v>0.442</v>
      </c>
      <c r="D11" s="3">
        <v>1</v>
      </c>
      <c r="E11" s="3">
        <f t="shared" si="1"/>
        <v>0.442</v>
      </c>
      <c r="F11" s="3" t="s">
        <v>12</v>
      </c>
      <c r="G11" s="4" t="s">
        <v>21</v>
      </c>
      <c r="H11" s="3" t="s">
        <v>9</v>
      </c>
      <c r="I11" s="3" t="s">
        <v>10</v>
      </c>
    </row>
    <row r="12" spans="1:14" x14ac:dyDescent="0.25">
      <c r="A12" s="7" t="s">
        <v>39</v>
      </c>
      <c r="B12" s="7">
        <v>1</v>
      </c>
      <c r="C12" s="7">
        <v>0.125</v>
      </c>
      <c r="D12" s="3">
        <v>1</v>
      </c>
      <c r="E12" s="3">
        <f t="shared" si="1"/>
        <v>0.125</v>
      </c>
      <c r="F12" s="3" t="s">
        <v>12</v>
      </c>
      <c r="G12" s="4" t="s">
        <v>22</v>
      </c>
      <c r="H12" s="3" t="s">
        <v>9</v>
      </c>
      <c r="I12" s="3" t="s">
        <v>10</v>
      </c>
    </row>
    <row r="13" spans="1:14" x14ac:dyDescent="0.25">
      <c r="A13" s="7" t="s">
        <v>40</v>
      </c>
      <c r="B13" s="7">
        <v>1</v>
      </c>
      <c r="C13" s="7">
        <v>0.621</v>
      </c>
      <c r="D13" s="3">
        <v>1</v>
      </c>
      <c r="E13" s="3">
        <f t="shared" si="1"/>
        <v>0.621</v>
      </c>
      <c r="F13" s="3" t="s">
        <v>12</v>
      </c>
      <c r="G13" s="4" t="s">
        <v>23</v>
      </c>
      <c r="H13" s="3" t="s">
        <v>9</v>
      </c>
      <c r="I13" s="3" t="s">
        <v>10</v>
      </c>
    </row>
    <row r="14" spans="1:14" x14ac:dyDescent="0.25">
      <c r="A14" s="7" t="s">
        <v>41</v>
      </c>
      <c r="B14" s="7">
        <v>1</v>
      </c>
      <c r="C14" s="3"/>
      <c r="D14" s="3"/>
      <c r="E14" s="3">
        <f t="shared" si="1"/>
        <v>0</v>
      </c>
      <c r="F14" s="3" t="s">
        <v>12</v>
      </c>
      <c r="G14" s="4" t="s">
        <v>24</v>
      </c>
      <c r="H14" s="3" t="s">
        <v>9</v>
      </c>
      <c r="I14" s="3" t="s">
        <v>10</v>
      </c>
    </row>
    <row r="15" spans="1:14" x14ac:dyDescent="0.25">
      <c r="A15" s="7" t="s">
        <v>42</v>
      </c>
      <c r="B15" s="7">
        <v>1</v>
      </c>
      <c r="C15" s="3"/>
      <c r="D15" s="3"/>
      <c r="E15" s="3">
        <f t="shared" si="1"/>
        <v>0</v>
      </c>
      <c r="F15" s="3" t="s">
        <v>12</v>
      </c>
      <c r="G15" s="4" t="s">
        <v>25</v>
      </c>
      <c r="H15" s="3" t="s">
        <v>9</v>
      </c>
      <c r="I15" s="3" t="s">
        <v>10</v>
      </c>
    </row>
    <row r="16" spans="1:14" x14ac:dyDescent="0.25">
      <c r="A16" s="7" t="s">
        <v>43</v>
      </c>
      <c r="B16" s="7">
        <v>1</v>
      </c>
      <c r="C16" s="3">
        <v>0.44</v>
      </c>
      <c r="D16" s="3">
        <v>1</v>
      </c>
      <c r="E16" s="3">
        <f t="shared" si="1"/>
        <v>0.44</v>
      </c>
      <c r="F16" s="3" t="s">
        <v>12</v>
      </c>
      <c r="G16" s="4" t="s">
        <v>26</v>
      </c>
      <c r="H16" s="3" t="s">
        <v>9</v>
      </c>
      <c r="I16" s="3" t="s">
        <v>10</v>
      </c>
    </row>
    <row r="17" spans="1:9" x14ac:dyDescent="0.25">
      <c r="A17" s="7" t="s">
        <v>44</v>
      </c>
      <c r="B17" s="7">
        <v>1</v>
      </c>
      <c r="C17" s="3">
        <v>1.66</v>
      </c>
      <c r="D17" s="3">
        <v>1</v>
      </c>
      <c r="E17" s="3">
        <f t="shared" si="1"/>
        <v>1.66</v>
      </c>
      <c r="F17" s="3" t="s">
        <v>12</v>
      </c>
      <c r="G17" s="4" t="s">
        <v>27</v>
      </c>
      <c r="H17" s="3" t="s">
        <v>9</v>
      </c>
      <c r="I17" s="3" t="s">
        <v>10</v>
      </c>
    </row>
    <row r="18" spans="1:9" x14ac:dyDescent="0.25">
      <c r="A18" s="7" t="s">
        <v>45</v>
      </c>
      <c r="B18" s="7">
        <v>2</v>
      </c>
      <c r="C18" s="3">
        <v>0.115</v>
      </c>
      <c r="D18" s="3">
        <v>5</v>
      </c>
      <c r="E18" s="3">
        <f t="shared" si="1"/>
        <v>0.23</v>
      </c>
      <c r="F18" s="3" t="s">
        <v>12</v>
      </c>
      <c r="G18" s="4" t="s">
        <v>28</v>
      </c>
      <c r="H18" s="3" t="s">
        <v>9</v>
      </c>
      <c r="I18" s="3" t="s">
        <v>10</v>
      </c>
    </row>
    <row r="19" spans="1:9" x14ac:dyDescent="0.25">
      <c r="A19" s="7" t="s">
        <v>47</v>
      </c>
      <c r="B19" s="7">
        <v>1</v>
      </c>
      <c r="C19" s="3">
        <v>0.33400000000000002</v>
      </c>
      <c r="D19" s="3">
        <v>1</v>
      </c>
      <c r="E19" s="3">
        <f t="shared" ref="E19:E34" si="2">B19*C19</f>
        <v>0.33400000000000002</v>
      </c>
      <c r="F19" s="3" t="s">
        <v>12</v>
      </c>
      <c r="G19" s="4" t="s">
        <v>48</v>
      </c>
      <c r="H19" s="3" t="s">
        <v>9</v>
      </c>
      <c r="I19" s="3" t="s">
        <v>46</v>
      </c>
    </row>
    <row r="20" spans="1:9" x14ac:dyDescent="0.25">
      <c r="A20" s="3" t="s">
        <v>52</v>
      </c>
      <c r="B20" s="7">
        <v>1</v>
      </c>
      <c r="C20" s="3">
        <v>0.33100000000000002</v>
      </c>
      <c r="D20" s="3">
        <v>1</v>
      </c>
      <c r="E20" s="3">
        <f t="shared" si="2"/>
        <v>0.33100000000000002</v>
      </c>
      <c r="F20" s="3" t="s">
        <v>12</v>
      </c>
      <c r="G20" s="4" t="s">
        <v>49</v>
      </c>
      <c r="H20" s="3" t="s">
        <v>9</v>
      </c>
      <c r="I20" s="3" t="s">
        <v>46</v>
      </c>
    </row>
    <row r="21" spans="1:9" x14ac:dyDescent="0.25">
      <c r="A21" s="3" t="s">
        <v>53</v>
      </c>
      <c r="B21" s="7">
        <v>1</v>
      </c>
      <c r="C21" s="3">
        <v>1.74</v>
      </c>
      <c r="D21" s="3">
        <v>1</v>
      </c>
      <c r="E21" s="3">
        <f t="shared" si="2"/>
        <v>1.74</v>
      </c>
      <c r="F21" s="3" t="s">
        <v>12</v>
      </c>
      <c r="G21" s="4" t="s">
        <v>50</v>
      </c>
      <c r="H21" s="3" t="s">
        <v>9</v>
      </c>
      <c r="I21" s="3" t="s">
        <v>46</v>
      </c>
    </row>
    <row r="22" spans="1:9" x14ac:dyDescent="0.25">
      <c r="A22" s="3" t="s">
        <v>56</v>
      </c>
      <c r="B22" s="7">
        <v>1</v>
      </c>
      <c r="C22" s="3">
        <v>5.88</v>
      </c>
      <c r="D22" s="3">
        <v>1</v>
      </c>
      <c r="E22" s="3">
        <f t="shared" si="2"/>
        <v>5.88</v>
      </c>
      <c r="F22" s="3" t="s">
        <v>12</v>
      </c>
      <c r="G22" s="4" t="s">
        <v>51</v>
      </c>
      <c r="H22" s="3" t="s">
        <v>9</v>
      </c>
      <c r="I22" s="3" t="s">
        <v>46</v>
      </c>
    </row>
    <row r="23" spans="1:9" x14ac:dyDescent="0.25">
      <c r="A23" s="3" t="s">
        <v>54</v>
      </c>
      <c r="B23" s="7">
        <v>1</v>
      </c>
      <c r="C23" s="3">
        <v>8.5300000000000001E-2</v>
      </c>
      <c r="D23" s="3">
        <v>10</v>
      </c>
      <c r="E23" s="3">
        <f t="shared" si="2"/>
        <v>8.5300000000000001E-2</v>
      </c>
      <c r="F23" s="3" t="s">
        <v>12</v>
      </c>
      <c r="G23" s="4" t="s">
        <v>18</v>
      </c>
      <c r="H23" s="3" t="s">
        <v>9</v>
      </c>
      <c r="I23" s="3" t="s">
        <v>46</v>
      </c>
    </row>
    <row r="24" spans="1:9" x14ac:dyDescent="0.25">
      <c r="A24" s="3" t="s">
        <v>55</v>
      </c>
      <c r="B24" s="7">
        <v>8</v>
      </c>
      <c r="C24" s="3">
        <v>4.4000000000000003E-3</v>
      </c>
      <c r="D24" s="3">
        <v>10</v>
      </c>
      <c r="E24" s="3">
        <f t="shared" si="2"/>
        <v>3.5200000000000002E-2</v>
      </c>
      <c r="F24" s="3" t="s">
        <v>12</v>
      </c>
      <c r="G24" s="4" t="s">
        <v>16</v>
      </c>
      <c r="H24" s="3" t="s">
        <v>9</v>
      </c>
      <c r="I24" s="3" t="s">
        <v>46</v>
      </c>
    </row>
    <row r="25" spans="1:9" x14ac:dyDescent="0.25">
      <c r="A25" s="3" t="s">
        <v>57</v>
      </c>
      <c r="B25" s="7">
        <v>1</v>
      </c>
      <c r="C25" s="3">
        <v>5.05</v>
      </c>
      <c r="D25" s="3">
        <v>1</v>
      </c>
      <c r="E25" s="3">
        <f t="shared" si="2"/>
        <v>5.05</v>
      </c>
      <c r="F25" s="3" t="s">
        <v>12</v>
      </c>
      <c r="G25" s="4" t="s">
        <v>16</v>
      </c>
      <c r="H25" s="3" t="s">
        <v>9</v>
      </c>
      <c r="I25" s="3" t="s">
        <v>46</v>
      </c>
    </row>
    <row r="26" spans="1:9" x14ac:dyDescent="0.25">
      <c r="A26" s="7" t="s">
        <v>59</v>
      </c>
      <c r="B26" s="7">
        <v>1</v>
      </c>
      <c r="C26" s="3">
        <v>15.14</v>
      </c>
      <c r="D26" s="3">
        <v>1</v>
      </c>
      <c r="E26" s="3">
        <f t="shared" si="2"/>
        <v>15.14</v>
      </c>
      <c r="F26" s="3" t="s">
        <v>12</v>
      </c>
      <c r="G26" s="4" t="s">
        <v>58</v>
      </c>
      <c r="H26" s="3" t="s">
        <v>9</v>
      </c>
      <c r="I26" s="3" t="s">
        <v>46</v>
      </c>
    </row>
    <row r="27" spans="1:9" x14ac:dyDescent="0.25">
      <c r="A27" s="7" t="s">
        <v>62</v>
      </c>
      <c r="B27" s="7">
        <v>1</v>
      </c>
      <c r="C27" s="3">
        <v>1.8</v>
      </c>
      <c r="D27" s="3">
        <v>5</v>
      </c>
      <c r="E27" s="3">
        <f t="shared" si="2"/>
        <v>1.8</v>
      </c>
      <c r="F27" s="3" t="s">
        <v>64</v>
      </c>
      <c r="G27" s="4"/>
      <c r="H27" s="3" t="s">
        <v>60</v>
      </c>
      <c r="I27" s="3" t="s">
        <v>61</v>
      </c>
    </row>
    <row r="28" spans="1:9" x14ac:dyDescent="0.25">
      <c r="A28" s="7" t="s">
        <v>66</v>
      </c>
      <c r="B28" s="7">
        <v>1</v>
      </c>
      <c r="C28" s="3">
        <v>51.07</v>
      </c>
      <c r="D28" s="3">
        <v>1</v>
      </c>
      <c r="E28" s="3">
        <f t="shared" si="2"/>
        <v>51.07</v>
      </c>
      <c r="F28" s="3" t="s">
        <v>65</v>
      </c>
      <c r="G28" s="4"/>
      <c r="H28" s="3" t="s">
        <v>63</v>
      </c>
      <c r="I28" s="3" t="s">
        <v>61</v>
      </c>
    </row>
    <row r="29" spans="1:9" x14ac:dyDescent="0.25">
      <c r="A29" s="7"/>
      <c r="B29" s="7"/>
      <c r="C29" s="3"/>
      <c r="D29" s="3"/>
      <c r="E29" s="3">
        <f t="shared" si="2"/>
        <v>0</v>
      </c>
      <c r="F29" s="3"/>
      <c r="G29" s="4"/>
      <c r="H29" s="3"/>
      <c r="I29" s="3"/>
    </row>
    <row r="30" spans="1:9" x14ac:dyDescent="0.25">
      <c r="A30" s="7"/>
      <c r="B30" s="7"/>
      <c r="C30" s="3"/>
      <c r="D30" s="3"/>
      <c r="E30" s="3">
        <f t="shared" si="2"/>
        <v>0</v>
      </c>
      <c r="F30" s="3"/>
      <c r="G30" s="4"/>
      <c r="H30" s="3"/>
      <c r="I30" s="3"/>
    </row>
    <row r="31" spans="1:9" x14ac:dyDescent="0.25">
      <c r="A31" s="7"/>
      <c r="B31" s="7"/>
      <c r="C31" s="3"/>
      <c r="D31" s="3"/>
      <c r="E31" s="3">
        <f t="shared" si="2"/>
        <v>0</v>
      </c>
      <c r="F31" s="3"/>
      <c r="G31" s="4"/>
      <c r="H31" s="3"/>
      <c r="I31" s="3"/>
    </row>
    <row r="32" spans="1:9" x14ac:dyDescent="0.25">
      <c r="A32" s="7"/>
      <c r="B32" s="7"/>
      <c r="C32" s="3"/>
      <c r="D32" s="3"/>
      <c r="E32" s="3">
        <f t="shared" si="2"/>
        <v>0</v>
      </c>
      <c r="F32" s="3"/>
      <c r="G32" s="4"/>
      <c r="H32" s="3"/>
      <c r="I32" s="3"/>
    </row>
    <row r="33" spans="1:9" x14ac:dyDescent="0.25">
      <c r="A33" s="9"/>
      <c r="B33" s="9"/>
      <c r="C33" s="10"/>
      <c r="D33" s="10"/>
      <c r="E33" s="3">
        <f t="shared" si="2"/>
        <v>0</v>
      </c>
      <c r="F33" s="3"/>
      <c r="G33" s="11"/>
      <c r="H33" s="3"/>
      <c r="I33" s="3"/>
    </row>
    <row r="34" spans="1:9" x14ac:dyDescent="0.25">
      <c r="A34" s="7"/>
      <c r="B34" s="7"/>
      <c r="C34" s="3"/>
      <c r="D34" s="3"/>
      <c r="E34" s="3">
        <f t="shared" si="2"/>
        <v>0</v>
      </c>
      <c r="F34" s="3"/>
      <c r="G34" s="4"/>
      <c r="H34" s="3"/>
      <c r="I34" s="3"/>
    </row>
  </sheetData>
  <mergeCells count="6">
    <mergeCell ref="L5:N5"/>
    <mergeCell ref="L6:N6"/>
    <mergeCell ref="L2:N2"/>
    <mergeCell ref="A1:I1"/>
    <mergeCell ref="K3:K4"/>
    <mergeCell ref="L3:L4"/>
  </mergeCells>
  <hyperlinks>
    <hyperlink ref="G3" r:id="rId1"/>
    <hyperlink ref="G4" r:id="rId2"/>
    <hyperlink ref="G5" r:id="rId3"/>
    <hyperlink ref="G9" r:id="rId4"/>
    <hyperlink ref="G10" r:id="rId5"/>
    <hyperlink ref="G11" r:id="rId6"/>
    <hyperlink ref="G13" r:id="rId7"/>
    <hyperlink ref="G12" r:id="rId8"/>
    <hyperlink ref="G14" r:id="rId9"/>
    <hyperlink ref="G15" r:id="rId10"/>
    <hyperlink ref="G17" r:id="rId11"/>
    <hyperlink ref="G18" r:id="rId12"/>
    <hyperlink ref="G6" r:id="rId13"/>
    <hyperlink ref="G7" r:id="rId14"/>
    <hyperlink ref="G8" r:id="rId15"/>
    <hyperlink ref="G16" r:id="rId16"/>
    <hyperlink ref="G19" r:id="rId17"/>
    <hyperlink ref="G20" r:id="rId18"/>
    <hyperlink ref="G21" r:id="rId19"/>
    <hyperlink ref="G22" r:id="rId20"/>
    <hyperlink ref="G25" r:id="rId21"/>
    <hyperlink ref="G24" r:id="rId22"/>
    <hyperlink ref="G23" r:id="rId23"/>
  </hyperlinks>
  <pageMargins left="0.7" right="0.7" top="0.75" bottom="0.75" header="0.3" footer="0.3"/>
  <pageSetup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2020-04-24T07:15:41Z</dcterms:created>
  <dcterms:modified xsi:type="dcterms:W3CDTF">2020-04-24T13:14:39Z</dcterms:modified>
</cp:coreProperties>
</file>