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 activeTab="1"/>
  </bookViews>
  <sheets>
    <sheet name="BOM" sheetId="5" r:id="rId1"/>
    <sheet name="ele_sky_R" sheetId="1" r:id="rId2"/>
    <sheet name="ele_sky_G" sheetId="2" r:id="rId3"/>
    <sheet name="ele_sky_misc" sheetId="3" r:id="rId4"/>
    <sheet name="mec_sky" sheetId="4" r:id="rId5"/>
  </sheets>
  <definedNames>
    <definedName name="SKY_G" localSheetId="2">ele_sky_G!$A$2:$F$16</definedName>
    <definedName name="SKY_G" localSheetId="1">ele_sky_R!$A$22:$F$36</definedName>
    <definedName name="SKY_G_1" localSheetId="2">ele_sky_G!$A$2:$F$16</definedName>
    <definedName name="SKY_G_1" localSheetId="1">ele_sky_R!$A$22:$F$36</definedName>
    <definedName name="SKY_R" localSheetId="1">ele_sky_R!$A$2:$I$19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J40" i="1" s="1"/>
  <c r="J42" i="1" s="1"/>
  <c r="I23" i="1"/>
  <c r="G40" i="1" s="1"/>
  <c r="G42" i="1" s="1"/>
  <c r="G7" i="4" l="1"/>
  <c r="B6" i="5" l="1"/>
  <c r="C4" i="5"/>
  <c r="C3" i="5"/>
  <c r="B3" i="5"/>
  <c r="B2" i="5"/>
  <c r="F11" i="4"/>
  <c r="F7" i="3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J20" i="2" s="1"/>
  <c r="J22" i="2" s="1"/>
  <c r="I3" i="2"/>
  <c r="G20" i="2" s="1"/>
  <c r="G22" i="2" s="1"/>
  <c r="K20" i="1" l="1"/>
  <c r="L20" i="1" s="1"/>
  <c r="G44" i="1" s="1"/>
  <c r="G46" i="1" s="1"/>
  <c r="L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J44" i="1" s="1"/>
  <c r="J46" i="1" s="1"/>
  <c r="C2" i="5" s="1"/>
  <c r="C6" i="5" s="1"/>
  <c r="B7" i="5" s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connections.xml><?xml version="1.0" encoding="utf-8"?>
<connections xmlns="http://schemas.openxmlformats.org/spreadsheetml/2006/main">
  <connection id="1" name="SKY_G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G1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KY_G2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<sst xmlns="http://schemas.openxmlformats.org/spreadsheetml/2006/main" count="399" uniqueCount="160">
  <si>
    <t>Mouser</t>
  </si>
  <si>
    <t>Farnell</t>
  </si>
  <si>
    <t>Id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</si>
  <si>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</si>
  <si>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</si>
  <si>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</si>
  <si>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</si>
  <si>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</si>
  <si>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</si>
  <si>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</si>
  <si>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</si>
  <si>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</si>
  <si>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</si>
  <si>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</si>
  <si>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</si>
  <si>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</si>
  <si>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</si>
  <si>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</si>
  <si>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</si>
  <si>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</si>
  <si>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</si>
  <si>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</si>
  <si>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J5,J4,J3,J2</t>
  </si>
  <si>
    <t>ProbePad</t>
  </si>
  <si>
    <t>Conn_01x01</t>
  </si>
  <si>
    <t>NC</t>
  </si>
  <si>
    <t>J13,J12,J1</t>
  </si>
  <si>
    <t>PowerPad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</si>
  <si>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</si>
  <si>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</si>
  <si>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</si>
  <si>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</si>
  <si>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</si>
  <si>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</si>
  <si>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</si>
  <si>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</si>
  <si>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</si>
  <si>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</si>
  <si>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</si>
  <si>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</si>
  <si>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</si>
  <si>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</si>
  <si>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</si>
  <si>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</si>
  <si>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</si>
  <si>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</si>
  <si>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</si>
  <si>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</si>
  <si>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</si>
  <si>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</si>
  <si>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</si>
  <si>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</si>
  <si>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</si>
  <si>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</si>
  <si>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</si>
  <si>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</si>
  <si>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</si>
  <si>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</si>
  <si>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</si>
  <si>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</si>
  <si>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</si>
  <si>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</si>
  <si>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</si>
  <si>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</si>
  <si>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</si>
  <si>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</si>
  <si>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</si>
  <si>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</si>
  <si>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</si>
  <si>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</si>
  <si>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</si>
  <si>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</si>
  <si>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</si>
  <si>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</si>
  <si>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</si>
  <si>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</si>
  <si>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</si>
  <si>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</si>
  <si>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</si>
  <si>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100C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</si>
  <si>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</si>
  <si>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</si>
  <si>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</si>
  <si>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</si>
  <si>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</si>
  <si>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</si>
  <si>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</si>
  <si>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BOM composants</t>
  </si>
  <si>
    <t>€</t>
  </si>
  <si>
    <t>BOM pcb</t>
  </si>
  <si>
    <t>Total fab electronics</t>
  </si>
  <si>
    <t>J1</t>
  </si>
  <si>
    <t>PinHeader_1x03_P1.27mm_Horizontal</t>
  </si>
  <si>
    <t>Conn_01x03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</si>
  <si>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</si>
  <si>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</si>
  <si>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</si>
  <si>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</si>
  <si>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</si>
  <si>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</si>
  <si>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</si>
  <si>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</si>
  <si>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</si>
  <si>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</si>
  <si>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</si>
  <si>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</si>
  <si>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</si>
  <si>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</si>
  <si>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</si>
  <si>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</si>
  <si>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J7,J9,J11</t>
  </si>
  <si>
    <t>VTP_GND</t>
  </si>
  <si>
    <t>J2</t>
  </si>
  <si>
    <t>PinHeader_1x02_P1.27mm_Vertical</t>
  </si>
  <si>
    <t>Sensor_IO</t>
  </si>
  <si>
    <t>C</t>
  </si>
  <si>
    <t>J3</t>
  </si>
  <si>
    <t>SWDIO</t>
  </si>
  <si>
    <t>J4</t>
  </si>
  <si>
    <t>SWDCLK</t>
  </si>
  <si>
    <t>J5</t>
  </si>
  <si>
    <t>nReset</t>
  </si>
  <si>
    <t>J6,J8,J10</t>
  </si>
  <si>
    <t>VTP_Vcc</t>
  </si>
  <si>
    <t>R1,R3,R4,R5,R6,R7,R8</t>
  </si>
  <si>
    <t>R</t>
  </si>
  <si>
    <t>R2</t>
  </si>
  <si>
    <t xml:space="preserve"> </t>
  </si>
  <si>
    <t>Fournisseur</t>
  </si>
  <si>
    <t>Commutateur alim demo</t>
  </si>
  <si>
    <t>Demo only</t>
  </si>
  <si>
    <t>farnell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</si>
  <si>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</si>
  <si>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</si>
  <si>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</si>
  <si>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NYS224</t>
  </si>
  <si>
    <t>External supply only, cette référence peut -être moins chère</t>
  </si>
  <si>
    <t>https://fr.farnell.com/rean/nys224bg/fiche-male-6-35mm-2-voies-noire/dp/1813728?st=NYS224</t>
  </si>
  <si>
    <t>méthode de production</t>
  </si>
  <si>
    <t>matériaux</t>
  </si>
  <si>
    <t>Relay case bottom</t>
  </si>
  <si>
    <t>I3D multijet</t>
  </si>
  <si>
    <t>Nylon PA12 (gris)</t>
  </si>
  <si>
    <t>Sculpteo</t>
  </si>
  <si>
    <t>Relay case top</t>
  </si>
  <si>
    <t>Relay case cap</t>
  </si>
  <si>
    <t>Relay sens button</t>
  </si>
  <si>
    <t>Nylon PA12 (noir)</t>
  </si>
  <si>
    <t>Relay main button</t>
  </si>
  <si>
    <t>Relay slide button</t>
  </si>
  <si>
    <t>Grip frame</t>
  </si>
  <si>
    <t>Grip frame cap</t>
  </si>
  <si>
    <t>sky_r</t>
  </si>
  <si>
    <t>composant</t>
  </si>
  <si>
    <t>mécanique</t>
  </si>
  <si>
    <t>électronique</t>
  </si>
  <si>
    <t>sky_g</t>
  </si>
  <si>
    <t>misc</t>
  </si>
  <si>
    <t xml:space="preserve">total </t>
  </si>
  <si>
    <t>total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</si>
</sst>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1" fillId="2" borderId="1" xfId="1" applyBorder="1"/>
    <xf numFmtId="0" fontId="3" fillId="0" borderId="0" xfId="2" applyAlignment="1">
      <alignment shrinkToFit="1"/>
    </xf>
    <xf numFmtId="0" fontId="0" fillId="0" borderId="2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2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Lien hypertexte" xfId="2" builtinId="8"/>
    <cellStyle name="Neutre" xfId="1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KY_G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R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KY_G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KY_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26" Type="http://schemas.openxmlformats.org/officeDocument/2006/relationships/hyperlink" Target="https://fr.farnell.com/texas-instruments/ts5a3157dckr/analogue-switch-1-ch-sc-70-6/dp/3005462?st=TS5A3157DCKR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5" Type="http://schemas.openxmlformats.org/officeDocument/2006/relationships/hyperlink" Target="https://www.mouser.fr/ProductDetail/Texas-Instruments/TS5A3157DCKR?qs=sGAEpiMZZMtxrAS98ir%252Bs7bXVWBmMZ1p3rdwD%2FwipiQ%3D" TargetMode="External"/><Relationship Id="rId33" Type="http://schemas.openxmlformats.org/officeDocument/2006/relationships/queryTable" Target="../queryTables/queryTable3.xm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0" Type="http://schemas.openxmlformats.org/officeDocument/2006/relationships/hyperlink" Target="https://www.mouser.fr/ProductDetail/859-LTW-170TK" TargetMode="External"/><Relationship Id="rId29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24" Type="http://schemas.openxmlformats.org/officeDocument/2006/relationships/hyperlink" Target="https://fr.farnell.com/microchip/mcp6541t-i-ot/comp-pushpull-1-6v-sngl-5sot23/dp/1825063?st=MCP6541T-I_OT" TargetMode="External"/><Relationship Id="rId32" Type="http://schemas.openxmlformats.org/officeDocument/2006/relationships/queryTable" Target="../queryTables/queryTable2.xm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hyperlink" Target="https://www.mouser.fr/ProductDetail/Microchip-Technology/MCP6541T-I-OT?qs=%2Fha2pyFaduiNSaLFMjwcEnZOHjJFhYPPrvmJDlrB2ATFkZRh7lh3Rw%3D%3D" TargetMode="External"/><Relationship Id="rId28" Type="http://schemas.openxmlformats.org/officeDocument/2006/relationships/hyperlink" Target="https://www.mouser.fr/ProductDetail/Microchip-Technology/MCP4461-103E-ST?qs=sGAEpiMZZMuD%2F7PTYBwKqZLSLa2ge%2F0po%2FAEFThSL0M%3D" TargetMode="Externa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31" Type="http://schemas.openxmlformats.org/officeDocument/2006/relationships/queryTable" Target="../queryTables/queryTable1.xm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Relationship Id="rId27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30" Type="http://schemas.openxmlformats.org/officeDocument/2006/relationships/hyperlink" Target="https://www.mouser.fr/ProductDetail/Laird-Connectivity/453-00005?qs=sGAEpiMZZMsGelYiB%252BjhZoug4L%2FWODSMjbKo4CRGaLrDeWyb7x66Rg%3D%3D" TargetMode="External"/><Relationship Id="rId8" Type="http://schemas.openxmlformats.org/officeDocument/2006/relationships/hyperlink" Target="https://www.mouser.fr/ProductDetail/Omron-Electronics/B3S-1000?qs=sGAEpiMZZMsgGjVA3toVBGvOmVUWX0m0fClzO%252BgxoEQ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Laird-Connectivity/453-00005?qs=sGAEpiMZZMsGelYiB%252BjhZoug4L%2FWODSMjbKo4CRGaLrDeWyb7x66Rg%3D%3D" TargetMode="External"/><Relationship Id="rId3" Type="http://schemas.openxmlformats.org/officeDocument/2006/relationships/hyperlink" Target="https://www.mouser.fr/ProductDetail/Texas-Instruments/TS5A3157DCKR?qs=sGAEpiMZZMtxrAS98ir%252Bs7bXVWBmMZ1p3rdwD%2FwipiQ%3D" TargetMode="External"/><Relationship Id="rId7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2" Type="http://schemas.openxmlformats.org/officeDocument/2006/relationships/hyperlink" Target="https://fr.farnell.com/microchip/mcp6541t-i-ot/comp-pushpull-1-6v-sngl-5sot23/dp/1825063?st=MCP6541T-I_OT" TargetMode="External"/><Relationship Id="rId1" Type="http://schemas.openxmlformats.org/officeDocument/2006/relationships/hyperlink" Target="https://www.mouser.fr/ProductDetail/Microchip-Technology/MCP6541T-I-OT?qs=%2Fha2pyFaduiNSaLFMjwcEnZOHjJFhYPPrvmJDlrB2ATFkZRh7lh3Rw%3D%3D" TargetMode="External"/><Relationship Id="rId6" Type="http://schemas.openxmlformats.org/officeDocument/2006/relationships/hyperlink" Target="https://www.mouser.fr/ProductDetail/Microchip-Technology/MCP4461-103E-ST?qs=sGAEpiMZZMuD%2F7PTYBwKqZLSLa2ge%2F0po%2FAEFThSL0M%3D" TargetMode="External"/><Relationship Id="rId5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10" Type="http://schemas.openxmlformats.org/officeDocument/2006/relationships/queryTable" Target="../queryTables/queryTable5.xml"/><Relationship Id="rId4" Type="http://schemas.openxmlformats.org/officeDocument/2006/relationships/hyperlink" Target="https://fr.farnell.com/texas-instruments/ts5a3157dckr/analogue-switch-1-ch-sc-70-6/dp/3005462?st=TS5A3157DCKR" TargetMode="External"/><Relationship Id="rId9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rean/nys224bg/fiche-male-6-35mm-2-voies-noire/dp/1813728?st=NYS224" TargetMode="External"/><Relationship Id="rId2" Type="http://schemas.openxmlformats.org/officeDocument/2006/relationships/hyperlink" Target="https://fr.farnell.com/renata/cr-2032-mfr-rv/pile-bouton-3-broches-3v/dp/1823483?st=CR2032" TargetMode="External"/><Relationship Id="rId1" Type="http://schemas.openxmlformats.org/officeDocument/2006/relationships/hyperlink" Target="https://fr.farnell.com/nidec-copal/mfs201n-z/commut-glissiere-dpdt-1a-120v/dp/285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05" zoomScaleNormal="205" workbookViewId="0">
      <selection activeCell="D11" sqref="D11"/>
    </sheetView>
  </sheetViews>
  <sheetFormatPr baseColWidth="10" defaultRowHeight="15" x14ac:dyDescent="0.25"/>
  <cols>
    <col min="2" max="2" width="10.85546875" bestFit="1" customWidth="1"/>
    <col min="3" max="3" width="12.42578125" bestFit="1" customWidth="1"/>
  </cols>
  <sheetData>
    <row r="1" spans="1:3" x14ac:dyDescent="0.25">
      <c r="A1" t="s">
        <v>153</v>
      </c>
      <c r="B1" t="s">
        <v>154</v>
      </c>
      <c r="C1" t="s">
        <v>155</v>
      </c>
    </row>
    <row r="2" spans="1:3" x14ac:dyDescent="0.25">
      <c r="A2" t="s">
        <v>152</v>
      </c>
      <c r="B2">
        <f>SUM(mec_sky!F2:F7)</f>
        <v>51.660000000000004</v>
      </c>
      <c r="C2">
        <f>ele_sky_R!J46</f>
        <v>26.553000000000004</v>
      </c>
    </row>
    <row r="3" spans="1:3" x14ac:dyDescent="0.25">
      <c r="A3" t="s">
        <v>156</v>
      </c>
      <c r="B3">
        <f>SUM(mec_sky!F8:F9)</f>
        <v>30.93</v>
      </c>
      <c r="C3">
        <f>ele_sky_G!J22</f>
        <v>14.934999999999999</v>
      </c>
    </row>
    <row r="4" spans="1:3" x14ac:dyDescent="0.25">
      <c r="A4" t="s">
        <v>157</v>
      </c>
      <c r="B4" t="s">
        <v>14</v>
      </c>
      <c r="C4">
        <f>ele_sky_misc!F7</f>
        <v>5.43</v>
      </c>
    </row>
    <row r="6" spans="1:3" x14ac:dyDescent="0.25">
      <c r="A6" t="s">
        <v>158</v>
      </c>
      <c r="B6">
        <f>B2+B3</f>
        <v>82.59</v>
      </c>
      <c r="C6">
        <f>SUM(C2:C4)</f>
        <v>46.917999999999999</v>
      </c>
    </row>
    <row r="7" spans="1:3" x14ac:dyDescent="0.25">
      <c r="A7" t="s">
        <v>159</v>
      </c>
      <c r="B7" s="17">
        <f>B6+C6</f>
        <v>129.50800000000001</v>
      </c>
      <c r="C7" s="17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0" workbookViewId="0">
      <selection activeCell="P27" sqref="P27"/>
    </sheetView>
  </sheetViews>
  <sheetFormatPr baseColWidth="10" defaultRowHeight="15" x14ac:dyDescent="0.25"/>
  <cols>
    <col min="1" max="1" width="3" bestFit="1" customWidth="1"/>
    <col min="6" max="6" width="19" bestFit="1" customWidth="1"/>
  </cols>
  <sheetData>
    <row r="1" spans="1:12" x14ac:dyDescent="0.25">
      <c r="A1" s="1"/>
      <c r="B1" s="2"/>
      <c r="C1" s="2"/>
      <c r="D1" s="2"/>
      <c r="E1" s="2"/>
      <c r="F1" s="2"/>
      <c r="G1" s="19" t="s">
        <v>0</v>
      </c>
      <c r="H1" s="19"/>
      <c r="I1" s="19"/>
      <c r="J1" s="19" t="s">
        <v>1</v>
      </c>
      <c r="K1" s="19"/>
      <c r="L1" s="19"/>
    </row>
    <row r="2" spans="1:12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2" t="s">
        <v>9</v>
      </c>
      <c r="I2" s="2" t="s">
        <v>10</v>
      </c>
      <c r="J2" s="3" t="s">
        <v>8</v>
      </c>
      <c r="K2" s="2" t="s">
        <v>9</v>
      </c>
      <c r="L2" s="2" t="s">
        <v>10</v>
      </c>
    </row>
    <row r="3" spans="1:12" x14ac:dyDescent="0.25">
      <c r="A3">
        <f>1</f>
        <v>1</v>
      </c>
      <c r="B3" s="4" t="s">
        <v>11</v>
      </c>
      <c r="C3" s="4" t="s">
        <v>12</v>
      </c>
      <c r="D3" s="4">
        <v>1</v>
      </c>
      <c r="E3" s="4" t="s">
        <v>13</v>
      </c>
      <c r="F3" s="5" t="s">
        <v>14</v>
      </c>
      <c r="G3" s="6" t="s">
        <v>15</v>
      </c>
      <c r="H3" s="4">
        <v>1.85</v>
      </c>
      <c r="I3" s="4">
        <f>H3*D3</f>
        <v>1.85</v>
      </c>
      <c r="J3" s="6" t="s">
        <v>16</v>
      </c>
      <c r="K3" s="4">
        <v>2.16</v>
      </c>
      <c r="L3" s="4">
        <f>K3*D3</f>
        <v>2.16</v>
      </c>
    </row>
    <row r="4" spans="1:12" x14ac:dyDescent="0.25">
      <c r="A4">
        <f>A3+1</f>
        <v>2</v>
      </c>
      <c r="B4" s="4" t="s">
        <v>17</v>
      </c>
      <c r="C4" s="4" t="s">
        <v>18</v>
      </c>
      <c r="D4" s="4">
        <v>1</v>
      </c>
      <c r="E4" s="4" t="s">
        <v>19</v>
      </c>
      <c r="F4" s="5" t="s">
        <v>14</v>
      </c>
      <c r="G4" s="6" t="s">
        <v>20</v>
      </c>
      <c r="H4" s="4">
        <v>1.28</v>
      </c>
      <c r="I4" s="4">
        <f t="shared" ref="I4:I18" si="0">H4*D4</f>
        <v>1.28</v>
      </c>
      <c r="J4" s="6" t="s">
        <v>21</v>
      </c>
      <c r="K4" s="4">
        <v>1.05</v>
      </c>
      <c r="L4" s="4">
        <f t="shared" ref="L4:L20" si="1">K4*D4</f>
        <v>1.05</v>
      </c>
    </row>
    <row r="5" spans="1:12" x14ac:dyDescent="0.25">
      <c r="A5">
        <f t="shared" ref="A5:A20" si="2">A4+1</f>
        <v>3</v>
      </c>
      <c r="B5" s="4" t="s">
        <v>22</v>
      </c>
      <c r="C5" s="4" t="s">
        <v>23</v>
      </c>
      <c r="D5" s="4">
        <v>4</v>
      </c>
      <c r="E5" s="4" t="s">
        <v>24</v>
      </c>
      <c r="F5" s="5" t="s">
        <v>25</v>
      </c>
      <c r="G5" s="5" t="s">
        <v>14</v>
      </c>
      <c r="H5" s="4">
        <v>0</v>
      </c>
      <c r="I5" s="4">
        <f t="shared" si="0"/>
        <v>0</v>
      </c>
      <c r="J5" s="5" t="s">
        <v>14</v>
      </c>
      <c r="K5" s="4">
        <v>0</v>
      </c>
      <c r="L5" s="4">
        <f t="shared" si="1"/>
        <v>0</v>
      </c>
    </row>
    <row r="6" spans="1:12" x14ac:dyDescent="0.25">
      <c r="A6">
        <f t="shared" si="2"/>
        <v>4</v>
      </c>
      <c r="B6" s="4" t="s">
        <v>26</v>
      </c>
      <c r="C6" s="4" t="s">
        <v>27</v>
      </c>
      <c r="D6" s="4">
        <v>3</v>
      </c>
      <c r="E6" s="4" t="s">
        <v>24</v>
      </c>
      <c r="F6" s="5" t="s">
        <v>25</v>
      </c>
      <c r="G6" s="5" t="s">
        <v>14</v>
      </c>
      <c r="H6" s="4">
        <v>0</v>
      </c>
      <c r="I6" s="4">
        <f t="shared" si="0"/>
        <v>0</v>
      </c>
      <c r="J6" s="5" t="s">
        <v>14</v>
      </c>
      <c r="K6" s="4">
        <v>0</v>
      </c>
      <c r="L6" s="4">
        <f t="shared" si="1"/>
        <v>0</v>
      </c>
    </row>
    <row r="7" spans="1:12" x14ac:dyDescent="0.25">
      <c r="A7">
        <f t="shared" si="2"/>
        <v>5</v>
      </c>
      <c r="B7" s="4" t="s">
        <v>28</v>
      </c>
      <c r="C7" s="4">
        <v>45300005</v>
      </c>
      <c r="D7" s="4">
        <v>1</v>
      </c>
      <c r="E7" s="4" t="s">
        <v>29</v>
      </c>
      <c r="F7" s="4" t="s">
        <v>30</v>
      </c>
      <c r="G7" s="6" t="s">
        <v>31</v>
      </c>
      <c r="H7" s="7">
        <v>6.71</v>
      </c>
      <c r="I7" s="4">
        <f t="shared" si="0"/>
        <v>6.71</v>
      </c>
      <c r="J7" s="8" t="s">
        <v>32</v>
      </c>
      <c r="K7" s="7">
        <v>8.23</v>
      </c>
      <c r="L7" s="4">
        <f t="shared" si="1"/>
        <v>8.23</v>
      </c>
    </row>
    <row r="8" spans="1:12" x14ac:dyDescent="0.25">
      <c r="A8">
        <f t="shared" si="2"/>
        <v>6</v>
      </c>
      <c r="B8" s="4" t="s">
        <v>33</v>
      </c>
      <c r="C8" s="4" t="s">
        <v>34</v>
      </c>
      <c r="D8" s="4">
        <v>4</v>
      </c>
      <c r="E8" s="4" t="s">
        <v>35</v>
      </c>
      <c r="F8" s="5" t="s">
        <v>36</v>
      </c>
      <c r="G8" s="5" t="s">
        <v>14</v>
      </c>
      <c r="H8" s="4">
        <v>0.45</v>
      </c>
      <c r="I8" s="4">
        <f t="shared" si="0"/>
        <v>1.8</v>
      </c>
      <c r="J8" s="5" t="s">
        <v>14</v>
      </c>
      <c r="K8" s="4">
        <v>0.45</v>
      </c>
      <c r="L8" s="4">
        <f t="shared" si="1"/>
        <v>1.8</v>
      </c>
    </row>
    <row r="9" spans="1:12" x14ac:dyDescent="0.25">
      <c r="A9">
        <f t="shared" si="2"/>
        <v>7</v>
      </c>
      <c r="B9" s="4" t="s">
        <v>37</v>
      </c>
      <c r="C9" s="4" t="s">
        <v>34</v>
      </c>
      <c r="D9" s="4">
        <v>2</v>
      </c>
      <c r="E9" s="4" t="s">
        <v>38</v>
      </c>
      <c r="F9" s="5" t="s">
        <v>36</v>
      </c>
      <c r="G9" s="5" t="s">
        <v>14</v>
      </c>
      <c r="H9" s="4">
        <v>0.45</v>
      </c>
      <c r="I9" s="4">
        <f t="shared" si="0"/>
        <v>0.9</v>
      </c>
      <c r="J9" s="5" t="s">
        <v>14</v>
      </c>
      <c r="K9" s="4">
        <v>0.45</v>
      </c>
      <c r="L9" s="4">
        <f t="shared" si="1"/>
        <v>0.9</v>
      </c>
    </row>
    <row r="10" spans="1:12" x14ac:dyDescent="0.25">
      <c r="A10">
        <f t="shared" si="2"/>
        <v>8</v>
      </c>
      <c r="B10" s="4" t="s">
        <v>39</v>
      </c>
      <c r="C10" s="4" t="s">
        <v>40</v>
      </c>
      <c r="D10" s="4">
        <v>1</v>
      </c>
      <c r="E10" s="4" t="s">
        <v>41</v>
      </c>
      <c r="F10" s="5" t="s">
        <v>36</v>
      </c>
      <c r="G10" s="5" t="s">
        <v>14</v>
      </c>
      <c r="H10" s="4">
        <v>0.45</v>
      </c>
      <c r="I10" s="4">
        <f t="shared" si="0"/>
        <v>0.45</v>
      </c>
      <c r="J10" s="5" t="s">
        <v>14</v>
      </c>
      <c r="K10" s="4">
        <v>0.45</v>
      </c>
      <c r="L10" s="4">
        <f t="shared" si="1"/>
        <v>0.45</v>
      </c>
    </row>
    <row r="11" spans="1:12" x14ac:dyDescent="0.25">
      <c r="A11">
        <f t="shared" si="2"/>
        <v>9</v>
      </c>
      <c r="B11" s="4" t="s">
        <v>42</v>
      </c>
      <c r="C11" s="4" t="s">
        <v>43</v>
      </c>
      <c r="D11" s="4">
        <v>3</v>
      </c>
      <c r="E11" s="4" t="s">
        <v>44</v>
      </c>
      <c r="F11" s="5" t="s">
        <v>14</v>
      </c>
      <c r="G11" s="6" t="s">
        <v>45</v>
      </c>
      <c r="H11" s="7">
        <v>0.53100000000000003</v>
      </c>
      <c r="I11" s="4">
        <f t="shared" si="0"/>
        <v>1.593</v>
      </c>
      <c r="J11" s="6" t="s">
        <v>46</v>
      </c>
      <c r="K11" s="7">
        <v>0.58199999999999996</v>
      </c>
      <c r="L11" s="4">
        <f t="shared" si="1"/>
        <v>1.746</v>
      </c>
    </row>
    <row r="12" spans="1:12" x14ac:dyDescent="0.25">
      <c r="A12">
        <f t="shared" si="2"/>
        <v>10</v>
      </c>
      <c r="B12" s="4" t="s">
        <v>47</v>
      </c>
      <c r="C12" s="4" t="s">
        <v>48</v>
      </c>
      <c r="D12" s="4">
        <v>1</v>
      </c>
      <c r="E12" s="4" t="s">
        <v>49</v>
      </c>
      <c r="F12" s="5" t="s">
        <v>14</v>
      </c>
      <c r="G12" s="6" t="s">
        <v>50</v>
      </c>
      <c r="H12" s="7">
        <v>0.35099999999999998</v>
      </c>
      <c r="I12" s="4">
        <f t="shared" si="0"/>
        <v>0.35099999999999998</v>
      </c>
      <c r="J12" s="6" t="s">
        <v>51</v>
      </c>
      <c r="K12" s="7">
        <v>0.27100000000000002</v>
      </c>
      <c r="L12" s="4">
        <f t="shared" si="1"/>
        <v>0.27100000000000002</v>
      </c>
    </row>
    <row r="13" spans="1:12" x14ac:dyDescent="0.25">
      <c r="A13">
        <f t="shared" si="2"/>
        <v>11</v>
      </c>
      <c r="B13" s="4" t="s">
        <v>52</v>
      </c>
      <c r="C13" s="4" t="s">
        <v>53</v>
      </c>
      <c r="D13" s="4">
        <v>1</v>
      </c>
      <c r="E13" s="4" t="s">
        <v>54</v>
      </c>
      <c r="F13" s="5" t="s">
        <v>14</v>
      </c>
      <c r="G13" s="6" t="s">
        <v>55</v>
      </c>
      <c r="H13" s="4">
        <v>0.45</v>
      </c>
      <c r="I13" s="4">
        <f t="shared" si="0"/>
        <v>0.45</v>
      </c>
      <c r="J13" s="6" t="s">
        <v>56</v>
      </c>
      <c r="K13" s="4">
        <v>0.442</v>
      </c>
      <c r="L13" s="4">
        <f t="shared" si="1"/>
        <v>0.442</v>
      </c>
    </row>
    <row r="14" spans="1:12" x14ac:dyDescent="0.25">
      <c r="A14">
        <f t="shared" si="2"/>
        <v>12</v>
      </c>
      <c r="B14" s="4" t="s">
        <v>57</v>
      </c>
      <c r="C14" s="4" t="s">
        <v>58</v>
      </c>
      <c r="D14" s="4">
        <v>1</v>
      </c>
      <c r="E14" s="9" t="s">
        <v>59</v>
      </c>
      <c r="F14" s="5" t="s">
        <v>14</v>
      </c>
      <c r="G14" s="6" t="s">
        <v>60</v>
      </c>
      <c r="H14" s="4">
        <v>0.108</v>
      </c>
      <c r="I14" s="4">
        <f t="shared" si="0"/>
        <v>0.108</v>
      </c>
      <c r="J14" s="6" t="s">
        <v>61</v>
      </c>
      <c r="K14" s="4">
        <v>0.125</v>
      </c>
      <c r="L14" s="4">
        <f t="shared" si="1"/>
        <v>0.125</v>
      </c>
    </row>
    <row r="15" spans="1:12" x14ac:dyDescent="0.25">
      <c r="A15">
        <f t="shared" si="2"/>
        <v>13</v>
      </c>
      <c r="B15" s="4" t="s">
        <v>62</v>
      </c>
      <c r="C15" s="4" t="s">
        <v>63</v>
      </c>
      <c r="D15" s="4">
        <v>1</v>
      </c>
      <c r="E15" s="4" t="s">
        <v>64</v>
      </c>
      <c r="F15" s="5" t="s">
        <v>14</v>
      </c>
      <c r="G15" s="6" t="s">
        <v>65</v>
      </c>
      <c r="H15" s="4">
        <v>0.621</v>
      </c>
      <c r="I15" s="4">
        <f t="shared" si="0"/>
        <v>0.621</v>
      </c>
      <c r="J15" s="6" t="s">
        <v>66</v>
      </c>
      <c r="K15" s="4">
        <v>0.57099999999999995</v>
      </c>
      <c r="L15" s="4">
        <f t="shared" si="1"/>
        <v>0.57099999999999995</v>
      </c>
    </row>
    <row r="16" spans="1:12" x14ac:dyDescent="0.25">
      <c r="A16">
        <f t="shared" si="2"/>
        <v>14</v>
      </c>
      <c r="B16" s="4" t="s">
        <v>67</v>
      </c>
      <c r="C16" s="4" t="s">
        <v>68</v>
      </c>
      <c r="D16" s="4">
        <v>1</v>
      </c>
      <c r="E16" t="s">
        <v>69</v>
      </c>
      <c r="F16" s="5" t="s">
        <v>14</v>
      </c>
      <c r="G16" s="10" t="s">
        <v>70</v>
      </c>
      <c r="H16" s="4">
        <v>0.34200000000000003</v>
      </c>
      <c r="I16" s="4">
        <f t="shared" si="0"/>
        <v>0.34200000000000003</v>
      </c>
      <c r="J16" s="6" t="s">
        <v>71</v>
      </c>
      <c r="K16" s="4">
        <v>0.307</v>
      </c>
      <c r="L16" s="4">
        <f t="shared" si="1"/>
        <v>0.307</v>
      </c>
    </row>
    <row r="17" spans="1:12" x14ac:dyDescent="0.25">
      <c r="A17">
        <f t="shared" si="2"/>
        <v>15</v>
      </c>
      <c r="B17" s="4" t="s">
        <v>72</v>
      </c>
      <c r="C17" s="4" t="s">
        <v>68</v>
      </c>
      <c r="D17" s="4">
        <v>1</v>
      </c>
      <c r="E17" t="s">
        <v>73</v>
      </c>
      <c r="F17" s="4" t="s">
        <v>74</v>
      </c>
      <c r="G17" s="6" t="s">
        <v>75</v>
      </c>
      <c r="H17" s="4">
        <v>0.41</v>
      </c>
      <c r="I17" s="4">
        <f t="shared" si="0"/>
        <v>0.41</v>
      </c>
      <c r="J17" s="6" t="s">
        <v>76</v>
      </c>
      <c r="K17" s="4">
        <v>0.36099999999999999</v>
      </c>
      <c r="L17" s="4">
        <f t="shared" si="1"/>
        <v>0.36099999999999999</v>
      </c>
    </row>
    <row r="18" spans="1:12" x14ac:dyDescent="0.25">
      <c r="A18">
        <f t="shared" si="2"/>
        <v>16</v>
      </c>
      <c r="B18" s="4" t="s">
        <v>77</v>
      </c>
      <c r="C18" s="4" t="s">
        <v>78</v>
      </c>
      <c r="D18" s="4">
        <v>1</v>
      </c>
      <c r="E18" s="4" t="s">
        <v>79</v>
      </c>
      <c r="F18" s="5" t="s">
        <v>36</v>
      </c>
      <c r="G18" s="5" t="s">
        <v>14</v>
      </c>
      <c r="H18" s="4">
        <v>0.45</v>
      </c>
      <c r="I18" s="4">
        <f t="shared" si="0"/>
        <v>0.45</v>
      </c>
      <c r="J18" s="5" t="s">
        <v>14</v>
      </c>
      <c r="K18" s="4">
        <v>0.45</v>
      </c>
      <c r="L18" s="4">
        <f t="shared" si="1"/>
        <v>0.45</v>
      </c>
    </row>
    <row r="19" spans="1:12" x14ac:dyDescent="0.25">
      <c r="A19">
        <f t="shared" si="2"/>
        <v>17</v>
      </c>
      <c r="B19" s="11" t="s">
        <v>14</v>
      </c>
      <c r="C19" s="11" t="s">
        <v>80</v>
      </c>
      <c r="D19" s="11">
        <v>1</v>
      </c>
      <c r="E19" s="11" t="s">
        <v>81</v>
      </c>
      <c r="F19" s="5" t="s">
        <v>14</v>
      </c>
      <c r="G19" s="5" t="s">
        <v>14</v>
      </c>
      <c r="H19" s="5" t="s">
        <v>14</v>
      </c>
      <c r="I19" s="5" t="s">
        <v>14</v>
      </c>
      <c r="J19" s="10" t="s">
        <v>82</v>
      </c>
      <c r="K19" s="11">
        <v>1.66</v>
      </c>
      <c r="L19" s="11">
        <f t="shared" si="1"/>
        <v>1.66</v>
      </c>
    </row>
    <row r="20" spans="1:12" x14ac:dyDescent="0.25">
      <c r="A20">
        <f t="shared" si="2"/>
        <v>18</v>
      </c>
      <c r="B20" s="11" t="s">
        <v>14</v>
      </c>
      <c r="C20" s="11" t="s">
        <v>83</v>
      </c>
      <c r="D20" s="11">
        <v>2</v>
      </c>
      <c r="E20" s="11" t="s">
        <v>84</v>
      </c>
      <c r="F20" s="5" t="s">
        <v>85</v>
      </c>
      <c r="G20" s="5" t="s">
        <v>14</v>
      </c>
      <c r="H20" s="5" t="s">
        <v>14</v>
      </c>
      <c r="I20" s="5" t="s">
        <v>14</v>
      </c>
      <c r="J20" s="10" t="s">
        <v>86</v>
      </c>
      <c r="K20" s="11">
        <f>0.575/5</f>
        <v>0.11499999999999999</v>
      </c>
      <c r="L20" s="11">
        <f t="shared" si="1"/>
        <v>0.22999999999999998</v>
      </c>
    </row>
    <row r="21" spans="1:12" x14ac:dyDescent="0.25">
      <c r="A21" s="4"/>
      <c r="B21" s="4"/>
      <c r="C21" s="4"/>
      <c r="D21" s="4"/>
      <c r="E21" s="4"/>
      <c r="F21" s="4"/>
      <c r="G21" s="19" t="s">
        <v>0</v>
      </c>
      <c r="H21" s="19"/>
      <c r="I21" s="19"/>
      <c r="J21" s="19" t="s">
        <v>1</v>
      </c>
      <c r="K21" s="19"/>
      <c r="L21" s="19"/>
    </row>
    <row r="22" spans="1:12" x14ac:dyDescent="0.25">
      <c r="A22" s="4" t="s">
        <v>2</v>
      </c>
      <c r="B22" s="4" t="s">
        <v>3</v>
      </c>
      <c r="C22" s="4" t="s">
        <v>4</v>
      </c>
      <c r="D22" s="4" t="s">
        <v>5</v>
      </c>
      <c r="E22" s="4" t="s">
        <v>6</v>
      </c>
      <c r="F22" s="4" t="s">
        <v>7</v>
      </c>
      <c r="G22" s="2" t="s">
        <v>8</v>
      </c>
      <c r="H22" s="2" t="s">
        <v>9</v>
      </c>
      <c r="I22" s="2" t="s">
        <v>10</v>
      </c>
      <c r="J22" s="2" t="s">
        <v>8</v>
      </c>
      <c r="K22" s="2" t="s">
        <v>9</v>
      </c>
      <c r="L22" s="2" t="s">
        <v>10</v>
      </c>
    </row>
    <row r="23" spans="1:12" x14ac:dyDescent="0.25">
      <c r="A23" s="4">
        <v>1</v>
      </c>
      <c r="B23" s="4" t="s">
        <v>91</v>
      </c>
      <c r="C23" s="4" t="s">
        <v>92</v>
      </c>
      <c r="D23" s="4">
        <v>1</v>
      </c>
      <c r="E23" s="4" t="s">
        <v>93</v>
      </c>
      <c r="F23" s="4" t="s">
        <v>25</v>
      </c>
      <c r="G23" s="4" t="s">
        <v>14</v>
      </c>
      <c r="H23" s="4">
        <v>0</v>
      </c>
      <c r="I23" s="4">
        <f>H23*D23</f>
        <v>0</v>
      </c>
      <c r="J23" s="4" t="s">
        <v>14</v>
      </c>
      <c r="K23" s="4">
        <v>0</v>
      </c>
      <c r="L23" s="4">
        <f>K23*D23</f>
        <v>0</v>
      </c>
    </row>
    <row r="24" spans="1:12" x14ac:dyDescent="0.25">
      <c r="A24" s="4">
        <v>2</v>
      </c>
      <c r="B24" s="4" t="s">
        <v>94</v>
      </c>
      <c r="C24" s="4" t="s">
        <v>95</v>
      </c>
      <c r="D24" s="4">
        <v>1</v>
      </c>
      <c r="E24" s="4" t="s">
        <v>96</v>
      </c>
      <c r="F24" s="4"/>
      <c r="G24" s="6" t="s">
        <v>97</v>
      </c>
      <c r="H24" s="4">
        <v>0.32400000000000001</v>
      </c>
      <c r="I24" s="4">
        <f t="shared" ref="I24:I36" si="3">H24*D24</f>
        <v>0.32400000000000001</v>
      </c>
      <c r="J24" s="6" t="s">
        <v>98</v>
      </c>
      <c r="K24" s="4">
        <v>0.33400000000000002</v>
      </c>
      <c r="L24" s="4">
        <f t="shared" ref="L24:L36" si="4">K24*D24</f>
        <v>0.33400000000000002</v>
      </c>
    </row>
    <row r="25" spans="1:12" x14ac:dyDescent="0.25">
      <c r="A25" s="4">
        <v>3</v>
      </c>
      <c r="B25" s="4" t="s">
        <v>52</v>
      </c>
      <c r="C25" s="4" t="s">
        <v>99</v>
      </c>
      <c r="D25" s="4">
        <v>1</v>
      </c>
      <c r="E25" s="4" t="s">
        <v>100</v>
      </c>
      <c r="F25" s="4"/>
      <c r="G25" s="6" t="s">
        <v>101</v>
      </c>
      <c r="H25" s="4">
        <v>0.36899999999999999</v>
      </c>
      <c r="I25" s="4">
        <f t="shared" si="3"/>
        <v>0.36899999999999999</v>
      </c>
      <c r="J25" s="6" t="s">
        <v>102</v>
      </c>
      <c r="K25" s="4">
        <v>0.33100000000000002</v>
      </c>
      <c r="L25" s="4">
        <f t="shared" si="4"/>
        <v>0.33100000000000002</v>
      </c>
    </row>
    <row r="26" spans="1:12" x14ac:dyDescent="0.25">
      <c r="A26" s="4">
        <v>4</v>
      </c>
      <c r="B26" s="4" t="s">
        <v>103</v>
      </c>
      <c r="C26" s="4" t="s">
        <v>104</v>
      </c>
      <c r="D26" s="4">
        <v>1</v>
      </c>
      <c r="E26" s="4" t="s">
        <v>105</v>
      </c>
      <c r="F26" s="4"/>
      <c r="G26" s="6" t="s">
        <v>106</v>
      </c>
      <c r="H26" s="4">
        <v>1.69</v>
      </c>
      <c r="I26" s="4">
        <f t="shared" si="3"/>
        <v>1.69</v>
      </c>
      <c r="J26" s="6" t="s">
        <v>107</v>
      </c>
      <c r="K26" s="4">
        <v>1.74</v>
      </c>
      <c r="L26" s="4">
        <f t="shared" si="4"/>
        <v>1.74</v>
      </c>
    </row>
    <row r="27" spans="1:12" x14ac:dyDescent="0.25">
      <c r="A27" s="4">
        <v>5</v>
      </c>
      <c r="B27" s="4" t="s">
        <v>28</v>
      </c>
      <c r="C27" s="4">
        <v>45300005</v>
      </c>
      <c r="D27" s="4">
        <v>1</v>
      </c>
      <c r="E27" s="4" t="s">
        <v>29</v>
      </c>
      <c r="F27" s="4" t="s">
        <v>30</v>
      </c>
      <c r="G27" s="6" t="s">
        <v>108</v>
      </c>
      <c r="H27" s="4">
        <v>4.6399999999999997</v>
      </c>
      <c r="I27" s="4">
        <f t="shared" si="3"/>
        <v>4.6399999999999997</v>
      </c>
      <c r="J27" s="6" t="s">
        <v>109</v>
      </c>
      <c r="K27" s="4">
        <v>5.88</v>
      </c>
      <c r="L27" s="4">
        <f t="shared" si="4"/>
        <v>5.88</v>
      </c>
    </row>
    <row r="28" spans="1:12" x14ac:dyDescent="0.25">
      <c r="A28" s="4">
        <v>6</v>
      </c>
      <c r="B28" s="4" t="s">
        <v>110</v>
      </c>
      <c r="C28" s="4" t="s">
        <v>23</v>
      </c>
      <c r="D28" s="4">
        <v>3</v>
      </c>
      <c r="E28" s="4" t="s">
        <v>111</v>
      </c>
      <c r="F28" s="4" t="s">
        <v>25</v>
      </c>
      <c r="G28" s="4" t="s">
        <v>14</v>
      </c>
      <c r="H28" s="4">
        <v>0</v>
      </c>
      <c r="I28" s="4">
        <f t="shared" si="3"/>
        <v>0</v>
      </c>
      <c r="J28" s="4" t="s">
        <v>14</v>
      </c>
      <c r="K28" s="4">
        <v>0</v>
      </c>
      <c r="L28" s="4">
        <f t="shared" si="4"/>
        <v>0</v>
      </c>
    </row>
    <row r="29" spans="1:12" x14ac:dyDescent="0.25">
      <c r="A29" s="4">
        <v>7</v>
      </c>
      <c r="B29" s="4" t="s">
        <v>112</v>
      </c>
      <c r="C29" s="4" t="s">
        <v>113</v>
      </c>
      <c r="D29" s="4">
        <v>1</v>
      </c>
      <c r="E29" s="4" t="s">
        <v>114</v>
      </c>
      <c r="F29" s="4" t="s">
        <v>25</v>
      </c>
      <c r="G29" s="4" t="s">
        <v>14</v>
      </c>
      <c r="H29" s="4">
        <v>0</v>
      </c>
      <c r="I29" s="4">
        <f t="shared" si="3"/>
        <v>0</v>
      </c>
      <c r="J29" s="4" t="s">
        <v>14</v>
      </c>
      <c r="K29" s="4">
        <v>0</v>
      </c>
      <c r="L29" s="4">
        <f t="shared" si="4"/>
        <v>0</v>
      </c>
    </row>
    <row r="30" spans="1:12" x14ac:dyDescent="0.25">
      <c r="A30" s="4">
        <v>8</v>
      </c>
      <c r="B30" s="4" t="s">
        <v>39</v>
      </c>
      <c r="C30" s="4" t="s">
        <v>78</v>
      </c>
      <c r="D30" s="4">
        <v>1</v>
      </c>
      <c r="E30" s="4" t="s">
        <v>115</v>
      </c>
      <c r="F30" s="4" t="s">
        <v>36</v>
      </c>
      <c r="G30" s="5"/>
      <c r="H30" s="4">
        <v>0.45</v>
      </c>
      <c r="I30" s="4">
        <f t="shared" si="3"/>
        <v>0.45</v>
      </c>
      <c r="J30" s="5"/>
      <c r="K30" s="4">
        <v>0.45</v>
      </c>
      <c r="L30" s="4">
        <f t="shared" si="4"/>
        <v>0.45</v>
      </c>
    </row>
    <row r="31" spans="1:12" x14ac:dyDescent="0.25">
      <c r="A31" s="4">
        <v>9</v>
      </c>
      <c r="B31" s="4" t="s">
        <v>116</v>
      </c>
      <c r="C31" s="4" t="s">
        <v>23</v>
      </c>
      <c r="D31" s="4">
        <v>1</v>
      </c>
      <c r="E31" s="4" t="s">
        <v>117</v>
      </c>
      <c r="F31" s="4" t="s">
        <v>25</v>
      </c>
      <c r="G31" s="4" t="s">
        <v>14</v>
      </c>
      <c r="H31" s="4">
        <v>0</v>
      </c>
      <c r="I31" s="4">
        <f t="shared" si="3"/>
        <v>0</v>
      </c>
      <c r="J31" s="4" t="s">
        <v>14</v>
      </c>
      <c r="K31" s="4">
        <v>0</v>
      </c>
      <c r="L31" s="4">
        <f t="shared" si="4"/>
        <v>0</v>
      </c>
    </row>
    <row r="32" spans="1:12" x14ac:dyDescent="0.25">
      <c r="A32" s="4">
        <v>10</v>
      </c>
      <c r="B32" s="4" t="s">
        <v>118</v>
      </c>
      <c r="C32" s="4" t="s">
        <v>23</v>
      </c>
      <c r="D32" s="4">
        <v>1</v>
      </c>
      <c r="E32" s="4" t="s">
        <v>119</v>
      </c>
      <c r="F32" s="4" t="s">
        <v>25</v>
      </c>
      <c r="G32" s="4" t="s">
        <v>14</v>
      </c>
      <c r="H32" s="4">
        <v>0</v>
      </c>
      <c r="I32" s="4">
        <f t="shared" si="3"/>
        <v>0</v>
      </c>
      <c r="J32" s="4" t="s">
        <v>14</v>
      </c>
      <c r="K32" s="4">
        <v>0</v>
      </c>
      <c r="L32" s="4">
        <f t="shared" si="4"/>
        <v>0</v>
      </c>
    </row>
    <row r="33" spans="1:12" x14ac:dyDescent="0.25">
      <c r="A33" s="4">
        <v>11</v>
      </c>
      <c r="B33" s="4" t="s">
        <v>120</v>
      </c>
      <c r="C33" s="4" t="s">
        <v>23</v>
      </c>
      <c r="D33" s="4">
        <v>1</v>
      </c>
      <c r="E33" s="4" t="s">
        <v>121</v>
      </c>
      <c r="F33" s="4" t="s">
        <v>25</v>
      </c>
      <c r="G33" s="4" t="s">
        <v>14</v>
      </c>
      <c r="H33" s="4">
        <v>0</v>
      </c>
      <c r="I33" s="4">
        <f t="shared" si="3"/>
        <v>0</v>
      </c>
      <c r="J33" s="4" t="s">
        <v>14</v>
      </c>
      <c r="K33" s="4">
        <v>0</v>
      </c>
      <c r="L33" s="4">
        <f t="shared" si="4"/>
        <v>0</v>
      </c>
    </row>
    <row r="34" spans="1:12" x14ac:dyDescent="0.25">
      <c r="A34" s="4">
        <v>12</v>
      </c>
      <c r="B34" s="4" t="s">
        <v>122</v>
      </c>
      <c r="C34" s="4" t="s">
        <v>23</v>
      </c>
      <c r="D34" s="4">
        <v>3</v>
      </c>
      <c r="E34" s="4" t="s">
        <v>123</v>
      </c>
      <c r="F34" s="4" t="s">
        <v>25</v>
      </c>
      <c r="G34" s="4" t="s">
        <v>14</v>
      </c>
      <c r="H34" s="4">
        <v>0</v>
      </c>
      <c r="I34" s="4">
        <f t="shared" si="3"/>
        <v>0</v>
      </c>
      <c r="J34" s="4" t="s">
        <v>14</v>
      </c>
      <c r="K34" s="4">
        <v>0</v>
      </c>
      <c r="L34" s="4">
        <f t="shared" si="4"/>
        <v>0</v>
      </c>
    </row>
    <row r="35" spans="1:12" x14ac:dyDescent="0.25">
      <c r="A35" s="4">
        <v>13</v>
      </c>
      <c r="B35" s="4" t="s">
        <v>124</v>
      </c>
      <c r="C35" s="4" t="s">
        <v>34</v>
      </c>
      <c r="D35" s="4">
        <v>7</v>
      </c>
      <c r="E35" s="4" t="s">
        <v>125</v>
      </c>
      <c r="F35" s="4" t="s">
        <v>36</v>
      </c>
      <c r="G35" s="5"/>
      <c r="H35" s="4">
        <v>0.45</v>
      </c>
      <c r="I35" s="4">
        <f t="shared" si="3"/>
        <v>3.15</v>
      </c>
      <c r="J35" s="5"/>
      <c r="K35" s="4">
        <v>0.45</v>
      </c>
      <c r="L35" s="4">
        <f t="shared" si="4"/>
        <v>3.15</v>
      </c>
    </row>
    <row r="36" spans="1:12" x14ac:dyDescent="0.25">
      <c r="A36" s="4">
        <v>14</v>
      </c>
      <c r="B36" s="4" t="s">
        <v>126</v>
      </c>
      <c r="C36" s="4" t="s">
        <v>34</v>
      </c>
      <c r="D36" s="4">
        <v>1</v>
      </c>
      <c r="E36" s="4" t="s">
        <v>35</v>
      </c>
      <c r="F36" s="4" t="s">
        <v>36</v>
      </c>
      <c r="G36" s="5"/>
      <c r="H36" s="4">
        <v>0.45</v>
      </c>
      <c r="I36" s="4">
        <f t="shared" si="3"/>
        <v>0.45</v>
      </c>
      <c r="J36" s="5"/>
      <c r="K36" s="4">
        <v>0.45</v>
      </c>
      <c r="L36" s="4">
        <f t="shared" si="4"/>
        <v>0.45</v>
      </c>
    </row>
    <row r="38" spans="1:12" x14ac:dyDescent="0.25">
      <c r="I38" t="s">
        <v>127</v>
      </c>
    </row>
    <row r="39" spans="1:12" x14ac:dyDescent="0.25">
      <c r="I39" t="s">
        <v>127</v>
      </c>
    </row>
    <row r="40" spans="1:12" x14ac:dyDescent="0.25">
      <c r="F40" s="16" t="s">
        <v>87</v>
      </c>
      <c r="G40" s="18">
        <f>SUM(I23:I36)</f>
        <v>11.072999999999999</v>
      </c>
      <c r="H40" s="18"/>
      <c r="I40" s="16" t="s">
        <v>88</v>
      </c>
      <c r="J40" s="18">
        <f>SUM(L23:L36)</f>
        <v>12.334999999999999</v>
      </c>
      <c r="K40" s="18"/>
      <c r="L40" s="16" t="s">
        <v>88</v>
      </c>
    </row>
    <row r="41" spans="1:12" x14ac:dyDescent="0.25">
      <c r="F41" s="16" t="s">
        <v>89</v>
      </c>
      <c r="G41" s="18">
        <v>2.6</v>
      </c>
      <c r="H41" s="18"/>
      <c r="I41" s="16" t="s">
        <v>88</v>
      </c>
      <c r="J41" s="18">
        <v>2.6</v>
      </c>
      <c r="K41" s="18"/>
      <c r="L41" s="16" t="s">
        <v>88</v>
      </c>
    </row>
    <row r="42" spans="1:12" x14ac:dyDescent="0.25">
      <c r="F42" s="16" t="s">
        <v>90</v>
      </c>
      <c r="G42" s="18">
        <f>G41+G40</f>
        <v>13.672999999999998</v>
      </c>
      <c r="H42" s="18"/>
      <c r="I42" s="16" t="s">
        <v>88</v>
      </c>
      <c r="J42" s="18">
        <f>J41+J40</f>
        <v>14.934999999999999</v>
      </c>
      <c r="K42" s="18"/>
      <c r="L42" s="16" t="s">
        <v>88</v>
      </c>
    </row>
    <row r="44" spans="1:12" x14ac:dyDescent="0.25">
      <c r="F44" s="12" t="s">
        <v>87</v>
      </c>
      <c r="G44" s="18">
        <f>SUM(I3:I18)+L19+L20</f>
        <v>19.204999999999998</v>
      </c>
      <c r="H44" s="18"/>
      <c r="I44" s="12" t="s">
        <v>88</v>
      </c>
      <c r="J44" s="18">
        <f>SUM(L3:L20)</f>
        <v>20.753000000000004</v>
      </c>
      <c r="K44" s="18"/>
      <c r="L44" s="12" t="s">
        <v>88</v>
      </c>
    </row>
    <row r="45" spans="1:12" x14ac:dyDescent="0.25">
      <c r="F45" s="12" t="s">
        <v>89</v>
      </c>
      <c r="G45" s="18">
        <v>5.8</v>
      </c>
      <c r="H45" s="18"/>
      <c r="I45" s="12" t="s">
        <v>88</v>
      </c>
      <c r="J45" s="18">
        <v>5.8</v>
      </c>
      <c r="K45" s="18"/>
      <c r="L45" s="12" t="s">
        <v>88</v>
      </c>
    </row>
    <row r="46" spans="1:12" x14ac:dyDescent="0.25">
      <c r="F46" s="12" t="s">
        <v>90</v>
      </c>
      <c r="G46" s="18">
        <f>G45+G44</f>
        <v>25.004999999999999</v>
      </c>
      <c r="H46" s="18"/>
      <c r="I46" s="12" t="s">
        <v>88</v>
      </c>
      <c r="J46" s="18">
        <f>J45+J44</f>
        <v>26.553000000000004</v>
      </c>
      <c r="K46" s="18"/>
      <c r="L46" s="12" t="s">
        <v>88</v>
      </c>
    </row>
  </sheetData>
  <mergeCells count="16">
    <mergeCell ref="G46:H46"/>
    <mergeCell ref="J46:K46"/>
    <mergeCell ref="G1:I1"/>
    <mergeCell ref="J1:L1"/>
    <mergeCell ref="G44:H44"/>
    <mergeCell ref="J44:K44"/>
    <mergeCell ref="G45:H45"/>
    <mergeCell ref="J45:K45"/>
    <mergeCell ref="G21:I21"/>
    <mergeCell ref="J21:L21"/>
    <mergeCell ref="G40:H40"/>
    <mergeCell ref="J40:K40"/>
    <mergeCell ref="G41:H41"/>
    <mergeCell ref="J41:K41"/>
    <mergeCell ref="G42:H42"/>
    <mergeCell ref="J42:K42"/>
  </mergeCells>
  <conditionalFormatting sqref="H22:J22">
    <cfRule type="duplicateValues" dxfId="5" priority="3"/>
  </conditionalFormatting>
  <conditionalFormatting sqref="K22:L22">
    <cfRule type="duplicateValues" dxfId="3" priority="2"/>
  </conditionalFormatting>
  <conditionalFormatting sqref="G22">
    <cfRule type="duplicateValues" dxfId="1" priority="1"/>
  </conditionalFormatting>
  <hyperlinks>
    <hyperlink ref="G3" r:id="rId1"/>
    <hyperlink ref="J3" r:id="rId2"/>
    <hyperlink ref="G4" r:id="rId3"/>
    <hyperlink ref="J4" r:id="rId4"/>
    <hyperlink ref="J7" r:id="rId5"/>
    <hyperlink ref="G7" r:id="rId6"/>
    <hyperlink ref="J11" r:id="rId7"/>
    <hyperlink ref="G11" r:id="rId8"/>
    <hyperlink ref="G12" r:id="rId9"/>
    <hyperlink ref="J12" r:id="rId10"/>
    <hyperlink ref="J13" r:id="rId11"/>
    <hyperlink ref="G13" r:id="rId12"/>
    <hyperlink ref="J15" r:id="rId13"/>
    <hyperlink ref="G15" r:id="rId14"/>
    <hyperlink ref="G14" r:id="rId15"/>
    <hyperlink ref="J14" r:id="rId16"/>
    <hyperlink ref="J16" r:id="rId17"/>
    <hyperlink ref="G16" r:id="rId18"/>
    <hyperlink ref="J17" r:id="rId19"/>
    <hyperlink ref="G17" r:id="rId20"/>
    <hyperlink ref="J19" r:id="rId21"/>
    <hyperlink ref="J20" r:id="rId22"/>
    <hyperlink ref="G24" r:id="rId23"/>
    <hyperlink ref="J24" r:id="rId24"/>
    <hyperlink ref="G25" r:id="rId25"/>
    <hyperlink ref="J25" r:id="rId26"/>
    <hyperlink ref="J26" r:id="rId27"/>
    <hyperlink ref="G26" r:id="rId28"/>
    <hyperlink ref="J27" r:id="rId29"/>
    <hyperlink ref="G27" r:id="rId3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22" sqref="A1:L22"/>
    </sheetView>
  </sheetViews>
  <sheetFormatPr baseColWidth="10" defaultRowHeight="15" x14ac:dyDescent="0.25"/>
  <cols>
    <col min="5" max="5" width="16.85546875" bestFit="1" customWidth="1"/>
    <col min="6" max="6" width="19" bestFit="1" customWidth="1"/>
  </cols>
  <sheetData>
    <row r="1" spans="1:12" x14ac:dyDescent="0.25">
      <c r="A1" s="4"/>
      <c r="B1" s="4"/>
      <c r="C1" s="4"/>
      <c r="D1" s="4"/>
      <c r="E1" s="4"/>
      <c r="F1" s="4"/>
      <c r="G1" s="19" t="s">
        <v>0</v>
      </c>
      <c r="H1" s="19"/>
      <c r="I1" s="19"/>
      <c r="J1" s="19" t="s">
        <v>1</v>
      </c>
      <c r="K1" s="19"/>
      <c r="L1" s="19"/>
    </row>
    <row r="2" spans="1:12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</row>
    <row r="3" spans="1:12" x14ac:dyDescent="0.25">
      <c r="A3" s="4">
        <v>1</v>
      </c>
      <c r="B3" s="4" t="s">
        <v>91</v>
      </c>
      <c r="C3" s="4" t="s">
        <v>92</v>
      </c>
      <c r="D3" s="4">
        <v>1</v>
      </c>
      <c r="E3" s="4" t="s">
        <v>93</v>
      </c>
      <c r="F3" s="4" t="s">
        <v>25</v>
      </c>
      <c r="G3" s="4" t="s">
        <v>14</v>
      </c>
      <c r="H3" s="4">
        <v>0</v>
      </c>
      <c r="I3" s="4">
        <f>H3*D3</f>
        <v>0</v>
      </c>
      <c r="J3" s="4" t="s">
        <v>14</v>
      </c>
      <c r="K3" s="4">
        <v>0</v>
      </c>
      <c r="L3" s="4">
        <f>K3*D3</f>
        <v>0</v>
      </c>
    </row>
    <row r="4" spans="1:12" x14ac:dyDescent="0.25">
      <c r="A4" s="4">
        <v>2</v>
      </c>
      <c r="B4" s="4" t="s">
        <v>94</v>
      </c>
      <c r="C4" s="4" t="s">
        <v>95</v>
      </c>
      <c r="D4" s="4">
        <v>1</v>
      </c>
      <c r="E4" s="4" t="s">
        <v>96</v>
      </c>
      <c r="F4" s="4"/>
      <c r="G4" s="6" t="s">
        <v>97</v>
      </c>
      <c r="H4" s="4">
        <v>0.32400000000000001</v>
      </c>
      <c r="I4" s="4">
        <f t="shared" ref="I4:I16" si="0">H4*D4</f>
        <v>0.32400000000000001</v>
      </c>
      <c r="J4" s="6" t="s">
        <v>98</v>
      </c>
      <c r="K4" s="4">
        <v>0.33400000000000002</v>
      </c>
      <c r="L4" s="4">
        <f t="shared" ref="L4:L16" si="1">K4*D4</f>
        <v>0.33400000000000002</v>
      </c>
    </row>
    <row r="5" spans="1:12" x14ac:dyDescent="0.25">
      <c r="A5" s="4">
        <v>3</v>
      </c>
      <c r="B5" s="4" t="s">
        <v>52</v>
      </c>
      <c r="C5" s="4" t="s">
        <v>99</v>
      </c>
      <c r="D5" s="4">
        <v>1</v>
      </c>
      <c r="E5" s="4" t="s">
        <v>100</v>
      </c>
      <c r="F5" s="4"/>
      <c r="G5" s="6" t="s">
        <v>101</v>
      </c>
      <c r="H5" s="4">
        <v>0.36899999999999999</v>
      </c>
      <c r="I5" s="4">
        <f t="shared" si="0"/>
        <v>0.36899999999999999</v>
      </c>
      <c r="J5" s="6" t="s">
        <v>102</v>
      </c>
      <c r="K5" s="4">
        <v>0.33100000000000002</v>
      </c>
      <c r="L5" s="4">
        <f t="shared" si="1"/>
        <v>0.33100000000000002</v>
      </c>
    </row>
    <row r="6" spans="1:12" x14ac:dyDescent="0.25">
      <c r="A6" s="4">
        <v>4</v>
      </c>
      <c r="B6" s="4" t="s">
        <v>103</v>
      </c>
      <c r="C6" s="4" t="s">
        <v>104</v>
      </c>
      <c r="D6" s="4">
        <v>1</v>
      </c>
      <c r="E6" s="4" t="s">
        <v>105</v>
      </c>
      <c r="F6" s="4"/>
      <c r="G6" s="6" t="s">
        <v>106</v>
      </c>
      <c r="H6" s="4">
        <v>1.69</v>
      </c>
      <c r="I6" s="4">
        <f t="shared" si="0"/>
        <v>1.69</v>
      </c>
      <c r="J6" s="6" t="s">
        <v>107</v>
      </c>
      <c r="K6" s="4">
        <v>1.74</v>
      </c>
      <c r="L6" s="4">
        <f t="shared" si="1"/>
        <v>1.74</v>
      </c>
    </row>
    <row r="7" spans="1:12" x14ac:dyDescent="0.25">
      <c r="A7" s="4">
        <v>5</v>
      </c>
      <c r="B7" s="4" t="s">
        <v>28</v>
      </c>
      <c r="C7" s="4">
        <v>45300005</v>
      </c>
      <c r="D7" s="4">
        <v>1</v>
      </c>
      <c r="E7" s="4" t="s">
        <v>29</v>
      </c>
      <c r="F7" s="4" t="s">
        <v>30</v>
      </c>
      <c r="G7" s="6" t="s">
        <v>108</v>
      </c>
      <c r="H7" s="4">
        <v>4.6399999999999997</v>
      </c>
      <c r="I7" s="4">
        <f t="shared" si="0"/>
        <v>4.6399999999999997</v>
      </c>
      <c r="J7" s="6" t="s">
        <v>109</v>
      </c>
      <c r="K7" s="4">
        <v>5.88</v>
      </c>
      <c r="L7" s="4">
        <f t="shared" si="1"/>
        <v>5.88</v>
      </c>
    </row>
    <row r="8" spans="1:12" x14ac:dyDescent="0.25">
      <c r="A8" s="4">
        <v>6</v>
      </c>
      <c r="B8" s="4" t="s">
        <v>110</v>
      </c>
      <c r="C8" s="4" t="s">
        <v>23</v>
      </c>
      <c r="D8" s="4">
        <v>3</v>
      </c>
      <c r="E8" s="4" t="s">
        <v>111</v>
      </c>
      <c r="F8" s="4" t="s">
        <v>25</v>
      </c>
      <c r="G8" s="4" t="s">
        <v>14</v>
      </c>
      <c r="H8" s="4">
        <v>0</v>
      </c>
      <c r="I8" s="4">
        <f t="shared" si="0"/>
        <v>0</v>
      </c>
      <c r="J8" s="4" t="s">
        <v>14</v>
      </c>
      <c r="K8" s="4">
        <v>0</v>
      </c>
      <c r="L8" s="4">
        <f t="shared" si="1"/>
        <v>0</v>
      </c>
    </row>
    <row r="9" spans="1:12" x14ac:dyDescent="0.25">
      <c r="A9" s="4">
        <v>7</v>
      </c>
      <c r="B9" s="4" t="s">
        <v>112</v>
      </c>
      <c r="C9" s="4" t="s">
        <v>113</v>
      </c>
      <c r="D9" s="4">
        <v>1</v>
      </c>
      <c r="E9" s="4" t="s">
        <v>114</v>
      </c>
      <c r="F9" s="4" t="s">
        <v>25</v>
      </c>
      <c r="G9" s="4" t="s">
        <v>14</v>
      </c>
      <c r="H9" s="4">
        <v>0</v>
      </c>
      <c r="I9" s="4">
        <f t="shared" si="0"/>
        <v>0</v>
      </c>
      <c r="J9" s="4" t="s">
        <v>14</v>
      </c>
      <c r="K9" s="4">
        <v>0</v>
      </c>
      <c r="L9" s="4">
        <f t="shared" si="1"/>
        <v>0</v>
      </c>
    </row>
    <row r="10" spans="1:12" x14ac:dyDescent="0.25">
      <c r="A10" s="4">
        <v>8</v>
      </c>
      <c r="B10" s="4" t="s">
        <v>39</v>
      </c>
      <c r="C10" s="4" t="s">
        <v>78</v>
      </c>
      <c r="D10" s="4">
        <v>1</v>
      </c>
      <c r="E10" s="4" t="s">
        <v>115</v>
      </c>
      <c r="F10" s="4" t="s">
        <v>36</v>
      </c>
      <c r="G10" s="5"/>
      <c r="H10" s="4">
        <v>0.45</v>
      </c>
      <c r="I10" s="4">
        <f t="shared" si="0"/>
        <v>0.45</v>
      </c>
      <c r="J10" s="5"/>
      <c r="K10" s="4">
        <v>0.45</v>
      </c>
      <c r="L10" s="4">
        <f t="shared" si="1"/>
        <v>0.45</v>
      </c>
    </row>
    <row r="11" spans="1:12" x14ac:dyDescent="0.25">
      <c r="A11" s="4">
        <v>9</v>
      </c>
      <c r="B11" s="4" t="s">
        <v>116</v>
      </c>
      <c r="C11" s="4" t="s">
        <v>23</v>
      </c>
      <c r="D11" s="4">
        <v>1</v>
      </c>
      <c r="E11" s="4" t="s">
        <v>117</v>
      </c>
      <c r="F11" s="4" t="s">
        <v>25</v>
      </c>
      <c r="G11" s="4" t="s">
        <v>14</v>
      </c>
      <c r="H11" s="4">
        <v>0</v>
      </c>
      <c r="I11" s="4">
        <f t="shared" si="0"/>
        <v>0</v>
      </c>
      <c r="J11" s="4" t="s">
        <v>14</v>
      </c>
      <c r="K11" s="4">
        <v>0</v>
      </c>
      <c r="L11" s="4">
        <f t="shared" si="1"/>
        <v>0</v>
      </c>
    </row>
    <row r="12" spans="1:12" x14ac:dyDescent="0.25">
      <c r="A12" s="4">
        <v>10</v>
      </c>
      <c r="B12" s="4" t="s">
        <v>118</v>
      </c>
      <c r="C12" s="4" t="s">
        <v>23</v>
      </c>
      <c r="D12" s="4">
        <v>1</v>
      </c>
      <c r="E12" s="4" t="s">
        <v>119</v>
      </c>
      <c r="F12" s="4" t="s">
        <v>25</v>
      </c>
      <c r="G12" s="4" t="s">
        <v>14</v>
      </c>
      <c r="H12" s="4">
        <v>0</v>
      </c>
      <c r="I12" s="4">
        <f t="shared" si="0"/>
        <v>0</v>
      </c>
      <c r="J12" s="4" t="s">
        <v>14</v>
      </c>
      <c r="K12" s="4">
        <v>0</v>
      </c>
      <c r="L12" s="4">
        <f t="shared" si="1"/>
        <v>0</v>
      </c>
    </row>
    <row r="13" spans="1:12" x14ac:dyDescent="0.25">
      <c r="A13" s="4">
        <v>11</v>
      </c>
      <c r="B13" s="4" t="s">
        <v>120</v>
      </c>
      <c r="C13" s="4" t="s">
        <v>23</v>
      </c>
      <c r="D13" s="4">
        <v>1</v>
      </c>
      <c r="E13" s="4" t="s">
        <v>121</v>
      </c>
      <c r="F13" s="4" t="s">
        <v>25</v>
      </c>
      <c r="G13" s="4" t="s">
        <v>14</v>
      </c>
      <c r="H13" s="4">
        <v>0</v>
      </c>
      <c r="I13" s="4">
        <f t="shared" si="0"/>
        <v>0</v>
      </c>
      <c r="J13" s="4" t="s">
        <v>14</v>
      </c>
      <c r="K13" s="4">
        <v>0</v>
      </c>
      <c r="L13" s="4">
        <f t="shared" si="1"/>
        <v>0</v>
      </c>
    </row>
    <row r="14" spans="1:12" x14ac:dyDescent="0.25">
      <c r="A14" s="4">
        <v>12</v>
      </c>
      <c r="B14" s="4" t="s">
        <v>122</v>
      </c>
      <c r="C14" s="4" t="s">
        <v>23</v>
      </c>
      <c r="D14" s="4">
        <v>3</v>
      </c>
      <c r="E14" s="4" t="s">
        <v>123</v>
      </c>
      <c r="F14" s="4" t="s">
        <v>25</v>
      </c>
      <c r="G14" s="4" t="s">
        <v>14</v>
      </c>
      <c r="H14" s="4">
        <v>0</v>
      </c>
      <c r="I14" s="4">
        <f t="shared" si="0"/>
        <v>0</v>
      </c>
      <c r="J14" s="4" t="s">
        <v>14</v>
      </c>
      <c r="K14" s="4">
        <v>0</v>
      </c>
      <c r="L14" s="4">
        <f t="shared" si="1"/>
        <v>0</v>
      </c>
    </row>
    <row r="15" spans="1:12" x14ac:dyDescent="0.25">
      <c r="A15" s="4">
        <v>13</v>
      </c>
      <c r="B15" s="4" t="s">
        <v>124</v>
      </c>
      <c r="C15" s="4" t="s">
        <v>34</v>
      </c>
      <c r="D15" s="4">
        <v>7</v>
      </c>
      <c r="E15" s="4" t="s">
        <v>125</v>
      </c>
      <c r="F15" s="4" t="s">
        <v>36</v>
      </c>
      <c r="G15" s="5"/>
      <c r="H15" s="4">
        <v>0.45</v>
      </c>
      <c r="I15" s="4">
        <f t="shared" si="0"/>
        <v>3.15</v>
      </c>
      <c r="J15" s="5"/>
      <c r="K15" s="4">
        <v>0.45</v>
      </c>
      <c r="L15" s="4">
        <f t="shared" si="1"/>
        <v>3.15</v>
      </c>
    </row>
    <row r="16" spans="1:12" x14ac:dyDescent="0.25">
      <c r="A16" s="4">
        <v>14</v>
      </c>
      <c r="B16" s="4" t="s">
        <v>126</v>
      </c>
      <c r="C16" s="4" t="s">
        <v>34</v>
      </c>
      <c r="D16" s="4">
        <v>1</v>
      </c>
      <c r="E16" s="4" t="s">
        <v>35</v>
      </c>
      <c r="F16" s="4" t="s">
        <v>36</v>
      </c>
      <c r="G16" s="5"/>
      <c r="H16" s="4">
        <v>0.45</v>
      </c>
      <c r="I16" s="4">
        <f t="shared" si="0"/>
        <v>0.45</v>
      </c>
      <c r="J16" s="5"/>
      <c r="K16" s="4">
        <v>0.45</v>
      </c>
      <c r="L16" s="4">
        <f t="shared" si="1"/>
        <v>0.45</v>
      </c>
    </row>
    <row r="18" spans="6:12" x14ac:dyDescent="0.25">
      <c r="I18" t="s">
        <v>127</v>
      </c>
    </row>
    <row r="19" spans="6:12" x14ac:dyDescent="0.25">
      <c r="I19" t="s">
        <v>127</v>
      </c>
    </row>
    <row r="20" spans="6:12" x14ac:dyDescent="0.25">
      <c r="F20" s="12" t="s">
        <v>87</v>
      </c>
      <c r="G20" s="18">
        <f>SUM(I3:I16)</f>
        <v>11.072999999999999</v>
      </c>
      <c r="H20" s="18"/>
      <c r="I20" s="12" t="s">
        <v>88</v>
      </c>
      <c r="J20" s="18">
        <f>SUM(L3:L16)</f>
        <v>12.334999999999999</v>
      </c>
      <c r="K20" s="18"/>
      <c r="L20" s="12" t="s">
        <v>88</v>
      </c>
    </row>
    <row r="21" spans="6:12" x14ac:dyDescent="0.25">
      <c r="F21" s="12" t="s">
        <v>89</v>
      </c>
      <c r="G21" s="18">
        <v>2.6</v>
      </c>
      <c r="H21" s="18"/>
      <c r="I21" s="12" t="s">
        <v>88</v>
      </c>
      <c r="J21" s="18">
        <v>2.6</v>
      </c>
      <c r="K21" s="18"/>
      <c r="L21" s="12" t="s">
        <v>88</v>
      </c>
    </row>
    <row r="22" spans="6:12" x14ac:dyDescent="0.25">
      <c r="F22" s="12" t="s">
        <v>90</v>
      </c>
      <c r="G22" s="18">
        <f>G21+G20</f>
        <v>13.672999999999998</v>
      </c>
      <c r="H22" s="18"/>
      <c r="I22" s="12" t="s">
        <v>88</v>
      </c>
      <c r="J22" s="18">
        <f>J21+J20</f>
        <v>14.934999999999999</v>
      </c>
      <c r="K22" s="18"/>
      <c r="L22" s="12" t="s">
        <v>88</v>
      </c>
    </row>
  </sheetData>
  <mergeCells count="8">
    <mergeCell ref="G22:H22"/>
    <mergeCell ref="J22:K22"/>
    <mergeCell ref="G1:I1"/>
    <mergeCell ref="J1:L1"/>
    <mergeCell ref="G20:H20"/>
    <mergeCell ref="J20:K20"/>
    <mergeCell ref="G21:H21"/>
    <mergeCell ref="J21:K21"/>
  </mergeCells>
  <conditionalFormatting sqref="H2:J2">
    <cfRule type="duplicateValues" dxfId="8" priority="3"/>
  </conditionalFormatting>
  <conditionalFormatting sqref="K2:L2">
    <cfRule type="duplicateValues" dxfId="7" priority="2"/>
  </conditionalFormatting>
  <conditionalFormatting sqref="G2">
    <cfRule type="duplicateValues" dxfId="6" priority="1"/>
  </conditionalFormatting>
  <hyperlinks>
    <hyperlink ref="G4" r:id="rId1"/>
    <hyperlink ref="J4" r:id="rId2"/>
    <hyperlink ref="G5" r:id="rId3"/>
    <hyperlink ref="J5" r:id="rId4"/>
    <hyperlink ref="J6" r:id="rId5"/>
    <hyperlink ref="G6" r:id="rId6"/>
    <hyperlink ref="J7" r:id="rId7"/>
    <hyperlink ref="G7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H18" sqref="H18"/>
    </sheetView>
  </sheetViews>
  <sheetFormatPr baseColWidth="10" defaultRowHeight="15" x14ac:dyDescent="0.25"/>
  <cols>
    <col min="2" max="2" width="23.42578125" bestFit="1" customWidth="1"/>
    <col min="3" max="3" width="55.42578125" bestFit="1" customWidth="1"/>
  </cols>
  <sheetData>
    <row r="2" spans="1:6" x14ac:dyDescent="0.25">
      <c r="A2" s="2" t="s">
        <v>5</v>
      </c>
      <c r="B2" s="2" t="s">
        <v>6</v>
      </c>
      <c r="C2" s="2" t="s">
        <v>7</v>
      </c>
      <c r="D2" s="13" t="s">
        <v>128</v>
      </c>
      <c r="E2" s="3" t="s">
        <v>8</v>
      </c>
      <c r="F2" s="2" t="s">
        <v>9</v>
      </c>
    </row>
    <row r="3" spans="1:6" x14ac:dyDescent="0.25">
      <c r="A3" s="4">
        <v>1</v>
      </c>
      <c r="B3" s="4" t="s">
        <v>129</v>
      </c>
      <c r="C3" s="4" t="s">
        <v>130</v>
      </c>
      <c r="D3" s="4" t="s">
        <v>131</v>
      </c>
      <c r="E3" s="14" t="s">
        <v>132</v>
      </c>
      <c r="F3" s="4">
        <v>1.03</v>
      </c>
    </row>
    <row r="4" spans="1:6" x14ac:dyDescent="0.25">
      <c r="A4" s="4">
        <v>2</v>
      </c>
      <c r="B4" s="4" t="s">
        <v>133</v>
      </c>
      <c r="C4" s="4" t="s">
        <v>130</v>
      </c>
      <c r="D4" s="4" t="s">
        <v>131</v>
      </c>
      <c r="E4" s="14" t="s">
        <v>134</v>
      </c>
      <c r="F4" s="4">
        <v>1.02</v>
      </c>
    </row>
    <row r="5" spans="1:6" x14ac:dyDescent="0.25">
      <c r="A5" s="4">
        <v>1</v>
      </c>
      <c r="B5" s="4" t="s">
        <v>135</v>
      </c>
      <c r="C5" s="4" t="s">
        <v>136</v>
      </c>
      <c r="D5" s="4" t="s">
        <v>131</v>
      </c>
      <c r="E5" s="14" t="s">
        <v>137</v>
      </c>
      <c r="F5" s="4">
        <v>3.38</v>
      </c>
    </row>
    <row r="7" spans="1:6" x14ac:dyDescent="0.25">
      <c r="E7" s="2" t="s">
        <v>10</v>
      </c>
      <c r="F7">
        <f>SUM(F3:F5)</f>
        <v>5.43</v>
      </c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7" sqref="G7"/>
    </sheetView>
  </sheetViews>
  <sheetFormatPr baseColWidth="10" defaultRowHeight="15" x14ac:dyDescent="0.25"/>
  <cols>
    <col min="4" max="4" width="16.7109375" bestFit="1" customWidth="1"/>
  </cols>
  <sheetData>
    <row r="1" spans="1:7" x14ac:dyDescent="0.25">
      <c r="A1" s="4" t="s">
        <v>6</v>
      </c>
      <c r="B1" s="4" t="s">
        <v>7</v>
      </c>
      <c r="C1" s="4" t="s">
        <v>138</v>
      </c>
      <c r="D1" s="4" t="s">
        <v>139</v>
      </c>
      <c r="E1" s="4" t="s">
        <v>128</v>
      </c>
      <c r="F1" s="4" t="s">
        <v>9</v>
      </c>
    </row>
    <row r="2" spans="1:7" x14ac:dyDescent="0.25">
      <c r="A2" s="4" t="s">
        <v>140</v>
      </c>
      <c r="B2" s="4"/>
      <c r="C2" s="4" t="s">
        <v>141</v>
      </c>
      <c r="D2" s="4" t="s">
        <v>142</v>
      </c>
      <c r="E2" s="4" t="s">
        <v>143</v>
      </c>
      <c r="F2" s="15">
        <v>14.42</v>
      </c>
    </row>
    <row r="3" spans="1:7" x14ac:dyDescent="0.25">
      <c r="A3" s="4" t="s">
        <v>144</v>
      </c>
      <c r="B3" s="4"/>
      <c r="C3" s="4" t="s">
        <v>141</v>
      </c>
      <c r="D3" s="4" t="s">
        <v>142</v>
      </c>
      <c r="E3" s="4" t="s">
        <v>143</v>
      </c>
      <c r="F3" s="15">
        <v>9.3800000000000008</v>
      </c>
    </row>
    <row r="4" spans="1:7" x14ac:dyDescent="0.25">
      <c r="A4" s="4" t="s">
        <v>145</v>
      </c>
      <c r="B4" s="4"/>
      <c r="C4" s="4" t="s">
        <v>141</v>
      </c>
      <c r="D4" s="4" t="s">
        <v>142</v>
      </c>
      <c r="E4" s="4" t="s">
        <v>143</v>
      </c>
      <c r="F4" s="15">
        <v>8.06</v>
      </c>
    </row>
    <row r="5" spans="1:7" x14ac:dyDescent="0.25">
      <c r="A5" s="4" t="s">
        <v>146</v>
      </c>
      <c r="B5" s="4"/>
      <c r="C5" s="4" t="s">
        <v>141</v>
      </c>
      <c r="D5" s="4" t="s">
        <v>147</v>
      </c>
      <c r="E5" s="4" t="s">
        <v>143</v>
      </c>
      <c r="F5" s="15">
        <v>6.6</v>
      </c>
    </row>
    <row r="6" spans="1:7" x14ac:dyDescent="0.25">
      <c r="A6" s="4" t="s">
        <v>148</v>
      </c>
      <c r="B6" s="4"/>
      <c r="C6" s="4" t="s">
        <v>141</v>
      </c>
      <c r="D6" s="4" t="s">
        <v>147</v>
      </c>
      <c r="E6" s="4" t="s">
        <v>143</v>
      </c>
      <c r="F6" s="15">
        <v>6.6</v>
      </c>
    </row>
    <row r="7" spans="1:7" x14ac:dyDescent="0.25">
      <c r="A7" s="4" t="s">
        <v>149</v>
      </c>
      <c r="B7" s="4"/>
      <c r="C7" s="4" t="s">
        <v>141</v>
      </c>
      <c r="D7" s="4" t="s">
        <v>147</v>
      </c>
      <c r="E7" s="4" t="s">
        <v>143</v>
      </c>
      <c r="F7" s="15">
        <v>6.6</v>
      </c>
      <c r="G7">
        <f>SUM(F2:F3)+2</f>
        <v>25.8</v>
      </c>
    </row>
    <row r="8" spans="1:7" x14ac:dyDescent="0.25">
      <c r="A8" s="4" t="s">
        <v>150</v>
      </c>
      <c r="B8" s="4"/>
      <c r="C8" s="4" t="s">
        <v>141</v>
      </c>
      <c r="D8" s="4" t="s">
        <v>147</v>
      </c>
      <c r="E8" s="4" t="s">
        <v>143</v>
      </c>
      <c r="F8" s="15">
        <v>21.69</v>
      </c>
    </row>
    <row r="9" spans="1:7" x14ac:dyDescent="0.25">
      <c r="A9" s="4" t="s">
        <v>151</v>
      </c>
      <c r="B9" s="4"/>
      <c r="C9" s="4" t="s">
        <v>141</v>
      </c>
      <c r="D9" s="4" t="s">
        <v>147</v>
      </c>
      <c r="E9" s="4" t="s">
        <v>143</v>
      </c>
      <c r="F9" s="15">
        <v>9.24</v>
      </c>
    </row>
    <row r="11" spans="1:7" x14ac:dyDescent="0.25">
      <c r="E11" t="s">
        <v>10</v>
      </c>
      <c r="F11">
        <f>SUM(F2:F9)</f>
        <v>82.59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BOM</vt:lpstr>
      <vt:lpstr>ele_sky_R</vt:lpstr>
      <vt:lpstr>ele_sky_G</vt:lpstr>
      <vt:lpstr>ele_sky_misc</vt:lpstr>
      <vt:lpstr>mec_sky</vt:lpstr>
      <vt:lpstr>ele_sky_G!SKY_G</vt:lpstr>
      <vt:lpstr>ele_sky_R!SKY_G</vt:lpstr>
      <vt:lpstr>ele_sky_G!SKY_G_1</vt:lpstr>
      <vt:lpstr>ele_sky_R!SKY_G_1</vt:lpstr>
      <vt:lpstr>ele_sky_R!SKY_R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2020-04-09T08:05:11Z</dcterms:modified>
</cp:coreProperties>
</file>