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verni\work_ide\BOMs\"/>
    </mc:Choice>
  </mc:AlternateContent>
  <bookViews>
    <workbookView xWindow="0" yWindow="0" windowWidth="28800" windowHeight="12435"/>
  </bookViews>
  <sheets>
    <sheet name="BOM" sheetId="5" r:id="rId1"/>
    <sheet name="ele_sky_R" sheetId="1" r:id="rId2"/>
    <sheet name="ele_sky_G" sheetId="2" r:id="rId3"/>
    <sheet name="ele_sky_misc" sheetId="3" r:id="rId4"/>
    <sheet name="mec_sky" sheetId="4" r:id="rId5"/>
  </sheets>
  <definedNames>
    <definedName name="SKY_G" localSheetId="2">ele_sky_G!$A$2:$F$16</definedName>
    <definedName name="SKY_G_1" localSheetId="2">ele_sky_G!$A$2:$F$16</definedName>
    <definedName name="SKY_R" localSheetId="1">ele_sky_R!$A$2:$I$19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4" l="1"/>
  <c r="B7" i="5" l="1"/>
  <c r="C6" i="5"/>
  <c r="B6" i="5"/>
  <c r="C4" i="5"/>
  <c r="C3" i="5"/>
  <c r="B3" i="5"/>
  <c r="C2" i="5"/>
  <c r="B2" i="5"/>
  <c r="F11" i="4"/>
  <c r="F7" i="3"/>
  <c r="L16" i="2"/>
  <c r="I16" i="2"/>
  <c r="L15" i="2"/>
  <c r="I15" i="2"/>
  <c r="L14" i="2"/>
  <c r="I14" i="2"/>
  <c r="L13" i="2"/>
  <c r="I13" i="2"/>
  <c r="L12" i="2"/>
  <c r="I12" i="2"/>
  <c r="L11" i="2"/>
  <c r="I11" i="2"/>
  <c r="L10" i="2"/>
  <c r="I10" i="2"/>
  <c r="L9" i="2"/>
  <c r="I9" i="2"/>
  <c r="L8" i="2"/>
  <c r="I8" i="2"/>
  <c r="L7" i="2"/>
  <c r="I7" i="2"/>
  <c r="L6" i="2"/>
  <c r="I6" i="2"/>
  <c r="L5" i="2"/>
  <c r="I5" i="2"/>
  <c r="L4" i="2"/>
  <c r="I4" i="2"/>
  <c r="L3" i="2"/>
  <c r="J20" i="2" s="1"/>
  <c r="J22" i="2" s="1"/>
  <c r="I3" i="2"/>
  <c r="G20" i="2" s="1"/>
  <c r="G22" i="2" s="1"/>
  <c r="K20" i="1" l="1"/>
  <c r="L20" i="1" s="1"/>
  <c r="G22" i="1" s="1"/>
  <c r="G24" i="1" s="1"/>
  <c r="L19" i="1"/>
  <c r="L18" i="1"/>
  <c r="I18" i="1"/>
  <c r="L17" i="1"/>
  <c r="I17" i="1"/>
  <c r="L16" i="1"/>
  <c r="I16" i="1"/>
  <c r="L15" i="1"/>
  <c r="I15" i="1"/>
  <c r="L14" i="1"/>
  <c r="I14" i="1"/>
  <c r="L13" i="1"/>
  <c r="I13" i="1"/>
  <c r="L12" i="1"/>
  <c r="I12" i="1"/>
  <c r="L11" i="1"/>
  <c r="I11" i="1"/>
  <c r="L10" i="1"/>
  <c r="I10" i="1"/>
  <c r="L9" i="1"/>
  <c r="I9" i="1"/>
  <c r="L8" i="1"/>
  <c r="I8" i="1"/>
  <c r="L7" i="1"/>
  <c r="I7" i="1"/>
  <c r="L6" i="1"/>
  <c r="I6" i="1"/>
  <c r="L5" i="1"/>
  <c r="I5" i="1"/>
  <c r="L4" i="1"/>
  <c r="I4" i="1"/>
  <c r="L3" i="1"/>
  <c r="J22" i="1" s="1"/>
  <c r="J24" i="1" s="1"/>
  <c r="I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connections.xml><?xml version="1.0" encoding="utf-8"?>
<connections xmlns="http://schemas.openxmlformats.org/spreadsheetml/2006/main">
  <connection id="1" name="SKY_G" type="6" refreshedVersion="5" background="1" saveData="1">
    <textPr codePage="437" sourceFile="E:\Daverni\work_ide\ele_ide\pcb\ele_pcb_sky_g\exports\SKY_G.csv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SKY_G1" type="6" refreshedVersion="5" background="1" saveData="1">
    <textPr codePage="437" sourceFile="E:\Daverni\work_ide\ele_ide\pcb\ele_pcb_sky_g\exports\SKY_G.csv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SKY_R" type="6" refreshedVersion="5" background="1" saveData="1">
    <textPr codePage="437" sourceFile="E:\Daverni\work_ide\ele_ide\pcb\ele_pcb_sky_r\exports\SKY_R.csv" tab="0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<sst xmlns="http://schemas.openxmlformats.org/spreadsheetml/2006/main" count="300" uniqueCount="160">
  <si>
    <t>Mouser</t>
  </si>
  <si>
    <t>Farnell</t>
  </si>
  <si>
    <t>Id</t>
  </si>
  <si>
    <t>Designator</t>
  </si>
  <si>
    <t>Package</t>
  </si>
  <si>
    <t>Quantity</t>
  </si>
  <si>
    <t>Designation</t>
  </si>
  <si>
    <t>Commentaire</t>
  </si>
  <si>
    <t>lien</t>
  </si>
  <si>
    <t>Pu</t>
  </si>
  <si>
    <t>Total</t>
  </si>
  <si>
    <t>Q1</t>
  </si>
  <si>
    <t>BSC016N06NS</t>
  </si>
  <si>
    <t>Q_NMOS_GSD</t>
  </si>
  <si>
    <t>/</t>
  </si>
  <si>
    <t>https://www.mouser.fr/ProductDetail/Infineon-Technologies/BSC016N06NS?qs=sGAEpiMZZMshyDBzk1%2FWi6ODfQGXJyDAz3qJRaaNuYk%3D</t>
  </si>
  <si>
    <t>https://fr.farnell.com/infineon/bsc016n06nsatma1/mosfet-canal-n-60v-100a-tdson/dp/2432702?st=BSC016N06NSATMA1</t>
  </si>
  <si>
    <t>J11</t>
  </si>
  <si>
    <t>ACJSMHDR</t>
  </si>
  <si>
    <t>AudioJack3_Dual_Switch</t>
  </si>
  <si>
    <t>https://www.mouser.fr/ProductDetail/Amphenol-Audio/ACJS-MHDR?qs=sGAEpiMZZMv0W4pxf2HiV773LpRc%252BsAjtvJK9dTp2Dc%3D</t>
  </si>
  <si>
    <t>https://fr.farnell.com/amphenol/acjs-mhdr/jack-6-35mm-pcb-stereo/dp/1835537?st=ACJSMHDR</t>
  </si>
  <si>
    <t>J5,J4,J3,J2</t>
  </si>
  <si>
    <t>ProbePad</t>
  </si>
  <si>
    <t>Conn_01x01</t>
  </si>
  <si>
    <t>NC</t>
  </si>
  <si>
    <t>J13,J12,J1</t>
  </si>
  <si>
    <t>PowerPad</t>
  </si>
  <si>
    <t>IC1</t>
  </si>
  <si>
    <t>453-00005</t>
  </si>
  <si>
    <t>stock volatile</t>
  </si>
  <si>
    <t>https://www.mouser.fr/ProductDetail/Laird-Connectivity/BL652-SA-01-T-R?qs=sGAEpiMZZMtQRtO1VXT3j4E03UFLL5UTqFGxNTzcslo%3D</t>
  </si>
  <si>
    <t>https://fr.farnell.com/laird-technologies/bl652-sa-01/module-ble-nfc-2-402-2-48ghz-96dbm/dp/2664536?st=BL652</t>
  </si>
  <si>
    <t>R7,R3,R2,R1</t>
  </si>
  <si>
    <t>R_0603_1608Metric_Pad1.05x0.95mm_HandSolder</t>
  </si>
  <si>
    <t>10kR</t>
  </si>
  <si>
    <t>prix générique</t>
  </si>
  <si>
    <t>R5,R4</t>
  </si>
  <si>
    <t>220R</t>
  </si>
  <si>
    <t>C1</t>
  </si>
  <si>
    <t>C_0805_2012Metric_Pad1.15x1.40mm_HandSolder</t>
  </si>
  <si>
    <t>4.7uC</t>
  </si>
  <si>
    <t>SW2,SW3,SW1</t>
  </si>
  <si>
    <t>SW_B3S-1000</t>
  </si>
  <si>
    <t>B3S-1000</t>
  </si>
  <si>
    <t>https://www.mouser.fr/ProductDetail/Omron-Electronics/B3S-1000?qs=sGAEpiMZZMsgGjVA3toVBGvOmVUWX0m0fClzO%252BgxoEQ%3D</t>
  </si>
  <si>
    <t>https://fr.farnell.com/omron/b3s-1000/commutateur-cms-spno-50ma/dp/177807?scope=partnumberlookahead&amp;ost=B3S-1000&amp;searchref=searchlookahead&amp;exaMfpn=true&amp;ddkey=https%3Afr-FR%2FElement14_France%2Fw%2Fsearch</t>
  </si>
  <si>
    <t>D4</t>
  </si>
  <si>
    <t>ABS10A13</t>
  </si>
  <si>
    <t>ABS10A-13</t>
  </si>
  <si>
    <t>https://www.mouser.fr/ProductDetail/Diodes-Incorporated/ABS10A-13?qs=%2Fha2pyFaduiE9kQD45jKL%252BPtYtwpujx8RIFFD5L4q5teUewZEd1ISw%3D%3D</t>
  </si>
  <si>
    <t>https://fr.farnell.com/diodes-inc/abs10a-13/diode-pont-redresseur-1-ph-1a/dp/3127182?st=ABS10A13</t>
  </si>
  <si>
    <t>S1</t>
  </si>
  <si>
    <t>JS102011SAQN</t>
  </si>
  <si>
    <t>Bypass</t>
  </si>
  <si>
    <t>https://www.mouser.fr/ProductDetail/CK/JS102011SAQN?qs=%2Fha2pyFaduiV2nqaS%252BU8Q9wtp%2FpUP0ZhxQ7YjhJWd98Vv%2FajANoXBg%3D%3D</t>
  </si>
  <si>
    <t>https://fr.farnell.com/c-k-components/js102011saqn/commutateur-spdt-0-6a-6vdc-lateral/dp/2320017?st=JS102011SAQN</t>
  </si>
  <si>
    <t>D3</t>
  </si>
  <si>
    <t>D_SMA</t>
  </si>
  <si>
    <t>MMSD4148T1G</t>
  </si>
  <si>
    <t>https://www.mouser.fr/ProductDetail/863-MMSD4148T1G</t>
  </si>
  <si>
    <t>https://fr.farnell.com/on-semiconductor/mmsd4148t1g/diode-rapide-sod-123/dp/9556079?st=MMSD4148T1G</t>
  </si>
  <si>
    <t>U2</t>
  </si>
  <si>
    <t>SOIC-8_3.9x4.9mm_P1.27mm</t>
  </si>
  <si>
    <t>LP2951-3.3_SOIC</t>
  </si>
  <si>
    <t>https://www.mouser.fr/ProductDetail/Texas-Instruments/LP2951D?qs=sGAEpiMZZMsGz1a6aV8DcBHbqI5vMWL%252B77S2r8IHzg0%3D</t>
  </si>
  <si>
    <t>https://fr.farnell.com/texas-instruments/lp2951-33d/ic-volt-reg-3-3v-mcrpwr-sd-8soic/dp/3122132?st=LP2951-33D</t>
  </si>
  <si>
    <t>D2</t>
  </si>
  <si>
    <t>LED_0805_2012Metric_Pad1.15x1.40mm_HandSolder</t>
  </si>
  <si>
    <t>led_blc</t>
  </si>
  <si>
    <t>https://www.mouser.fr/ProductDetail/Broadcom-Avago/HSMS-C170?qs=%2Fha2pyFaduihOzjNaEQIIHiO6T8aswLYckymeQUIstA%3D</t>
  </si>
  <si>
    <t>https://fr.farnell.com/broadcom-limited/hsmh-c150/led-cms-rouge/dp/8554633</t>
  </si>
  <si>
    <t>D1</t>
  </si>
  <si>
    <t>led_sync</t>
  </si>
  <si>
    <t>Priorité réf Mouser</t>
  </si>
  <si>
    <t>https://www.mouser.fr/ProductDetail/859-LTW-170TK</t>
  </si>
  <si>
    <t>https://fr.farnell.com/broadcom-limited/hsmw-c191/led-cms-blanc/dp/1058375</t>
  </si>
  <si>
    <t>C2</t>
  </si>
  <si>
    <t>C_0603_1608Metric_Pad1.05x0.95mm_HandSolder</t>
  </si>
  <si>
    <t>100C</t>
  </si>
  <si>
    <t>Jack 6.35mm stéréo connector</t>
  </si>
  <si>
    <t>PS000122</t>
  </si>
  <si>
    <t>https://fr.farnell.com/pro-signal/ps000122/phone-audio-conn-plug-3pos-6-35mm/dp/2910967?ost=PS000122&amp;ddkey=https%3Afr-FR%2FElement14_France%2Fsearch</t>
  </si>
  <si>
    <t>Lentille led</t>
  </si>
  <si>
    <t>CMC321CTP</t>
  </si>
  <si>
    <t>par paquet de 5</t>
  </si>
  <si>
    <t>https://fr.farnell.com/vcc-visual-communications-company/cmc321ctp/lentille-led-5mm-pc-transparent/dp/2750614?st=CMC321CTP</t>
  </si>
  <si>
    <t>BOM composants</t>
  </si>
  <si>
    <t>€</t>
  </si>
  <si>
    <t>BOM pcb</t>
  </si>
  <si>
    <t>Total fab electronics</t>
  </si>
  <si>
    <t>J1</t>
  </si>
  <si>
    <t>PinHeader_1x03_P1.27mm_Horizontal</t>
  </si>
  <si>
    <t>Conn_01x03</t>
  </si>
  <si>
    <t>IC3</t>
  </si>
  <si>
    <t>SOT95P270X145-5N</t>
  </si>
  <si>
    <t>MCP6541T-I_OT</t>
  </si>
  <si>
    <t>https://www.mouser.fr/ProductDetail/Microchip-Technology/MCP6541T-I-OT?qs=%2Fha2pyFaduiNSaLFMjwcEnZOHjJFhYPPrvmJDlrB2ATFkZRh7lh3Rw%3D%3D</t>
  </si>
  <si>
    <t>https://fr.farnell.com/microchip/mcp6541t-i-ot/comp-pushpull-1-6v-sngl-5sot23/dp/1825063?st=MCP6541T-I_OT</t>
  </si>
  <si>
    <t>SOT65P210X110-6N</t>
  </si>
  <si>
    <t>TS5A3157DCKR</t>
  </si>
  <si>
    <t>https://www.mouser.fr/ProductDetail/Texas-Instruments/TS5A3157DCKR?qs=sGAEpiMZZMtxrAS98ir%252Bs7bXVWBmMZ1p3rdwD%2FwipiQ%3D</t>
  </si>
  <si>
    <t>https://fr.farnell.com/texas-instruments/ts5a3157dckr/analogue-switch-1-ch-sc-70-6/dp/3005462?st=TS5A3157DCKR</t>
  </si>
  <si>
    <t>IC2</t>
  </si>
  <si>
    <t>SOP65P640X120-20N</t>
  </si>
  <si>
    <t>MCP4461-103E_ST</t>
  </si>
  <si>
    <t>https://www.mouser.fr/ProductDetail/Microchip-Technology/MCP4461-103E-ST?qs=sGAEpiMZZMuD%2F7PTYBwKqZLSLa2ge%2F0po%2FAEFThSL0M%3D</t>
  </si>
  <si>
    <t>https://fr.farnell.com/microchip/mcp4461-103e-st/dgtl-pot-257taps-10k-20tssop/dp/1863949?ost=MCP4461-103E_ST&amp;ddkey=https%3Afr-FR%2FElement14_France%2Fsearch</t>
  </si>
  <si>
    <t>https://www.mouser.fr/ProductDetail/Laird-Connectivity/453-00005?qs=sGAEpiMZZMsGelYiB%252BjhZoug4L%2FWODSMjbKo4CRGaLrDeWyb7x66Rg%3D%3D</t>
  </si>
  <si>
    <t>https://fr.farnell.com/laird/453-00005c/bl651-series-bt-v5-module-int/dp/3020333?ost=453-00005&amp;ddkey=https%3Afr-FR%2FElement14_France%2Fsearch</t>
  </si>
  <si>
    <t>J7,J9,J11</t>
  </si>
  <si>
    <t>VTP_GND</t>
  </si>
  <si>
    <t>J2</t>
  </si>
  <si>
    <t>PinHeader_1x02_P1.27mm_Vertical</t>
  </si>
  <si>
    <t>Sensor_IO</t>
  </si>
  <si>
    <t>C</t>
  </si>
  <si>
    <t>J3</t>
  </si>
  <si>
    <t>SWDIO</t>
  </si>
  <si>
    <t>J4</t>
  </si>
  <si>
    <t>SWDCLK</t>
  </si>
  <si>
    <t>J5</t>
  </si>
  <si>
    <t>nReset</t>
  </si>
  <si>
    <t>J6,J8,J10</t>
  </si>
  <si>
    <t>VTP_Vcc</t>
  </si>
  <si>
    <t>R1,R3,R4,R5,R6,R7,R8</t>
  </si>
  <si>
    <t>R</t>
  </si>
  <si>
    <t>R2</t>
  </si>
  <si>
    <t xml:space="preserve"> </t>
  </si>
  <si>
    <t>Fournisseur</t>
  </si>
  <si>
    <t>Commutateur alim demo</t>
  </si>
  <si>
    <t>Demo only</t>
  </si>
  <si>
    <t>farnell</t>
  </si>
  <si>
    <t>https://fr.farnell.com/nidec-copal/mfs201n-z/commut-glissiere-dpdt-1a-120v/dp/2854848</t>
  </si>
  <si>
    <t>CR2032</t>
  </si>
  <si>
    <t>https://fr.farnell.com/renata/cr-2032-mfr-rv/pile-bouton-3-broches-3v/dp/1823483?st=CR2032</t>
  </si>
  <si>
    <t>NYS224</t>
  </si>
  <si>
    <t>External supply only, cette référence peut -être moins chère</t>
  </si>
  <si>
    <t>https://fr.farnell.com/rean/nys224bg/fiche-male-6-35mm-2-voies-noire/dp/1813728?st=NYS224</t>
  </si>
  <si>
    <t>méthode de production</t>
  </si>
  <si>
    <t>matériaux</t>
  </si>
  <si>
    <t>Relay case bottom</t>
  </si>
  <si>
    <t>I3D multijet</t>
  </si>
  <si>
    <t>Nylon PA12 (gris)</t>
  </si>
  <si>
    <t>Sculpteo</t>
  </si>
  <si>
    <t>Relay case top</t>
  </si>
  <si>
    <t>Relay case cap</t>
  </si>
  <si>
    <t>Relay sens button</t>
  </si>
  <si>
    <t>Nylon PA12 (noir)</t>
  </si>
  <si>
    <t>Relay main button</t>
  </si>
  <si>
    <t>Relay slide button</t>
  </si>
  <si>
    <t>Grip frame</t>
  </si>
  <si>
    <t>Grip frame cap</t>
  </si>
  <si>
    <t>sky_r</t>
  </si>
  <si>
    <t>composant</t>
  </si>
  <si>
    <t>mécanique</t>
  </si>
  <si>
    <t>électronique</t>
  </si>
  <si>
    <t>sky_g</t>
  </si>
  <si>
    <t>misc</t>
  </si>
  <si>
    <t xml:space="preserve">total </t>
  </si>
  <si>
    <t>total fab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</si>
</sst>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shrinkToFit="1"/>
    </xf>
    <xf numFmtId="0" fontId="0" fillId="0" borderId="1" xfId="0" applyBorder="1"/>
    <xf numFmtId="0" fontId="0" fillId="0" borderId="1" xfId="0" applyBorder="1" applyAlignment="1">
      <alignment shrinkToFit="1"/>
    </xf>
    <xf numFmtId="0" fontId="3" fillId="0" borderId="1" xfId="2" applyBorder="1" applyAlignment="1">
      <alignment shrinkToFit="1"/>
    </xf>
    <xf numFmtId="0" fontId="0" fillId="0" borderId="1" xfId="0" applyFill="1" applyBorder="1"/>
    <xf numFmtId="0" fontId="3" fillId="0" borderId="1" xfId="2" applyFill="1" applyBorder="1" applyAlignment="1">
      <alignment shrinkToFit="1"/>
    </xf>
    <xf numFmtId="0" fontId="1" fillId="2" borderId="1" xfId="1" applyBorder="1"/>
    <xf numFmtId="0" fontId="3" fillId="0" borderId="0" xfId="2" applyAlignment="1">
      <alignment shrinkToFit="1"/>
    </xf>
    <xf numFmtId="0" fontId="0" fillId="0" borderId="2" xfId="0" applyFill="1" applyBorder="1"/>
    <xf numFmtId="0" fontId="0" fillId="0" borderId="0" xfId="0" applyAlignment="1">
      <alignment shrinkToFi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/>
    <xf numFmtId="0" fontId="3" fillId="0" borderId="1" xfId="2" applyBorder="1"/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3">
    <cellStyle name="Lien hypertexte" xfId="2" builtinId="8"/>
    <cellStyle name="Neutre" xfId="1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SKY_R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KY_G_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KY_G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fr/ProductDetail/Omron-Electronics/B3S-1000?qs=sGAEpiMZZMsgGjVA3toVBGvOmVUWX0m0fClzO%252BgxoEQ%3D" TargetMode="External"/><Relationship Id="rId13" Type="http://schemas.openxmlformats.org/officeDocument/2006/relationships/hyperlink" Target="https://fr.farnell.com/texas-instruments/lp2951-33d/ic-volt-reg-3-3v-mcrpwr-sd-8soic/dp/3122132?st=LP2951-33D" TargetMode="External"/><Relationship Id="rId18" Type="http://schemas.openxmlformats.org/officeDocument/2006/relationships/hyperlink" Target="https://www.mouser.fr/ProductDetail/Broadcom-Avago/HSMS-C170?qs=%2Fha2pyFaduihOzjNaEQIIHiO6T8aswLYckymeQUIstA%3D" TargetMode="External"/><Relationship Id="rId3" Type="http://schemas.openxmlformats.org/officeDocument/2006/relationships/hyperlink" Target="https://www.mouser.fr/ProductDetail/Amphenol-Audio/ACJS-MHDR?qs=sGAEpiMZZMv0W4pxf2HiV773LpRc%252BsAjtvJK9dTp2Dc%3D" TargetMode="External"/><Relationship Id="rId21" Type="http://schemas.openxmlformats.org/officeDocument/2006/relationships/hyperlink" Target="https://fr.farnell.com/pro-signal/ps000122/phone-audio-conn-plug-3pos-6-35mm/dp/2910967?ost=PS000122&amp;ddkey=https%3Afr-FR%2FElement14_France%2Fsearch" TargetMode="External"/><Relationship Id="rId7" Type="http://schemas.openxmlformats.org/officeDocument/2006/relationships/hyperlink" Target="https://fr.farnell.com/omron/b3s-1000/commutateur-cms-spno-50ma/dp/177807?scope=partnumberlookahead&amp;ost=B3S-1000&amp;searchref=searchlookahead&amp;exaMfpn=true&amp;ddkey=https%3Afr-FR%2FElement14_France%2Fw%2Fsearch" TargetMode="External"/><Relationship Id="rId12" Type="http://schemas.openxmlformats.org/officeDocument/2006/relationships/hyperlink" Target="https://www.mouser.fr/ProductDetail/CK/JS102011SAQN?qs=%2Fha2pyFaduiV2nqaS%252BU8Q9wtp%2FpUP0ZhxQ7YjhJWd98Vv%2FajANoXBg%3D%3D" TargetMode="External"/><Relationship Id="rId17" Type="http://schemas.openxmlformats.org/officeDocument/2006/relationships/hyperlink" Target="https://fr.farnell.com/broadcom-limited/hsmh-c150/led-cms-rouge/dp/8554633" TargetMode="External"/><Relationship Id="rId2" Type="http://schemas.openxmlformats.org/officeDocument/2006/relationships/hyperlink" Target="https://fr.farnell.com/infineon/bsc016n06nsatma1/mosfet-canal-n-60v-100a-tdson/dp/2432702?st=BSC016N06NSATMA1" TargetMode="External"/><Relationship Id="rId16" Type="http://schemas.openxmlformats.org/officeDocument/2006/relationships/hyperlink" Target="https://fr.farnell.com/on-semiconductor/mmsd4148t1g/diode-rapide-sod-123/dp/9556079?st=MMSD4148T1G" TargetMode="External"/><Relationship Id="rId20" Type="http://schemas.openxmlformats.org/officeDocument/2006/relationships/hyperlink" Target="https://www.mouser.fr/ProductDetail/859-LTW-170TK" TargetMode="External"/><Relationship Id="rId1" Type="http://schemas.openxmlformats.org/officeDocument/2006/relationships/hyperlink" Target="https://www.mouser.fr/ProductDetail/Infineon-Technologies/BSC016N06NS?qs=sGAEpiMZZMshyDBzk1%2FWi6ODfQGXJyDAz3qJRaaNuYk%3D" TargetMode="External"/><Relationship Id="rId6" Type="http://schemas.openxmlformats.org/officeDocument/2006/relationships/hyperlink" Target="https://www.mouser.fr/ProductDetail/Laird-Connectivity/BL652-SA-01-T-R?qs=sGAEpiMZZMtQRtO1VXT3j4E03UFLL5UTqFGxNTzcslo%3D" TargetMode="External"/><Relationship Id="rId11" Type="http://schemas.openxmlformats.org/officeDocument/2006/relationships/hyperlink" Target="https://fr.farnell.com/c-k-components/js102011saqn/commutateur-spdt-0-6a-6vdc-lateral/dp/2320017?st=JS102011SAQN" TargetMode="External"/><Relationship Id="rId5" Type="http://schemas.openxmlformats.org/officeDocument/2006/relationships/hyperlink" Target="https://fr.farnell.com/laird-technologies/bl652-sa-01/module-ble-nfc-2-402-2-48ghz-96dbm/dp/2664536?st=BL652" TargetMode="External"/><Relationship Id="rId15" Type="http://schemas.openxmlformats.org/officeDocument/2006/relationships/hyperlink" Target="https://www.mouser.fr/ProductDetail/863-MMSD4148T1G" TargetMode="External"/><Relationship Id="rId23" Type="http://schemas.openxmlformats.org/officeDocument/2006/relationships/queryTable" Target="../queryTables/queryTable1.xml"/><Relationship Id="rId10" Type="http://schemas.openxmlformats.org/officeDocument/2006/relationships/hyperlink" Target="https://fr.farnell.com/diodes-inc/abs10a-13/diode-pont-redresseur-1-ph-1a/dp/3127182?st=ABS10A13" TargetMode="External"/><Relationship Id="rId19" Type="http://schemas.openxmlformats.org/officeDocument/2006/relationships/hyperlink" Target="https://fr.farnell.com/broadcom-limited/hsmw-c191/led-cms-blanc/dp/1058375" TargetMode="External"/><Relationship Id="rId4" Type="http://schemas.openxmlformats.org/officeDocument/2006/relationships/hyperlink" Target="https://fr.farnell.com/amphenol/acjs-mhdr/jack-6-35mm-pcb-stereo/dp/1835537?st=ACJSMHDR" TargetMode="External"/><Relationship Id="rId9" Type="http://schemas.openxmlformats.org/officeDocument/2006/relationships/hyperlink" Target="https://www.mouser.fr/ProductDetail/Diodes-Incorporated/ABS10A-13?qs=%2Fha2pyFaduiE9kQD45jKL%252BPtYtwpujx8RIFFD5L4q5teUewZEd1ISw%3D%3D" TargetMode="External"/><Relationship Id="rId14" Type="http://schemas.openxmlformats.org/officeDocument/2006/relationships/hyperlink" Target="https://www.mouser.fr/ProductDetail/Texas-Instruments/LP2951D?qs=sGAEpiMZZMsGz1a6aV8DcBHbqI5vMWL%252B77S2r8IHzg0%3D" TargetMode="External"/><Relationship Id="rId22" Type="http://schemas.openxmlformats.org/officeDocument/2006/relationships/hyperlink" Target="https://fr.farnell.com/vcc-visual-communications-company/cmc321ctp/lentille-led-5mm-pc-transparent/dp/2750614?st=CMC321CTP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fr/ProductDetail/Laird-Connectivity/453-00005?qs=sGAEpiMZZMsGelYiB%252BjhZoug4L%2FWODSMjbKo4CRGaLrDeWyb7x66Rg%3D%3D" TargetMode="External"/><Relationship Id="rId3" Type="http://schemas.openxmlformats.org/officeDocument/2006/relationships/hyperlink" Target="https://www.mouser.fr/ProductDetail/Texas-Instruments/TS5A3157DCKR?qs=sGAEpiMZZMtxrAS98ir%252Bs7bXVWBmMZ1p3rdwD%2FwipiQ%3D" TargetMode="External"/><Relationship Id="rId7" Type="http://schemas.openxmlformats.org/officeDocument/2006/relationships/hyperlink" Target="https://fr.farnell.com/laird/453-00005c/bl651-series-bt-v5-module-int/dp/3020333?ost=453-00005&amp;ddkey=https%3Afr-FR%2FElement14_France%2Fsearch" TargetMode="External"/><Relationship Id="rId2" Type="http://schemas.openxmlformats.org/officeDocument/2006/relationships/hyperlink" Target="https://fr.farnell.com/microchip/mcp6541t-i-ot/comp-pushpull-1-6v-sngl-5sot23/dp/1825063?st=MCP6541T-I_OT" TargetMode="External"/><Relationship Id="rId1" Type="http://schemas.openxmlformats.org/officeDocument/2006/relationships/hyperlink" Target="https://www.mouser.fr/ProductDetail/Microchip-Technology/MCP6541T-I-OT?qs=%2Fha2pyFaduiNSaLFMjwcEnZOHjJFhYPPrvmJDlrB2ATFkZRh7lh3Rw%3D%3D" TargetMode="External"/><Relationship Id="rId6" Type="http://schemas.openxmlformats.org/officeDocument/2006/relationships/hyperlink" Target="https://www.mouser.fr/ProductDetail/Microchip-Technology/MCP4461-103E-ST?qs=sGAEpiMZZMuD%2F7PTYBwKqZLSLa2ge%2F0po%2FAEFThSL0M%3D" TargetMode="External"/><Relationship Id="rId5" Type="http://schemas.openxmlformats.org/officeDocument/2006/relationships/hyperlink" Target="https://fr.farnell.com/microchip/mcp4461-103e-st/dgtl-pot-257taps-10k-20tssop/dp/1863949?ost=MCP4461-103E_ST&amp;ddkey=https%3Afr-FR%2FElement14_France%2Fsearch" TargetMode="External"/><Relationship Id="rId10" Type="http://schemas.openxmlformats.org/officeDocument/2006/relationships/queryTable" Target="../queryTables/queryTable3.xml"/><Relationship Id="rId4" Type="http://schemas.openxmlformats.org/officeDocument/2006/relationships/hyperlink" Target="https://fr.farnell.com/texas-instruments/ts5a3157dckr/analogue-switch-1-ch-sc-70-6/dp/3005462?st=TS5A3157DCKR" TargetMode="External"/><Relationship Id="rId9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fr.farnell.com/rean/nys224bg/fiche-male-6-35mm-2-voies-noire/dp/1813728?st=NYS224" TargetMode="External"/><Relationship Id="rId2" Type="http://schemas.openxmlformats.org/officeDocument/2006/relationships/hyperlink" Target="https://fr.farnell.com/renata/cr-2032-mfr-rv/pile-bouton-3-broches-3v/dp/1823483?st=CR2032" TargetMode="External"/><Relationship Id="rId1" Type="http://schemas.openxmlformats.org/officeDocument/2006/relationships/hyperlink" Target="https://fr.farnell.com/nidec-copal/mfs201n-z/commut-glissiere-dpdt-1a-120v/dp/28548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zoomScale="205" zoomScaleNormal="205" workbookViewId="0">
      <selection activeCell="J2" sqref="J2"/>
    </sheetView>
  </sheetViews>
  <sheetFormatPr baseColWidth="10" defaultRowHeight="15" x14ac:dyDescent="0.25"/>
  <cols>
    <col min="2" max="2" width="10.85546875" bestFit="1" customWidth="1"/>
    <col min="3" max="3" width="12.42578125" bestFit="1" customWidth="1"/>
  </cols>
  <sheetData>
    <row r="1" spans="1:3" x14ac:dyDescent="0.25">
      <c r="A1" t="s">
        <v>153</v>
      </c>
      <c r="B1" t="s">
        <v>154</v>
      </c>
      <c r="C1" t="s">
        <v>155</v>
      </c>
    </row>
    <row r="2" spans="1:3" x14ac:dyDescent="0.25">
      <c r="A2" t="s">
        <v>152</v>
      </c>
      <c r="B2">
        <f>SUM(mec_sky!F2:F7)</f>
        <v>51.660000000000004</v>
      </c>
      <c r="C2">
        <f>ele_sky_R!J24</f>
        <v>26.553000000000004</v>
      </c>
    </row>
    <row r="3" spans="1:3" x14ac:dyDescent="0.25">
      <c r="A3" t="s">
        <v>156</v>
      </c>
      <c r="B3">
        <f>SUM(mec_sky!F8:F9)</f>
        <v>30.93</v>
      </c>
      <c r="C3">
        <f>ele_sky_G!J22</f>
        <v>14.934999999999999</v>
      </c>
    </row>
    <row r="4" spans="1:3" x14ac:dyDescent="0.25">
      <c r="A4" t="s">
        <v>157</v>
      </c>
      <c r="B4" t="s">
        <v>14</v>
      </c>
      <c r="C4">
        <f>ele_sky_misc!F7</f>
        <v>5.43</v>
      </c>
    </row>
    <row r="6" spans="1:3" x14ac:dyDescent="0.25">
      <c r="A6" t="s">
        <v>158</v>
      </c>
      <c r="B6">
        <f>B2+B3</f>
        <v>82.59</v>
      </c>
      <c r="C6">
        <f>SUM(C2:C4)</f>
        <v>46.917999999999999</v>
      </c>
    </row>
    <row r="7" spans="1:3" x14ac:dyDescent="0.25">
      <c r="A7" t="s">
        <v>159</v>
      </c>
      <c r="B7" s="17">
        <f>B6+C6</f>
        <v>129.50800000000001</v>
      </c>
      <c r="C7" s="17"/>
    </row>
  </sheetData>
  <mergeCells count="1">
    <mergeCell ref="B7:C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N18" sqref="N18"/>
    </sheetView>
  </sheetViews>
  <sheetFormatPr baseColWidth="10" defaultRowHeight="15" x14ac:dyDescent="0.25"/>
  <cols>
    <col min="1" max="1" width="3" bestFit="1" customWidth="1"/>
    <col min="6" max="6" width="19" bestFit="1" customWidth="1"/>
  </cols>
  <sheetData>
    <row r="1" spans="1:12" x14ac:dyDescent="0.25">
      <c r="A1" s="1"/>
      <c r="B1" s="2"/>
      <c r="C1" s="2"/>
      <c r="D1" s="2"/>
      <c r="E1" s="2"/>
      <c r="F1" s="2"/>
      <c r="G1" s="19" t="s">
        <v>0</v>
      </c>
      <c r="H1" s="19"/>
      <c r="I1" s="19"/>
      <c r="J1" s="19" t="s">
        <v>1</v>
      </c>
      <c r="K1" s="19"/>
      <c r="L1" s="19"/>
    </row>
    <row r="2" spans="1:12" x14ac:dyDescent="0.25">
      <c r="A2" s="1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3" t="s">
        <v>8</v>
      </c>
      <c r="H2" s="2" t="s">
        <v>9</v>
      </c>
      <c r="I2" s="2" t="s">
        <v>10</v>
      </c>
      <c r="J2" s="3" t="s">
        <v>8</v>
      </c>
      <c r="K2" s="2" t="s">
        <v>9</v>
      </c>
      <c r="L2" s="2" t="s">
        <v>10</v>
      </c>
    </row>
    <row r="3" spans="1:12" x14ac:dyDescent="0.25">
      <c r="A3">
        <f>1</f>
        <v>1</v>
      </c>
      <c r="B3" s="4" t="s">
        <v>11</v>
      </c>
      <c r="C3" s="4" t="s">
        <v>12</v>
      </c>
      <c r="D3" s="4">
        <v>1</v>
      </c>
      <c r="E3" s="4" t="s">
        <v>13</v>
      </c>
      <c r="F3" s="5" t="s">
        <v>14</v>
      </c>
      <c r="G3" s="6" t="s">
        <v>15</v>
      </c>
      <c r="H3" s="4">
        <v>1.85</v>
      </c>
      <c r="I3" s="4">
        <f>H3*D3</f>
        <v>1.85</v>
      </c>
      <c r="J3" s="6" t="s">
        <v>16</v>
      </c>
      <c r="K3" s="4">
        <v>2.16</v>
      </c>
      <c r="L3" s="4">
        <f>K3*D3</f>
        <v>2.16</v>
      </c>
    </row>
    <row r="4" spans="1:12" x14ac:dyDescent="0.25">
      <c r="A4">
        <f>A3+1</f>
        <v>2</v>
      </c>
      <c r="B4" s="4" t="s">
        <v>17</v>
      </c>
      <c r="C4" s="4" t="s">
        <v>18</v>
      </c>
      <c r="D4" s="4">
        <v>1</v>
      </c>
      <c r="E4" s="4" t="s">
        <v>19</v>
      </c>
      <c r="F4" s="5" t="s">
        <v>14</v>
      </c>
      <c r="G4" s="6" t="s">
        <v>20</v>
      </c>
      <c r="H4" s="4">
        <v>1.28</v>
      </c>
      <c r="I4" s="4">
        <f t="shared" ref="I4:I18" si="0">H4*D4</f>
        <v>1.28</v>
      </c>
      <c r="J4" s="6" t="s">
        <v>21</v>
      </c>
      <c r="K4" s="4">
        <v>1.05</v>
      </c>
      <c r="L4" s="4">
        <f t="shared" ref="L4:L20" si="1">K4*D4</f>
        <v>1.05</v>
      </c>
    </row>
    <row r="5" spans="1:12" x14ac:dyDescent="0.25">
      <c r="A5">
        <f t="shared" ref="A5:A20" si="2">A4+1</f>
        <v>3</v>
      </c>
      <c r="B5" s="4" t="s">
        <v>22</v>
      </c>
      <c r="C5" s="4" t="s">
        <v>23</v>
      </c>
      <c r="D5" s="4">
        <v>4</v>
      </c>
      <c r="E5" s="4" t="s">
        <v>24</v>
      </c>
      <c r="F5" s="5" t="s">
        <v>25</v>
      </c>
      <c r="G5" s="5" t="s">
        <v>14</v>
      </c>
      <c r="H5" s="4">
        <v>0</v>
      </c>
      <c r="I5" s="4">
        <f t="shared" si="0"/>
        <v>0</v>
      </c>
      <c r="J5" s="5" t="s">
        <v>14</v>
      </c>
      <c r="K5" s="4">
        <v>0</v>
      </c>
      <c r="L5" s="4">
        <f t="shared" si="1"/>
        <v>0</v>
      </c>
    </row>
    <row r="6" spans="1:12" x14ac:dyDescent="0.25">
      <c r="A6">
        <f t="shared" si="2"/>
        <v>4</v>
      </c>
      <c r="B6" s="4" t="s">
        <v>26</v>
      </c>
      <c r="C6" s="4" t="s">
        <v>27</v>
      </c>
      <c r="D6" s="4">
        <v>3</v>
      </c>
      <c r="E6" s="4" t="s">
        <v>24</v>
      </c>
      <c r="F6" s="5" t="s">
        <v>25</v>
      </c>
      <c r="G6" s="5" t="s">
        <v>14</v>
      </c>
      <c r="H6" s="4">
        <v>0</v>
      </c>
      <c r="I6" s="4">
        <f t="shared" si="0"/>
        <v>0</v>
      </c>
      <c r="J6" s="5" t="s">
        <v>14</v>
      </c>
      <c r="K6" s="4">
        <v>0</v>
      </c>
      <c r="L6" s="4">
        <f t="shared" si="1"/>
        <v>0</v>
      </c>
    </row>
    <row r="7" spans="1:12" x14ac:dyDescent="0.25">
      <c r="A7">
        <f t="shared" si="2"/>
        <v>5</v>
      </c>
      <c r="B7" s="4" t="s">
        <v>28</v>
      </c>
      <c r="C7" s="4">
        <v>45300005</v>
      </c>
      <c r="D7" s="4">
        <v>1</v>
      </c>
      <c r="E7" s="4" t="s">
        <v>29</v>
      </c>
      <c r="F7" s="4" t="s">
        <v>30</v>
      </c>
      <c r="G7" s="6" t="s">
        <v>31</v>
      </c>
      <c r="H7" s="7">
        <v>6.71</v>
      </c>
      <c r="I7" s="4">
        <f t="shared" si="0"/>
        <v>6.71</v>
      </c>
      <c r="J7" s="8" t="s">
        <v>32</v>
      </c>
      <c r="K7" s="7">
        <v>8.23</v>
      </c>
      <c r="L7" s="4">
        <f t="shared" si="1"/>
        <v>8.23</v>
      </c>
    </row>
    <row r="8" spans="1:12" x14ac:dyDescent="0.25">
      <c r="A8">
        <f t="shared" si="2"/>
        <v>6</v>
      </c>
      <c r="B8" s="4" t="s">
        <v>33</v>
      </c>
      <c r="C8" s="4" t="s">
        <v>34</v>
      </c>
      <c r="D8" s="4">
        <v>4</v>
      </c>
      <c r="E8" s="4" t="s">
        <v>35</v>
      </c>
      <c r="F8" s="5" t="s">
        <v>36</v>
      </c>
      <c r="G8" s="5" t="s">
        <v>14</v>
      </c>
      <c r="H8" s="4">
        <v>0.45</v>
      </c>
      <c r="I8" s="4">
        <f t="shared" si="0"/>
        <v>1.8</v>
      </c>
      <c r="J8" s="5" t="s">
        <v>14</v>
      </c>
      <c r="K8" s="4">
        <v>0.45</v>
      </c>
      <c r="L8" s="4">
        <f t="shared" si="1"/>
        <v>1.8</v>
      </c>
    </row>
    <row r="9" spans="1:12" x14ac:dyDescent="0.25">
      <c r="A9">
        <f t="shared" si="2"/>
        <v>7</v>
      </c>
      <c r="B9" s="4" t="s">
        <v>37</v>
      </c>
      <c r="C9" s="4" t="s">
        <v>34</v>
      </c>
      <c r="D9" s="4">
        <v>2</v>
      </c>
      <c r="E9" s="4" t="s">
        <v>38</v>
      </c>
      <c r="F9" s="5" t="s">
        <v>36</v>
      </c>
      <c r="G9" s="5" t="s">
        <v>14</v>
      </c>
      <c r="H9" s="4">
        <v>0.45</v>
      </c>
      <c r="I9" s="4">
        <f t="shared" si="0"/>
        <v>0.9</v>
      </c>
      <c r="J9" s="5" t="s">
        <v>14</v>
      </c>
      <c r="K9" s="4">
        <v>0.45</v>
      </c>
      <c r="L9" s="4">
        <f t="shared" si="1"/>
        <v>0.9</v>
      </c>
    </row>
    <row r="10" spans="1:12" x14ac:dyDescent="0.25">
      <c r="A10">
        <f t="shared" si="2"/>
        <v>8</v>
      </c>
      <c r="B10" s="4" t="s">
        <v>39</v>
      </c>
      <c r="C10" s="4" t="s">
        <v>40</v>
      </c>
      <c r="D10" s="4">
        <v>1</v>
      </c>
      <c r="E10" s="4" t="s">
        <v>41</v>
      </c>
      <c r="F10" s="5" t="s">
        <v>36</v>
      </c>
      <c r="G10" s="5" t="s">
        <v>14</v>
      </c>
      <c r="H10" s="4">
        <v>0.45</v>
      </c>
      <c r="I10" s="4">
        <f t="shared" si="0"/>
        <v>0.45</v>
      </c>
      <c r="J10" s="5" t="s">
        <v>14</v>
      </c>
      <c r="K10" s="4">
        <v>0.45</v>
      </c>
      <c r="L10" s="4">
        <f t="shared" si="1"/>
        <v>0.45</v>
      </c>
    </row>
    <row r="11" spans="1:12" x14ac:dyDescent="0.25">
      <c r="A11">
        <f t="shared" si="2"/>
        <v>9</v>
      </c>
      <c r="B11" s="4" t="s">
        <v>42</v>
      </c>
      <c r="C11" s="4" t="s">
        <v>43</v>
      </c>
      <c r="D11" s="4">
        <v>3</v>
      </c>
      <c r="E11" s="4" t="s">
        <v>44</v>
      </c>
      <c r="F11" s="5" t="s">
        <v>14</v>
      </c>
      <c r="G11" s="6" t="s">
        <v>45</v>
      </c>
      <c r="H11" s="7">
        <v>0.53100000000000003</v>
      </c>
      <c r="I11" s="4">
        <f t="shared" si="0"/>
        <v>1.593</v>
      </c>
      <c r="J11" s="6" t="s">
        <v>46</v>
      </c>
      <c r="K11" s="7">
        <v>0.58199999999999996</v>
      </c>
      <c r="L11" s="4">
        <f t="shared" si="1"/>
        <v>1.746</v>
      </c>
    </row>
    <row r="12" spans="1:12" x14ac:dyDescent="0.25">
      <c r="A12">
        <f t="shared" si="2"/>
        <v>10</v>
      </c>
      <c r="B12" s="4" t="s">
        <v>47</v>
      </c>
      <c r="C12" s="4" t="s">
        <v>48</v>
      </c>
      <c r="D12" s="4">
        <v>1</v>
      </c>
      <c r="E12" s="4" t="s">
        <v>49</v>
      </c>
      <c r="F12" s="5" t="s">
        <v>14</v>
      </c>
      <c r="G12" s="6" t="s">
        <v>50</v>
      </c>
      <c r="H12" s="7">
        <v>0.35099999999999998</v>
      </c>
      <c r="I12" s="4">
        <f t="shared" si="0"/>
        <v>0.35099999999999998</v>
      </c>
      <c r="J12" s="6" t="s">
        <v>51</v>
      </c>
      <c r="K12" s="7">
        <v>0.27100000000000002</v>
      </c>
      <c r="L12" s="4">
        <f t="shared" si="1"/>
        <v>0.27100000000000002</v>
      </c>
    </row>
    <row r="13" spans="1:12" x14ac:dyDescent="0.25">
      <c r="A13">
        <f t="shared" si="2"/>
        <v>11</v>
      </c>
      <c r="B13" s="4" t="s">
        <v>52</v>
      </c>
      <c r="C13" s="4" t="s">
        <v>53</v>
      </c>
      <c r="D13" s="4">
        <v>1</v>
      </c>
      <c r="E13" s="4" t="s">
        <v>54</v>
      </c>
      <c r="F13" s="5" t="s">
        <v>14</v>
      </c>
      <c r="G13" s="6" t="s">
        <v>55</v>
      </c>
      <c r="H13" s="4">
        <v>0.45</v>
      </c>
      <c r="I13" s="4">
        <f t="shared" si="0"/>
        <v>0.45</v>
      </c>
      <c r="J13" s="6" t="s">
        <v>56</v>
      </c>
      <c r="K13" s="4">
        <v>0.442</v>
      </c>
      <c r="L13" s="4">
        <f t="shared" si="1"/>
        <v>0.442</v>
      </c>
    </row>
    <row r="14" spans="1:12" x14ac:dyDescent="0.25">
      <c r="A14">
        <f t="shared" si="2"/>
        <v>12</v>
      </c>
      <c r="B14" s="4" t="s">
        <v>57</v>
      </c>
      <c r="C14" s="4" t="s">
        <v>58</v>
      </c>
      <c r="D14" s="4">
        <v>1</v>
      </c>
      <c r="E14" s="9" t="s">
        <v>59</v>
      </c>
      <c r="F14" s="5" t="s">
        <v>14</v>
      </c>
      <c r="G14" s="6" t="s">
        <v>60</v>
      </c>
      <c r="H14" s="4">
        <v>0.108</v>
      </c>
      <c r="I14" s="4">
        <f t="shared" si="0"/>
        <v>0.108</v>
      </c>
      <c r="J14" s="6" t="s">
        <v>61</v>
      </c>
      <c r="K14" s="4">
        <v>0.125</v>
      </c>
      <c r="L14" s="4">
        <f t="shared" si="1"/>
        <v>0.125</v>
      </c>
    </row>
    <row r="15" spans="1:12" x14ac:dyDescent="0.25">
      <c r="A15">
        <f t="shared" si="2"/>
        <v>13</v>
      </c>
      <c r="B15" s="4" t="s">
        <v>62</v>
      </c>
      <c r="C15" s="4" t="s">
        <v>63</v>
      </c>
      <c r="D15" s="4">
        <v>1</v>
      </c>
      <c r="E15" s="4" t="s">
        <v>64</v>
      </c>
      <c r="F15" s="5" t="s">
        <v>14</v>
      </c>
      <c r="G15" s="6" t="s">
        <v>65</v>
      </c>
      <c r="H15" s="4">
        <v>0.621</v>
      </c>
      <c r="I15" s="4">
        <f t="shared" si="0"/>
        <v>0.621</v>
      </c>
      <c r="J15" s="6" t="s">
        <v>66</v>
      </c>
      <c r="K15" s="4">
        <v>0.57099999999999995</v>
      </c>
      <c r="L15" s="4">
        <f t="shared" si="1"/>
        <v>0.57099999999999995</v>
      </c>
    </row>
    <row r="16" spans="1:12" x14ac:dyDescent="0.25">
      <c r="A16">
        <f t="shared" si="2"/>
        <v>14</v>
      </c>
      <c r="B16" s="4" t="s">
        <v>67</v>
      </c>
      <c r="C16" s="4" t="s">
        <v>68</v>
      </c>
      <c r="D16" s="4">
        <v>1</v>
      </c>
      <c r="E16" t="s">
        <v>69</v>
      </c>
      <c r="F16" s="5" t="s">
        <v>14</v>
      </c>
      <c r="G16" s="10" t="s">
        <v>70</v>
      </c>
      <c r="H16" s="4">
        <v>0.34200000000000003</v>
      </c>
      <c r="I16" s="4">
        <f t="shared" si="0"/>
        <v>0.34200000000000003</v>
      </c>
      <c r="J16" s="6" t="s">
        <v>71</v>
      </c>
      <c r="K16" s="4">
        <v>0.307</v>
      </c>
      <c r="L16" s="4">
        <f t="shared" si="1"/>
        <v>0.307</v>
      </c>
    </row>
    <row r="17" spans="1:12" x14ac:dyDescent="0.25">
      <c r="A17">
        <f t="shared" si="2"/>
        <v>15</v>
      </c>
      <c r="B17" s="4" t="s">
        <v>72</v>
      </c>
      <c r="C17" s="4" t="s">
        <v>68</v>
      </c>
      <c r="D17" s="4">
        <v>1</v>
      </c>
      <c r="E17" t="s">
        <v>73</v>
      </c>
      <c r="F17" s="4" t="s">
        <v>74</v>
      </c>
      <c r="G17" s="6" t="s">
        <v>75</v>
      </c>
      <c r="H17" s="4">
        <v>0.41</v>
      </c>
      <c r="I17" s="4">
        <f t="shared" si="0"/>
        <v>0.41</v>
      </c>
      <c r="J17" s="6" t="s">
        <v>76</v>
      </c>
      <c r="K17" s="4">
        <v>0.36099999999999999</v>
      </c>
      <c r="L17" s="4">
        <f t="shared" si="1"/>
        <v>0.36099999999999999</v>
      </c>
    </row>
    <row r="18" spans="1:12" x14ac:dyDescent="0.25">
      <c r="A18">
        <f t="shared" si="2"/>
        <v>16</v>
      </c>
      <c r="B18" s="4" t="s">
        <v>77</v>
      </c>
      <c r="C18" s="4" t="s">
        <v>78</v>
      </c>
      <c r="D18" s="4">
        <v>1</v>
      </c>
      <c r="E18" s="4" t="s">
        <v>79</v>
      </c>
      <c r="F18" s="5" t="s">
        <v>36</v>
      </c>
      <c r="G18" s="5" t="s">
        <v>14</v>
      </c>
      <c r="H18" s="4">
        <v>0.45</v>
      </c>
      <c r="I18" s="4">
        <f t="shared" si="0"/>
        <v>0.45</v>
      </c>
      <c r="J18" s="5" t="s">
        <v>14</v>
      </c>
      <c r="K18" s="4">
        <v>0.45</v>
      </c>
      <c r="L18" s="4">
        <f t="shared" si="1"/>
        <v>0.45</v>
      </c>
    </row>
    <row r="19" spans="1:12" x14ac:dyDescent="0.25">
      <c r="A19">
        <f t="shared" si="2"/>
        <v>17</v>
      </c>
      <c r="B19" s="11" t="s">
        <v>14</v>
      </c>
      <c r="C19" s="11" t="s">
        <v>80</v>
      </c>
      <c r="D19" s="11">
        <v>1</v>
      </c>
      <c r="E19" s="11" t="s">
        <v>81</v>
      </c>
      <c r="F19" s="5" t="s">
        <v>14</v>
      </c>
      <c r="G19" s="5" t="s">
        <v>14</v>
      </c>
      <c r="H19" s="5" t="s">
        <v>14</v>
      </c>
      <c r="I19" s="5" t="s">
        <v>14</v>
      </c>
      <c r="J19" s="10" t="s">
        <v>82</v>
      </c>
      <c r="K19" s="11">
        <v>1.66</v>
      </c>
      <c r="L19" s="11">
        <f t="shared" si="1"/>
        <v>1.66</v>
      </c>
    </row>
    <row r="20" spans="1:12" x14ac:dyDescent="0.25">
      <c r="A20">
        <f t="shared" si="2"/>
        <v>18</v>
      </c>
      <c r="B20" s="11" t="s">
        <v>14</v>
      </c>
      <c r="C20" s="11" t="s">
        <v>83</v>
      </c>
      <c r="D20" s="11">
        <v>2</v>
      </c>
      <c r="E20" s="11" t="s">
        <v>84</v>
      </c>
      <c r="F20" s="5" t="s">
        <v>85</v>
      </c>
      <c r="G20" s="5" t="s">
        <v>14</v>
      </c>
      <c r="H20" s="5" t="s">
        <v>14</v>
      </c>
      <c r="I20" s="5" t="s">
        <v>14</v>
      </c>
      <c r="J20" s="10" t="s">
        <v>86</v>
      </c>
      <c r="K20" s="11">
        <f>0.575/5</f>
        <v>0.11499999999999999</v>
      </c>
      <c r="L20" s="11">
        <f t="shared" si="1"/>
        <v>0.22999999999999998</v>
      </c>
    </row>
    <row r="21" spans="1:12" x14ac:dyDescent="0.25">
      <c r="G21" s="12"/>
      <c r="J21" s="12"/>
    </row>
    <row r="22" spans="1:12" x14ac:dyDescent="0.25">
      <c r="F22" s="13" t="s">
        <v>87</v>
      </c>
      <c r="G22" s="18">
        <f>SUM(I3:I18)+L19+L20</f>
        <v>19.204999999999998</v>
      </c>
      <c r="H22" s="18"/>
      <c r="I22" s="13" t="s">
        <v>88</v>
      </c>
      <c r="J22" s="18">
        <f>SUM(L3:L20)</f>
        <v>20.753000000000004</v>
      </c>
      <c r="K22" s="18"/>
      <c r="L22" s="13" t="s">
        <v>88</v>
      </c>
    </row>
    <row r="23" spans="1:12" x14ac:dyDescent="0.25">
      <c r="F23" s="13" t="s">
        <v>89</v>
      </c>
      <c r="G23" s="18">
        <v>5.8</v>
      </c>
      <c r="H23" s="18"/>
      <c r="I23" s="13" t="s">
        <v>88</v>
      </c>
      <c r="J23" s="18">
        <v>5.8</v>
      </c>
      <c r="K23" s="18"/>
      <c r="L23" s="13" t="s">
        <v>88</v>
      </c>
    </row>
    <row r="24" spans="1:12" x14ac:dyDescent="0.25">
      <c r="F24" s="13" t="s">
        <v>90</v>
      </c>
      <c r="G24" s="18">
        <f>G23+G22</f>
        <v>25.004999999999999</v>
      </c>
      <c r="H24" s="18"/>
      <c r="I24" s="13" t="s">
        <v>88</v>
      </c>
      <c r="J24" s="18">
        <f>J23+J22</f>
        <v>26.553000000000004</v>
      </c>
      <c r="K24" s="18"/>
      <c r="L24" s="13" t="s">
        <v>88</v>
      </c>
    </row>
    <row r="25" spans="1:12" x14ac:dyDescent="0.25">
      <c r="G25" s="12"/>
    </row>
  </sheetData>
  <mergeCells count="8">
    <mergeCell ref="G24:H24"/>
    <mergeCell ref="J24:K24"/>
    <mergeCell ref="G1:I1"/>
    <mergeCell ref="J1:L1"/>
    <mergeCell ref="G22:H22"/>
    <mergeCell ref="J22:K22"/>
    <mergeCell ref="G23:H23"/>
    <mergeCell ref="J23:K23"/>
  </mergeCells>
  <hyperlinks>
    <hyperlink ref="G3" r:id="rId1"/>
    <hyperlink ref="J3" r:id="rId2"/>
    <hyperlink ref="G4" r:id="rId3"/>
    <hyperlink ref="J4" r:id="rId4"/>
    <hyperlink ref="J7" r:id="rId5"/>
    <hyperlink ref="G7" r:id="rId6"/>
    <hyperlink ref="J11" r:id="rId7"/>
    <hyperlink ref="G11" r:id="rId8"/>
    <hyperlink ref="G12" r:id="rId9"/>
    <hyperlink ref="J12" r:id="rId10"/>
    <hyperlink ref="J13" r:id="rId11"/>
    <hyperlink ref="G13" r:id="rId12"/>
    <hyperlink ref="J15" r:id="rId13"/>
    <hyperlink ref="G15" r:id="rId14"/>
    <hyperlink ref="G14" r:id="rId15"/>
    <hyperlink ref="J14" r:id="rId16"/>
    <hyperlink ref="J16" r:id="rId17"/>
    <hyperlink ref="G16" r:id="rId18"/>
    <hyperlink ref="J17" r:id="rId19"/>
    <hyperlink ref="G17" r:id="rId20"/>
    <hyperlink ref="J19" r:id="rId21"/>
    <hyperlink ref="J20" r:id="rId2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F17" sqref="F17"/>
    </sheetView>
  </sheetViews>
  <sheetFormatPr baseColWidth="10" defaultRowHeight="15" x14ac:dyDescent="0.25"/>
  <cols>
    <col min="5" max="5" width="16.85546875" bestFit="1" customWidth="1"/>
    <col min="6" max="6" width="19" bestFit="1" customWidth="1"/>
  </cols>
  <sheetData>
    <row r="1" spans="1:12" x14ac:dyDescent="0.25">
      <c r="A1" s="4"/>
      <c r="B1" s="4"/>
      <c r="C1" s="4"/>
      <c r="D1" s="4"/>
      <c r="E1" s="4"/>
      <c r="F1" s="4"/>
      <c r="G1" s="19" t="s">
        <v>0</v>
      </c>
      <c r="H1" s="19"/>
      <c r="I1" s="19"/>
      <c r="J1" s="19" t="s">
        <v>1</v>
      </c>
      <c r="K1" s="19"/>
      <c r="L1" s="19"/>
    </row>
    <row r="2" spans="1:12" x14ac:dyDescent="0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2" t="s">
        <v>8</v>
      </c>
      <c r="H2" s="2" t="s">
        <v>9</v>
      </c>
      <c r="I2" s="2" t="s">
        <v>10</v>
      </c>
      <c r="J2" s="2" t="s">
        <v>8</v>
      </c>
      <c r="K2" s="2" t="s">
        <v>9</v>
      </c>
      <c r="L2" s="2" t="s">
        <v>10</v>
      </c>
    </row>
    <row r="3" spans="1:12" x14ac:dyDescent="0.25">
      <c r="A3" s="4">
        <v>1</v>
      </c>
      <c r="B3" s="4" t="s">
        <v>91</v>
      </c>
      <c r="C3" s="4" t="s">
        <v>92</v>
      </c>
      <c r="D3" s="4">
        <v>1</v>
      </c>
      <c r="E3" s="4" t="s">
        <v>93</v>
      </c>
      <c r="F3" s="4" t="s">
        <v>25</v>
      </c>
      <c r="G3" s="4" t="s">
        <v>14</v>
      </c>
      <c r="H3" s="4">
        <v>0</v>
      </c>
      <c r="I3" s="4">
        <f>H3*D3</f>
        <v>0</v>
      </c>
      <c r="J3" s="4" t="s">
        <v>14</v>
      </c>
      <c r="K3" s="4">
        <v>0</v>
      </c>
      <c r="L3" s="4">
        <f>K3*D3</f>
        <v>0</v>
      </c>
    </row>
    <row r="4" spans="1:12" x14ac:dyDescent="0.25">
      <c r="A4" s="4">
        <v>2</v>
      </c>
      <c r="B4" s="4" t="s">
        <v>94</v>
      </c>
      <c r="C4" s="4" t="s">
        <v>95</v>
      </c>
      <c r="D4" s="4">
        <v>1</v>
      </c>
      <c r="E4" s="4" t="s">
        <v>96</v>
      </c>
      <c r="F4" s="4"/>
      <c r="G4" s="6" t="s">
        <v>97</v>
      </c>
      <c r="H4" s="4">
        <v>0.32400000000000001</v>
      </c>
      <c r="I4" s="4">
        <f t="shared" ref="I4:I16" si="0">H4*D4</f>
        <v>0.32400000000000001</v>
      </c>
      <c r="J4" s="6" t="s">
        <v>98</v>
      </c>
      <c r="K4" s="4">
        <v>0.33400000000000002</v>
      </c>
      <c r="L4" s="4">
        <f t="shared" ref="L4:L16" si="1">K4*D4</f>
        <v>0.33400000000000002</v>
      </c>
    </row>
    <row r="5" spans="1:12" x14ac:dyDescent="0.25">
      <c r="A5" s="4">
        <v>3</v>
      </c>
      <c r="B5" s="4" t="s">
        <v>52</v>
      </c>
      <c r="C5" s="4" t="s">
        <v>99</v>
      </c>
      <c r="D5" s="4">
        <v>1</v>
      </c>
      <c r="E5" s="4" t="s">
        <v>100</v>
      </c>
      <c r="F5" s="4"/>
      <c r="G5" s="6" t="s">
        <v>101</v>
      </c>
      <c r="H5" s="4">
        <v>0.36899999999999999</v>
      </c>
      <c r="I5" s="4">
        <f t="shared" si="0"/>
        <v>0.36899999999999999</v>
      </c>
      <c r="J5" s="6" t="s">
        <v>102</v>
      </c>
      <c r="K5" s="4">
        <v>0.33100000000000002</v>
      </c>
      <c r="L5" s="4">
        <f t="shared" si="1"/>
        <v>0.33100000000000002</v>
      </c>
    </row>
    <row r="6" spans="1:12" x14ac:dyDescent="0.25">
      <c r="A6" s="4">
        <v>4</v>
      </c>
      <c r="B6" s="4" t="s">
        <v>103</v>
      </c>
      <c r="C6" s="4" t="s">
        <v>104</v>
      </c>
      <c r="D6" s="4">
        <v>1</v>
      </c>
      <c r="E6" s="4" t="s">
        <v>105</v>
      </c>
      <c r="F6" s="4"/>
      <c r="G6" s="6" t="s">
        <v>106</v>
      </c>
      <c r="H6" s="4">
        <v>1.69</v>
      </c>
      <c r="I6" s="4">
        <f t="shared" si="0"/>
        <v>1.69</v>
      </c>
      <c r="J6" s="6" t="s">
        <v>107</v>
      </c>
      <c r="K6" s="4">
        <v>1.74</v>
      </c>
      <c r="L6" s="4">
        <f t="shared" si="1"/>
        <v>1.74</v>
      </c>
    </row>
    <row r="7" spans="1:12" x14ac:dyDescent="0.25">
      <c r="A7" s="4">
        <v>5</v>
      </c>
      <c r="B7" s="4" t="s">
        <v>28</v>
      </c>
      <c r="C7" s="4">
        <v>45300005</v>
      </c>
      <c r="D7" s="4">
        <v>1</v>
      </c>
      <c r="E7" s="4" t="s">
        <v>29</v>
      </c>
      <c r="F7" s="4" t="s">
        <v>30</v>
      </c>
      <c r="G7" s="6" t="s">
        <v>108</v>
      </c>
      <c r="H7" s="4">
        <v>4.6399999999999997</v>
      </c>
      <c r="I7" s="4">
        <f t="shared" si="0"/>
        <v>4.6399999999999997</v>
      </c>
      <c r="J7" s="6" t="s">
        <v>109</v>
      </c>
      <c r="K7" s="4">
        <v>5.88</v>
      </c>
      <c r="L7" s="4">
        <f t="shared" si="1"/>
        <v>5.88</v>
      </c>
    </row>
    <row r="8" spans="1:12" x14ac:dyDescent="0.25">
      <c r="A8" s="4">
        <v>6</v>
      </c>
      <c r="B8" s="4" t="s">
        <v>110</v>
      </c>
      <c r="C8" s="4" t="s">
        <v>23</v>
      </c>
      <c r="D8" s="4">
        <v>3</v>
      </c>
      <c r="E8" s="4" t="s">
        <v>111</v>
      </c>
      <c r="F8" s="4" t="s">
        <v>25</v>
      </c>
      <c r="G8" s="4" t="s">
        <v>14</v>
      </c>
      <c r="H8" s="4">
        <v>0</v>
      </c>
      <c r="I8" s="4">
        <f t="shared" si="0"/>
        <v>0</v>
      </c>
      <c r="J8" s="4" t="s">
        <v>14</v>
      </c>
      <c r="K8" s="4">
        <v>0</v>
      </c>
      <c r="L8" s="4">
        <f t="shared" si="1"/>
        <v>0</v>
      </c>
    </row>
    <row r="9" spans="1:12" x14ac:dyDescent="0.25">
      <c r="A9" s="4">
        <v>7</v>
      </c>
      <c r="B9" s="4" t="s">
        <v>112</v>
      </c>
      <c r="C9" s="4" t="s">
        <v>113</v>
      </c>
      <c r="D9" s="4">
        <v>1</v>
      </c>
      <c r="E9" s="4" t="s">
        <v>114</v>
      </c>
      <c r="F9" s="4" t="s">
        <v>25</v>
      </c>
      <c r="G9" s="4" t="s">
        <v>14</v>
      </c>
      <c r="H9" s="4">
        <v>0</v>
      </c>
      <c r="I9" s="4">
        <f t="shared" si="0"/>
        <v>0</v>
      </c>
      <c r="J9" s="4" t="s">
        <v>14</v>
      </c>
      <c r="K9" s="4">
        <v>0</v>
      </c>
      <c r="L9" s="4">
        <f t="shared" si="1"/>
        <v>0</v>
      </c>
    </row>
    <row r="10" spans="1:12" x14ac:dyDescent="0.25">
      <c r="A10" s="4">
        <v>8</v>
      </c>
      <c r="B10" s="4" t="s">
        <v>39</v>
      </c>
      <c r="C10" s="4" t="s">
        <v>78</v>
      </c>
      <c r="D10" s="4">
        <v>1</v>
      </c>
      <c r="E10" s="4" t="s">
        <v>115</v>
      </c>
      <c r="F10" s="4" t="s">
        <v>36</v>
      </c>
      <c r="G10" s="5"/>
      <c r="H10" s="4">
        <v>0.45</v>
      </c>
      <c r="I10" s="4">
        <f t="shared" si="0"/>
        <v>0.45</v>
      </c>
      <c r="J10" s="5"/>
      <c r="K10" s="4">
        <v>0.45</v>
      </c>
      <c r="L10" s="4">
        <f t="shared" si="1"/>
        <v>0.45</v>
      </c>
    </row>
    <row r="11" spans="1:12" x14ac:dyDescent="0.25">
      <c r="A11" s="4">
        <v>9</v>
      </c>
      <c r="B11" s="4" t="s">
        <v>116</v>
      </c>
      <c r="C11" s="4" t="s">
        <v>23</v>
      </c>
      <c r="D11" s="4">
        <v>1</v>
      </c>
      <c r="E11" s="4" t="s">
        <v>117</v>
      </c>
      <c r="F11" s="4" t="s">
        <v>25</v>
      </c>
      <c r="G11" s="4" t="s">
        <v>14</v>
      </c>
      <c r="H11" s="4">
        <v>0</v>
      </c>
      <c r="I11" s="4">
        <f t="shared" si="0"/>
        <v>0</v>
      </c>
      <c r="J11" s="4" t="s">
        <v>14</v>
      </c>
      <c r="K11" s="4">
        <v>0</v>
      </c>
      <c r="L11" s="4">
        <f t="shared" si="1"/>
        <v>0</v>
      </c>
    </row>
    <row r="12" spans="1:12" x14ac:dyDescent="0.25">
      <c r="A12" s="4">
        <v>10</v>
      </c>
      <c r="B12" s="4" t="s">
        <v>118</v>
      </c>
      <c r="C12" s="4" t="s">
        <v>23</v>
      </c>
      <c r="D12" s="4">
        <v>1</v>
      </c>
      <c r="E12" s="4" t="s">
        <v>119</v>
      </c>
      <c r="F12" s="4" t="s">
        <v>25</v>
      </c>
      <c r="G12" s="4" t="s">
        <v>14</v>
      </c>
      <c r="H12" s="4">
        <v>0</v>
      </c>
      <c r="I12" s="4">
        <f t="shared" si="0"/>
        <v>0</v>
      </c>
      <c r="J12" s="4" t="s">
        <v>14</v>
      </c>
      <c r="K12" s="4">
        <v>0</v>
      </c>
      <c r="L12" s="4">
        <f t="shared" si="1"/>
        <v>0</v>
      </c>
    </row>
    <row r="13" spans="1:12" x14ac:dyDescent="0.25">
      <c r="A13" s="4">
        <v>11</v>
      </c>
      <c r="B13" s="4" t="s">
        <v>120</v>
      </c>
      <c r="C13" s="4" t="s">
        <v>23</v>
      </c>
      <c r="D13" s="4">
        <v>1</v>
      </c>
      <c r="E13" s="4" t="s">
        <v>121</v>
      </c>
      <c r="F13" s="4" t="s">
        <v>25</v>
      </c>
      <c r="G13" s="4" t="s">
        <v>14</v>
      </c>
      <c r="H13" s="4">
        <v>0</v>
      </c>
      <c r="I13" s="4">
        <f t="shared" si="0"/>
        <v>0</v>
      </c>
      <c r="J13" s="4" t="s">
        <v>14</v>
      </c>
      <c r="K13" s="4">
        <v>0</v>
      </c>
      <c r="L13" s="4">
        <f t="shared" si="1"/>
        <v>0</v>
      </c>
    </row>
    <row r="14" spans="1:12" x14ac:dyDescent="0.25">
      <c r="A14" s="4">
        <v>12</v>
      </c>
      <c r="B14" s="4" t="s">
        <v>122</v>
      </c>
      <c r="C14" s="4" t="s">
        <v>23</v>
      </c>
      <c r="D14" s="4">
        <v>3</v>
      </c>
      <c r="E14" s="4" t="s">
        <v>123</v>
      </c>
      <c r="F14" s="4" t="s">
        <v>25</v>
      </c>
      <c r="G14" s="4" t="s">
        <v>14</v>
      </c>
      <c r="H14" s="4">
        <v>0</v>
      </c>
      <c r="I14" s="4">
        <f t="shared" si="0"/>
        <v>0</v>
      </c>
      <c r="J14" s="4" t="s">
        <v>14</v>
      </c>
      <c r="K14" s="4">
        <v>0</v>
      </c>
      <c r="L14" s="4">
        <f t="shared" si="1"/>
        <v>0</v>
      </c>
    </row>
    <row r="15" spans="1:12" x14ac:dyDescent="0.25">
      <c r="A15" s="4">
        <v>13</v>
      </c>
      <c r="B15" s="4" t="s">
        <v>124</v>
      </c>
      <c r="C15" s="4" t="s">
        <v>34</v>
      </c>
      <c r="D15" s="4">
        <v>7</v>
      </c>
      <c r="E15" s="4" t="s">
        <v>125</v>
      </c>
      <c r="F15" s="4" t="s">
        <v>36</v>
      </c>
      <c r="G15" s="5"/>
      <c r="H15" s="4">
        <v>0.45</v>
      </c>
      <c r="I15" s="4">
        <f t="shared" si="0"/>
        <v>3.15</v>
      </c>
      <c r="J15" s="5"/>
      <c r="K15" s="4">
        <v>0.45</v>
      </c>
      <c r="L15" s="4">
        <f t="shared" si="1"/>
        <v>3.15</v>
      </c>
    </row>
    <row r="16" spans="1:12" x14ac:dyDescent="0.25">
      <c r="A16" s="4">
        <v>14</v>
      </c>
      <c r="B16" s="4" t="s">
        <v>126</v>
      </c>
      <c r="C16" s="4" t="s">
        <v>34</v>
      </c>
      <c r="D16" s="4">
        <v>1</v>
      </c>
      <c r="E16" s="4" t="s">
        <v>35</v>
      </c>
      <c r="F16" s="4" t="s">
        <v>36</v>
      </c>
      <c r="G16" s="5"/>
      <c r="H16" s="4">
        <v>0.45</v>
      </c>
      <c r="I16" s="4">
        <f t="shared" si="0"/>
        <v>0.45</v>
      </c>
      <c r="J16" s="5"/>
      <c r="K16" s="4">
        <v>0.45</v>
      </c>
      <c r="L16" s="4">
        <f t="shared" si="1"/>
        <v>0.45</v>
      </c>
    </row>
    <row r="18" spans="6:12" x14ac:dyDescent="0.25">
      <c r="I18" t="s">
        <v>127</v>
      </c>
    </row>
    <row r="19" spans="6:12" x14ac:dyDescent="0.25">
      <c r="I19" t="s">
        <v>127</v>
      </c>
    </row>
    <row r="20" spans="6:12" x14ac:dyDescent="0.25">
      <c r="F20" s="13" t="s">
        <v>87</v>
      </c>
      <c r="G20" s="18">
        <f>SUM(I3:I16)</f>
        <v>11.072999999999999</v>
      </c>
      <c r="H20" s="18"/>
      <c r="I20" s="13" t="s">
        <v>88</v>
      </c>
      <c r="J20" s="18">
        <f>SUM(L3:L16)</f>
        <v>12.334999999999999</v>
      </c>
      <c r="K20" s="18"/>
      <c r="L20" s="13" t="s">
        <v>88</v>
      </c>
    </row>
    <row r="21" spans="6:12" x14ac:dyDescent="0.25">
      <c r="F21" s="13" t="s">
        <v>89</v>
      </c>
      <c r="G21" s="18">
        <v>2.6</v>
      </c>
      <c r="H21" s="18"/>
      <c r="I21" s="13" t="s">
        <v>88</v>
      </c>
      <c r="J21" s="18">
        <v>2.6</v>
      </c>
      <c r="K21" s="18"/>
      <c r="L21" s="13" t="s">
        <v>88</v>
      </c>
    </row>
    <row r="22" spans="6:12" x14ac:dyDescent="0.25">
      <c r="F22" s="13" t="s">
        <v>90</v>
      </c>
      <c r="G22" s="18">
        <f>G21+G20</f>
        <v>13.672999999999998</v>
      </c>
      <c r="H22" s="18"/>
      <c r="I22" s="13" t="s">
        <v>88</v>
      </c>
      <c r="J22" s="18">
        <f>J21+J20</f>
        <v>14.934999999999999</v>
      </c>
      <c r="K22" s="18"/>
      <c r="L22" s="13" t="s">
        <v>88</v>
      </c>
    </row>
  </sheetData>
  <mergeCells count="8">
    <mergeCell ref="G22:H22"/>
    <mergeCell ref="J22:K22"/>
    <mergeCell ref="G1:I1"/>
    <mergeCell ref="J1:L1"/>
    <mergeCell ref="G20:H20"/>
    <mergeCell ref="J20:K20"/>
    <mergeCell ref="G21:H21"/>
    <mergeCell ref="J21:K21"/>
  </mergeCells>
  <conditionalFormatting sqref="H2:J2">
    <cfRule type="duplicateValues" dxfId="2" priority="3"/>
  </conditionalFormatting>
  <conditionalFormatting sqref="K2:L2">
    <cfRule type="duplicateValues" dxfId="1" priority="2"/>
  </conditionalFormatting>
  <conditionalFormatting sqref="G2">
    <cfRule type="duplicateValues" dxfId="0" priority="1"/>
  </conditionalFormatting>
  <hyperlinks>
    <hyperlink ref="G4" r:id="rId1"/>
    <hyperlink ref="J4" r:id="rId2"/>
    <hyperlink ref="G5" r:id="rId3"/>
    <hyperlink ref="J5" r:id="rId4"/>
    <hyperlink ref="J6" r:id="rId5"/>
    <hyperlink ref="G6" r:id="rId6"/>
    <hyperlink ref="J7" r:id="rId7"/>
    <hyperlink ref="G7" r:id="rId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workbookViewId="0">
      <selection activeCell="H18" sqref="H18"/>
    </sheetView>
  </sheetViews>
  <sheetFormatPr baseColWidth="10" defaultRowHeight="15" x14ac:dyDescent="0.25"/>
  <cols>
    <col min="2" max="2" width="23.42578125" bestFit="1" customWidth="1"/>
    <col min="3" max="3" width="55.42578125" bestFit="1" customWidth="1"/>
  </cols>
  <sheetData>
    <row r="2" spans="1:6" x14ac:dyDescent="0.25">
      <c r="A2" s="2" t="s">
        <v>5</v>
      </c>
      <c r="B2" s="2" t="s">
        <v>6</v>
      </c>
      <c r="C2" s="2" t="s">
        <v>7</v>
      </c>
      <c r="D2" s="14" t="s">
        <v>128</v>
      </c>
      <c r="E2" s="3" t="s">
        <v>8</v>
      </c>
      <c r="F2" s="2" t="s">
        <v>9</v>
      </c>
    </row>
    <row r="3" spans="1:6" x14ac:dyDescent="0.25">
      <c r="A3" s="4">
        <v>1</v>
      </c>
      <c r="B3" s="4" t="s">
        <v>129</v>
      </c>
      <c r="C3" s="4" t="s">
        <v>130</v>
      </c>
      <c r="D3" s="4" t="s">
        <v>131</v>
      </c>
      <c r="E3" s="15" t="s">
        <v>132</v>
      </c>
      <c r="F3" s="4">
        <v>1.03</v>
      </c>
    </row>
    <row r="4" spans="1:6" x14ac:dyDescent="0.25">
      <c r="A4" s="4">
        <v>2</v>
      </c>
      <c r="B4" s="4" t="s">
        <v>133</v>
      </c>
      <c r="C4" s="4" t="s">
        <v>130</v>
      </c>
      <c r="D4" s="4" t="s">
        <v>131</v>
      </c>
      <c r="E4" s="15" t="s">
        <v>134</v>
      </c>
      <c r="F4" s="4">
        <v>1.02</v>
      </c>
    </row>
    <row r="5" spans="1:6" x14ac:dyDescent="0.25">
      <c r="A5" s="4">
        <v>1</v>
      </c>
      <c r="B5" s="4" t="s">
        <v>135</v>
      </c>
      <c r="C5" s="4" t="s">
        <v>136</v>
      </c>
      <c r="D5" s="4" t="s">
        <v>131</v>
      </c>
      <c r="E5" s="15" t="s">
        <v>137</v>
      </c>
      <c r="F5" s="4">
        <v>3.38</v>
      </c>
    </row>
    <row r="7" spans="1:6" x14ac:dyDescent="0.25">
      <c r="E7" s="2" t="s">
        <v>10</v>
      </c>
      <c r="F7">
        <f>SUM(F3:F5)</f>
        <v>5.43</v>
      </c>
    </row>
  </sheetData>
  <hyperlinks>
    <hyperlink ref="E3" r:id="rId1"/>
    <hyperlink ref="E4" r:id="rId2"/>
    <hyperlink ref="E5" r:id="rId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G7" sqref="G7"/>
    </sheetView>
  </sheetViews>
  <sheetFormatPr baseColWidth="10" defaultRowHeight="15" x14ac:dyDescent="0.25"/>
  <cols>
    <col min="4" max="4" width="16.7109375" bestFit="1" customWidth="1"/>
  </cols>
  <sheetData>
    <row r="1" spans="1:7" x14ac:dyDescent="0.25">
      <c r="A1" s="4" t="s">
        <v>6</v>
      </c>
      <c r="B1" s="4" t="s">
        <v>7</v>
      </c>
      <c r="C1" s="4" t="s">
        <v>138</v>
      </c>
      <c r="D1" s="4" t="s">
        <v>139</v>
      </c>
      <c r="E1" s="4" t="s">
        <v>128</v>
      </c>
      <c r="F1" s="4" t="s">
        <v>9</v>
      </c>
    </row>
    <row r="2" spans="1:7" x14ac:dyDescent="0.25">
      <c r="A2" s="4" t="s">
        <v>140</v>
      </c>
      <c r="B2" s="4"/>
      <c r="C2" s="4" t="s">
        <v>141</v>
      </c>
      <c r="D2" s="4" t="s">
        <v>142</v>
      </c>
      <c r="E2" s="4" t="s">
        <v>143</v>
      </c>
      <c r="F2" s="16">
        <v>14.42</v>
      </c>
    </row>
    <row r="3" spans="1:7" x14ac:dyDescent="0.25">
      <c r="A3" s="4" t="s">
        <v>144</v>
      </c>
      <c r="B3" s="4"/>
      <c r="C3" s="4" t="s">
        <v>141</v>
      </c>
      <c r="D3" s="4" t="s">
        <v>142</v>
      </c>
      <c r="E3" s="4" t="s">
        <v>143</v>
      </c>
      <c r="F3" s="16">
        <v>9.3800000000000008</v>
      </c>
    </row>
    <row r="4" spans="1:7" x14ac:dyDescent="0.25">
      <c r="A4" s="4" t="s">
        <v>145</v>
      </c>
      <c r="B4" s="4"/>
      <c r="C4" s="4" t="s">
        <v>141</v>
      </c>
      <c r="D4" s="4" t="s">
        <v>142</v>
      </c>
      <c r="E4" s="4" t="s">
        <v>143</v>
      </c>
      <c r="F4" s="16">
        <v>8.06</v>
      </c>
    </row>
    <row r="5" spans="1:7" x14ac:dyDescent="0.25">
      <c r="A5" s="4" t="s">
        <v>146</v>
      </c>
      <c r="B5" s="4"/>
      <c r="C5" s="4" t="s">
        <v>141</v>
      </c>
      <c r="D5" s="4" t="s">
        <v>147</v>
      </c>
      <c r="E5" s="4" t="s">
        <v>143</v>
      </c>
      <c r="F5" s="16">
        <v>6.6</v>
      </c>
    </row>
    <row r="6" spans="1:7" x14ac:dyDescent="0.25">
      <c r="A6" s="4" t="s">
        <v>148</v>
      </c>
      <c r="B6" s="4"/>
      <c r="C6" s="4" t="s">
        <v>141</v>
      </c>
      <c r="D6" s="4" t="s">
        <v>147</v>
      </c>
      <c r="E6" s="4" t="s">
        <v>143</v>
      </c>
      <c r="F6" s="16">
        <v>6.6</v>
      </c>
    </row>
    <row r="7" spans="1:7" x14ac:dyDescent="0.25">
      <c r="A7" s="4" t="s">
        <v>149</v>
      </c>
      <c r="B7" s="4"/>
      <c r="C7" s="4" t="s">
        <v>141</v>
      </c>
      <c r="D7" s="4" t="s">
        <v>147</v>
      </c>
      <c r="E7" s="4" t="s">
        <v>143</v>
      </c>
      <c r="F7" s="16">
        <v>6.6</v>
      </c>
      <c r="G7">
        <f>SUM(F2:F3)+2</f>
        <v>25.8</v>
      </c>
    </row>
    <row r="8" spans="1:7" x14ac:dyDescent="0.25">
      <c r="A8" s="4" t="s">
        <v>150</v>
      </c>
      <c r="B8" s="4"/>
      <c r="C8" s="4" t="s">
        <v>141</v>
      </c>
      <c r="D8" s="4" t="s">
        <v>147</v>
      </c>
      <c r="E8" s="4" t="s">
        <v>143</v>
      </c>
      <c r="F8" s="16">
        <v>21.69</v>
      </c>
    </row>
    <row r="9" spans="1:7" x14ac:dyDescent="0.25">
      <c r="A9" s="4" t="s">
        <v>151</v>
      </c>
      <c r="B9" s="4"/>
      <c r="C9" s="4" t="s">
        <v>141</v>
      </c>
      <c r="D9" s="4" t="s">
        <v>147</v>
      </c>
      <c r="E9" s="4" t="s">
        <v>143</v>
      </c>
      <c r="F9" s="16">
        <v>9.24</v>
      </c>
    </row>
    <row r="11" spans="1:7" x14ac:dyDescent="0.25">
      <c r="E11" t="s">
        <v>10</v>
      </c>
      <c r="F11">
        <f>SUM(F2:F9)</f>
        <v>82.59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3</vt:i4>
      </vt:variant>
    </vt:vector>
  </HeadingPairs>
  <TitlesOfParts>
    <vt:vector size="8" baseType="lpstr">
      <vt:lpstr>BOM</vt:lpstr>
      <vt:lpstr>ele_sky_R</vt:lpstr>
      <vt:lpstr>ele_sky_G</vt:lpstr>
      <vt:lpstr>ele_sky_misc</vt:lpstr>
      <vt:lpstr>mec_sky</vt:lpstr>
      <vt:lpstr>ele_sky_G!SKY_G</vt:lpstr>
      <vt:lpstr>ele_sky_G!SKY_G_1</vt:lpstr>
      <vt:lpstr>ele_sky_R!SKY_R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bouti</dc:creator>
  <cp:lastModifiedBy>bouti</cp:lastModifiedBy>
  <dcterms:created xsi:type="dcterms:W3CDTF">2020-04-06T16:00:32Z</dcterms:created>
  <dcterms:modified xsi:type="dcterms:W3CDTF">2020-04-09T07:10:37Z</dcterms:modified>
</cp:coreProperties>
</file>