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ryan/octave/sequencer_12/data/input/"/>
    </mc:Choice>
  </mc:AlternateContent>
  <bookViews>
    <workbookView xWindow="60" yWindow="460" windowWidth="26860" windowHeight="16580" tabRatio="500"/>
  </bookViews>
  <sheets>
    <sheet name="testSequenceFile.csv" sheetId="9" r:id="rId1"/>
    <sheet name="ChannelSetup" sheetId="12" r:id="rId2"/>
    <sheet name="VoiceSetup" sheetId="20" r:id="rId3"/>
    <sheet name="FilterSetup" sheetId="21" r:id="rId4"/>
    <sheet name="Graph Filters" sheetId="23" r:id="rId5"/>
    <sheet name="NoteCommaRef" sheetId="19" r:id="rId6"/>
    <sheet name="Ref Control Messages" sheetId="11" r:id="rId7"/>
    <sheet name="ExampleChordSetup" sheetId="22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45" i="9" l="1"/>
  <c r="AW645" i="9"/>
  <c r="BD645" i="9"/>
  <c r="BI645" i="9"/>
  <c r="AX645" i="9"/>
  <c r="BJ645" i="9"/>
  <c r="AY645" i="9"/>
  <c r="BK645" i="9"/>
  <c r="AZ645" i="9"/>
  <c r="BL645" i="9"/>
  <c r="BA645" i="9"/>
  <c r="BG645" i="9"/>
  <c r="BE645" i="9"/>
  <c r="BM645" i="9"/>
  <c r="BH645" i="9"/>
  <c r="BF645" i="9"/>
  <c r="BN645" i="9"/>
  <c r="AS645" i="9"/>
  <c r="AR645" i="9"/>
  <c r="BI608" i="9"/>
  <c r="BM608" i="9"/>
  <c r="BN608" i="9"/>
  <c r="AS608" i="9"/>
  <c r="AR608" i="9"/>
  <c r="AN645" i="9"/>
  <c r="AQ644" i="9"/>
  <c r="AW644" i="9"/>
  <c r="BD644" i="9"/>
  <c r="BI644" i="9"/>
  <c r="AX644" i="9"/>
  <c r="BJ644" i="9"/>
  <c r="AY644" i="9"/>
  <c r="BK644" i="9"/>
  <c r="AZ644" i="9"/>
  <c r="BL644" i="9"/>
  <c r="BA644" i="9"/>
  <c r="BG644" i="9"/>
  <c r="BE644" i="9"/>
  <c r="BM644" i="9"/>
  <c r="BH644" i="9"/>
  <c r="BF644" i="9"/>
  <c r="BN644" i="9"/>
  <c r="AS644" i="9"/>
  <c r="AR644" i="9"/>
  <c r="AN644" i="9"/>
  <c r="AQ643" i="9"/>
  <c r="AW643" i="9"/>
  <c r="BD643" i="9"/>
  <c r="BI643" i="9"/>
  <c r="AX643" i="9"/>
  <c r="BJ643" i="9"/>
  <c r="AY643" i="9"/>
  <c r="BK643" i="9"/>
  <c r="AZ643" i="9"/>
  <c r="BL643" i="9"/>
  <c r="BA643" i="9"/>
  <c r="BG643" i="9"/>
  <c r="BE643" i="9"/>
  <c r="BM643" i="9"/>
  <c r="BH643" i="9"/>
  <c r="BF643" i="9"/>
  <c r="BN643" i="9"/>
  <c r="AS643" i="9"/>
  <c r="AR643" i="9"/>
  <c r="AN643" i="9"/>
  <c r="AQ642" i="9"/>
  <c r="AW642" i="9"/>
  <c r="BD642" i="9"/>
  <c r="BI642" i="9"/>
  <c r="AX642" i="9"/>
  <c r="BJ642" i="9"/>
  <c r="AY642" i="9"/>
  <c r="BK642" i="9"/>
  <c r="AZ642" i="9"/>
  <c r="BL642" i="9"/>
  <c r="BA642" i="9"/>
  <c r="BG642" i="9"/>
  <c r="BE642" i="9"/>
  <c r="BM642" i="9"/>
  <c r="BH642" i="9"/>
  <c r="BF642" i="9"/>
  <c r="BN642" i="9"/>
  <c r="AS642" i="9"/>
  <c r="AR642" i="9"/>
  <c r="AN642" i="9"/>
  <c r="AQ641" i="9"/>
  <c r="AW641" i="9"/>
  <c r="BD641" i="9"/>
  <c r="BI641" i="9"/>
  <c r="AX641" i="9"/>
  <c r="BJ641" i="9"/>
  <c r="AY641" i="9"/>
  <c r="BK641" i="9"/>
  <c r="AZ641" i="9"/>
  <c r="BL641" i="9"/>
  <c r="BA641" i="9"/>
  <c r="BG641" i="9"/>
  <c r="BE641" i="9"/>
  <c r="BM641" i="9"/>
  <c r="BH641" i="9"/>
  <c r="BF641" i="9"/>
  <c r="BN641" i="9"/>
  <c r="AS641" i="9"/>
  <c r="AR641" i="9"/>
  <c r="AN641" i="9"/>
  <c r="AQ640" i="9"/>
  <c r="AW640" i="9"/>
  <c r="BD640" i="9"/>
  <c r="BI640" i="9"/>
  <c r="AX640" i="9"/>
  <c r="BJ640" i="9"/>
  <c r="AY640" i="9"/>
  <c r="BK640" i="9"/>
  <c r="AZ640" i="9"/>
  <c r="BL640" i="9"/>
  <c r="BA640" i="9"/>
  <c r="BG640" i="9"/>
  <c r="BE640" i="9"/>
  <c r="BM640" i="9"/>
  <c r="BH640" i="9"/>
  <c r="BF640" i="9"/>
  <c r="BN640" i="9"/>
  <c r="AS640" i="9"/>
  <c r="AR640" i="9"/>
  <c r="AN640" i="9"/>
  <c r="AQ639" i="9"/>
  <c r="AW639" i="9"/>
  <c r="BD639" i="9"/>
  <c r="BI639" i="9"/>
  <c r="AX639" i="9"/>
  <c r="BJ639" i="9"/>
  <c r="AY639" i="9"/>
  <c r="BK639" i="9"/>
  <c r="AZ639" i="9"/>
  <c r="BL639" i="9"/>
  <c r="BA639" i="9"/>
  <c r="BG639" i="9"/>
  <c r="BE639" i="9"/>
  <c r="BM639" i="9"/>
  <c r="BH639" i="9"/>
  <c r="BF639" i="9"/>
  <c r="BN639" i="9"/>
  <c r="AS639" i="9"/>
  <c r="AR639" i="9"/>
  <c r="AN639" i="9"/>
  <c r="AQ638" i="9"/>
  <c r="AW638" i="9"/>
  <c r="BD638" i="9"/>
  <c r="BI638" i="9"/>
  <c r="AX638" i="9"/>
  <c r="BJ638" i="9"/>
  <c r="AY638" i="9"/>
  <c r="BK638" i="9"/>
  <c r="AZ638" i="9"/>
  <c r="BL638" i="9"/>
  <c r="BA638" i="9"/>
  <c r="BG638" i="9"/>
  <c r="BE638" i="9"/>
  <c r="BM638" i="9"/>
  <c r="BH638" i="9"/>
  <c r="BF638" i="9"/>
  <c r="BN638" i="9"/>
  <c r="AS638" i="9"/>
  <c r="AR638" i="9"/>
  <c r="AN638" i="9"/>
  <c r="V515" i="9"/>
  <c r="V516" i="9"/>
  <c r="D517" i="9"/>
  <c r="V517" i="9"/>
  <c r="D518" i="9"/>
  <c r="V518" i="9"/>
  <c r="D519" i="9"/>
  <c r="V519" i="9"/>
  <c r="D520" i="9"/>
  <c r="V520" i="9"/>
  <c r="D521" i="9"/>
  <c r="V521" i="9"/>
  <c r="D522" i="9"/>
  <c r="V522" i="9"/>
  <c r="D523" i="9"/>
  <c r="V523" i="9"/>
  <c r="D524" i="9"/>
  <c r="V524" i="9"/>
  <c r="D525" i="9"/>
  <c r="V525" i="9"/>
  <c r="D526" i="9"/>
  <c r="V526" i="9"/>
  <c r="D527" i="9"/>
  <c r="V527" i="9"/>
  <c r="D528" i="9"/>
  <c r="V528" i="9"/>
  <c r="D529" i="9"/>
  <c r="V529" i="9"/>
  <c r="D530" i="9"/>
  <c r="V530" i="9"/>
  <c r="D531" i="9"/>
  <c r="V531" i="9"/>
  <c r="D532" i="9"/>
  <c r="V532" i="9"/>
  <c r="D533" i="9"/>
  <c r="V533" i="9"/>
  <c r="D534" i="9"/>
  <c r="V534" i="9"/>
  <c r="D535" i="9"/>
  <c r="V535" i="9"/>
  <c r="D536" i="9"/>
  <c r="V536" i="9"/>
  <c r="D537" i="9"/>
  <c r="V537" i="9"/>
  <c r="D538" i="9"/>
  <c r="V538" i="9"/>
  <c r="D539" i="9"/>
  <c r="V539" i="9"/>
  <c r="D540" i="9"/>
  <c r="V540" i="9"/>
  <c r="D541" i="9"/>
  <c r="V541" i="9"/>
  <c r="D542" i="9"/>
  <c r="V542" i="9"/>
  <c r="D543" i="9"/>
  <c r="V543" i="9"/>
  <c r="D544" i="9"/>
  <c r="V544" i="9"/>
  <c r="D545" i="9"/>
  <c r="V545" i="9"/>
  <c r="D546" i="9"/>
  <c r="V546" i="9"/>
  <c r="D547" i="9"/>
  <c r="V547" i="9"/>
  <c r="D548" i="9"/>
  <c r="V548" i="9"/>
  <c r="D549" i="9"/>
  <c r="V549" i="9"/>
  <c r="D550" i="9"/>
  <c r="V550" i="9"/>
  <c r="D551" i="9"/>
  <c r="V551" i="9"/>
  <c r="D552" i="9"/>
  <c r="V552" i="9"/>
  <c r="D553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AD583" i="9"/>
  <c r="AD584" i="9"/>
  <c r="AD585" i="9"/>
  <c r="AD586" i="9"/>
  <c r="AD587" i="9"/>
  <c r="AD588" i="9"/>
  <c r="AD589" i="9"/>
  <c r="E589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AN633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E583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AN632" i="9"/>
  <c r="AN603" i="9"/>
  <c r="AN602" i="9"/>
  <c r="BI615" i="9"/>
  <c r="BM615" i="9"/>
  <c r="BN615" i="9"/>
  <c r="AS615" i="9"/>
  <c r="AR615" i="9"/>
  <c r="AN615" i="9"/>
  <c r="BI614" i="9"/>
  <c r="BM614" i="9"/>
  <c r="BN614" i="9"/>
  <c r="AS614" i="9"/>
  <c r="AR614" i="9"/>
  <c r="AN614" i="9"/>
  <c r="BI613" i="9"/>
  <c r="BM613" i="9"/>
  <c r="BN613" i="9"/>
  <c r="AS613" i="9"/>
  <c r="AR613" i="9"/>
  <c r="AN613" i="9"/>
  <c r="BI612" i="9"/>
  <c r="BM612" i="9"/>
  <c r="BN612" i="9"/>
  <c r="AS612" i="9"/>
  <c r="AR612" i="9"/>
  <c r="AN612" i="9"/>
  <c r="BI611" i="9"/>
  <c r="BM611" i="9"/>
  <c r="BN611" i="9"/>
  <c r="AS611" i="9"/>
  <c r="AR611" i="9"/>
  <c r="AN611" i="9"/>
  <c r="BI610" i="9"/>
  <c r="BM610" i="9"/>
  <c r="BN610" i="9"/>
  <c r="AS610" i="9"/>
  <c r="AR610" i="9"/>
  <c r="AN610" i="9"/>
  <c r="BI609" i="9"/>
  <c r="BM609" i="9"/>
  <c r="BN609" i="9"/>
  <c r="AS609" i="9"/>
  <c r="AR609" i="9"/>
  <c r="AN609" i="9"/>
  <c r="AN608" i="9"/>
  <c r="P3" i="9"/>
  <c r="Q3" i="9"/>
  <c r="R3" i="9"/>
  <c r="S3" i="9"/>
  <c r="T3" i="9"/>
  <c r="U3" i="9"/>
  <c r="V3" i="9"/>
  <c r="W3" i="9"/>
  <c r="X3" i="9"/>
  <c r="Y3" i="9"/>
  <c r="Z3" i="9"/>
  <c r="Z515" i="9"/>
  <c r="Z516" i="9"/>
  <c r="Z517" i="9"/>
  <c r="Z518" i="9"/>
  <c r="Z519" i="9"/>
  <c r="Z520" i="9"/>
  <c r="Z521" i="9"/>
  <c r="Z522" i="9"/>
  <c r="Z523" i="9"/>
  <c r="Z524" i="9"/>
  <c r="Z525" i="9"/>
  <c r="Z526" i="9"/>
  <c r="Z527" i="9"/>
  <c r="Z528" i="9"/>
  <c r="Z529" i="9"/>
  <c r="Z530" i="9"/>
  <c r="Z531" i="9"/>
  <c r="Z532" i="9"/>
  <c r="Z533" i="9"/>
  <c r="Z534" i="9"/>
  <c r="Z535" i="9"/>
  <c r="Z536" i="9"/>
  <c r="Z537" i="9"/>
  <c r="Z538" i="9"/>
  <c r="Z539" i="9"/>
  <c r="Z540" i="9"/>
  <c r="Z541" i="9"/>
  <c r="Z542" i="9"/>
  <c r="Z543" i="9"/>
  <c r="Z544" i="9"/>
  <c r="Z545" i="9"/>
  <c r="Z546" i="9"/>
  <c r="Z547" i="9"/>
  <c r="Z548" i="9"/>
  <c r="Z549" i="9"/>
  <c r="Z550" i="9"/>
  <c r="Z551" i="9"/>
  <c r="Z552" i="9"/>
  <c r="Z553" i="9"/>
  <c r="Z554" i="9"/>
  <c r="Z555" i="9"/>
  <c r="Z556" i="9"/>
  <c r="Z557" i="9"/>
  <c r="Z558" i="9"/>
  <c r="Z559" i="9"/>
  <c r="Z560" i="9"/>
  <c r="Z561" i="9"/>
  <c r="Z562" i="9"/>
  <c r="Z563" i="9"/>
  <c r="D564" i="9"/>
  <c r="Z564" i="9"/>
  <c r="D565" i="9"/>
  <c r="Z565" i="9"/>
  <c r="D566" i="9"/>
  <c r="Z566" i="9"/>
  <c r="D567" i="9"/>
  <c r="Z567" i="9"/>
  <c r="D568" i="9"/>
  <c r="Z568" i="9"/>
  <c r="D569" i="9"/>
  <c r="Z569" i="9"/>
  <c r="AC570" i="9"/>
  <c r="D570" i="9"/>
  <c r="Z570" i="9"/>
  <c r="AC571" i="9"/>
  <c r="D571" i="9"/>
  <c r="Z571" i="9"/>
  <c r="AC572" i="9"/>
  <c r="D572" i="9"/>
  <c r="Z572" i="9"/>
  <c r="AC573" i="9"/>
  <c r="D573" i="9"/>
  <c r="Z573" i="9"/>
  <c r="AC574" i="9"/>
  <c r="D574" i="9"/>
  <c r="Z574" i="9"/>
  <c r="AC575" i="9"/>
  <c r="D575" i="9"/>
  <c r="Z575" i="9"/>
  <c r="AC576" i="9"/>
  <c r="D576" i="9"/>
  <c r="Z576" i="9"/>
  <c r="AC577" i="9"/>
  <c r="D577" i="9"/>
  <c r="Z577" i="9"/>
  <c r="AC578" i="9"/>
  <c r="D578" i="9"/>
  <c r="Z578" i="9"/>
  <c r="AC579" i="9"/>
  <c r="D579" i="9"/>
  <c r="AD570" i="9"/>
  <c r="AD571" i="9"/>
  <c r="AD572" i="9"/>
  <c r="AD573" i="9"/>
  <c r="AD574" i="9"/>
  <c r="AD575" i="9"/>
  <c r="AD576" i="9"/>
  <c r="AD577" i="9"/>
  <c r="AD578" i="9"/>
  <c r="AD579" i="9"/>
  <c r="E579" i="9"/>
  <c r="Z579" i="9"/>
  <c r="D580" i="9"/>
  <c r="Z580" i="9"/>
  <c r="D581" i="9"/>
  <c r="Z581" i="9"/>
  <c r="D582" i="9"/>
  <c r="Z582" i="9"/>
  <c r="D583" i="9"/>
  <c r="Z583" i="9"/>
  <c r="AC584" i="9"/>
  <c r="D584" i="9"/>
  <c r="Z584" i="9"/>
  <c r="AC585" i="9"/>
  <c r="D585" i="9"/>
  <c r="Z585" i="9"/>
  <c r="AC586" i="9"/>
  <c r="D586" i="9"/>
  <c r="Z586" i="9"/>
  <c r="AC587" i="9"/>
  <c r="D587" i="9"/>
  <c r="Z587" i="9"/>
  <c r="AC588" i="9"/>
  <c r="D588" i="9"/>
  <c r="Z588" i="9"/>
  <c r="AC589" i="9"/>
  <c r="D589" i="9"/>
  <c r="Z589" i="9"/>
  <c r="AC590" i="9"/>
  <c r="D590" i="9"/>
  <c r="Z590" i="9"/>
  <c r="AC591" i="9"/>
  <c r="D591" i="9"/>
  <c r="Z591" i="9"/>
  <c r="AC592" i="9"/>
  <c r="D592" i="9"/>
  <c r="Z592" i="9"/>
  <c r="AC593" i="9"/>
  <c r="D593" i="9"/>
  <c r="AD590" i="9"/>
  <c r="AD591" i="9"/>
  <c r="AD592" i="9"/>
  <c r="AD593" i="9"/>
  <c r="E593" i="9"/>
  <c r="Z593" i="9"/>
  <c r="D594" i="9"/>
  <c r="Z594" i="9"/>
  <c r="D595" i="9"/>
  <c r="Z595" i="9"/>
  <c r="D596" i="9"/>
  <c r="Z596" i="9"/>
  <c r="D597" i="9"/>
  <c r="Z597" i="9"/>
  <c r="D598" i="9"/>
  <c r="Z598" i="9"/>
  <c r="D599" i="9"/>
  <c r="Z599" i="9"/>
  <c r="D600" i="9"/>
  <c r="Z600" i="9"/>
  <c r="D601" i="9"/>
  <c r="Z601" i="9"/>
  <c r="D602" i="9"/>
  <c r="Z602" i="9"/>
  <c r="D603" i="9"/>
  <c r="Z603" i="9"/>
  <c r="D604" i="9"/>
  <c r="Z604" i="9"/>
  <c r="D605" i="9"/>
  <c r="Z605" i="9"/>
  <c r="D606" i="9"/>
  <c r="Z606" i="9"/>
  <c r="D607" i="9"/>
  <c r="Z607" i="9"/>
  <c r="D608" i="9"/>
  <c r="Z608" i="9"/>
  <c r="D609" i="9"/>
  <c r="Z609" i="9"/>
  <c r="D610" i="9"/>
  <c r="Z610" i="9"/>
  <c r="D611" i="9"/>
  <c r="Z611" i="9"/>
  <c r="D612" i="9"/>
  <c r="Z612" i="9"/>
  <c r="D613" i="9"/>
  <c r="Z613" i="9"/>
  <c r="D614" i="9"/>
  <c r="Z614" i="9"/>
  <c r="D615" i="9"/>
  <c r="Z615" i="9"/>
  <c r="D616" i="9"/>
  <c r="Z616" i="9"/>
  <c r="D617" i="9"/>
  <c r="Z617" i="9"/>
  <c r="D618" i="9"/>
  <c r="Z618" i="9"/>
  <c r="D619" i="9"/>
  <c r="Z619" i="9"/>
  <c r="D620" i="9"/>
  <c r="Z620" i="9"/>
  <c r="D621" i="9"/>
  <c r="Z621" i="9"/>
  <c r="D622" i="9"/>
  <c r="Z622" i="9"/>
  <c r="D623" i="9"/>
  <c r="Z623" i="9"/>
  <c r="D624" i="9"/>
  <c r="Z624" i="9"/>
  <c r="D625" i="9"/>
  <c r="Z625" i="9"/>
  <c r="D626" i="9"/>
  <c r="Z626" i="9"/>
  <c r="D627" i="9"/>
  <c r="Z627" i="9"/>
  <c r="D628" i="9"/>
  <c r="Z628" i="9"/>
  <c r="D629" i="9"/>
  <c r="Z629" i="9"/>
  <c r="D630" i="9"/>
  <c r="Z630" i="9"/>
  <c r="D631" i="9"/>
  <c r="Z631" i="9"/>
  <c r="D632" i="9"/>
  <c r="Z632" i="9"/>
  <c r="D633" i="9"/>
  <c r="Z633" i="9"/>
  <c r="D634" i="9"/>
  <c r="Z634" i="9"/>
  <c r="D635" i="9"/>
  <c r="Z635" i="9"/>
  <c r="D636" i="9"/>
  <c r="Z636" i="9"/>
  <c r="D637" i="9"/>
  <c r="Z637" i="9"/>
  <c r="D638" i="9"/>
  <c r="Z638" i="9"/>
  <c r="D639" i="9"/>
  <c r="Z639" i="9"/>
  <c r="D640" i="9"/>
  <c r="Z640" i="9"/>
  <c r="D641" i="9"/>
  <c r="Z641" i="9"/>
  <c r="D642" i="9"/>
  <c r="Z642" i="9"/>
  <c r="D643" i="9"/>
  <c r="Z643" i="9"/>
  <c r="D644" i="9"/>
  <c r="Z644" i="9"/>
  <c r="D645" i="9"/>
  <c r="Z645" i="9"/>
  <c r="D646" i="9"/>
  <c r="Z646" i="9"/>
  <c r="D647" i="9"/>
  <c r="Z647" i="9"/>
  <c r="D648" i="9"/>
  <c r="Z648" i="9"/>
  <c r="D649" i="9"/>
  <c r="Z649" i="9"/>
  <c r="D650" i="9"/>
  <c r="Z650" i="9"/>
  <c r="D651" i="9"/>
  <c r="Z651" i="9"/>
  <c r="D652" i="9"/>
  <c r="Z652" i="9"/>
  <c r="D653" i="9"/>
  <c r="Z653" i="9"/>
  <c r="D654" i="9"/>
  <c r="Z654" i="9"/>
  <c r="D655" i="9"/>
  <c r="Z655" i="9"/>
  <c r="D656" i="9"/>
  <c r="Z656" i="9"/>
  <c r="D657" i="9"/>
  <c r="Z657" i="9"/>
  <c r="D658" i="9"/>
  <c r="Z658" i="9"/>
  <c r="D659" i="9"/>
  <c r="Z659" i="9"/>
  <c r="D660" i="9"/>
  <c r="Z660" i="9"/>
  <c r="D661" i="9"/>
  <c r="Z661" i="9"/>
  <c r="D662" i="9"/>
  <c r="Z662" i="9"/>
  <c r="D663" i="9"/>
  <c r="Z663" i="9"/>
  <c r="D664" i="9"/>
  <c r="Z664" i="9"/>
  <c r="D665" i="9"/>
  <c r="Z665" i="9"/>
  <c r="D666" i="9"/>
  <c r="Z666" i="9"/>
  <c r="D667" i="9"/>
  <c r="Z667" i="9"/>
  <c r="D668" i="9"/>
  <c r="Z668" i="9"/>
  <c r="D669" i="9"/>
  <c r="Z669" i="9"/>
  <c r="D670" i="9"/>
  <c r="Z670" i="9"/>
  <c r="D671" i="9"/>
  <c r="Z671" i="9"/>
  <c r="D672" i="9"/>
  <c r="Z672" i="9"/>
  <c r="D673" i="9"/>
  <c r="Z673" i="9"/>
  <c r="D674" i="9"/>
  <c r="Z674" i="9"/>
  <c r="D675" i="9"/>
  <c r="Z675" i="9"/>
  <c r="D676" i="9"/>
  <c r="Z676" i="9"/>
  <c r="D677" i="9"/>
  <c r="Z677" i="9"/>
  <c r="D678" i="9"/>
  <c r="Z678" i="9"/>
  <c r="D679" i="9"/>
  <c r="Z679" i="9"/>
  <c r="D680" i="9"/>
  <c r="Z680" i="9"/>
  <c r="D681" i="9"/>
  <c r="Z681" i="9"/>
  <c r="D682" i="9"/>
  <c r="Z682" i="9"/>
  <c r="D683" i="9"/>
  <c r="Z683" i="9"/>
  <c r="D684" i="9"/>
  <c r="Z684" i="9"/>
  <c r="D685" i="9"/>
  <c r="Z685" i="9"/>
  <c r="D686" i="9"/>
  <c r="Z686" i="9"/>
  <c r="D687" i="9"/>
  <c r="Z687" i="9"/>
  <c r="D688" i="9"/>
  <c r="Z688" i="9"/>
  <c r="D689" i="9"/>
  <c r="Z689" i="9"/>
  <c r="D690" i="9"/>
  <c r="Z690" i="9"/>
  <c r="D691" i="9"/>
  <c r="Z691" i="9"/>
  <c r="D692" i="9"/>
  <c r="Z692" i="9"/>
  <c r="D693" i="9"/>
  <c r="Z693" i="9"/>
  <c r="D694" i="9"/>
  <c r="Z694" i="9"/>
  <c r="D695" i="9"/>
  <c r="Z695" i="9"/>
  <c r="D696" i="9"/>
  <c r="Z696" i="9"/>
  <c r="D697" i="9"/>
  <c r="Z697" i="9"/>
  <c r="D698" i="9"/>
  <c r="Z698" i="9"/>
  <c r="D699" i="9"/>
  <c r="Z699" i="9"/>
  <c r="D700" i="9"/>
  <c r="Z700" i="9"/>
  <c r="D701" i="9"/>
  <c r="Z701" i="9"/>
  <c r="D702" i="9"/>
  <c r="Z702" i="9"/>
  <c r="D703" i="9"/>
  <c r="Z703" i="9"/>
  <c r="D704" i="9"/>
  <c r="Z704" i="9"/>
  <c r="D705" i="9"/>
  <c r="Z705" i="9"/>
  <c r="D706" i="9"/>
  <c r="Z706" i="9"/>
  <c r="D707" i="9"/>
  <c r="Z707" i="9"/>
  <c r="D708" i="9"/>
  <c r="Z708" i="9"/>
  <c r="D709" i="9"/>
  <c r="Z709" i="9"/>
  <c r="D710" i="9"/>
  <c r="Z710" i="9"/>
  <c r="D711" i="9"/>
  <c r="Z711" i="9"/>
  <c r="D712" i="9"/>
  <c r="Z712" i="9"/>
  <c r="D713" i="9"/>
  <c r="Z713" i="9"/>
  <c r="D714" i="9"/>
  <c r="Z714" i="9"/>
  <c r="D715" i="9"/>
  <c r="Z715" i="9"/>
  <c r="D716" i="9"/>
  <c r="Z716" i="9"/>
  <c r="D717" i="9"/>
  <c r="Z717" i="9"/>
  <c r="D718" i="9"/>
  <c r="Z718" i="9"/>
  <c r="D719" i="9"/>
  <c r="Z719" i="9"/>
  <c r="D720" i="9"/>
  <c r="Z720" i="9"/>
  <c r="D721" i="9"/>
  <c r="Z721" i="9"/>
  <c r="D722" i="9"/>
  <c r="Z722" i="9"/>
  <c r="D723" i="9"/>
  <c r="Z723" i="9"/>
  <c r="D724" i="9"/>
  <c r="Z724" i="9"/>
  <c r="D725" i="9"/>
  <c r="Z725" i="9"/>
  <c r="D726" i="9"/>
  <c r="Z726" i="9"/>
  <c r="D727" i="9"/>
  <c r="Z727" i="9"/>
  <c r="D728" i="9"/>
  <c r="Z728" i="9"/>
  <c r="D729" i="9"/>
  <c r="Z729" i="9"/>
  <c r="D730" i="9"/>
  <c r="Z730" i="9"/>
  <c r="D731" i="9"/>
  <c r="Z731" i="9"/>
  <c r="D732" i="9"/>
  <c r="Z732" i="9"/>
  <c r="D733" i="9"/>
  <c r="Z733" i="9"/>
  <c r="D734" i="9"/>
  <c r="Z734" i="9"/>
  <c r="D735" i="9"/>
  <c r="Z735" i="9"/>
  <c r="D736" i="9"/>
  <c r="Z736" i="9"/>
  <c r="D737" i="9"/>
  <c r="Z737" i="9"/>
  <c r="D738" i="9"/>
  <c r="Z738" i="9"/>
  <c r="D739" i="9"/>
  <c r="Z739" i="9"/>
  <c r="D740" i="9"/>
  <c r="Z740" i="9"/>
  <c r="D741" i="9"/>
  <c r="Z741" i="9"/>
  <c r="D742" i="9"/>
  <c r="Z742" i="9"/>
  <c r="D743" i="9"/>
  <c r="Z743" i="9"/>
  <c r="D744" i="9"/>
  <c r="Z744" i="9"/>
  <c r="D745" i="9"/>
  <c r="Z745" i="9"/>
  <c r="D746" i="9"/>
  <c r="Z746" i="9"/>
  <c r="D747" i="9"/>
  <c r="Z747" i="9"/>
  <c r="D748" i="9"/>
  <c r="Z748" i="9"/>
  <c r="D749" i="9"/>
  <c r="Z749" i="9"/>
  <c r="D750" i="9"/>
  <c r="Z750" i="9"/>
  <c r="D751" i="9"/>
  <c r="Z751" i="9"/>
  <c r="D752" i="9"/>
  <c r="Z752" i="9"/>
  <c r="D753" i="9"/>
  <c r="Z753" i="9"/>
  <c r="D754" i="9"/>
  <c r="Z754" i="9"/>
  <c r="D755" i="9"/>
  <c r="Z755" i="9"/>
  <c r="D756" i="9"/>
  <c r="Z756" i="9"/>
  <c r="D757" i="9"/>
  <c r="Z757" i="9"/>
  <c r="D758" i="9"/>
  <c r="Z758" i="9"/>
  <c r="D759" i="9"/>
  <c r="Z759" i="9"/>
  <c r="D760" i="9"/>
  <c r="Z760" i="9"/>
  <c r="D761" i="9"/>
  <c r="Z761" i="9"/>
  <c r="D762" i="9"/>
  <c r="Z762" i="9"/>
  <c r="D763" i="9"/>
  <c r="Z763" i="9"/>
  <c r="D764" i="9"/>
  <c r="Z764" i="9"/>
  <c r="D765" i="9"/>
  <c r="Z765" i="9"/>
  <c r="D766" i="9"/>
  <c r="Z766" i="9"/>
  <c r="D767" i="9"/>
  <c r="Z767" i="9"/>
  <c r="D768" i="9"/>
  <c r="Z768" i="9"/>
  <c r="D769" i="9"/>
  <c r="Z769" i="9"/>
  <c r="D770" i="9"/>
  <c r="Z770" i="9"/>
  <c r="D771" i="9"/>
  <c r="Z771" i="9"/>
  <c r="D772" i="9"/>
  <c r="Z772" i="9"/>
  <c r="D773" i="9"/>
  <c r="Z773" i="9"/>
  <c r="D774" i="9"/>
  <c r="Z774" i="9"/>
  <c r="D775" i="9"/>
  <c r="Z775" i="9"/>
  <c r="D776" i="9"/>
  <c r="Z776" i="9"/>
  <c r="D777" i="9"/>
  <c r="Z777" i="9"/>
  <c r="D778" i="9"/>
  <c r="Z778" i="9"/>
  <c r="D779" i="9"/>
  <c r="Z779" i="9"/>
  <c r="D780" i="9"/>
  <c r="Z780" i="9"/>
  <c r="D781" i="9"/>
  <c r="Z781" i="9"/>
  <c r="D782" i="9"/>
  <c r="Z782" i="9"/>
  <c r="D783" i="9"/>
  <c r="Z783" i="9"/>
  <c r="D784" i="9"/>
  <c r="Z784" i="9"/>
  <c r="D785" i="9"/>
  <c r="Z785" i="9"/>
  <c r="D786" i="9"/>
  <c r="Z786" i="9"/>
  <c r="D787" i="9"/>
  <c r="Z787" i="9"/>
  <c r="D788" i="9"/>
  <c r="Z788" i="9"/>
  <c r="D789" i="9"/>
  <c r="Z789" i="9"/>
  <c r="D790" i="9"/>
  <c r="Z790" i="9"/>
  <c r="D791" i="9"/>
  <c r="Z791" i="9"/>
  <c r="D792" i="9"/>
  <c r="Z792" i="9"/>
  <c r="D793" i="9"/>
  <c r="Z793" i="9"/>
  <c r="D794" i="9"/>
  <c r="Z794" i="9"/>
  <c r="D795" i="9"/>
  <c r="Z795" i="9"/>
  <c r="D796" i="9"/>
  <c r="Z796" i="9"/>
  <c r="D797" i="9"/>
  <c r="Z797" i="9"/>
  <c r="D798" i="9"/>
  <c r="Z798" i="9"/>
  <c r="D799" i="9"/>
  <c r="Z799" i="9"/>
  <c r="D800" i="9"/>
  <c r="Z800" i="9"/>
  <c r="D801" i="9"/>
  <c r="Z801" i="9"/>
  <c r="D802" i="9"/>
  <c r="Z802" i="9"/>
  <c r="D803" i="9"/>
  <c r="Z803" i="9"/>
  <c r="D804" i="9"/>
  <c r="Z804" i="9"/>
  <c r="D805" i="9"/>
  <c r="Z805" i="9"/>
  <c r="D806" i="9"/>
  <c r="Z806" i="9"/>
  <c r="D807" i="9"/>
  <c r="Z807" i="9"/>
  <c r="D808" i="9"/>
  <c r="Z808" i="9"/>
  <c r="D809" i="9"/>
  <c r="Z809" i="9"/>
  <c r="D810" i="9"/>
  <c r="Z810" i="9"/>
  <c r="D811" i="9"/>
  <c r="Z811" i="9"/>
  <c r="D812" i="9"/>
  <c r="Z812" i="9"/>
  <c r="D813" i="9"/>
  <c r="Z813" i="9"/>
  <c r="D814" i="9"/>
  <c r="Z814" i="9"/>
  <c r="D815" i="9"/>
  <c r="Z815" i="9"/>
  <c r="D816" i="9"/>
  <c r="Z816" i="9"/>
  <c r="D817" i="9"/>
  <c r="Z817" i="9"/>
  <c r="D818" i="9"/>
  <c r="Z818" i="9"/>
  <c r="D819" i="9"/>
  <c r="Z819" i="9"/>
  <c r="D820" i="9"/>
  <c r="Z820" i="9"/>
  <c r="D821" i="9"/>
  <c r="Z821" i="9"/>
  <c r="D822" i="9"/>
  <c r="Z822" i="9"/>
  <c r="D823" i="9"/>
  <c r="Z823" i="9"/>
  <c r="D824" i="9"/>
  <c r="Z824" i="9"/>
  <c r="D825" i="9"/>
  <c r="Z825" i="9"/>
  <c r="D826" i="9"/>
  <c r="Z826" i="9"/>
  <c r="D827" i="9"/>
  <c r="Z827" i="9"/>
  <c r="D828" i="9"/>
  <c r="Z828" i="9"/>
  <c r="D829" i="9"/>
  <c r="Z829" i="9"/>
  <c r="D830" i="9"/>
  <c r="Z830" i="9"/>
  <c r="D831" i="9"/>
  <c r="Z831" i="9"/>
  <c r="D832" i="9"/>
  <c r="Z832" i="9"/>
  <c r="D833" i="9"/>
  <c r="Z833" i="9"/>
  <c r="D834" i="9"/>
  <c r="Z834" i="9"/>
  <c r="D835" i="9"/>
  <c r="Z835" i="9"/>
  <c r="D836" i="9"/>
  <c r="Z836" i="9"/>
  <c r="D837" i="9"/>
  <c r="Z837" i="9"/>
  <c r="D838" i="9"/>
  <c r="Z838" i="9"/>
  <c r="D839" i="9"/>
  <c r="Z839" i="9"/>
  <c r="D840" i="9"/>
  <c r="Z840" i="9"/>
  <c r="D841" i="9"/>
  <c r="Z841" i="9"/>
  <c r="D842" i="9"/>
  <c r="Z842" i="9"/>
  <c r="D843" i="9"/>
  <c r="Z843" i="9"/>
  <c r="D844" i="9"/>
  <c r="Z844" i="9"/>
  <c r="D845" i="9"/>
  <c r="Z845" i="9"/>
  <c r="D846" i="9"/>
  <c r="Z846" i="9"/>
  <c r="D847" i="9"/>
  <c r="Z847" i="9"/>
  <c r="D848" i="9"/>
  <c r="Z848" i="9"/>
  <c r="D849" i="9"/>
  <c r="Z849" i="9"/>
  <c r="D850" i="9"/>
  <c r="Z850" i="9"/>
  <c r="D851" i="9"/>
  <c r="Z851" i="9"/>
  <c r="D852" i="9"/>
  <c r="Z852" i="9"/>
  <c r="D853" i="9"/>
  <c r="Z853" i="9"/>
  <c r="D854" i="9"/>
  <c r="Z854" i="9"/>
  <c r="D855" i="9"/>
  <c r="Z855" i="9"/>
  <c r="D856" i="9"/>
  <c r="Z856" i="9"/>
  <c r="D857" i="9"/>
  <c r="Z857" i="9"/>
  <c r="D858" i="9"/>
  <c r="Z858" i="9"/>
  <c r="D859" i="9"/>
  <c r="Z859" i="9"/>
  <c r="D860" i="9"/>
  <c r="Z860" i="9"/>
  <c r="D861" i="9"/>
  <c r="Z861" i="9"/>
  <c r="D862" i="9"/>
  <c r="Z862" i="9"/>
  <c r="D863" i="9"/>
  <c r="Z863" i="9"/>
  <c r="D864" i="9"/>
  <c r="Z864" i="9"/>
  <c r="D865" i="9"/>
  <c r="Z865" i="9"/>
  <c r="D866" i="9"/>
  <c r="Z866" i="9"/>
  <c r="D867" i="9"/>
  <c r="Z867" i="9"/>
  <c r="D868" i="9"/>
  <c r="Z868" i="9"/>
  <c r="D869" i="9"/>
  <c r="Z869" i="9"/>
  <c r="D870" i="9"/>
  <c r="Z870" i="9"/>
  <c r="D871" i="9"/>
  <c r="Z871" i="9"/>
  <c r="D872" i="9"/>
  <c r="Z872" i="9"/>
  <c r="D873" i="9"/>
  <c r="Z873" i="9"/>
  <c r="D874" i="9"/>
  <c r="Z874" i="9"/>
  <c r="D875" i="9"/>
  <c r="Z875" i="9"/>
  <c r="D876" i="9"/>
  <c r="Z876" i="9"/>
  <c r="D877" i="9"/>
  <c r="Z877" i="9"/>
  <c r="D878" i="9"/>
  <c r="Z878" i="9"/>
  <c r="D879" i="9"/>
  <c r="Z879" i="9"/>
  <c r="D880" i="9"/>
  <c r="Z880" i="9"/>
  <c r="D881" i="9"/>
  <c r="Z881" i="9"/>
  <c r="D882" i="9"/>
  <c r="Z882" i="9"/>
  <c r="D883" i="9"/>
  <c r="Z883" i="9"/>
  <c r="D884" i="9"/>
  <c r="Z884" i="9"/>
  <c r="D885" i="9"/>
  <c r="Z885" i="9"/>
  <c r="D886" i="9"/>
  <c r="Z886" i="9"/>
  <c r="D887" i="9"/>
  <c r="Z887" i="9"/>
  <c r="D888" i="9"/>
  <c r="Z888" i="9"/>
  <c r="D889" i="9"/>
  <c r="Z889" i="9"/>
  <c r="D890" i="9"/>
  <c r="Z890" i="9"/>
  <c r="D891" i="9"/>
  <c r="Z891" i="9"/>
  <c r="D892" i="9"/>
  <c r="Z892" i="9"/>
  <c r="D893" i="9"/>
  <c r="Z893" i="9"/>
  <c r="D894" i="9"/>
  <c r="Z894" i="9"/>
  <c r="D895" i="9"/>
  <c r="Z895" i="9"/>
  <c r="D896" i="9"/>
  <c r="Z896" i="9"/>
  <c r="D897" i="9"/>
  <c r="Z897" i="9"/>
  <c r="D898" i="9"/>
  <c r="Z898" i="9"/>
  <c r="D899" i="9"/>
  <c r="Z899" i="9"/>
  <c r="D900" i="9"/>
  <c r="Z900" i="9"/>
  <c r="D901" i="9"/>
  <c r="Z901" i="9"/>
  <c r="D902" i="9"/>
  <c r="Z902" i="9"/>
  <c r="D903" i="9"/>
  <c r="Z903" i="9"/>
  <c r="D904" i="9"/>
  <c r="Z904" i="9"/>
  <c r="D905" i="9"/>
  <c r="Z905" i="9"/>
  <c r="D906" i="9"/>
  <c r="Z906" i="9"/>
  <c r="D907" i="9"/>
  <c r="Z907" i="9"/>
  <c r="D908" i="9"/>
  <c r="Z908" i="9"/>
  <c r="D909" i="9"/>
  <c r="Z909" i="9"/>
  <c r="D910" i="9"/>
  <c r="Z910" i="9"/>
  <c r="D911" i="9"/>
  <c r="Z911" i="9"/>
  <c r="D912" i="9"/>
  <c r="Z912" i="9"/>
  <c r="D913" i="9"/>
  <c r="Z913" i="9"/>
  <c r="D914" i="9"/>
  <c r="Z914" i="9"/>
  <c r="D915" i="9"/>
  <c r="Z915" i="9"/>
  <c r="D916" i="9"/>
  <c r="Z916" i="9"/>
  <c r="D917" i="9"/>
  <c r="Z917" i="9"/>
  <c r="D918" i="9"/>
  <c r="Z918" i="9"/>
  <c r="D919" i="9"/>
  <c r="Z919" i="9"/>
  <c r="D920" i="9"/>
  <c r="Z920" i="9"/>
  <c r="D921" i="9"/>
  <c r="Z921" i="9"/>
  <c r="D922" i="9"/>
  <c r="Z922" i="9"/>
  <c r="D923" i="9"/>
  <c r="Z923" i="9"/>
  <c r="D924" i="9"/>
  <c r="Z924" i="9"/>
  <c r="D925" i="9"/>
  <c r="Z925" i="9"/>
  <c r="D926" i="9"/>
  <c r="Z926" i="9"/>
  <c r="D927" i="9"/>
  <c r="Z927" i="9"/>
  <c r="D928" i="9"/>
  <c r="Z928" i="9"/>
  <c r="D929" i="9"/>
  <c r="Z929" i="9"/>
  <c r="D930" i="9"/>
  <c r="Z930" i="9"/>
  <c r="D931" i="9"/>
  <c r="Z931" i="9"/>
  <c r="D932" i="9"/>
  <c r="Z932" i="9"/>
  <c r="D933" i="9"/>
  <c r="Z933" i="9"/>
  <c r="D934" i="9"/>
  <c r="Z934" i="9"/>
  <c r="D935" i="9"/>
  <c r="Z935" i="9"/>
  <c r="D936" i="9"/>
  <c r="Z936" i="9"/>
  <c r="D937" i="9"/>
  <c r="Z937" i="9"/>
  <c r="D938" i="9"/>
  <c r="Z938" i="9"/>
  <c r="D939" i="9"/>
  <c r="Z939" i="9"/>
  <c r="D940" i="9"/>
  <c r="Z940" i="9"/>
  <c r="D941" i="9"/>
  <c r="Z941" i="9"/>
  <c r="D942" i="9"/>
  <c r="Z942" i="9"/>
  <c r="D943" i="9"/>
  <c r="Z943" i="9"/>
  <c r="D944" i="9"/>
  <c r="Z944" i="9"/>
  <c r="D945" i="9"/>
  <c r="Z945" i="9"/>
  <c r="D946" i="9"/>
  <c r="Z946" i="9"/>
  <c r="D947" i="9"/>
  <c r="Z947" i="9"/>
  <c r="D948" i="9"/>
  <c r="Z948" i="9"/>
  <c r="D949" i="9"/>
  <c r="Z949" i="9"/>
  <c r="D950" i="9"/>
  <c r="Z950" i="9"/>
  <c r="D951" i="9"/>
  <c r="Z951" i="9"/>
  <c r="D952" i="9"/>
  <c r="Z952" i="9"/>
  <c r="D953" i="9"/>
  <c r="Z953" i="9"/>
  <c r="D954" i="9"/>
  <c r="Z954" i="9"/>
  <c r="D955" i="9"/>
  <c r="Z955" i="9"/>
  <c r="D956" i="9"/>
  <c r="Z956" i="9"/>
  <c r="D957" i="9"/>
  <c r="Z957" i="9"/>
  <c r="D958" i="9"/>
  <c r="Z958" i="9"/>
  <c r="D959" i="9"/>
  <c r="Z959" i="9"/>
  <c r="D960" i="9"/>
  <c r="Z960" i="9"/>
  <c r="D961" i="9"/>
  <c r="Z961" i="9"/>
  <c r="D962" i="9"/>
  <c r="Z962" i="9"/>
  <c r="D963" i="9"/>
  <c r="Z963" i="9"/>
  <c r="D964" i="9"/>
  <c r="Z964" i="9"/>
  <c r="D965" i="9"/>
  <c r="Z965" i="9"/>
  <c r="D966" i="9"/>
  <c r="Z966" i="9"/>
  <c r="D967" i="9"/>
  <c r="Z967" i="9"/>
  <c r="D968" i="9"/>
  <c r="Z968" i="9"/>
  <c r="D969" i="9"/>
  <c r="Z969" i="9"/>
  <c r="D970" i="9"/>
  <c r="Z970" i="9"/>
  <c r="D971" i="9"/>
  <c r="Z971" i="9"/>
  <c r="D972" i="9"/>
  <c r="Z972" i="9"/>
  <c r="D973" i="9"/>
  <c r="Z973" i="9"/>
  <c r="D974" i="9"/>
  <c r="Z974" i="9"/>
  <c r="D975" i="9"/>
  <c r="Z975" i="9"/>
  <c r="D976" i="9"/>
  <c r="Z976" i="9"/>
  <c r="D977" i="9"/>
  <c r="Z977" i="9"/>
  <c r="D978" i="9"/>
  <c r="Z978" i="9"/>
  <c r="D979" i="9"/>
  <c r="Z979" i="9"/>
  <c r="D980" i="9"/>
  <c r="Z980" i="9"/>
  <c r="D981" i="9"/>
  <c r="Z981" i="9"/>
  <c r="D982" i="9"/>
  <c r="Z982" i="9"/>
  <c r="D983" i="9"/>
  <c r="Z983" i="9"/>
  <c r="D984" i="9"/>
  <c r="Z984" i="9"/>
  <c r="D985" i="9"/>
  <c r="Z985" i="9"/>
  <c r="D986" i="9"/>
  <c r="Z986" i="9"/>
  <c r="D987" i="9"/>
  <c r="Z987" i="9"/>
  <c r="D988" i="9"/>
  <c r="Z988" i="9"/>
  <c r="D989" i="9"/>
  <c r="Z989" i="9"/>
  <c r="D990" i="9"/>
  <c r="Z990" i="9"/>
  <c r="D991" i="9"/>
  <c r="Z991" i="9"/>
  <c r="D992" i="9"/>
  <c r="Z992" i="9"/>
  <c r="D993" i="9"/>
  <c r="Z993" i="9"/>
  <c r="D994" i="9"/>
  <c r="Z994" i="9"/>
  <c r="D995" i="9"/>
  <c r="Z995" i="9"/>
  <c r="D996" i="9"/>
  <c r="Z996" i="9"/>
  <c r="D997" i="9"/>
  <c r="Z997" i="9"/>
  <c r="D998" i="9"/>
  <c r="Z998" i="9"/>
  <c r="D999" i="9"/>
  <c r="Z999" i="9"/>
  <c r="D1000" i="9"/>
  <c r="Z1000" i="9"/>
  <c r="D1001" i="9"/>
  <c r="Z1001" i="9"/>
  <c r="D1002" i="9"/>
  <c r="Z1002" i="9"/>
  <c r="D1003" i="9"/>
  <c r="Z1003" i="9"/>
  <c r="D1004" i="9"/>
  <c r="Z1004" i="9"/>
  <c r="D1005" i="9"/>
  <c r="Z1005" i="9"/>
  <c r="D1006" i="9"/>
  <c r="Z1006" i="9"/>
  <c r="D1007" i="9"/>
  <c r="Z1007" i="9"/>
  <c r="D1008" i="9"/>
  <c r="Z1008" i="9"/>
  <c r="D1009" i="9"/>
  <c r="Z1009" i="9"/>
  <c r="D1010" i="9"/>
  <c r="Z1010" i="9"/>
  <c r="D1011" i="9"/>
  <c r="Z1011" i="9"/>
  <c r="D1012" i="9"/>
  <c r="Z1012" i="9"/>
  <c r="D1013" i="9"/>
  <c r="Z1013" i="9"/>
  <c r="D1014" i="9"/>
  <c r="Z1014" i="9"/>
  <c r="D1015" i="9"/>
  <c r="Z1015" i="9"/>
  <c r="D1016" i="9"/>
  <c r="Z1016" i="9"/>
  <c r="D1017" i="9"/>
  <c r="Z1017" i="9"/>
  <c r="D1018" i="9"/>
  <c r="Z1018" i="9"/>
  <c r="D1019" i="9"/>
  <c r="Z1019" i="9"/>
  <c r="D1020" i="9"/>
  <c r="Z1020" i="9"/>
  <c r="D1021" i="9"/>
  <c r="Z1021" i="9"/>
  <c r="D1022" i="9"/>
  <c r="Z1022" i="9"/>
  <c r="D1023" i="9"/>
  <c r="Z1023" i="9"/>
  <c r="D1024" i="9"/>
  <c r="Z1024" i="9"/>
  <c r="D1025" i="9"/>
  <c r="Z1025" i="9"/>
  <c r="D1026" i="9"/>
  <c r="Z1026" i="9"/>
  <c r="D1027" i="9"/>
  <c r="Z1027" i="9"/>
  <c r="D1028" i="9"/>
  <c r="Z1028" i="9"/>
  <c r="D1029" i="9"/>
  <c r="Z1029" i="9"/>
  <c r="D1030" i="9"/>
  <c r="Z1030" i="9"/>
  <c r="D1031" i="9"/>
  <c r="Z1031" i="9"/>
  <c r="D1032" i="9"/>
  <c r="Z1032" i="9"/>
  <c r="D1033" i="9"/>
  <c r="Z1033" i="9"/>
  <c r="D1034" i="9"/>
  <c r="Z1034" i="9"/>
  <c r="D1035" i="9"/>
  <c r="Z1035" i="9"/>
  <c r="D1036" i="9"/>
  <c r="Z1036" i="9"/>
  <c r="D1037" i="9"/>
  <c r="Z1037" i="9"/>
  <c r="D1038" i="9"/>
  <c r="Z1038" i="9"/>
  <c r="D1039" i="9"/>
  <c r="Z1039" i="9"/>
  <c r="D1040" i="9"/>
  <c r="Z1040" i="9"/>
  <c r="D1041" i="9"/>
  <c r="Z1041" i="9"/>
  <c r="D1042" i="9"/>
  <c r="Z1042" i="9"/>
  <c r="D1043" i="9"/>
  <c r="Z1043" i="9"/>
  <c r="D1044" i="9"/>
  <c r="Z1044" i="9"/>
  <c r="D1045" i="9"/>
  <c r="Z1045" i="9"/>
  <c r="D1046" i="9"/>
  <c r="Z1046" i="9"/>
  <c r="D1047" i="9"/>
  <c r="Z1047" i="9"/>
  <c r="D1048" i="9"/>
  <c r="Z1048" i="9"/>
  <c r="D1049" i="9"/>
  <c r="Z1049" i="9"/>
  <c r="D1050" i="9"/>
  <c r="Z1050" i="9"/>
  <c r="D1051" i="9"/>
  <c r="Z1051" i="9"/>
  <c r="D1052" i="9"/>
  <c r="Z1052" i="9"/>
  <c r="D1053" i="9"/>
  <c r="Z1053" i="9"/>
  <c r="D1054" i="9"/>
  <c r="Z1054" i="9"/>
  <c r="D1055" i="9"/>
  <c r="Z1055" i="9"/>
  <c r="D1056" i="9"/>
  <c r="Z1056" i="9"/>
  <c r="D1057" i="9"/>
  <c r="Z1057" i="9"/>
  <c r="D1058" i="9"/>
  <c r="Z1058" i="9"/>
  <c r="D1059" i="9"/>
  <c r="Z1059" i="9"/>
  <c r="D1060" i="9"/>
  <c r="Z1060" i="9"/>
  <c r="D1061" i="9"/>
  <c r="Z1061" i="9"/>
  <c r="D1062" i="9"/>
  <c r="Z1062" i="9"/>
  <c r="D1063" i="9"/>
  <c r="Z1063" i="9"/>
  <c r="D1064" i="9"/>
  <c r="Z1064" i="9"/>
  <c r="D1065" i="9"/>
  <c r="Z1065" i="9"/>
  <c r="D1066" i="9"/>
  <c r="Z1066" i="9"/>
  <c r="D1067" i="9"/>
  <c r="Z1067" i="9"/>
  <c r="D1068" i="9"/>
  <c r="Z1068" i="9"/>
  <c r="D1069" i="9"/>
  <c r="Z1069" i="9"/>
  <c r="D1070" i="9"/>
  <c r="Z1070" i="9"/>
  <c r="D1071" i="9"/>
  <c r="Z1071" i="9"/>
  <c r="D1072" i="9"/>
  <c r="Z1072" i="9"/>
  <c r="D1073" i="9"/>
  <c r="Z1073" i="9"/>
  <c r="D1074" i="9"/>
  <c r="Z1074" i="9"/>
  <c r="D1075" i="9"/>
  <c r="Z1075" i="9"/>
  <c r="D1076" i="9"/>
  <c r="Z1076" i="9"/>
  <c r="D1077" i="9"/>
  <c r="Z1077" i="9"/>
  <c r="D1078" i="9"/>
  <c r="Z1078" i="9"/>
  <c r="D1079" i="9"/>
  <c r="Z1079" i="9"/>
  <c r="D1080" i="9"/>
  <c r="Z1080" i="9"/>
  <c r="D1081" i="9"/>
  <c r="Z1081" i="9"/>
  <c r="D1082" i="9"/>
  <c r="Z1082" i="9"/>
  <c r="D1083" i="9"/>
  <c r="Z1083" i="9"/>
  <c r="D1084" i="9"/>
  <c r="Z1084" i="9"/>
  <c r="D1085" i="9"/>
  <c r="Z1085" i="9"/>
  <c r="D1086" i="9"/>
  <c r="Z1086" i="9"/>
  <c r="D1087" i="9"/>
  <c r="Z1087" i="9"/>
  <c r="D1088" i="9"/>
  <c r="Z1088" i="9"/>
  <c r="D1089" i="9"/>
  <c r="Z1089" i="9"/>
  <c r="D1090" i="9"/>
  <c r="Z1090" i="9"/>
  <c r="D1091" i="9"/>
  <c r="Z1091" i="9"/>
  <c r="D1092" i="9"/>
  <c r="Z1092" i="9"/>
  <c r="D1093" i="9"/>
  <c r="Z1093" i="9"/>
  <c r="D1094" i="9"/>
  <c r="Z1094" i="9"/>
  <c r="D1095" i="9"/>
  <c r="Z1095" i="9"/>
  <c r="D1096" i="9"/>
  <c r="Z1096" i="9"/>
  <c r="D1097" i="9"/>
  <c r="Z1097" i="9"/>
  <c r="D1098" i="9"/>
  <c r="Z1098" i="9"/>
  <c r="D1099" i="9"/>
  <c r="Z1099" i="9"/>
  <c r="D1100" i="9"/>
  <c r="Z1100" i="9"/>
  <c r="D1101" i="9"/>
  <c r="Z1101" i="9"/>
  <c r="D1102" i="9"/>
  <c r="Z1102" i="9"/>
  <c r="D1103" i="9"/>
  <c r="Z1103" i="9"/>
  <c r="D1104" i="9"/>
  <c r="Z1104" i="9"/>
  <c r="D1105" i="9"/>
  <c r="Z1105" i="9"/>
  <c r="D1106" i="9"/>
  <c r="Z1106" i="9"/>
  <c r="D1107" i="9"/>
  <c r="Z1107" i="9"/>
  <c r="D1108" i="9"/>
  <c r="Z1108" i="9"/>
  <c r="D1109" i="9"/>
  <c r="Z1109" i="9"/>
  <c r="D1110" i="9"/>
  <c r="Z1110" i="9"/>
  <c r="D1111" i="9"/>
  <c r="Z1111" i="9"/>
  <c r="D1112" i="9"/>
  <c r="Z1112" i="9"/>
  <c r="D1113" i="9"/>
  <c r="Z1113" i="9"/>
  <c r="D1114" i="9"/>
  <c r="Z1114" i="9"/>
  <c r="D1115" i="9"/>
  <c r="Z1115" i="9"/>
  <c r="Y515" i="9"/>
  <c r="Y516" i="9"/>
  <c r="Y517" i="9"/>
  <c r="Y518" i="9"/>
  <c r="Y519" i="9"/>
  <c r="Y520" i="9"/>
  <c r="Y521" i="9"/>
  <c r="Y522" i="9"/>
  <c r="Y523" i="9"/>
  <c r="Y524" i="9"/>
  <c r="Y525" i="9"/>
  <c r="Y526" i="9"/>
  <c r="Y527" i="9"/>
  <c r="Y528" i="9"/>
  <c r="Y529" i="9"/>
  <c r="Y530" i="9"/>
  <c r="Y531" i="9"/>
  <c r="Y532" i="9"/>
  <c r="Y533" i="9"/>
  <c r="Y534" i="9"/>
  <c r="Y535" i="9"/>
  <c r="Y536" i="9"/>
  <c r="Y537" i="9"/>
  <c r="Y538" i="9"/>
  <c r="Y539" i="9"/>
  <c r="Y540" i="9"/>
  <c r="Y541" i="9"/>
  <c r="Y542" i="9"/>
  <c r="Y543" i="9"/>
  <c r="Y544" i="9"/>
  <c r="Y545" i="9"/>
  <c r="Y546" i="9"/>
  <c r="Y547" i="9"/>
  <c r="Y548" i="9"/>
  <c r="Y549" i="9"/>
  <c r="Y550" i="9"/>
  <c r="Y551" i="9"/>
  <c r="Y552" i="9"/>
  <c r="Y553" i="9"/>
  <c r="Y554" i="9"/>
  <c r="Y555" i="9"/>
  <c r="Y556" i="9"/>
  <c r="Y557" i="9"/>
  <c r="Y558" i="9"/>
  <c r="Y559" i="9"/>
  <c r="Y560" i="9"/>
  <c r="Y561" i="9"/>
  <c r="Y562" i="9"/>
  <c r="Y563" i="9"/>
  <c r="Y564" i="9"/>
  <c r="Y565" i="9"/>
  <c r="Y566" i="9"/>
  <c r="Y567" i="9"/>
  <c r="Y568" i="9"/>
  <c r="Y569" i="9"/>
  <c r="Y570" i="9"/>
  <c r="Y571" i="9"/>
  <c r="Y572" i="9"/>
  <c r="Y573" i="9"/>
  <c r="Y574" i="9"/>
  <c r="Y575" i="9"/>
  <c r="Y576" i="9"/>
  <c r="Y577" i="9"/>
  <c r="E578" i="9"/>
  <c r="Y578" i="9"/>
  <c r="Y579" i="9"/>
  <c r="Y580" i="9"/>
  <c r="Y581" i="9"/>
  <c r="Y582" i="9"/>
  <c r="Y583" i="9"/>
  <c r="Y584" i="9"/>
  <c r="Y585" i="9"/>
  <c r="Y586" i="9"/>
  <c r="Y587" i="9"/>
  <c r="Y588" i="9"/>
  <c r="Y589" i="9"/>
  <c r="Y590" i="9"/>
  <c r="Y591" i="9"/>
  <c r="E592" i="9"/>
  <c r="Y592" i="9"/>
  <c r="Y593" i="9"/>
  <c r="Y594" i="9"/>
  <c r="Y595" i="9"/>
  <c r="Y596" i="9"/>
  <c r="Y597" i="9"/>
  <c r="Y598" i="9"/>
  <c r="Y599" i="9"/>
  <c r="Y600" i="9"/>
  <c r="Y601" i="9"/>
  <c r="Y602" i="9"/>
  <c r="Y603" i="9"/>
  <c r="Y604" i="9"/>
  <c r="Y605" i="9"/>
  <c r="Y606" i="9"/>
  <c r="Y607" i="9"/>
  <c r="Y608" i="9"/>
  <c r="Y609" i="9"/>
  <c r="Y610" i="9"/>
  <c r="Y611" i="9"/>
  <c r="Y612" i="9"/>
  <c r="Y613" i="9"/>
  <c r="Y614" i="9"/>
  <c r="Y615" i="9"/>
  <c r="Y616" i="9"/>
  <c r="Y617" i="9"/>
  <c r="Y618" i="9"/>
  <c r="Y619" i="9"/>
  <c r="Y620" i="9"/>
  <c r="Y621" i="9"/>
  <c r="Y622" i="9"/>
  <c r="Y623" i="9"/>
  <c r="Y624" i="9"/>
  <c r="Y625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75" i="9"/>
  <c r="Y676" i="9"/>
  <c r="Y677" i="9"/>
  <c r="Y678" i="9"/>
  <c r="Y679" i="9"/>
  <c r="Y680" i="9"/>
  <c r="Y681" i="9"/>
  <c r="Y682" i="9"/>
  <c r="Y683" i="9"/>
  <c r="Y684" i="9"/>
  <c r="Y685" i="9"/>
  <c r="Y686" i="9"/>
  <c r="Y687" i="9"/>
  <c r="Y688" i="9"/>
  <c r="Y689" i="9"/>
  <c r="Y690" i="9"/>
  <c r="Y691" i="9"/>
  <c r="Y692" i="9"/>
  <c r="Y693" i="9"/>
  <c r="Y694" i="9"/>
  <c r="Y695" i="9"/>
  <c r="Y696" i="9"/>
  <c r="Y697" i="9"/>
  <c r="Y698" i="9"/>
  <c r="Y699" i="9"/>
  <c r="Y700" i="9"/>
  <c r="Y701" i="9"/>
  <c r="Y702" i="9"/>
  <c r="Y703" i="9"/>
  <c r="Y704" i="9"/>
  <c r="Y705" i="9"/>
  <c r="Y706" i="9"/>
  <c r="Y707" i="9"/>
  <c r="Y708" i="9"/>
  <c r="Y709" i="9"/>
  <c r="Y710" i="9"/>
  <c r="Y711" i="9"/>
  <c r="Y712" i="9"/>
  <c r="Y713" i="9"/>
  <c r="Y714" i="9"/>
  <c r="Y715" i="9"/>
  <c r="Y716" i="9"/>
  <c r="Y717" i="9"/>
  <c r="Y718" i="9"/>
  <c r="Y719" i="9"/>
  <c r="Y720" i="9"/>
  <c r="Y721" i="9"/>
  <c r="Y722" i="9"/>
  <c r="Y723" i="9"/>
  <c r="Y724" i="9"/>
  <c r="Y725" i="9"/>
  <c r="Y726" i="9"/>
  <c r="Y727" i="9"/>
  <c r="Y728" i="9"/>
  <c r="Y729" i="9"/>
  <c r="Y730" i="9"/>
  <c r="Y731" i="9"/>
  <c r="Y732" i="9"/>
  <c r="Y733" i="9"/>
  <c r="Y734" i="9"/>
  <c r="Y735" i="9"/>
  <c r="Y736" i="9"/>
  <c r="Y737" i="9"/>
  <c r="Y738" i="9"/>
  <c r="Y739" i="9"/>
  <c r="Y740" i="9"/>
  <c r="Y741" i="9"/>
  <c r="Y742" i="9"/>
  <c r="Y743" i="9"/>
  <c r="Y744" i="9"/>
  <c r="Y745" i="9"/>
  <c r="Y746" i="9"/>
  <c r="Y747" i="9"/>
  <c r="Y748" i="9"/>
  <c r="Y749" i="9"/>
  <c r="Y750" i="9"/>
  <c r="Y751" i="9"/>
  <c r="Y752" i="9"/>
  <c r="Y753" i="9"/>
  <c r="Y754" i="9"/>
  <c r="Y755" i="9"/>
  <c r="Y756" i="9"/>
  <c r="Y757" i="9"/>
  <c r="Y758" i="9"/>
  <c r="Y759" i="9"/>
  <c r="Y760" i="9"/>
  <c r="Y761" i="9"/>
  <c r="Y762" i="9"/>
  <c r="Y763" i="9"/>
  <c r="Y764" i="9"/>
  <c r="Y765" i="9"/>
  <c r="Y766" i="9"/>
  <c r="Y767" i="9"/>
  <c r="Y768" i="9"/>
  <c r="Y769" i="9"/>
  <c r="Y770" i="9"/>
  <c r="Y771" i="9"/>
  <c r="Y772" i="9"/>
  <c r="Y773" i="9"/>
  <c r="Y774" i="9"/>
  <c r="Y775" i="9"/>
  <c r="Y776" i="9"/>
  <c r="Y777" i="9"/>
  <c r="Y778" i="9"/>
  <c r="Y779" i="9"/>
  <c r="Y780" i="9"/>
  <c r="Y781" i="9"/>
  <c r="Y782" i="9"/>
  <c r="Y783" i="9"/>
  <c r="Y784" i="9"/>
  <c r="Y785" i="9"/>
  <c r="Y786" i="9"/>
  <c r="Y787" i="9"/>
  <c r="Y788" i="9"/>
  <c r="Y789" i="9"/>
  <c r="Y790" i="9"/>
  <c r="Y791" i="9"/>
  <c r="Y792" i="9"/>
  <c r="Y793" i="9"/>
  <c r="Y794" i="9"/>
  <c r="Y795" i="9"/>
  <c r="Y796" i="9"/>
  <c r="Y797" i="9"/>
  <c r="Y798" i="9"/>
  <c r="Y799" i="9"/>
  <c r="Y800" i="9"/>
  <c r="Y801" i="9"/>
  <c r="Y802" i="9"/>
  <c r="Y803" i="9"/>
  <c r="Y804" i="9"/>
  <c r="Y805" i="9"/>
  <c r="Y806" i="9"/>
  <c r="Y807" i="9"/>
  <c r="Y808" i="9"/>
  <c r="Y809" i="9"/>
  <c r="Y810" i="9"/>
  <c r="Y811" i="9"/>
  <c r="Y812" i="9"/>
  <c r="Y813" i="9"/>
  <c r="Y814" i="9"/>
  <c r="Y815" i="9"/>
  <c r="Y816" i="9"/>
  <c r="Y817" i="9"/>
  <c r="Y818" i="9"/>
  <c r="Y819" i="9"/>
  <c r="Y820" i="9"/>
  <c r="Y821" i="9"/>
  <c r="Y822" i="9"/>
  <c r="Y823" i="9"/>
  <c r="Y824" i="9"/>
  <c r="Y825" i="9"/>
  <c r="Y826" i="9"/>
  <c r="Y827" i="9"/>
  <c r="Y828" i="9"/>
  <c r="Y829" i="9"/>
  <c r="Y830" i="9"/>
  <c r="Y831" i="9"/>
  <c r="Y832" i="9"/>
  <c r="Y833" i="9"/>
  <c r="Y834" i="9"/>
  <c r="Y835" i="9"/>
  <c r="Y836" i="9"/>
  <c r="Y837" i="9"/>
  <c r="Y838" i="9"/>
  <c r="Y839" i="9"/>
  <c r="Y840" i="9"/>
  <c r="Y841" i="9"/>
  <c r="Y842" i="9"/>
  <c r="Y843" i="9"/>
  <c r="Y844" i="9"/>
  <c r="Y845" i="9"/>
  <c r="Y846" i="9"/>
  <c r="Y847" i="9"/>
  <c r="Y848" i="9"/>
  <c r="Y849" i="9"/>
  <c r="Y850" i="9"/>
  <c r="Y851" i="9"/>
  <c r="Y852" i="9"/>
  <c r="Y853" i="9"/>
  <c r="Y854" i="9"/>
  <c r="Y855" i="9"/>
  <c r="Y856" i="9"/>
  <c r="Y857" i="9"/>
  <c r="Y858" i="9"/>
  <c r="Y859" i="9"/>
  <c r="Y860" i="9"/>
  <c r="Y861" i="9"/>
  <c r="Y862" i="9"/>
  <c r="Y863" i="9"/>
  <c r="Y864" i="9"/>
  <c r="Y865" i="9"/>
  <c r="Y866" i="9"/>
  <c r="Y867" i="9"/>
  <c r="Y868" i="9"/>
  <c r="Y869" i="9"/>
  <c r="Y870" i="9"/>
  <c r="Y871" i="9"/>
  <c r="Y872" i="9"/>
  <c r="Y873" i="9"/>
  <c r="Y874" i="9"/>
  <c r="Y875" i="9"/>
  <c r="Y876" i="9"/>
  <c r="Y877" i="9"/>
  <c r="Y878" i="9"/>
  <c r="Y879" i="9"/>
  <c r="Y880" i="9"/>
  <c r="Y881" i="9"/>
  <c r="Y882" i="9"/>
  <c r="Y883" i="9"/>
  <c r="Y884" i="9"/>
  <c r="Y885" i="9"/>
  <c r="Y886" i="9"/>
  <c r="Y887" i="9"/>
  <c r="Y888" i="9"/>
  <c r="Y889" i="9"/>
  <c r="Y890" i="9"/>
  <c r="Y891" i="9"/>
  <c r="Y892" i="9"/>
  <c r="Y893" i="9"/>
  <c r="Y894" i="9"/>
  <c r="Y895" i="9"/>
  <c r="Y896" i="9"/>
  <c r="Y897" i="9"/>
  <c r="Y898" i="9"/>
  <c r="Y899" i="9"/>
  <c r="Y900" i="9"/>
  <c r="Y901" i="9"/>
  <c r="Y902" i="9"/>
  <c r="Y903" i="9"/>
  <c r="Y904" i="9"/>
  <c r="Y905" i="9"/>
  <c r="Y906" i="9"/>
  <c r="Y907" i="9"/>
  <c r="Y908" i="9"/>
  <c r="Y909" i="9"/>
  <c r="Y910" i="9"/>
  <c r="Y911" i="9"/>
  <c r="Y912" i="9"/>
  <c r="Y913" i="9"/>
  <c r="Y914" i="9"/>
  <c r="Y915" i="9"/>
  <c r="Y916" i="9"/>
  <c r="Y917" i="9"/>
  <c r="Y918" i="9"/>
  <c r="Y919" i="9"/>
  <c r="Y920" i="9"/>
  <c r="Y921" i="9"/>
  <c r="Y922" i="9"/>
  <c r="Y923" i="9"/>
  <c r="Y924" i="9"/>
  <c r="Y925" i="9"/>
  <c r="Y926" i="9"/>
  <c r="Y927" i="9"/>
  <c r="Y928" i="9"/>
  <c r="Y929" i="9"/>
  <c r="Y930" i="9"/>
  <c r="Y931" i="9"/>
  <c r="Y932" i="9"/>
  <c r="Y933" i="9"/>
  <c r="Y934" i="9"/>
  <c r="Y935" i="9"/>
  <c r="Y936" i="9"/>
  <c r="Y937" i="9"/>
  <c r="Y938" i="9"/>
  <c r="Y939" i="9"/>
  <c r="Y940" i="9"/>
  <c r="Y941" i="9"/>
  <c r="Y942" i="9"/>
  <c r="Y943" i="9"/>
  <c r="Y944" i="9"/>
  <c r="Y945" i="9"/>
  <c r="Y946" i="9"/>
  <c r="Y947" i="9"/>
  <c r="Y948" i="9"/>
  <c r="Y949" i="9"/>
  <c r="Y950" i="9"/>
  <c r="Y951" i="9"/>
  <c r="Y952" i="9"/>
  <c r="Y953" i="9"/>
  <c r="Y954" i="9"/>
  <c r="Y955" i="9"/>
  <c r="Y956" i="9"/>
  <c r="Y957" i="9"/>
  <c r="Y958" i="9"/>
  <c r="Y959" i="9"/>
  <c r="Y960" i="9"/>
  <c r="Y961" i="9"/>
  <c r="Y962" i="9"/>
  <c r="Y963" i="9"/>
  <c r="Y964" i="9"/>
  <c r="Y965" i="9"/>
  <c r="Y966" i="9"/>
  <c r="Y967" i="9"/>
  <c r="Y968" i="9"/>
  <c r="Y969" i="9"/>
  <c r="Y970" i="9"/>
  <c r="Y971" i="9"/>
  <c r="Y972" i="9"/>
  <c r="Y973" i="9"/>
  <c r="Y974" i="9"/>
  <c r="Y975" i="9"/>
  <c r="Y976" i="9"/>
  <c r="Y977" i="9"/>
  <c r="Y978" i="9"/>
  <c r="Y979" i="9"/>
  <c r="Y980" i="9"/>
  <c r="Y981" i="9"/>
  <c r="Y982" i="9"/>
  <c r="Y983" i="9"/>
  <c r="Y984" i="9"/>
  <c r="Y985" i="9"/>
  <c r="Y986" i="9"/>
  <c r="Y987" i="9"/>
  <c r="Y988" i="9"/>
  <c r="Y989" i="9"/>
  <c r="Y990" i="9"/>
  <c r="Y991" i="9"/>
  <c r="Y992" i="9"/>
  <c r="Y993" i="9"/>
  <c r="Y994" i="9"/>
  <c r="Y995" i="9"/>
  <c r="Y996" i="9"/>
  <c r="Y997" i="9"/>
  <c r="Y998" i="9"/>
  <c r="Y999" i="9"/>
  <c r="Y1000" i="9"/>
  <c r="Y1001" i="9"/>
  <c r="Y1002" i="9"/>
  <c r="Y1003" i="9"/>
  <c r="Y1004" i="9"/>
  <c r="Y1005" i="9"/>
  <c r="Y1006" i="9"/>
  <c r="Y1007" i="9"/>
  <c r="Y1008" i="9"/>
  <c r="Y1009" i="9"/>
  <c r="Y1010" i="9"/>
  <c r="Y1011" i="9"/>
  <c r="Y1012" i="9"/>
  <c r="Y1013" i="9"/>
  <c r="Y1014" i="9"/>
  <c r="Y1015" i="9"/>
  <c r="Y1016" i="9"/>
  <c r="Y1017" i="9"/>
  <c r="Y1018" i="9"/>
  <c r="Y1019" i="9"/>
  <c r="Y1020" i="9"/>
  <c r="Y1021" i="9"/>
  <c r="Y1022" i="9"/>
  <c r="Y1023" i="9"/>
  <c r="Y1024" i="9"/>
  <c r="Y1025" i="9"/>
  <c r="Y1026" i="9"/>
  <c r="Y1027" i="9"/>
  <c r="Y1028" i="9"/>
  <c r="Y1029" i="9"/>
  <c r="Y1030" i="9"/>
  <c r="Y1031" i="9"/>
  <c r="Y1032" i="9"/>
  <c r="Y1033" i="9"/>
  <c r="Y1034" i="9"/>
  <c r="Y1035" i="9"/>
  <c r="Y1036" i="9"/>
  <c r="Y1037" i="9"/>
  <c r="Y1038" i="9"/>
  <c r="Y1039" i="9"/>
  <c r="Y1040" i="9"/>
  <c r="Y1041" i="9"/>
  <c r="Y1042" i="9"/>
  <c r="Y1043" i="9"/>
  <c r="Y1044" i="9"/>
  <c r="Y1045" i="9"/>
  <c r="Y1046" i="9"/>
  <c r="Y1047" i="9"/>
  <c r="Y1048" i="9"/>
  <c r="Y1049" i="9"/>
  <c r="Y1050" i="9"/>
  <c r="Y1051" i="9"/>
  <c r="Y1052" i="9"/>
  <c r="Y1053" i="9"/>
  <c r="Y1054" i="9"/>
  <c r="Y1055" i="9"/>
  <c r="Y1056" i="9"/>
  <c r="Y1057" i="9"/>
  <c r="Y1058" i="9"/>
  <c r="Y1059" i="9"/>
  <c r="Y1060" i="9"/>
  <c r="Y1061" i="9"/>
  <c r="Y1062" i="9"/>
  <c r="Y1063" i="9"/>
  <c r="Y1064" i="9"/>
  <c r="Y1065" i="9"/>
  <c r="Y1066" i="9"/>
  <c r="Y1067" i="9"/>
  <c r="Y1068" i="9"/>
  <c r="Y1069" i="9"/>
  <c r="Y1070" i="9"/>
  <c r="Y1071" i="9"/>
  <c r="Y1072" i="9"/>
  <c r="Y1073" i="9"/>
  <c r="Y1074" i="9"/>
  <c r="Y1075" i="9"/>
  <c r="Y1076" i="9"/>
  <c r="Y1077" i="9"/>
  <c r="Y1078" i="9"/>
  <c r="Y1079" i="9"/>
  <c r="Y1080" i="9"/>
  <c r="Y1081" i="9"/>
  <c r="Y1082" i="9"/>
  <c r="Y1083" i="9"/>
  <c r="Y1084" i="9"/>
  <c r="Y1085" i="9"/>
  <c r="Y1086" i="9"/>
  <c r="Y1087" i="9"/>
  <c r="Y1088" i="9"/>
  <c r="Y1089" i="9"/>
  <c r="Y1090" i="9"/>
  <c r="Y1091" i="9"/>
  <c r="Y1092" i="9"/>
  <c r="Y1093" i="9"/>
  <c r="Y1094" i="9"/>
  <c r="Y1095" i="9"/>
  <c r="Y1096" i="9"/>
  <c r="Y1097" i="9"/>
  <c r="Y1098" i="9"/>
  <c r="Y1099" i="9"/>
  <c r="Y1100" i="9"/>
  <c r="Y1101" i="9"/>
  <c r="Y1102" i="9"/>
  <c r="Y1103" i="9"/>
  <c r="Y1104" i="9"/>
  <c r="Y1105" i="9"/>
  <c r="Y1106" i="9"/>
  <c r="Y1107" i="9"/>
  <c r="Y1108" i="9"/>
  <c r="Y1109" i="9"/>
  <c r="Y1110" i="9"/>
  <c r="Y1111" i="9"/>
  <c r="Y1112" i="9"/>
  <c r="Y1113" i="9"/>
  <c r="Y1114" i="9"/>
  <c r="Y1115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E577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E591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1027" i="9"/>
  <c r="X1028" i="9"/>
  <c r="X1029" i="9"/>
  <c r="X1030" i="9"/>
  <c r="X1031" i="9"/>
  <c r="X1032" i="9"/>
  <c r="X1033" i="9"/>
  <c r="X1034" i="9"/>
  <c r="X1035" i="9"/>
  <c r="X1036" i="9"/>
  <c r="X1037" i="9"/>
  <c r="X1038" i="9"/>
  <c r="X1039" i="9"/>
  <c r="X1040" i="9"/>
  <c r="X1041" i="9"/>
  <c r="X1042" i="9"/>
  <c r="X1043" i="9"/>
  <c r="X1044" i="9"/>
  <c r="X1045" i="9"/>
  <c r="X1046" i="9"/>
  <c r="X1047" i="9"/>
  <c r="X1048" i="9"/>
  <c r="X1049" i="9"/>
  <c r="X1050" i="9"/>
  <c r="X1051" i="9"/>
  <c r="X1052" i="9"/>
  <c r="X1053" i="9"/>
  <c r="X1054" i="9"/>
  <c r="X1055" i="9"/>
  <c r="X1056" i="9"/>
  <c r="X1057" i="9"/>
  <c r="X1058" i="9"/>
  <c r="X1059" i="9"/>
  <c r="X1060" i="9"/>
  <c r="X1061" i="9"/>
  <c r="X1062" i="9"/>
  <c r="X1063" i="9"/>
  <c r="X1064" i="9"/>
  <c r="X1065" i="9"/>
  <c r="X1066" i="9"/>
  <c r="X1067" i="9"/>
  <c r="X1068" i="9"/>
  <c r="X1069" i="9"/>
  <c r="X1070" i="9"/>
  <c r="X1071" i="9"/>
  <c r="X1072" i="9"/>
  <c r="X1073" i="9"/>
  <c r="X1074" i="9"/>
  <c r="X1075" i="9"/>
  <c r="X1076" i="9"/>
  <c r="X1077" i="9"/>
  <c r="X1078" i="9"/>
  <c r="X1079" i="9"/>
  <c r="X1080" i="9"/>
  <c r="X1081" i="9"/>
  <c r="X1082" i="9"/>
  <c r="X1083" i="9"/>
  <c r="X1084" i="9"/>
  <c r="X1085" i="9"/>
  <c r="X1086" i="9"/>
  <c r="X1087" i="9"/>
  <c r="X1088" i="9"/>
  <c r="X1089" i="9"/>
  <c r="X1090" i="9"/>
  <c r="X1091" i="9"/>
  <c r="X1092" i="9"/>
  <c r="X1093" i="9"/>
  <c r="X1094" i="9"/>
  <c r="X1095" i="9"/>
  <c r="X1096" i="9"/>
  <c r="X1097" i="9"/>
  <c r="X1098" i="9"/>
  <c r="X1099" i="9"/>
  <c r="X1100" i="9"/>
  <c r="X1101" i="9"/>
  <c r="X1102" i="9"/>
  <c r="X1103" i="9"/>
  <c r="X1104" i="9"/>
  <c r="X1105" i="9"/>
  <c r="X1106" i="9"/>
  <c r="X1107" i="9"/>
  <c r="X1108" i="9"/>
  <c r="X1109" i="9"/>
  <c r="X1110" i="9"/>
  <c r="X1111" i="9"/>
  <c r="X1112" i="9"/>
  <c r="X1113" i="9"/>
  <c r="X1114" i="9"/>
  <c r="X1115" i="9"/>
  <c r="W515" i="9"/>
  <c r="W516" i="9"/>
  <c r="W517" i="9"/>
  <c r="W518" i="9"/>
  <c r="W519" i="9"/>
  <c r="W520" i="9"/>
  <c r="W521" i="9"/>
  <c r="W522" i="9"/>
  <c r="W523" i="9"/>
  <c r="W524" i="9"/>
  <c r="W525" i="9"/>
  <c r="W526" i="9"/>
  <c r="W527" i="9"/>
  <c r="W528" i="9"/>
  <c r="W529" i="9"/>
  <c r="W530" i="9"/>
  <c r="W531" i="9"/>
  <c r="W532" i="9"/>
  <c r="W533" i="9"/>
  <c r="W534" i="9"/>
  <c r="W535" i="9"/>
  <c r="W536" i="9"/>
  <c r="W537" i="9"/>
  <c r="W538" i="9"/>
  <c r="W539" i="9"/>
  <c r="W540" i="9"/>
  <c r="W541" i="9"/>
  <c r="W542" i="9"/>
  <c r="W543" i="9"/>
  <c r="W544" i="9"/>
  <c r="W545" i="9"/>
  <c r="W546" i="9"/>
  <c r="W547" i="9"/>
  <c r="W548" i="9"/>
  <c r="W549" i="9"/>
  <c r="W550" i="9"/>
  <c r="W551" i="9"/>
  <c r="W552" i="9"/>
  <c r="W553" i="9"/>
  <c r="W554" i="9"/>
  <c r="W555" i="9"/>
  <c r="W556" i="9"/>
  <c r="W557" i="9"/>
  <c r="W558" i="9"/>
  <c r="W559" i="9"/>
  <c r="W560" i="9"/>
  <c r="W561" i="9"/>
  <c r="W562" i="9"/>
  <c r="W563" i="9"/>
  <c r="W564" i="9"/>
  <c r="W565" i="9"/>
  <c r="W566" i="9"/>
  <c r="W567" i="9"/>
  <c r="W568" i="9"/>
  <c r="W569" i="9"/>
  <c r="W570" i="9"/>
  <c r="W571" i="9"/>
  <c r="W572" i="9"/>
  <c r="W573" i="9"/>
  <c r="W574" i="9"/>
  <c r="W575" i="9"/>
  <c r="E576" i="9"/>
  <c r="W576" i="9"/>
  <c r="W577" i="9"/>
  <c r="W578" i="9"/>
  <c r="W579" i="9"/>
  <c r="W580" i="9"/>
  <c r="W581" i="9"/>
  <c r="W582" i="9"/>
  <c r="W583" i="9"/>
  <c r="W584" i="9"/>
  <c r="W585" i="9"/>
  <c r="W586" i="9"/>
  <c r="W587" i="9"/>
  <c r="W588" i="9"/>
  <c r="W589" i="9"/>
  <c r="E590" i="9"/>
  <c r="W590" i="9"/>
  <c r="W591" i="9"/>
  <c r="W592" i="9"/>
  <c r="W593" i="9"/>
  <c r="W594" i="9"/>
  <c r="W595" i="9"/>
  <c r="W596" i="9"/>
  <c r="W597" i="9"/>
  <c r="W598" i="9"/>
  <c r="W599" i="9"/>
  <c r="W600" i="9"/>
  <c r="W601" i="9"/>
  <c r="W602" i="9"/>
  <c r="W603" i="9"/>
  <c r="W604" i="9"/>
  <c r="W605" i="9"/>
  <c r="W606" i="9"/>
  <c r="W607" i="9"/>
  <c r="W608" i="9"/>
  <c r="W609" i="9"/>
  <c r="W610" i="9"/>
  <c r="W611" i="9"/>
  <c r="W612" i="9"/>
  <c r="W613" i="9"/>
  <c r="W614" i="9"/>
  <c r="W615" i="9"/>
  <c r="W616" i="9"/>
  <c r="W617" i="9"/>
  <c r="W618" i="9"/>
  <c r="W619" i="9"/>
  <c r="W620" i="9"/>
  <c r="W621" i="9"/>
  <c r="W622" i="9"/>
  <c r="W623" i="9"/>
  <c r="W624" i="9"/>
  <c r="W625" i="9"/>
  <c r="W626" i="9"/>
  <c r="W627" i="9"/>
  <c r="W628" i="9"/>
  <c r="W629" i="9"/>
  <c r="W630" i="9"/>
  <c r="W631" i="9"/>
  <c r="W632" i="9"/>
  <c r="W633" i="9"/>
  <c r="W634" i="9"/>
  <c r="W635" i="9"/>
  <c r="W636" i="9"/>
  <c r="W637" i="9"/>
  <c r="W638" i="9"/>
  <c r="W639" i="9"/>
  <c r="W640" i="9"/>
  <c r="W641" i="9"/>
  <c r="W642" i="9"/>
  <c r="W643" i="9"/>
  <c r="W644" i="9"/>
  <c r="W645" i="9"/>
  <c r="W646" i="9"/>
  <c r="W647" i="9"/>
  <c r="W648" i="9"/>
  <c r="W649" i="9"/>
  <c r="W650" i="9"/>
  <c r="W651" i="9"/>
  <c r="W652" i="9"/>
  <c r="W653" i="9"/>
  <c r="W654" i="9"/>
  <c r="W655" i="9"/>
  <c r="W656" i="9"/>
  <c r="W657" i="9"/>
  <c r="W658" i="9"/>
  <c r="W659" i="9"/>
  <c r="W660" i="9"/>
  <c r="W661" i="9"/>
  <c r="W662" i="9"/>
  <c r="W663" i="9"/>
  <c r="W664" i="9"/>
  <c r="W665" i="9"/>
  <c r="W666" i="9"/>
  <c r="W667" i="9"/>
  <c r="W668" i="9"/>
  <c r="W669" i="9"/>
  <c r="W670" i="9"/>
  <c r="W671" i="9"/>
  <c r="W672" i="9"/>
  <c r="W673" i="9"/>
  <c r="W674" i="9"/>
  <c r="W675" i="9"/>
  <c r="W676" i="9"/>
  <c r="W677" i="9"/>
  <c r="W678" i="9"/>
  <c r="W679" i="9"/>
  <c r="W680" i="9"/>
  <c r="W681" i="9"/>
  <c r="W682" i="9"/>
  <c r="W683" i="9"/>
  <c r="W684" i="9"/>
  <c r="W685" i="9"/>
  <c r="W686" i="9"/>
  <c r="W687" i="9"/>
  <c r="W688" i="9"/>
  <c r="W689" i="9"/>
  <c r="W690" i="9"/>
  <c r="W691" i="9"/>
  <c r="W692" i="9"/>
  <c r="W693" i="9"/>
  <c r="W694" i="9"/>
  <c r="W695" i="9"/>
  <c r="W696" i="9"/>
  <c r="W697" i="9"/>
  <c r="W698" i="9"/>
  <c r="W699" i="9"/>
  <c r="W700" i="9"/>
  <c r="W701" i="9"/>
  <c r="W702" i="9"/>
  <c r="W703" i="9"/>
  <c r="W704" i="9"/>
  <c r="W705" i="9"/>
  <c r="W706" i="9"/>
  <c r="W707" i="9"/>
  <c r="W708" i="9"/>
  <c r="W709" i="9"/>
  <c r="W710" i="9"/>
  <c r="W711" i="9"/>
  <c r="W712" i="9"/>
  <c r="W713" i="9"/>
  <c r="W714" i="9"/>
  <c r="W715" i="9"/>
  <c r="W716" i="9"/>
  <c r="W717" i="9"/>
  <c r="W718" i="9"/>
  <c r="W719" i="9"/>
  <c r="W720" i="9"/>
  <c r="W721" i="9"/>
  <c r="W722" i="9"/>
  <c r="W723" i="9"/>
  <c r="W724" i="9"/>
  <c r="W725" i="9"/>
  <c r="W726" i="9"/>
  <c r="W727" i="9"/>
  <c r="W728" i="9"/>
  <c r="W729" i="9"/>
  <c r="W730" i="9"/>
  <c r="W731" i="9"/>
  <c r="W732" i="9"/>
  <c r="W733" i="9"/>
  <c r="W734" i="9"/>
  <c r="W735" i="9"/>
  <c r="W736" i="9"/>
  <c r="W737" i="9"/>
  <c r="W738" i="9"/>
  <c r="W739" i="9"/>
  <c r="W740" i="9"/>
  <c r="W741" i="9"/>
  <c r="W742" i="9"/>
  <c r="W743" i="9"/>
  <c r="W744" i="9"/>
  <c r="W745" i="9"/>
  <c r="W746" i="9"/>
  <c r="W747" i="9"/>
  <c r="W748" i="9"/>
  <c r="W749" i="9"/>
  <c r="W750" i="9"/>
  <c r="W751" i="9"/>
  <c r="W752" i="9"/>
  <c r="W753" i="9"/>
  <c r="W754" i="9"/>
  <c r="W755" i="9"/>
  <c r="W756" i="9"/>
  <c r="W757" i="9"/>
  <c r="W758" i="9"/>
  <c r="W759" i="9"/>
  <c r="W760" i="9"/>
  <c r="W761" i="9"/>
  <c r="W762" i="9"/>
  <c r="W763" i="9"/>
  <c r="W764" i="9"/>
  <c r="W765" i="9"/>
  <c r="W766" i="9"/>
  <c r="W767" i="9"/>
  <c r="W768" i="9"/>
  <c r="W769" i="9"/>
  <c r="W770" i="9"/>
  <c r="W771" i="9"/>
  <c r="W772" i="9"/>
  <c r="W773" i="9"/>
  <c r="W774" i="9"/>
  <c r="W775" i="9"/>
  <c r="W776" i="9"/>
  <c r="W777" i="9"/>
  <c r="W778" i="9"/>
  <c r="W779" i="9"/>
  <c r="W780" i="9"/>
  <c r="W781" i="9"/>
  <c r="W782" i="9"/>
  <c r="W783" i="9"/>
  <c r="W784" i="9"/>
  <c r="W785" i="9"/>
  <c r="W786" i="9"/>
  <c r="W787" i="9"/>
  <c r="W788" i="9"/>
  <c r="W789" i="9"/>
  <c r="W790" i="9"/>
  <c r="W791" i="9"/>
  <c r="W792" i="9"/>
  <c r="W793" i="9"/>
  <c r="W794" i="9"/>
  <c r="W795" i="9"/>
  <c r="W796" i="9"/>
  <c r="W797" i="9"/>
  <c r="W798" i="9"/>
  <c r="W799" i="9"/>
  <c r="W800" i="9"/>
  <c r="W801" i="9"/>
  <c r="W802" i="9"/>
  <c r="W803" i="9"/>
  <c r="W804" i="9"/>
  <c r="W805" i="9"/>
  <c r="W806" i="9"/>
  <c r="W807" i="9"/>
  <c r="W808" i="9"/>
  <c r="W809" i="9"/>
  <c r="W810" i="9"/>
  <c r="W811" i="9"/>
  <c r="W812" i="9"/>
  <c r="W813" i="9"/>
  <c r="W814" i="9"/>
  <c r="W815" i="9"/>
  <c r="W816" i="9"/>
  <c r="W817" i="9"/>
  <c r="W818" i="9"/>
  <c r="W819" i="9"/>
  <c r="W820" i="9"/>
  <c r="W821" i="9"/>
  <c r="W822" i="9"/>
  <c r="W823" i="9"/>
  <c r="W824" i="9"/>
  <c r="W825" i="9"/>
  <c r="W826" i="9"/>
  <c r="W827" i="9"/>
  <c r="W828" i="9"/>
  <c r="W829" i="9"/>
  <c r="W830" i="9"/>
  <c r="W831" i="9"/>
  <c r="W832" i="9"/>
  <c r="W833" i="9"/>
  <c r="W834" i="9"/>
  <c r="W835" i="9"/>
  <c r="W836" i="9"/>
  <c r="W837" i="9"/>
  <c r="W838" i="9"/>
  <c r="W839" i="9"/>
  <c r="W840" i="9"/>
  <c r="W841" i="9"/>
  <c r="W842" i="9"/>
  <c r="W843" i="9"/>
  <c r="W844" i="9"/>
  <c r="W845" i="9"/>
  <c r="W846" i="9"/>
  <c r="W847" i="9"/>
  <c r="W848" i="9"/>
  <c r="W849" i="9"/>
  <c r="W850" i="9"/>
  <c r="W851" i="9"/>
  <c r="W852" i="9"/>
  <c r="W853" i="9"/>
  <c r="W854" i="9"/>
  <c r="W855" i="9"/>
  <c r="W856" i="9"/>
  <c r="W857" i="9"/>
  <c r="W858" i="9"/>
  <c r="W859" i="9"/>
  <c r="W860" i="9"/>
  <c r="W861" i="9"/>
  <c r="W862" i="9"/>
  <c r="W863" i="9"/>
  <c r="W864" i="9"/>
  <c r="W865" i="9"/>
  <c r="W866" i="9"/>
  <c r="W867" i="9"/>
  <c r="W868" i="9"/>
  <c r="W869" i="9"/>
  <c r="W870" i="9"/>
  <c r="W871" i="9"/>
  <c r="W872" i="9"/>
  <c r="W873" i="9"/>
  <c r="W874" i="9"/>
  <c r="W875" i="9"/>
  <c r="W876" i="9"/>
  <c r="W877" i="9"/>
  <c r="W878" i="9"/>
  <c r="W879" i="9"/>
  <c r="W880" i="9"/>
  <c r="W881" i="9"/>
  <c r="W882" i="9"/>
  <c r="W883" i="9"/>
  <c r="W884" i="9"/>
  <c r="W885" i="9"/>
  <c r="W886" i="9"/>
  <c r="W887" i="9"/>
  <c r="W888" i="9"/>
  <c r="W889" i="9"/>
  <c r="W890" i="9"/>
  <c r="W891" i="9"/>
  <c r="W892" i="9"/>
  <c r="W893" i="9"/>
  <c r="W894" i="9"/>
  <c r="W895" i="9"/>
  <c r="W896" i="9"/>
  <c r="W897" i="9"/>
  <c r="W898" i="9"/>
  <c r="W899" i="9"/>
  <c r="W900" i="9"/>
  <c r="W901" i="9"/>
  <c r="W902" i="9"/>
  <c r="W903" i="9"/>
  <c r="W904" i="9"/>
  <c r="W905" i="9"/>
  <c r="W906" i="9"/>
  <c r="W907" i="9"/>
  <c r="W908" i="9"/>
  <c r="W909" i="9"/>
  <c r="W910" i="9"/>
  <c r="W911" i="9"/>
  <c r="W912" i="9"/>
  <c r="W913" i="9"/>
  <c r="W914" i="9"/>
  <c r="W915" i="9"/>
  <c r="W916" i="9"/>
  <c r="W917" i="9"/>
  <c r="W918" i="9"/>
  <c r="W919" i="9"/>
  <c r="W920" i="9"/>
  <c r="W921" i="9"/>
  <c r="W922" i="9"/>
  <c r="W923" i="9"/>
  <c r="W924" i="9"/>
  <c r="W925" i="9"/>
  <c r="W926" i="9"/>
  <c r="W927" i="9"/>
  <c r="W928" i="9"/>
  <c r="W929" i="9"/>
  <c r="W930" i="9"/>
  <c r="W931" i="9"/>
  <c r="W932" i="9"/>
  <c r="W933" i="9"/>
  <c r="W934" i="9"/>
  <c r="W935" i="9"/>
  <c r="W936" i="9"/>
  <c r="W937" i="9"/>
  <c r="W938" i="9"/>
  <c r="W939" i="9"/>
  <c r="W940" i="9"/>
  <c r="W941" i="9"/>
  <c r="W942" i="9"/>
  <c r="W943" i="9"/>
  <c r="W944" i="9"/>
  <c r="W945" i="9"/>
  <c r="W946" i="9"/>
  <c r="W947" i="9"/>
  <c r="W948" i="9"/>
  <c r="W949" i="9"/>
  <c r="W950" i="9"/>
  <c r="W951" i="9"/>
  <c r="W952" i="9"/>
  <c r="W953" i="9"/>
  <c r="W954" i="9"/>
  <c r="W955" i="9"/>
  <c r="W956" i="9"/>
  <c r="W957" i="9"/>
  <c r="W958" i="9"/>
  <c r="W959" i="9"/>
  <c r="W960" i="9"/>
  <c r="W961" i="9"/>
  <c r="W962" i="9"/>
  <c r="W963" i="9"/>
  <c r="W964" i="9"/>
  <c r="W965" i="9"/>
  <c r="W966" i="9"/>
  <c r="W967" i="9"/>
  <c r="W968" i="9"/>
  <c r="W969" i="9"/>
  <c r="W970" i="9"/>
  <c r="W971" i="9"/>
  <c r="W972" i="9"/>
  <c r="W973" i="9"/>
  <c r="W974" i="9"/>
  <c r="W975" i="9"/>
  <c r="W976" i="9"/>
  <c r="W977" i="9"/>
  <c r="W978" i="9"/>
  <c r="W979" i="9"/>
  <c r="W980" i="9"/>
  <c r="W981" i="9"/>
  <c r="W982" i="9"/>
  <c r="W983" i="9"/>
  <c r="W984" i="9"/>
  <c r="W985" i="9"/>
  <c r="W986" i="9"/>
  <c r="W987" i="9"/>
  <c r="W988" i="9"/>
  <c r="W989" i="9"/>
  <c r="W990" i="9"/>
  <c r="W991" i="9"/>
  <c r="W992" i="9"/>
  <c r="W993" i="9"/>
  <c r="W994" i="9"/>
  <c r="W995" i="9"/>
  <c r="W996" i="9"/>
  <c r="W997" i="9"/>
  <c r="W998" i="9"/>
  <c r="W999" i="9"/>
  <c r="W1000" i="9"/>
  <c r="W1001" i="9"/>
  <c r="W1002" i="9"/>
  <c r="W1003" i="9"/>
  <c r="W1004" i="9"/>
  <c r="W1005" i="9"/>
  <c r="W1006" i="9"/>
  <c r="W1007" i="9"/>
  <c r="W1008" i="9"/>
  <c r="W1009" i="9"/>
  <c r="W1010" i="9"/>
  <c r="W1011" i="9"/>
  <c r="W1012" i="9"/>
  <c r="W1013" i="9"/>
  <c r="W1014" i="9"/>
  <c r="W1015" i="9"/>
  <c r="W1016" i="9"/>
  <c r="W1017" i="9"/>
  <c r="W1018" i="9"/>
  <c r="W1019" i="9"/>
  <c r="W1020" i="9"/>
  <c r="W1021" i="9"/>
  <c r="W1022" i="9"/>
  <c r="W1023" i="9"/>
  <c r="W1024" i="9"/>
  <c r="W1025" i="9"/>
  <c r="W1026" i="9"/>
  <c r="W1027" i="9"/>
  <c r="W1028" i="9"/>
  <c r="W1029" i="9"/>
  <c r="W1030" i="9"/>
  <c r="W1031" i="9"/>
  <c r="W1032" i="9"/>
  <c r="W1033" i="9"/>
  <c r="W1034" i="9"/>
  <c r="W1035" i="9"/>
  <c r="W1036" i="9"/>
  <c r="W1037" i="9"/>
  <c r="W1038" i="9"/>
  <c r="W1039" i="9"/>
  <c r="W1040" i="9"/>
  <c r="W1041" i="9"/>
  <c r="W1042" i="9"/>
  <c r="W1043" i="9"/>
  <c r="W1044" i="9"/>
  <c r="W1045" i="9"/>
  <c r="W1046" i="9"/>
  <c r="W1047" i="9"/>
  <c r="W1048" i="9"/>
  <c r="W1049" i="9"/>
  <c r="W1050" i="9"/>
  <c r="W1051" i="9"/>
  <c r="W1052" i="9"/>
  <c r="W1053" i="9"/>
  <c r="W1054" i="9"/>
  <c r="W1055" i="9"/>
  <c r="W1056" i="9"/>
  <c r="W1057" i="9"/>
  <c r="W1058" i="9"/>
  <c r="W1059" i="9"/>
  <c r="W1060" i="9"/>
  <c r="W1061" i="9"/>
  <c r="W1062" i="9"/>
  <c r="W1063" i="9"/>
  <c r="W1064" i="9"/>
  <c r="W1065" i="9"/>
  <c r="W1066" i="9"/>
  <c r="W1067" i="9"/>
  <c r="W1068" i="9"/>
  <c r="W1069" i="9"/>
  <c r="W1070" i="9"/>
  <c r="W1071" i="9"/>
  <c r="W1072" i="9"/>
  <c r="W1073" i="9"/>
  <c r="W1074" i="9"/>
  <c r="W1075" i="9"/>
  <c r="W1076" i="9"/>
  <c r="W1077" i="9"/>
  <c r="W1078" i="9"/>
  <c r="W1079" i="9"/>
  <c r="W1080" i="9"/>
  <c r="W1081" i="9"/>
  <c r="W1082" i="9"/>
  <c r="W1083" i="9"/>
  <c r="W1084" i="9"/>
  <c r="W1085" i="9"/>
  <c r="W1086" i="9"/>
  <c r="W1087" i="9"/>
  <c r="W1088" i="9"/>
  <c r="W1089" i="9"/>
  <c r="W1090" i="9"/>
  <c r="W1091" i="9"/>
  <c r="W1092" i="9"/>
  <c r="W1093" i="9"/>
  <c r="W1094" i="9"/>
  <c r="W1095" i="9"/>
  <c r="W1096" i="9"/>
  <c r="W1097" i="9"/>
  <c r="W1098" i="9"/>
  <c r="W1099" i="9"/>
  <c r="W1100" i="9"/>
  <c r="W1101" i="9"/>
  <c r="W1102" i="9"/>
  <c r="W1103" i="9"/>
  <c r="W1104" i="9"/>
  <c r="W1105" i="9"/>
  <c r="W1106" i="9"/>
  <c r="W1107" i="9"/>
  <c r="W1108" i="9"/>
  <c r="W1109" i="9"/>
  <c r="W1110" i="9"/>
  <c r="W1111" i="9"/>
  <c r="W1112" i="9"/>
  <c r="W1113" i="9"/>
  <c r="W1114" i="9"/>
  <c r="W1115" i="9"/>
  <c r="E575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V632" i="9"/>
  <c r="E633" i="9"/>
  <c r="V633" i="9"/>
  <c r="E634" i="9"/>
  <c r="V634" i="9"/>
  <c r="E635" i="9"/>
  <c r="V635" i="9"/>
  <c r="E636" i="9"/>
  <c r="V636" i="9"/>
  <c r="E637" i="9"/>
  <c r="V637" i="9"/>
  <c r="E638" i="9"/>
  <c r="V638" i="9"/>
  <c r="E639" i="9"/>
  <c r="V639" i="9"/>
  <c r="E640" i="9"/>
  <c r="V640" i="9"/>
  <c r="E641" i="9"/>
  <c r="V641" i="9"/>
  <c r="E642" i="9"/>
  <c r="V642" i="9"/>
  <c r="E643" i="9"/>
  <c r="V643" i="9"/>
  <c r="E644" i="9"/>
  <c r="V644" i="9"/>
  <c r="E645" i="9"/>
  <c r="V645" i="9"/>
  <c r="V646" i="9"/>
  <c r="V647" i="9"/>
  <c r="V648" i="9"/>
  <c r="E649" i="9"/>
  <c r="V649" i="9"/>
  <c r="E650" i="9"/>
  <c r="V650" i="9"/>
  <c r="E651" i="9"/>
  <c r="V651" i="9"/>
  <c r="E652" i="9"/>
  <c r="V652" i="9"/>
  <c r="E653" i="9"/>
  <c r="V653" i="9"/>
  <c r="E654" i="9"/>
  <c r="V654" i="9"/>
  <c r="V655" i="9"/>
  <c r="E656" i="9"/>
  <c r="V656" i="9"/>
  <c r="E657" i="9"/>
  <c r="V657" i="9"/>
  <c r="E658" i="9"/>
  <c r="V658" i="9"/>
  <c r="E659" i="9"/>
  <c r="V659" i="9"/>
  <c r="E660" i="9"/>
  <c r="V660" i="9"/>
  <c r="V661" i="9"/>
  <c r="E662" i="9"/>
  <c r="V662" i="9"/>
  <c r="E663" i="9"/>
  <c r="V663" i="9"/>
  <c r="E664" i="9"/>
  <c r="V664" i="9"/>
  <c r="V665" i="9"/>
  <c r="E666" i="9"/>
  <c r="V666" i="9"/>
  <c r="V667" i="9"/>
  <c r="E668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009" i="9"/>
  <c r="V1010" i="9"/>
  <c r="V1011" i="9"/>
  <c r="V1012" i="9"/>
  <c r="V1013" i="9"/>
  <c r="V1014" i="9"/>
  <c r="V1015" i="9"/>
  <c r="V1016" i="9"/>
  <c r="V1017" i="9"/>
  <c r="V1018" i="9"/>
  <c r="V1019" i="9"/>
  <c r="V1020" i="9"/>
  <c r="V1021" i="9"/>
  <c r="V1022" i="9"/>
  <c r="V1023" i="9"/>
  <c r="V1024" i="9"/>
  <c r="V1025" i="9"/>
  <c r="V1026" i="9"/>
  <c r="V1027" i="9"/>
  <c r="V1028" i="9"/>
  <c r="V1029" i="9"/>
  <c r="V1030" i="9"/>
  <c r="V1031" i="9"/>
  <c r="V1032" i="9"/>
  <c r="V1033" i="9"/>
  <c r="V1034" i="9"/>
  <c r="V1035" i="9"/>
  <c r="V1036" i="9"/>
  <c r="V1037" i="9"/>
  <c r="V1038" i="9"/>
  <c r="V1039" i="9"/>
  <c r="V1040" i="9"/>
  <c r="V1041" i="9"/>
  <c r="V1042" i="9"/>
  <c r="V1043" i="9"/>
  <c r="V1044" i="9"/>
  <c r="V1045" i="9"/>
  <c r="V1046" i="9"/>
  <c r="V1047" i="9"/>
  <c r="V1048" i="9"/>
  <c r="V1049" i="9"/>
  <c r="V1050" i="9"/>
  <c r="V1051" i="9"/>
  <c r="V1052" i="9"/>
  <c r="V1053" i="9"/>
  <c r="V1054" i="9"/>
  <c r="V1055" i="9"/>
  <c r="V1056" i="9"/>
  <c r="V1057" i="9"/>
  <c r="V1058" i="9"/>
  <c r="V1059" i="9"/>
  <c r="V1060" i="9"/>
  <c r="V1061" i="9"/>
  <c r="V1062" i="9"/>
  <c r="V1063" i="9"/>
  <c r="V1064" i="9"/>
  <c r="V1065" i="9"/>
  <c r="V1066" i="9"/>
  <c r="V1067" i="9"/>
  <c r="V1068" i="9"/>
  <c r="V1069" i="9"/>
  <c r="V1070" i="9"/>
  <c r="V1071" i="9"/>
  <c r="V1072" i="9"/>
  <c r="V1073" i="9"/>
  <c r="V1074" i="9"/>
  <c r="V1075" i="9"/>
  <c r="V1076" i="9"/>
  <c r="V1077" i="9"/>
  <c r="V1078" i="9"/>
  <c r="V1079" i="9"/>
  <c r="V1080" i="9"/>
  <c r="V1081" i="9"/>
  <c r="V1082" i="9"/>
  <c r="V1083" i="9"/>
  <c r="V1084" i="9"/>
  <c r="V1085" i="9"/>
  <c r="V1086" i="9"/>
  <c r="V1087" i="9"/>
  <c r="V1088" i="9"/>
  <c r="V1089" i="9"/>
  <c r="V1090" i="9"/>
  <c r="V1091" i="9"/>
  <c r="V1092" i="9"/>
  <c r="V1093" i="9"/>
  <c r="V1094" i="9"/>
  <c r="V1095" i="9"/>
  <c r="V1096" i="9"/>
  <c r="V1097" i="9"/>
  <c r="V1098" i="9"/>
  <c r="V1099" i="9"/>
  <c r="V1100" i="9"/>
  <c r="V1101" i="9"/>
  <c r="V1102" i="9"/>
  <c r="V1103" i="9"/>
  <c r="V1104" i="9"/>
  <c r="V1105" i="9"/>
  <c r="V1106" i="9"/>
  <c r="V1107" i="9"/>
  <c r="V1108" i="9"/>
  <c r="V1109" i="9"/>
  <c r="V1110" i="9"/>
  <c r="V1111" i="9"/>
  <c r="V1112" i="9"/>
  <c r="V1113" i="9"/>
  <c r="E1114" i="9"/>
  <c r="V1114" i="9"/>
  <c r="V1115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E574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E588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647" i="9"/>
  <c r="U648" i="9"/>
  <c r="U649" i="9"/>
  <c r="U650" i="9"/>
  <c r="U651" i="9"/>
  <c r="U652" i="9"/>
  <c r="U653" i="9"/>
  <c r="U654" i="9"/>
  <c r="U655" i="9"/>
  <c r="U656" i="9"/>
  <c r="U657" i="9"/>
  <c r="U658" i="9"/>
  <c r="U659" i="9"/>
  <c r="U660" i="9"/>
  <c r="U661" i="9"/>
  <c r="U662" i="9"/>
  <c r="U663" i="9"/>
  <c r="U664" i="9"/>
  <c r="U665" i="9"/>
  <c r="U666" i="9"/>
  <c r="U667" i="9"/>
  <c r="U668" i="9"/>
  <c r="U669" i="9"/>
  <c r="U670" i="9"/>
  <c r="U671" i="9"/>
  <c r="U672" i="9"/>
  <c r="U673" i="9"/>
  <c r="U674" i="9"/>
  <c r="U675" i="9"/>
  <c r="U676" i="9"/>
  <c r="U677" i="9"/>
  <c r="U678" i="9"/>
  <c r="U679" i="9"/>
  <c r="U680" i="9"/>
  <c r="U681" i="9"/>
  <c r="U682" i="9"/>
  <c r="U683" i="9"/>
  <c r="U684" i="9"/>
  <c r="U685" i="9"/>
  <c r="U686" i="9"/>
  <c r="U687" i="9"/>
  <c r="U688" i="9"/>
  <c r="U689" i="9"/>
  <c r="U690" i="9"/>
  <c r="U691" i="9"/>
  <c r="U692" i="9"/>
  <c r="U693" i="9"/>
  <c r="U694" i="9"/>
  <c r="U695" i="9"/>
  <c r="U696" i="9"/>
  <c r="U697" i="9"/>
  <c r="U698" i="9"/>
  <c r="U699" i="9"/>
  <c r="U700" i="9"/>
  <c r="U701" i="9"/>
  <c r="U702" i="9"/>
  <c r="U703" i="9"/>
  <c r="U704" i="9"/>
  <c r="U705" i="9"/>
  <c r="U706" i="9"/>
  <c r="U707" i="9"/>
  <c r="U708" i="9"/>
  <c r="U709" i="9"/>
  <c r="U710" i="9"/>
  <c r="U711" i="9"/>
  <c r="U712" i="9"/>
  <c r="U713" i="9"/>
  <c r="U714" i="9"/>
  <c r="U715" i="9"/>
  <c r="U716" i="9"/>
  <c r="U717" i="9"/>
  <c r="U718" i="9"/>
  <c r="U719" i="9"/>
  <c r="U720" i="9"/>
  <c r="U721" i="9"/>
  <c r="U722" i="9"/>
  <c r="U723" i="9"/>
  <c r="U724" i="9"/>
  <c r="U725" i="9"/>
  <c r="U726" i="9"/>
  <c r="U727" i="9"/>
  <c r="U728" i="9"/>
  <c r="U729" i="9"/>
  <c r="U730" i="9"/>
  <c r="U731" i="9"/>
  <c r="U732" i="9"/>
  <c r="U733" i="9"/>
  <c r="U734" i="9"/>
  <c r="U735" i="9"/>
  <c r="U736" i="9"/>
  <c r="U737" i="9"/>
  <c r="U738" i="9"/>
  <c r="U739" i="9"/>
  <c r="U740" i="9"/>
  <c r="U741" i="9"/>
  <c r="U742" i="9"/>
  <c r="U743" i="9"/>
  <c r="U744" i="9"/>
  <c r="U745" i="9"/>
  <c r="U746" i="9"/>
  <c r="U747" i="9"/>
  <c r="U748" i="9"/>
  <c r="U749" i="9"/>
  <c r="U750" i="9"/>
  <c r="U751" i="9"/>
  <c r="U752" i="9"/>
  <c r="U753" i="9"/>
  <c r="U754" i="9"/>
  <c r="U755" i="9"/>
  <c r="U756" i="9"/>
  <c r="U757" i="9"/>
  <c r="U758" i="9"/>
  <c r="U759" i="9"/>
  <c r="U760" i="9"/>
  <c r="U761" i="9"/>
  <c r="U762" i="9"/>
  <c r="U763" i="9"/>
  <c r="U764" i="9"/>
  <c r="U765" i="9"/>
  <c r="U766" i="9"/>
  <c r="U767" i="9"/>
  <c r="U768" i="9"/>
  <c r="U769" i="9"/>
  <c r="U770" i="9"/>
  <c r="U771" i="9"/>
  <c r="U772" i="9"/>
  <c r="U773" i="9"/>
  <c r="U774" i="9"/>
  <c r="U775" i="9"/>
  <c r="U776" i="9"/>
  <c r="U777" i="9"/>
  <c r="U778" i="9"/>
  <c r="U779" i="9"/>
  <c r="U780" i="9"/>
  <c r="U781" i="9"/>
  <c r="U782" i="9"/>
  <c r="U783" i="9"/>
  <c r="U784" i="9"/>
  <c r="U785" i="9"/>
  <c r="U786" i="9"/>
  <c r="U787" i="9"/>
  <c r="U788" i="9"/>
  <c r="U789" i="9"/>
  <c r="U790" i="9"/>
  <c r="U791" i="9"/>
  <c r="U792" i="9"/>
  <c r="U793" i="9"/>
  <c r="U794" i="9"/>
  <c r="U795" i="9"/>
  <c r="U796" i="9"/>
  <c r="U797" i="9"/>
  <c r="U798" i="9"/>
  <c r="U799" i="9"/>
  <c r="U800" i="9"/>
  <c r="U801" i="9"/>
  <c r="U802" i="9"/>
  <c r="U803" i="9"/>
  <c r="U804" i="9"/>
  <c r="U805" i="9"/>
  <c r="U806" i="9"/>
  <c r="U807" i="9"/>
  <c r="U808" i="9"/>
  <c r="U809" i="9"/>
  <c r="U810" i="9"/>
  <c r="U811" i="9"/>
  <c r="U812" i="9"/>
  <c r="U813" i="9"/>
  <c r="U814" i="9"/>
  <c r="U815" i="9"/>
  <c r="U816" i="9"/>
  <c r="U817" i="9"/>
  <c r="U818" i="9"/>
  <c r="U819" i="9"/>
  <c r="U820" i="9"/>
  <c r="U821" i="9"/>
  <c r="U822" i="9"/>
  <c r="U823" i="9"/>
  <c r="U824" i="9"/>
  <c r="U825" i="9"/>
  <c r="U826" i="9"/>
  <c r="U827" i="9"/>
  <c r="U828" i="9"/>
  <c r="U829" i="9"/>
  <c r="U830" i="9"/>
  <c r="U831" i="9"/>
  <c r="U832" i="9"/>
  <c r="U833" i="9"/>
  <c r="U834" i="9"/>
  <c r="U835" i="9"/>
  <c r="U836" i="9"/>
  <c r="U837" i="9"/>
  <c r="U838" i="9"/>
  <c r="U839" i="9"/>
  <c r="U840" i="9"/>
  <c r="U841" i="9"/>
  <c r="U842" i="9"/>
  <c r="U843" i="9"/>
  <c r="U844" i="9"/>
  <c r="U845" i="9"/>
  <c r="U846" i="9"/>
  <c r="U847" i="9"/>
  <c r="U848" i="9"/>
  <c r="U849" i="9"/>
  <c r="U850" i="9"/>
  <c r="U851" i="9"/>
  <c r="U852" i="9"/>
  <c r="U853" i="9"/>
  <c r="U854" i="9"/>
  <c r="U855" i="9"/>
  <c r="U856" i="9"/>
  <c r="U857" i="9"/>
  <c r="U858" i="9"/>
  <c r="U859" i="9"/>
  <c r="U860" i="9"/>
  <c r="U861" i="9"/>
  <c r="U862" i="9"/>
  <c r="U863" i="9"/>
  <c r="U864" i="9"/>
  <c r="U865" i="9"/>
  <c r="U866" i="9"/>
  <c r="U867" i="9"/>
  <c r="U868" i="9"/>
  <c r="U869" i="9"/>
  <c r="U870" i="9"/>
  <c r="U871" i="9"/>
  <c r="U872" i="9"/>
  <c r="U873" i="9"/>
  <c r="U874" i="9"/>
  <c r="U875" i="9"/>
  <c r="U876" i="9"/>
  <c r="U877" i="9"/>
  <c r="U878" i="9"/>
  <c r="U879" i="9"/>
  <c r="U880" i="9"/>
  <c r="U881" i="9"/>
  <c r="U882" i="9"/>
  <c r="U883" i="9"/>
  <c r="U884" i="9"/>
  <c r="U885" i="9"/>
  <c r="U886" i="9"/>
  <c r="U887" i="9"/>
  <c r="U888" i="9"/>
  <c r="U889" i="9"/>
  <c r="U890" i="9"/>
  <c r="U891" i="9"/>
  <c r="U892" i="9"/>
  <c r="U893" i="9"/>
  <c r="U894" i="9"/>
  <c r="U895" i="9"/>
  <c r="U896" i="9"/>
  <c r="U897" i="9"/>
  <c r="U898" i="9"/>
  <c r="U899" i="9"/>
  <c r="U900" i="9"/>
  <c r="U901" i="9"/>
  <c r="U902" i="9"/>
  <c r="U903" i="9"/>
  <c r="U904" i="9"/>
  <c r="U905" i="9"/>
  <c r="U906" i="9"/>
  <c r="U907" i="9"/>
  <c r="U908" i="9"/>
  <c r="U909" i="9"/>
  <c r="U910" i="9"/>
  <c r="U911" i="9"/>
  <c r="U912" i="9"/>
  <c r="U913" i="9"/>
  <c r="U914" i="9"/>
  <c r="U915" i="9"/>
  <c r="U916" i="9"/>
  <c r="U917" i="9"/>
  <c r="U918" i="9"/>
  <c r="U919" i="9"/>
  <c r="U920" i="9"/>
  <c r="U921" i="9"/>
  <c r="U922" i="9"/>
  <c r="U923" i="9"/>
  <c r="U924" i="9"/>
  <c r="U925" i="9"/>
  <c r="U926" i="9"/>
  <c r="U927" i="9"/>
  <c r="U928" i="9"/>
  <c r="U929" i="9"/>
  <c r="U930" i="9"/>
  <c r="U931" i="9"/>
  <c r="U932" i="9"/>
  <c r="U933" i="9"/>
  <c r="U934" i="9"/>
  <c r="U935" i="9"/>
  <c r="U936" i="9"/>
  <c r="U937" i="9"/>
  <c r="U938" i="9"/>
  <c r="U939" i="9"/>
  <c r="U940" i="9"/>
  <c r="U941" i="9"/>
  <c r="U942" i="9"/>
  <c r="U943" i="9"/>
  <c r="U944" i="9"/>
  <c r="U945" i="9"/>
  <c r="U946" i="9"/>
  <c r="U947" i="9"/>
  <c r="U948" i="9"/>
  <c r="U949" i="9"/>
  <c r="U950" i="9"/>
  <c r="U951" i="9"/>
  <c r="U952" i="9"/>
  <c r="U953" i="9"/>
  <c r="U954" i="9"/>
  <c r="U955" i="9"/>
  <c r="U956" i="9"/>
  <c r="U957" i="9"/>
  <c r="U958" i="9"/>
  <c r="U959" i="9"/>
  <c r="U960" i="9"/>
  <c r="U961" i="9"/>
  <c r="U962" i="9"/>
  <c r="U963" i="9"/>
  <c r="U964" i="9"/>
  <c r="U965" i="9"/>
  <c r="U966" i="9"/>
  <c r="U967" i="9"/>
  <c r="U968" i="9"/>
  <c r="U969" i="9"/>
  <c r="U970" i="9"/>
  <c r="U971" i="9"/>
  <c r="U972" i="9"/>
  <c r="U973" i="9"/>
  <c r="U974" i="9"/>
  <c r="U975" i="9"/>
  <c r="U976" i="9"/>
  <c r="U977" i="9"/>
  <c r="U978" i="9"/>
  <c r="U979" i="9"/>
  <c r="U980" i="9"/>
  <c r="U981" i="9"/>
  <c r="U982" i="9"/>
  <c r="U983" i="9"/>
  <c r="U984" i="9"/>
  <c r="U985" i="9"/>
  <c r="U986" i="9"/>
  <c r="U987" i="9"/>
  <c r="U988" i="9"/>
  <c r="U989" i="9"/>
  <c r="U990" i="9"/>
  <c r="U991" i="9"/>
  <c r="U992" i="9"/>
  <c r="U993" i="9"/>
  <c r="U994" i="9"/>
  <c r="U995" i="9"/>
  <c r="U996" i="9"/>
  <c r="U997" i="9"/>
  <c r="U998" i="9"/>
  <c r="U999" i="9"/>
  <c r="U1000" i="9"/>
  <c r="U1001" i="9"/>
  <c r="U1002" i="9"/>
  <c r="U1003" i="9"/>
  <c r="U1004" i="9"/>
  <c r="U1005" i="9"/>
  <c r="U1006" i="9"/>
  <c r="U1007" i="9"/>
  <c r="U1008" i="9"/>
  <c r="U1009" i="9"/>
  <c r="U1010" i="9"/>
  <c r="U1011" i="9"/>
  <c r="U1012" i="9"/>
  <c r="U1013" i="9"/>
  <c r="U1014" i="9"/>
  <c r="U1015" i="9"/>
  <c r="U1016" i="9"/>
  <c r="U1017" i="9"/>
  <c r="U1018" i="9"/>
  <c r="U1019" i="9"/>
  <c r="U1020" i="9"/>
  <c r="U1021" i="9"/>
  <c r="U1022" i="9"/>
  <c r="U1023" i="9"/>
  <c r="U1024" i="9"/>
  <c r="U1025" i="9"/>
  <c r="U1026" i="9"/>
  <c r="U1027" i="9"/>
  <c r="U1028" i="9"/>
  <c r="U1029" i="9"/>
  <c r="U1030" i="9"/>
  <c r="U1031" i="9"/>
  <c r="U1032" i="9"/>
  <c r="U1033" i="9"/>
  <c r="U1034" i="9"/>
  <c r="U1035" i="9"/>
  <c r="U1036" i="9"/>
  <c r="U1037" i="9"/>
  <c r="U1038" i="9"/>
  <c r="U1039" i="9"/>
  <c r="U1040" i="9"/>
  <c r="U1041" i="9"/>
  <c r="U1042" i="9"/>
  <c r="U1043" i="9"/>
  <c r="U1044" i="9"/>
  <c r="U1045" i="9"/>
  <c r="U1046" i="9"/>
  <c r="U1047" i="9"/>
  <c r="U1048" i="9"/>
  <c r="U1049" i="9"/>
  <c r="U1050" i="9"/>
  <c r="U1051" i="9"/>
  <c r="U1052" i="9"/>
  <c r="U1053" i="9"/>
  <c r="U1054" i="9"/>
  <c r="U1055" i="9"/>
  <c r="U1056" i="9"/>
  <c r="U1057" i="9"/>
  <c r="U1058" i="9"/>
  <c r="U1059" i="9"/>
  <c r="U1060" i="9"/>
  <c r="U1061" i="9"/>
  <c r="U1062" i="9"/>
  <c r="U1063" i="9"/>
  <c r="U1064" i="9"/>
  <c r="U1065" i="9"/>
  <c r="U1066" i="9"/>
  <c r="U1067" i="9"/>
  <c r="U1068" i="9"/>
  <c r="U1069" i="9"/>
  <c r="U1070" i="9"/>
  <c r="U1071" i="9"/>
  <c r="U1072" i="9"/>
  <c r="U1073" i="9"/>
  <c r="U1074" i="9"/>
  <c r="U1075" i="9"/>
  <c r="U1076" i="9"/>
  <c r="U1077" i="9"/>
  <c r="U1078" i="9"/>
  <c r="U1079" i="9"/>
  <c r="U1080" i="9"/>
  <c r="U1081" i="9"/>
  <c r="U1082" i="9"/>
  <c r="U1083" i="9"/>
  <c r="U1084" i="9"/>
  <c r="U1085" i="9"/>
  <c r="U1086" i="9"/>
  <c r="U1087" i="9"/>
  <c r="U1088" i="9"/>
  <c r="U1089" i="9"/>
  <c r="U1090" i="9"/>
  <c r="U1091" i="9"/>
  <c r="U1092" i="9"/>
  <c r="U1093" i="9"/>
  <c r="U1094" i="9"/>
  <c r="U1095" i="9"/>
  <c r="U1096" i="9"/>
  <c r="U1097" i="9"/>
  <c r="U1098" i="9"/>
  <c r="U1099" i="9"/>
  <c r="U1100" i="9"/>
  <c r="U1101" i="9"/>
  <c r="U1102" i="9"/>
  <c r="U1103" i="9"/>
  <c r="U1104" i="9"/>
  <c r="U1105" i="9"/>
  <c r="U1106" i="9"/>
  <c r="U1107" i="9"/>
  <c r="U1108" i="9"/>
  <c r="U1109" i="9"/>
  <c r="U1110" i="9"/>
  <c r="U1111" i="9"/>
  <c r="U1112" i="9"/>
  <c r="U1113" i="9"/>
  <c r="U1114" i="9"/>
  <c r="U1115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E573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E587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7" i="9"/>
  <c r="T698" i="9"/>
  <c r="T699" i="9"/>
  <c r="T700" i="9"/>
  <c r="T701" i="9"/>
  <c r="T702" i="9"/>
  <c r="T703" i="9"/>
  <c r="T704" i="9"/>
  <c r="T705" i="9"/>
  <c r="T706" i="9"/>
  <c r="T707" i="9"/>
  <c r="T708" i="9"/>
  <c r="T709" i="9"/>
  <c r="T710" i="9"/>
  <c r="T711" i="9"/>
  <c r="T712" i="9"/>
  <c r="T713" i="9"/>
  <c r="T714" i="9"/>
  <c r="T715" i="9"/>
  <c r="T716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6" i="9"/>
  <c r="T737" i="9"/>
  <c r="T738" i="9"/>
  <c r="T739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757" i="9"/>
  <c r="T758" i="9"/>
  <c r="T759" i="9"/>
  <c r="T760" i="9"/>
  <c r="T761" i="9"/>
  <c r="T762" i="9"/>
  <c r="T763" i="9"/>
  <c r="T764" i="9"/>
  <c r="T765" i="9"/>
  <c r="T766" i="9"/>
  <c r="T767" i="9"/>
  <c r="T768" i="9"/>
  <c r="T769" i="9"/>
  <c r="T770" i="9"/>
  <c r="T771" i="9"/>
  <c r="T772" i="9"/>
  <c r="T773" i="9"/>
  <c r="T774" i="9"/>
  <c r="T775" i="9"/>
  <c r="T776" i="9"/>
  <c r="T777" i="9"/>
  <c r="T778" i="9"/>
  <c r="T779" i="9"/>
  <c r="T780" i="9"/>
  <c r="T781" i="9"/>
  <c r="T782" i="9"/>
  <c r="T783" i="9"/>
  <c r="T784" i="9"/>
  <c r="T785" i="9"/>
  <c r="T786" i="9"/>
  <c r="T787" i="9"/>
  <c r="T788" i="9"/>
  <c r="T789" i="9"/>
  <c r="T790" i="9"/>
  <c r="T791" i="9"/>
  <c r="T792" i="9"/>
  <c r="T793" i="9"/>
  <c r="T794" i="9"/>
  <c r="T795" i="9"/>
  <c r="T796" i="9"/>
  <c r="T797" i="9"/>
  <c r="T798" i="9"/>
  <c r="T799" i="9"/>
  <c r="T800" i="9"/>
  <c r="T801" i="9"/>
  <c r="T802" i="9"/>
  <c r="T803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17" i="9"/>
  <c r="T818" i="9"/>
  <c r="T819" i="9"/>
  <c r="T820" i="9"/>
  <c r="T821" i="9"/>
  <c r="T822" i="9"/>
  <c r="T823" i="9"/>
  <c r="T824" i="9"/>
  <c r="T825" i="9"/>
  <c r="T826" i="9"/>
  <c r="T827" i="9"/>
  <c r="T828" i="9"/>
  <c r="T829" i="9"/>
  <c r="T830" i="9"/>
  <c r="T831" i="9"/>
  <c r="T832" i="9"/>
  <c r="T833" i="9"/>
  <c r="T834" i="9"/>
  <c r="T835" i="9"/>
  <c r="T836" i="9"/>
  <c r="T837" i="9"/>
  <c r="T838" i="9"/>
  <c r="T839" i="9"/>
  <c r="T840" i="9"/>
  <c r="T841" i="9"/>
  <c r="T842" i="9"/>
  <c r="T843" i="9"/>
  <c r="T844" i="9"/>
  <c r="T845" i="9"/>
  <c r="T846" i="9"/>
  <c r="T847" i="9"/>
  <c r="T848" i="9"/>
  <c r="T849" i="9"/>
  <c r="T850" i="9"/>
  <c r="T851" i="9"/>
  <c r="T852" i="9"/>
  <c r="T853" i="9"/>
  <c r="T854" i="9"/>
  <c r="T855" i="9"/>
  <c r="T856" i="9"/>
  <c r="T857" i="9"/>
  <c r="T858" i="9"/>
  <c r="T859" i="9"/>
  <c r="T860" i="9"/>
  <c r="T861" i="9"/>
  <c r="T862" i="9"/>
  <c r="T863" i="9"/>
  <c r="T864" i="9"/>
  <c r="T865" i="9"/>
  <c r="T866" i="9"/>
  <c r="T867" i="9"/>
  <c r="T868" i="9"/>
  <c r="T869" i="9"/>
  <c r="T870" i="9"/>
  <c r="T871" i="9"/>
  <c r="T872" i="9"/>
  <c r="T873" i="9"/>
  <c r="T874" i="9"/>
  <c r="T875" i="9"/>
  <c r="T876" i="9"/>
  <c r="T877" i="9"/>
  <c r="T878" i="9"/>
  <c r="T879" i="9"/>
  <c r="T880" i="9"/>
  <c r="T881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6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5" i="9"/>
  <c r="T916" i="9"/>
  <c r="T917" i="9"/>
  <c r="T918" i="9"/>
  <c r="T919" i="9"/>
  <c r="T920" i="9"/>
  <c r="T921" i="9"/>
  <c r="T922" i="9"/>
  <c r="T923" i="9"/>
  <c r="T924" i="9"/>
  <c r="T925" i="9"/>
  <c r="T926" i="9"/>
  <c r="T927" i="9"/>
  <c r="T928" i="9"/>
  <c r="T929" i="9"/>
  <c r="T930" i="9"/>
  <c r="T931" i="9"/>
  <c r="T932" i="9"/>
  <c r="T933" i="9"/>
  <c r="T934" i="9"/>
  <c r="T935" i="9"/>
  <c r="T936" i="9"/>
  <c r="T937" i="9"/>
  <c r="T938" i="9"/>
  <c r="T939" i="9"/>
  <c r="T940" i="9"/>
  <c r="T941" i="9"/>
  <c r="T942" i="9"/>
  <c r="T943" i="9"/>
  <c r="T944" i="9"/>
  <c r="T945" i="9"/>
  <c r="T946" i="9"/>
  <c r="T947" i="9"/>
  <c r="T948" i="9"/>
  <c r="T949" i="9"/>
  <c r="T950" i="9"/>
  <c r="T951" i="9"/>
  <c r="T952" i="9"/>
  <c r="T953" i="9"/>
  <c r="T954" i="9"/>
  <c r="T955" i="9"/>
  <c r="T956" i="9"/>
  <c r="T957" i="9"/>
  <c r="T958" i="9"/>
  <c r="T959" i="9"/>
  <c r="T960" i="9"/>
  <c r="T961" i="9"/>
  <c r="T962" i="9"/>
  <c r="T963" i="9"/>
  <c r="T964" i="9"/>
  <c r="T965" i="9"/>
  <c r="T966" i="9"/>
  <c r="T967" i="9"/>
  <c r="T968" i="9"/>
  <c r="T969" i="9"/>
  <c r="T970" i="9"/>
  <c r="T971" i="9"/>
  <c r="T972" i="9"/>
  <c r="T973" i="9"/>
  <c r="T974" i="9"/>
  <c r="T975" i="9"/>
  <c r="T976" i="9"/>
  <c r="T977" i="9"/>
  <c r="T978" i="9"/>
  <c r="T979" i="9"/>
  <c r="T980" i="9"/>
  <c r="T981" i="9"/>
  <c r="T982" i="9"/>
  <c r="T983" i="9"/>
  <c r="T984" i="9"/>
  <c r="T985" i="9"/>
  <c r="T986" i="9"/>
  <c r="T987" i="9"/>
  <c r="T988" i="9"/>
  <c r="T989" i="9"/>
  <c r="T990" i="9"/>
  <c r="T991" i="9"/>
  <c r="T992" i="9"/>
  <c r="T993" i="9"/>
  <c r="T994" i="9"/>
  <c r="T995" i="9"/>
  <c r="T996" i="9"/>
  <c r="T997" i="9"/>
  <c r="T998" i="9"/>
  <c r="T999" i="9"/>
  <c r="T1000" i="9"/>
  <c r="T1001" i="9"/>
  <c r="T1002" i="9"/>
  <c r="T1003" i="9"/>
  <c r="T1004" i="9"/>
  <c r="T1005" i="9"/>
  <c r="T1006" i="9"/>
  <c r="T1007" i="9"/>
  <c r="T1008" i="9"/>
  <c r="T1009" i="9"/>
  <c r="T1010" i="9"/>
  <c r="T1011" i="9"/>
  <c r="T1012" i="9"/>
  <c r="T1013" i="9"/>
  <c r="T1014" i="9"/>
  <c r="T1015" i="9"/>
  <c r="T1016" i="9"/>
  <c r="T1017" i="9"/>
  <c r="T1018" i="9"/>
  <c r="T1019" i="9"/>
  <c r="T1020" i="9"/>
  <c r="T1021" i="9"/>
  <c r="T1022" i="9"/>
  <c r="T1023" i="9"/>
  <c r="T1024" i="9"/>
  <c r="T1025" i="9"/>
  <c r="T1026" i="9"/>
  <c r="T1027" i="9"/>
  <c r="T1028" i="9"/>
  <c r="T1029" i="9"/>
  <c r="T1030" i="9"/>
  <c r="T1031" i="9"/>
  <c r="T1032" i="9"/>
  <c r="T1033" i="9"/>
  <c r="T1034" i="9"/>
  <c r="T1035" i="9"/>
  <c r="T1036" i="9"/>
  <c r="T1037" i="9"/>
  <c r="T1038" i="9"/>
  <c r="T1039" i="9"/>
  <c r="T1040" i="9"/>
  <c r="T1041" i="9"/>
  <c r="T1042" i="9"/>
  <c r="T1043" i="9"/>
  <c r="T1044" i="9"/>
  <c r="T1045" i="9"/>
  <c r="T1046" i="9"/>
  <c r="T1047" i="9"/>
  <c r="T1048" i="9"/>
  <c r="T1049" i="9"/>
  <c r="T1050" i="9"/>
  <c r="T1051" i="9"/>
  <c r="T1052" i="9"/>
  <c r="T1053" i="9"/>
  <c r="T1054" i="9"/>
  <c r="T1055" i="9"/>
  <c r="T1056" i="9"/>
  <c r="T1057" i="9"/>
  <c r="T1058" i="9"/>
  <c r="T1059" i="9"/>
  <c r="T1060" i="9"/>
  <c r="T1061" i="9"/>
  <c r="T1062" i="9"/>
  <c r="T1063" i="9"/>
  <c r="T1064" i="9"/>
  <c r="T1065" i="9"/>
  <c r="T1066" i="9"/>
  <c r="T1067" i="9"/>
  <c r="T1068" i="9"/>
  <c r="T1069" i="9"/>
  <c r="T1070" i="9"/>
  <c r="T1071" i="9"/>
  <c r="T1072" i="9"/>
  <c r="T1073" i="9"/>
  <c r="T1074" i="9"/>
  <c r="T1075" i="9"/>
  <c r="T1076" i="9"/>
  <c r="T1077" i="9"/>
  <c r="T1078" i="9"/>
  <c r="T1079" i="9"/>
  <c r="T1080" i="9"/>
  <c r="T1081" i="9"/>
  <c r="T1082" i="9"/>
  <c r="T1083" i="9"/>
  <c r="T1084" i="9"/>
  <c r="T1085" i="9"/>
  <c r="T1086" i="9"/>
  <c r="T1087" i="9"/>
  <c r="T1088" i="9"/>
  <c r="T1089" i="9"/>
  <c r="T1090" i="9"/>
  <c r="T1091" i="9"/>
  <c r="T1092" i="9"/>
  <c r="T1093" i="9"/>
  <c r="T1094" i="9"/>
  <c r="T1095" i="9"/>
  <c r="T1096" i="9"/>
  <c r="T1097" i="9"/>
  <c r="T1098" i="9"/>
  <c r="T1099" i="9"/>
  <c r="T1100" i="9"/>
  <c r="T1101" i="9"/>
  <c r="T1102" i="9"/>
  <c r="T1103" i="9"/>
  <c r="T1104" i="9"/>
  <c r="T1105" i="9"/>
  <c r="T1106" i="9"/>
  <c r="T1107" i="9"/>
  <c r="T1108" i="9"/>
  <c r="T1109" i="9"/>
  <c r="T1110" i="9"/>
  <c r="T1111" i="9"/>
  <c r="T1112" i="9"/>
  <c r="T1113" i="9"/>
  <c r="T1114" i="9"/>
  <c r="T1115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E572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E586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S601" i="9"/>
  <c r="S602" i="9"/>
  <c r="S603" i="9"/>
  <c r="S604" i="9"/>
  <c r="S605" i="9"/>
  <c r="S606" i="9"/>
  <c r="S607" i="9"/>
  <c r="S608" i="9"/>
  <c r="S609" i="9"/>
  <c r="S610" i="9"/>
  <c r="S611" i="9"/>
  <c r="S612" i="9"/>
  <c r="S613" i="9"/>
  <c r="S614" i="9"/>
  <c r="S615" i="9"/>
  <c r="S616" i="9"/>
  <c r="S617" i="9"/>
  <c r="S618" i="9"/>
  <c r="S619" i="9"/>
  <c r="S620" i="9"/>
  <c r="S621" i="9"/>
  <c r="S622" i="9"/>
  <c r="S623" i="9"/>
  <c r="S624" i="9"/>
  <c r="S625" i="9"/>
  <c r="S626" i="9"/>
  <c r="S627" i="9"/>
  <c r="S628" i="9"/>
  <c r="S629" i="9"/>
  <c r="S630" i="9"/>
  <c r="S631" i="9"/>
  <c r="S632" i="9"/>
  <c r="S633" i="9"/>
  <c r="S634" i="9"/>
  <c r="S635" i="9"/>
  <c r="S636" i="9"/>
  <c r="S637" i="9"/>
  <c r="S638" i="9"/>
  <c r="S639" i="9"/>
  <c r="S640" i="9"/>
  <c r="S641" i="9"/>
  <c r="S642" i="9"/>
  <c r="S643" i="9"/>
  <c r="S644" i="9"/>
  <c r="S645" i="9"/>
  <c r="S646" i="9"/>
  <c r="S647" i="9"/>
  <c r="S648" i="9"/>
  <c r="S649" i="9"/>
  <c r="S650" i="9"/>
  <c r="S651" i="9"/>
  <c r="S652" i="9"/>
  <c r="S653" i="9"/>
  <c r="S654" i="9"/>
  <c r="S655" i="9"/>
  <c r="S656" i="9"/>
  <c r="S657" i="9"/>
  <c r="S658" i="9"/>
  <c r="S659" i="9"/>
  <c r="S660" i="9"/>
  <c r="S661" i="9"/>
  <c r="S662" i="9"/>
  <c r="S663" i="9"/>
  <c r="S664" i="9"/>
  <c r="S665" i="9"/>
  <c r="S666" i="9"/>
  <c r="S667" i="9"/>
  <c r="S668" i="9"/>
  <c r="S669" i="9"/>
  <c r="S670" i="9"/>
  <c r="S671" i="9"/>
  <c r="S672" i="9"/>
  <c r="S673" i="9"/>
  <c r="S674" i="9"/>
  <c r="S675" i="9"/>
  <c r="S676" i="9"/>
  <c r="S677" i="9"/>
  <c r="S678" i="9"/>
  <c r="S679" i="9"/>
  <c r="S680" i="9"/>
  <c r="S681" i="9"/>
  <c r="S682" i="9"/>
  <c r="S683" i="9"/>
  <c r="S684" i="9"/>
  <c r="S685" i="9"/>
  <c r="S686" i="9"/>
  <c r="S687" i="9"/>
  <c r="S688" i="9"/>
  <c r="S689" i="9"/>
  <c r="S690" i="9"/>
  <c r="S691" i="9"/>
  <c r="S692" i="9"/>
  <c r="S693" i="9"/>
  <c r="S694" i="9"/>
  <c r="S695" i="9"/>
  <c r="S696" i="9"/>
  <c r="S697" i="9"/>
  <c r="S698" i="9"/>
  <c r="S699" i="9"/>
  <c r="S700" i="9"/>
  <c r="S701" i="9"/>
  <c r="S702" i="9"/>
  <c r="S703" i="9"/>
  <c r="S704" i="9"/>
  <c r="S705" i="9"/>
  <c r="S706" i="9"/>
  <c r="S707" i="9"/>
  <c r="S708" i="9"/>
  <c r="S709" i="9"/>
  <c r="S710" i="9"/>
  <c r="S711" i="9"/>
  <c r="S712" i="9"/>
  <c r="S713" i="9"/>
  <c r="S714" i="9"/>
  <c r="S715" i="9"/>
  <c r="S716" i="9"/>
  <c r="S717" i="9"/>
  <c r="S718" i="9"/>
  <c r="S719" i="9"/>
  <c r="S720" i="9"/>
  <c r="S721" i="9"/>
  <c r="S722" i="9"/>
  <c r="S723" i="9"/>
  <c r="S724" i="9"/>
  <c r="S725" i="9"/>
  <c r="S726" i="9"/>
  <c r="S727" i="9"/>
  <c r="S728" i="9"/>
  <c r="S729" i="9"/>
  <c r="S730" i="9"/>
  <c r="S731" i="9"/>
  <c r="S732" i="9"/>
  <c r="S733" i="9"/>
  <c r="S734" i="9"/>
  <c r="S735" i="9"/>
  <c r="S736" i="9"/>
  <c r="S737" i="9"/>
  <c r="S738" i="9"/>
  <c r="S739" i="9"/>
  <c r="S740" i="9"/>
  <c r="S741" i="9"/>
  <c r="S742" i="9"/>
  <c r="S743" i="9"/>
  <c r="S744" i="9"/>
  <c r="S745" i="9"/>
  <c r="S746" i="9"/>
  <c r="S747" i="9"/>
  <c r="S748" i="9"/>
  <c r="S749" i="9"/>
  <c r="S750" i="9"/>
  <c r="S751" i="9"/>
  <c r="S752" i="9"/>
  <c r="S753" i="9"/>
  <c r="S754" i="9"/>
  <c r="S755" i="9"/>
  <c r="S756" i="9"/>
  <c r="S757" i="9"/>
  <c r="S758" i="9"/>
  <c r="S759" i="9"/>
  <c r="S760" i="9"/>
  <c r="S761" i="9"/>
  <c r="S762" i="9"/>
  <c r="S763" i="9"/>
  <c r="S764" i="9"/>
  <c r="S765" i="9"/>
  <c r="S766" i="9"/>
  <c r="S767" i="9"/>
  <c r="S768" i="9"/>
  <c r="S769" i="9"/>
  <c r="S770" i="9"/>
  <c r="S771" i="9"/>
  <c r="S772" i="9"/>
  <c r="S773" i="9"/>
  <c r="S774" i="9"/>
  <c r="S775" i="9"/>
  <c r="S776" i="9"/>
  <c r="S777" i="9"/>
  <c r="S778" i="9"/>
  <c r="S779" i="9"/>
  <c r="S780" i="9"/>
  <c r="S781" i="9"/>
  <c r="S782" i="9"/>
  <c r="S783" i="9"/>
  <c r="S784" i="9"/>
  <c r="S785" i="9"/>
  <c r="S786" i="9"/>
  <c r="S787" i="9"/>
  <c r="S788" i="9"/>
  <c r="S789" i="9"/>
  <c r="S790" i="9"/>
  <c r="S791" i="9"/>
  <c r="S792" i="9"/>
  <c r="S793" i="9"/>
  <c r="S794" i="9"/>
  <c r="S795" i="9"/>
  <c r="S796" i="9"/>
  <c r="S797" i="9"/>
  <c r="S798" i="9"/>
  <c r="S799" i="9"/>
  <c r="S800" i="9"/>
  <c r="S801" i="9"/>
  <c r="S802" i="9"/>
  <c r="S803" i="9"/>
  <c r="S804" i="9"/>
  <c r="S805" i="9"/>
  <c r="S806" i="9"/>
  <c r="S807" i="9"/>
  <c r="S808" i="9"/>
  <c r="S809" i="9"/>
  <c r="S810" i="9"/>
  <c r="S811" i="9"/>
  <c r="S812" i="9"/>
  <c r="S813" i="9"/>
  <c r="S814" i="9"/>
  <c r="S815" i="9"/>
  <c r="S816" i="9"/>
  <c r="S817" i="9"/>
  <c r="S818" i="9"/>
  <c r="S819" i="9"/>
  <c r="S820" i="9"/>
  <c r="S821" i="9"/>
  <c r="S822" i="9"/>
  <c r="S823" i="9"/>
  <c r="S824" i="9"/>
  <c r="S825" i="9"/>
  <c r="S826" i="9"/>
  <c r="S827" i="9"/>
  <c r="S828" i="9"/>
  <c r="S829" i="9"/>
  <c r="S830" i="9"/>
  <c r="S831" i="9"/>
  <c r="S832" i="9"/>
  <c r="S833" i="9"/>
  <c r="S834" i="9"/>
  <c r="S835" i="9"/>
  <c r="S836" i="9"/>
  <c r="S837" i="9"/>
  <c r="S838" i="9"/>
  <c r="S839" i="9"/>
  <c r="S840" i="9"/>
  <c r="S841" i="9"/>
  <c r="S842" i="9"/>
  <c r="S843" i="9"/>
  <c r="S844" i="9"/>
  <c r="S845" i="9"/>
  <c r="S846" i="9"/>
  <c r="S847" i="9"/>
  <c r="S848" i="9"/>
  <c r="S849" i="9"/>
  <c r="S850" i="9"/>
  <c r="S851" i="9"/>
  <c r="S852" i="9"/>
  <c r="S853" i="9"/>
  <c r="S854" i="9"/>
  <c r="S855" i="9"/>
  <c r="S856" i="9"/>
  <c r="S857" i="9"/>
  <c r="S858" i="9"/>
  <c r="S859" i="9"/>
  <c r="S860" i="9"/>
  <c r="S861" i="9"/>
  <c r="S862" i="9"/>
  <c r="S863" i="9"/>
  <c r="S864" i="9"/>
  <c r="S865" i="9"/>
  <c r="S866" i="9"/>
  <c r="S867" i="9"/>
  <c r="S868" i="9"/>
  <c r="S869" i="9"/>
  <c r="S870" i="9"/>
  <c r="S871" i="9"/>
  <c r="S872" i="9"/>
  <c r="S873" i="9"/>
  <c r="S874" i="9"/>
  <c r="S875" i="9"/>
  <c r="S876" i="9"/>
  <c r="S877" i="9"/>
  <c r="S878" i="9"/>
  <c r="S879" i="9"/>
  <c r="S880" i="9"/>
  <c r="S881" i="9"/>
  <c r="S882" i="9"/>
  <c r="S883" i="9"/>
  <c r="S884" i="9"/>
  <c r="S885" i="9"/>
  <c r="S886" i="9"/>
  <c r="S887" i="9"/>
  <c r="S888" i="9"/>
  <c r="S889" i="9"/>
  <c r="S890" i="9"/>
  <c r="S891" i="9"/>
  <c r="S892" i="9"/>
  <c r="S893" i="9"/>
  <c r="S894" i="9"/>
  <c r="S895" i="9"/>
  <c r="S896" i="9"/>
  <c r="S897" i="9"/>
  <c r="S898" i="9"/>
  <c r="S899" i="9"/>
  <c r="S900" i="9"/>
  <c r="S901" i="9"/>
  <c r="S902" i="9"/>
  <c r="S903" i="9"/>
  <c r="S904" i="9"/>
  <c r="S905" i="9"/>
  <c r="S906" i="9"/>
  <c r="S907" i="9"/>
  <c r="S908" i="9"/>
  <c r="S909" i="9"/>
  <c r="S910" i="9"/>
  <c r="S911" i="9"/>
  <c r="S912" i="9"/>
  <c r="S913" i="9"/>
  <c r="S914" i="9"/>
  <c r="S915" i="9"/>
  <c r="S916" i="9"/>
  <c r="S917" i="9"/>
  <c r="S918" i="9"/>
  <c r="S919" i="9"/>
  <c r="S920" i="9"/>
  <c r="S921" i="9"/>
  <c r="S922" i="9"/>
  <c r="S923" i="9"/>
  <c r="S924" i="9"/>
  <c r="S925" i="9"/>
  <c r="S926" i="9"/>
  <c r="S927" i="9"/>
  <c r="S928" i="9"/>
  <c r="S929" i="9"/>
  <c r="S930" i="9"/>
  <c r="S931" i="9"/>
  <c r="S932" i="9"/>
  <c r="S933" i="9"/>
  <c r="S934" i="9"/>
  <c r="S935" i="9"/>
  <c r="S936" i="9"/>
  <c r="S937" i="9"/>
  <c r="S938" i="9"/>
  <c r="S939" i="9"/>
  <c r="S940" i="9"/>
  <c r="S941" i="9"/>
  <c r="S942" i="9"/>
  <c r="S943" i="9"/>
  <c r="S944" i="9"/>
  <c r="S945" i="9"/>
  <c r="S946" i="9"/>
  <c r="S947" i="9"/>
  <c r="S948" i="9"/>
  <c r="S949" i="9"/>
  <c r="S950" i="9"/>
  <c r="S951" i="9"/>
  <c r="S952" i="9"/>
  <c r="S953" i="9"/>
  <c r="S954" i="9"/>
  <c r="S955" i="9"/>
  <c r="S956" i="9"/>
  <c r="S957" i="9"/>
  <c r="S958" i="9"/>
  <c r="S959" i="9"/>
  <c r="S960" i="9"/>
  <c r="S961" i="9"/>
  <c r="S962" i="9"/>
  <c r="S963" i="9"/>
  <c r="S964" i="9"/>
  <c r="S965" i="9"/>
  <c r="S966" i="9"/>
  <c r="S967" i="9"/>
  <c r="S968" i="9"/>
  <c r="S969" i="9"/>
  <c r="S970" i="9"/>
  <c r="S971" i="9"/>
  <c r="S972" i="9"/>
  <c r="S973" i="9"/>
  <c r="S974" i="9"/>
  <c r="S975" i="9"/>
  <c r="S976" i="9"/>
  <c r="S977" i="9"/>
  <c r="S978" i="9"/>
  <c r="S979" i="9"/>
  <c r="S980" i="9"/>
  <c r="S981" i="9"/>
  <c r="S982" i="9"/>
  <c r="S983" i="9"/>
  <c r="S984" i="9"/>
  <c r="S985" i="9"/>
  <c r="S986" i="9"/>
  <c r="S987" i="9"/>
  <c r="S988" i="9"/>
  <c r="S989" i="9"/>
  <c r="S990" i="9"/>
  <c r="S991" i="9"/>
  <c r="S992" i="9"/>
  <c r="S993" i="9"/>
  <c r="S994" i="9"/>
  <c r="S995" i="9"/>
  <c r="S996" i="9"/>
  <c r="S997" i="9"/>
  <c r="S998" i="9"/>
  <c r="S999" i="9"/>
  <c r="S1000" i="9"/>
  <c r="S1001" i="9"/>
  <c r="S1002" i="9"/>
  <c r="S1003" i="9"/>
  <c r="S1004" i="9"/>
  <c r="S1005" i="9"/>
  <c r="S1006" i="9"/>
  <c r="S1007" i="9"/>
  <c r="S1008" i="9"/>
  <c r="S1009" i="9"/>
  <c r="S1010" i="9"/>
  <c r="S1011" i="9"/>
  <c r="S1012" i="9"/>
  <c r="S1013" i="9"/>
  <c r="S1014" i="9"/>
  <c r="S1015" i="9"/>
  <c r="S1016" i="9"/>
  <c r="S1017" i="9"/>
  <c r="S1018" i="9"/>
  <c r="S1019" i="9"/>
  <c r="S1020" i="9"/>
  <c r="S1021" i="9"/>
  <c r="S1022" i="9"/>
  <c r="S1023" i="9"/>
  <c r="S1024" i="9"/>
  <c r="S1025" i="9"/>
  <c r="S1026" i="9"/>
  <c r="S1027" i="9"/>
  <c r="S1028" i="9"/>
  <c r="S1029" i="9"/>
  <c r="S1030" i="9"/>
  <c r="S1031" i="9"/>
  <c r="S1032" i="9"/>
  <c r="S1033" i="9"/>
  <c r="S1034" i="9"/>
  <c r="S1035" i="9"/>
  <c r="S1036" i="9"/>
  <c r="S1037" i="9"/>
  <c r="S1038" i="9"/>
  <c r="S1039" i="9"/>
  <c r="S1040" i="9"/>
  <c r="S1041" i="9"/>
  <c r="S1042" i="9"/>
  <c r="S1043" i="9"/>
  <c r="S1044" i="9"/>
  <c r="S1045" i="9"/>
  <c r="S1046" i="9"/>
  <c r="S1047" i="9"/>
  <c r="S1048" i="9"/>
  <c r="S1049" i="9"/>
  <c r="S1050" i="9"/>
  <c r="S1051" i="9"/>
  <c r="S1052" i="9"/>
  <c r="S1053" i="9"/>
  <c r="S1054" i="9"/>
  <c r="S1055" i="9"/>
  <c r="S1056" i="9"/>
  <c r="S1057" i="9"/>
  <c r="S1058" i="9"/>
  <c r="S1059" i="9"/>
  <c r="S1060" i="9"/>
  <c r="S1061" i="9"/>
  <c r="S1062" i="9"/>
  <c r="S1063" i="9"/>
  <c r="S1064" i="9"/>
  <c r="S1065" i="9"/>
  <c r="S1066" i="9"/>
  <c r="S1067" i="9"/>
  <c r="S1068" i="9"/>
  <c r="S1069" i="9"/>
  <c r="S1070" i="9"/>
  <c r="S1071" i="9"/>
  <c r="S1072" i="9"/>
  <c r="S1073" i="9"/>
  <c r="S1074" i="9"/>
  <c r="S1075" i="9"/>
  <c r="S1076" i="9"/>
  <c r="S1077" i="9"/>
  <c r="S1078" i="9"/>
  <c r="S1079" i="9"/>
  <c r="S1080" i="9"/>
  <c r="S1081" i="9"/>
  <c r="S1082" i="9"/>
  <c r="S1083" i="9"/>
  <c r="S1084" i="9"/>
  <c r="S1085" i="9"/>
  <c r="S1086" i="9"/>
  <c r="S1087" i="9"/>
  <c r="S1088" i="9"/>
  <c r="S1089" i="9"/>
  <c r="S1090" i="9"/>
  <c r="S1091" i="9"/>
  <c r="S1092" i="9"/>
  <c r="S1093" i="9"/>
  <c r="S1094" i="9"/>
  <c r="S1095" i="9"/>
  <c r="S1096" i="9"/>
  <c r="S1097" i="9"/>
  <c r="S1098" i="9"/>
  <c r="S1099" i="9"/>
  <c r="S1100" i="9"/>
  <c r="S1101" i="9"/>
  <c r="S1102" i="9"/>
  <c r="S1103" i="9"/>
  <c r="S1104" i="9"/>
  <c r="S1105" i="9"/>
  <c r="S1106" i="9"/>
  <c r="S1107" i="9"/>
  <c r="S1108" i="9"/>
  <c r="S1109" i="9"/>
  <c r="S1110" i="9"/>
  <c r="S1111" i="9"/>
  <c r="S1112" i="9"/>
  <c r="S1113" i="9"/>
  <c r="S1114" i="9"/>
  <c r="S1115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E571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E585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19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4" i="9"/>
  <c r="R835" i="9"/>
  <c r="R836" i="9"/>
  <c r="R837" i="9"/>
  <c r="R838" i="9"/>
  <c r="R839" i="9"/>
  <c r="R840" i="9"/>
  <c r="R841" i="9"/>
  <c r="R842" i="9"/>
  <c r="R843" i="9"/>
  <c r="R844" i="9"/>
  <c r="R845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78" i="9"/>
  <c r="R879" i="9"/>
  <c r="R880" i="9"/>
  <c r="R881" i="9"/>
  <c r="R882" i="9"/>
  <c r="R883" i="9"/>
  <c r="R884" i="9"/>
  <c r="R885" i="9"/>
  <c r="R886" i="9"/>
  <c r="R887" i="9"/>
  <c r="R888" i="9"/>
  <c r="R889" i="9"/>
  <c r="R890" i="9"/>
  <c r="R891" i="9"/>
  <c r="R892" i="9"/>
  <c r="R893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5" i="9"/>
  <c r="R946" i="9"/>
  <c r="R947" i="9"/>
  <c r="R948" i="9"/>
  <c r="R949" i="9"/>
  <c r="R950" i="9"/>
  <c r="R951" i="9"/>
  <c r="R952" i="9"/>
  <c r="R953" i="9"/>
  <c r="R954" i="9"/>
  <c r="R955" i="9"/>
  <c r="R956" i="9"/>
  <c r="R957" i="9"/>
  <c r="R958" i="9"/>
  <c r="R959" i="9"/>
  <c r="R960" i="9"/>
  <c r="R961" i="9"/>
  <c r="R962" i="9"/>
  <c r="R963" i="9"/>
  <c r="R964" i="9"/>
  <c r="R965" i="9"/>
  <c r="R966" i="9"/>
  <c r="R967" i="9"/>
  <c r="R968" i="9"/>
  <c r="R969" i="9"/>
  <c r="R970" i="9"/>
  <c r="R971" i="9"/>
  <c r="R972" i="9"/>
  <c r="R973" i="9"/>
  <c r="R974" i="9"/>
  <c r="R975" i="9"/>
  <c r="R976" i="9"/>
  <c r="R977" i="9"/>
  <c r="R978" i="9"/>
  <c r="R979" i="9"/>
  <c r="R980" i="9"/>
  <c r="R981" i="9"/>
  <c r="R982" i="9"/>
  <c r="R983" i="9"/>
  <c r="R984" i="9"/>
  <c r="R985" i="9"/>
  <c r="R986" i="9"/>
  <c r="R987" i="9"/>
  <c r="R988" i="9"/>
  <c r="R989" i="9"/>
  <c r="R990" i="9"/>
  <c r="R991" i="9"/>
  <c r="R992" i="9"/>
  <c r="R993" i="9"/>
  <c r="R994" i="9"/>
  <c r="R995" i="9"/>
  <c r="R996" i="9"/>
  <c r="R997" i="9"/>
  <c r="R998" i="9"/>
  <c r="R999" i="9"/>
  <c r="R1000" i="9"/>
  <c r="R1001" i="9"/>
  <c r="R1002" i="9"/>
  <c r="R1003" i="9"/>
  <c r="R1004" i="9"/>
  <c r="R1005" i="9"/>
  <c r="R1006" i="9"/>
  <c r="R1007" i="9"/>
  <c r="R1008" i="9"/>
  <c r="R1009" i="9"/>
  <c r="R1010" i="9"/>
  <c r="R1011" i="9"/>
  <c r="R1012" i="9"/>
  <c r="R1013" i="9"/>
  <c r="R1014" i="9"/>
  <c r="R1015" i="9"/>
  <c r="R1016" i="9"/>
  <c r="R1017" i="9"/>
  <c r="R1018" i="9"/>
  <c r="R1019" i="9"/>
  <c r="R1020" i="9"/>
  <c r="R1021" i="9"/>
  <c r="R1022" i="9"/>
  <c r="R1023" i="9"/>
  <c r="R1024" i="9"/>
  <c r="R1025" i="9"/>
  <c r="R1026" i="9"/>
  <c r="R1027" i="9"/>
  <c r="R1028" i="9"/>
  <c r="R1029" i="9"/>
  <c r="R1030" i="9"/>
  <c r="R1031" i="9"/>
  <c r="R1032" i="9"/>
  <c r="R1033" i="9"/>
  <c r="R1034" i="9"/>
  <c r="R1035" i="9"/>
  <c r="R1036" i="9"/>
  <c r="R1037" i="9"/>
  <c r="R1038" i="9"/>
  <c r="R1039" i="9"/>
  <c r="R1040" i="9"/>
  <c r="R1041" i="9"/>
  <c r="R1042" i="9"/>
  <c r="R1043" i="9"/>
  <c r="R1044" i="9"/>
  <c r="R1045" i="9"/>
  <c r="R1046" i="9"/>
  <c r="R1047" i="9"/>
  <c r="R1048" i="9"/>
  <c r="R1049" i="9"/>
  <c r="R1050" i="9"/>
  <c r="R1051" i="9"/>
  <c r="R1052" i="9"/>
  <c r="R1053" i="9"/>
  <c r="R1054" i="9"/>
  <c r="R1055" i="9"/>
  <c r="R1056" i="9"/>
  <c r="R1057" i="9"/>
  <c r="R1058" i="9"/>
  <c r="R1059" i="9"/>
  <c r="R1060" i="9"/>
  <c r="R1061" i="9"/>
  <c r="R1062" i="9"/>
  <c r="R1063" i="9"/>
  <c r="R1064" i="9"/>
  <c r="R1065" i="9"/>
  <c r="R1066" i="9"/>
  <c r="R1067" i="9"/>
  <c r="R1068" i="9"/>
  <c r="R1069" i="9"/>
  <c r="R1070" i="9"/>
  <c r="R1071" i="9"/>
  <c r="R1072" i="9"/>
  <c r="R1073" i="9"/>
  <c r="R1074" i="9"/>
  <c r="R1075" i="9"/>
  <c r="R1076" i="9"/>
  <c r="R1077" i="9"/>
  <c r="R1078" i="9"/>
  <c r="R1079" i="9"/>
  <c r="R1080" i="9"/>
  <c r="R1081" i="9"/>
  <c r="R1082" i="9"/>
  <c r="R1083" i="9"/>
  <c r="R1084" i="9"/>
  <c r="R1085" i="9"/>
  <c r="R1086" i="9"/>
  <c r="R1087" i="9"/>
  <c r="R1088" i="9"/>
  <c r="R1089" i="9"/>
  <c r="R1090" i="9"/>
  <c r="R1091" i="9"/>
  <c r="R1092" i="9"/>
  <c r="R1093" i="9"/>
  <c r="R1094" i="9"/>
  <c r="R1095" i="9"/>
  <c r="R1096" i="9"/>
  <c r="R1097" i="9"/>
  <c r="R1098" i="9"/>
  <c r="R1099" i="9"/>
  <c r="R1100" i="9"/>
  <c r="R1101" i="9"/>
  <c r="R1102" i="9"/>
  <c r="R1103" i="9"/>
  <c r="R1104" i="9"/>
  <c r="R1105" i="9"/>
  <c r="R1106" i="9"/>
  <c r="R1107" i="9"/>
  <c r="R1108" i="9"/>
  <c r="R1109" i="9"/>
  <c r="R1110" i="9"/>
  <c r="R1111" i="9"/>
  <c r="R1112" i="9"/>
  <c r="R1113" i="9"/>
  <c r="R1114" i="9"/>
  <c r="R1115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E570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E584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Q661" i="9"/>
  <c r="Q662" i="9"/>
  <c r="Q663" i="9"/>
  <c r="Q664" i="9"/>
  <c r="Q665" i="9"/>
  <c r="Q666" i="9"/>
  <c r="Q667" i="9"/>
  <c r="Q668" i="9"/>
  <c r="Q669" i="9"/>
  <c r="Q670" i="9"/>
  <c r="Q671" i="9"/>
  <c r="Q672" i="9"/>
  <c r="Q673" i="9"/>
  <c r="Q674" i="9"/>
  <c r="Q675" i="9"/>
  <c r="Q676" i="9"/>
  <c r="Q677" i="9"/>
  <c r="Q678" i="9"/>
  <c r="Q679" i="9"/>
  <c r="Q680" i="9"/>
  <c r="Q681" i="9"/>
  <c r="Q682" i="9"/>
  <c r="Q683" i="9"/>
  <c r="Q684" i="9"/>
  <c r="Q685" i="9"/>
  <c r="Q686" i="9"/>
  <c r="Q687" i="9"/>
  <c r="Q688" i="9"/>
  <c r="Q689" i="9"/>
  <c r="Q690" i="9"/>
  <c r="Q691" i="9"/>
  <c r="Q692" i="9"/>
  <c r="Q693" i="9"/>
  <c r="Q694" i="9"/>
  <c r="Q695" i="9"/>
  <c r="Q696" i="9"/>
  <c r="Q697" i="9"/>
  <c r="Q698" i="9"/>
  <c r="Q699" i="9"/>
  <c r="Q700" i="9"/>
  <c r="Q701" i="9"/>
  <c r="Q702" i="9"/>
  <c r="Q703" i="9"/>
  <c r="Q704" i="9"/>
  <c r="Q705" i="9"/>
  <c r="Q706" i="9"/>
  <c r="Q707" i="9"/>
  <c r="Q708" i="9"/>
  <c r="Q709" i="9"/>
  <c r="Q710" i="9"/>
  <c r="Q711" i="9"/>
  <c r="Q712" i="9"/>
  <c r="Q713" i="9"/>
  <c r="Q714" i="9"/>
  <c r="Q715" i="9"/>
  <c r="Q716" i="9"/>
  <c r="Q717" i="9"/>
  <c r="Q718" i="9"/>
  <c r="Q719" i="9"/>
  <c r="Q720" i="9"/>
  <c r="Q721" i="9"/>
  <c r="Q722" i="9"/>
  <c r="Q723" i="9"/>
  <c r="Q724" i="9"/>
  <c r="Q725" i="9"/>
  <c r="Q726" i="9"/>
  <c r="Q727" i="9"/>
  <c r="Q728" i="9"/>
  <c r="Q729" i="9"/>
  <c r="Q730" i="9"/>
  <c r="Q731" i="9"/>
  <c r="Q732" i="9"/>
  <c r="Q733" i="9"/>
  <c r="Q734" i="9"/>
  <c r="Q735" i="9"/>
  <c r="Q736" i="9"/>
  <c r="Q737" i="9"/>
  <c r="Q738" i="9"/>
  <c r="Q739" i="9"/>
  <c r="Q740" i="9"/>
  <c r="Q741" i="9"/>
  <c r="Q742" i="9"/>
  <c r="Q743" i="9"/>
  <c r="Q744" i="9"/>
  <c r="Q745" i="9"/>
  <c r="Q746" i="9"/>
  <c r="Q747" i="9"/>
  <c r="Q748" i="9"/>
  <c r="Q749" i="9"/>
  <c r="Q750" i="9"/>
  <c r="Q751" i="9"/>
  <c r="Q752" i="9"/>
  <c r="Q753" i="9"/>
  <c r="Q754" i="9"/>
  <c r="Q755" i="9"/>
  <c r="Q756" i="9"/>
  <c r="Q757" i="9"/>
  <c r="Q758" i="9"/>
  <c r="Q759" i="9"/>
  <c r="Q760" i="9"/>
  <c r="Q761" i="9"/>
  <c r="Q762" i="9"/>
  <c r="Q763" i="9"/>
  <c r="Q764" i="9"/>
  <c r="Q765" i="9"/>
  <c r="Q766" i="9"/>
  <c r="Q767" i="9"/>
  <c r="Q768" i="9"/>
  <c r="Q769" i="9"/>
  <c r="Q770" i="9"/>
  <c r="Q771" i="9"/>
  <c r="Q772" i="9"/>
  <c r="Q773" i="9"/>
  <c r="Q774" i="9"/>
  <c r="Q775" i="9"/>
  <c r="Q776" i="9"/>
  <c r="Q777" i="9"/>
  <c r="Q778" i="9"/>
  <c r="Q779" i="9"/>
  <c r="Q780" i="9"/>
  <c r="Q781" i="9"/>
  <c r="Q782" i="9"/>
  <c r="Q783" i="9"/>
  <c r="Q784" i="9"/>
  <c r="Q785" i="9"/>
  <c r="Q786" i="9"/>
  <c r="Q787" i="9"/>
  <c r="Q788" i="9"/>
  <c r="Q789" i="9"/>
  <c r="Q790" i="9"/>
  <c r="Q791" i="9"/>
  <c r="Q792" i="9"/>
  <c r="Q793" i="9"/>
  <c r="Q794" i="9"/>
  <c r="Q795" i="9"/>
  <c r="Q796" i="9"/>
  <c r="Q797" i="9"/>
  <c r="Q798" i="9"/>
  <c r="Q799" i="9"/>
  <c r="Q800" i="9"/>
  <c r="Q801" i="9"/>
  <c r="Q802" i="9"/>
  <c r="Q803" i="9"/>
  <c r="Q804" i="9"/>
  <c r="Q805" i="9"/>
  <c r="Q806" i="9"/>
  <c r="Q807" i="9"/>
  <c r="Q808" i="9"/>
  <c r="Q809" i="9"/>
  <c r="Q810" i="9"/>
  <c r="Q811" i="9"/>
  <c r="Q812" i="9"/>
  <c r="Q813" i="9"/>
  <c r="Q814" i="9"/>
  <c r="Q815" i="9"/>
  <c r="Q816" i="9"/>
  <c r="Q817" i="9"/>
  <c r="Q818" i="9"/>
  <c r="Q819" i="9"/>
  <c r="Q820" i="9"/>
  <c r="Q821" i="9"/>
  <c r="Q822" i="9"/>
  <c r="Q823" i="9"/>
  <c r="Q824" i="9"/>
  <c r="Q825" i="9"/>
  <c r="Q826" i="9"/>
  <c r="Q827" i="9"/>
  <c r="Q828" i="9"/>
  <c r="Q829" i="9"/>
  <c r="Q830" i="9"/>
  <c r="Q831" i="9"/>
  <c r="Q832" i="9"/>
  <c r="Q833" i="9"/>
  <c r="Q834" i="9"/>
  <c r="Q835" i="9"/>
  <c r="Q836" i="9"/>
  <c r="Q837" i="9"/>
  <c r="Q838" i="9"/>
  <c r="Q839" i="9"/>
  <c r="Q840" i="9"/>
  <c r="Q841" i="9"/>
  <c r="Q842" i="9"/>
  <c r="Q843" i="9"/>
  <c r="Q844" i="9"/>
  <c r="Q845" i="9"/>
  <c r="Q846" i="9"/>
  <c r="Q847" i="9"/>
  <c r="Q848" i="9"/>
  <c r="Q849" i="9"/>
  <c r="Q850" i="9"/>
  <c r="Q851" i="9"/>
  <c r="Q852" i="9"/>
  <c r="Q853" i="9"/>
  <c r="Q854" i="9"/>
  <c r="Q855" i="9"/>
  <c r="Q856" i="9"/>
  <c r="Q857" i="9"/>
  <c r="Q858" i="9"/>
  <c r="Q859" i="9"/>
  <c r="Q860" i="9"/>
  <c r="Q861" i="9"/>
  <c r="Q862" i="9"/>
  <c r="Q863" i="9"/>
  <c r="Q864" i="9"/>
  <c r="Q865" i="9"/>
  <c r="Q866" i="9"/>
  <c r="Q867" i="9"/>
  <c r="Q868" i="9"/>
  <c r="Q869" i="9"/>
  <c r="Q870" i="9"/>
  <c r="Q871" i="9"/>
  <c r="Q872" i="9"/>
  <c r="Q873" i="9"/>
  <c r="Q874" i="9"/>
  <c r="Q875" i="9"/>
  <c r="Q876" i="9"/>
  <c r="Q877" i="9"/>
  <c r="Q878" i="9"/>
  <c r="Q879" i="9"/>
  <c r="Q880" i="9"/>
  <c r="Q881" i="9"/>
  <c r="Q882" i="9"/>
  <c r="Q883" i="9"/>
  <c r="Q884" i="9"/>
  <c r="Q885" i="9"/>
  <c r="Q886" i="9"/>
  <c r="Q887" i="9"/>
  <c r="Q888" i="9"/>
  <c r="Q889" i="9"/>
  <c r="Q890" i="9"/>
  <c r="Q891" i="9"/>
  <c r="Q892" i="9"/>
  <c r="Q893" i="9"/>
  <c r="Q894" i="9"/>
  <c r="Q895" i="9"/>
  <c r="Q896" i="9"/>
  <c r="Q897" i="9"/>
  <c r="Q898" i="9"/>
  <c r="Q899" i="9"/>
  <c r="Q900" i="9"/>
  <c r="Q901" i="9"/>
  <c r="Q902" i="9"/>
  <c r="Q903" i="9"/>
  <c r="Q904" i="9"/>
  <c r="Q905" i="9"/>
  <c r="Q906" i="9"/>
  <c r="Q907" i="9"/>
  <c r="Q908" i="9"/>
  <c r="Q909" i="9"/>
  <c r="Q910" i="9"/>
  <c r="Q911" i="9"/>
  <c r="Q912" i="9"/>
  <c r="Q913" i="9"/>
  <c r="Q914" i="9"/>
  <c r="Q915" i="9"/>
  <c r="Q916" i="9"/>
  <c r="Q917" i="9"/>
  <c r="Q918" i="9"/>
  <c r="Q919" i="9"/>
  <c r="Q920" i="9"/>
  <c r="Q921" i="9"/>
  <c r="Q922" i="9"/>
  <c r="Q923" i="9"/>
  <c r="Q924" i="9"/>
  <c r="Q925" i="9"/>
  <c r="Q926" i="9"/>
  <c r="Q927" i="9"/>
  <c r="Q928" i="9"/>
  <c r="Q929" i="9"/>
  <c r="Q930" i="9"/>
  <c r="Q931" i="9"/>
  <c r="Q932" i="9"/>
  <c r="Q933" i="9"/>
  <c r="Q934" i="9"/>
  <c r="Q935" i="9"/>
  <c r="Q936" i="9"/>
  <c r="Q937" i="9"/>
  <c r="Q938" i="9"/>
  <c r="Q939" i="9"/>
  <c r="Q940" i="9"/>
  <c r="Q941" i="9"/>
  <c r="Q942" i="9"/>
  <c r="Q943" i="9"/>
  <c r="Q944" i="9"/>
  <c r="Q945" i="9"/>
  <c r="Q946" i="9"/>
  <c r="Q947" i="9"/>
  <c r="Q948" i="9"/>
  <c r="Q949" i="9"/>
  <c r="Q950" i="9"/>
  <c r="Q951" i="9"/>
  <c r="Q952" i="9"/>
  <c r="Q953" i="9"/>
  <c r="Q954" i="9"/>
  <c r="Q955" i="9"/>
  <c r="Q956" i="9"/>
  <c r="Q957" i="9"/>
  <c r="Q958" i="9"/>
  <c r="Q959" i="9"/>
  <c r="Q960" i="9"/>
  <c r="Q961" i="9"/>
  <c r="Q962" i="9"/>
  <c r="Q963" i="9"/>
  <c r="Q964" i="9"/>
  <c r="Q965" i="9"/>
  <c r="Q966" i="9"/>
  <c r="Q967" i="9"/>
  <c r="Q968" i="9"/>
  <c r="Q969" i="9"/>
  <c r="Q970" i="9"/>
  <c r="Q971" i="9"/>
  <c r="Q972" i="9"/>
  <c r="Q973" i="9"/>
  <c r="Q974" i="9"/>
  <c r="Q975" i="9"/>
  <c r="Q976" i="9"/>
  <c r="Q977" i="9"/>
  <c r="Q978" i="9"/>
  <c r="Q979" i="9"/>
  <c r="Q980" i="9"/>
  <c r="Q981" i="9"/>
  <c r="Q982" i="9"/>
  <c r="Q983" i="9"/>
  <c r="Q984" i="9"/>
  <c r="Q985" i="9"/>
  <c r="Q986" i="9"/>
  <c r="Q987" i="9"/>
  <c r="Q988" i="9"/>
  <c r="Q989" i="9"/>
  <c r="Q990" i="9"/>
  <c r="Q991" i="9"/>
  <c r="Q992" i="9"/>
  <c r="Q993" i="9"/>
  <c r="Q994" i="9"/>
  <c r="Q995" i="9"/>
  <c r="Q996" i="9"/>
  <c r="Q997" i="9"/>
  <c r="Q998" i="9"/>
  <c r="Q999" i="9"/>
  <c r="Q1000" i="9"/>
  <c r="Q1001" i="9"/>
  <c r="Q1002" i="9"/>
  <c r="Q1003" i="9"/>
  <c r="Q1004" i="9"/>
  <c r="Q1005" i="9"/>
  <c r="Q1006" i="9"/>
  <c r="Q1007" i="9"/>
  <c r="Q1008" i="9"/>
  <c r="Q1009" i="9"/>
  <c r="Q1010" i="9"/>
  <c r="Q1011" i="9"/>
  <c r="Q1012" i="9"/>
  <c r="Q1013" i="9"/>
  <c r="Q1014" i="9"/>
  <c r="Q1015" i="9"/>
  <c r="Q1016" i="9"/>
  <c r="Q1017" i="9"/>
  <c r="Q1018" i="9"/>
  <c r="Q1019" i="9"/>
  <c r="Q1020" i="9"/>
  <c r="Q1021" i="9"/>
  <c r="Q1022" i="9"/>
  <c r="Q1023" i="9"/>
  <c r="Q1024" i="9"/>
  <c r="Q1025" i="9"/>
  <c r="Q1026" i="9"/>
  <c r="Q1027" i="9"/>
  <c r="Q1028" i="9"/>
  <c r="Q1029" i="9"/>
  <c r="Q1030" i="9"/>
  <c r="Q1031" i="9"/>
  <c r="Q1032" i="9"/>
  <c r="Q1033" i="9"/>
  <c r="Q1034" i="9"/>
  <c r="Q1035" i="9"/>
  <c r="Q1036" i="9"/>
  <c r="Q1037" i="9"/>
  <c r="Q1038" i="9"/>
  <c r="Q1039" i="9"/>
  <c r="Q1040" i="9"/>
  <c r="Q1041" i="9"/>
  <c r="Q1042" i="9"/>
  <c r="Q1043" i="9"/>
  <c r="Q1044" i="9"/>
  <c r="Q1045" i="9"/>
  <c r="Q1046" i="9"/>
  <c r="Q1047" i="9"/>
  <c r="Q1048" i="9"/>
  <c r="Q1049" i="9"/>
  <c r="Q1050" i="9"/>
  <c r="Q1051" i="9"/>
  <c r="Q1052" i="9"/>
  <c r="Q1053" i="9"/>
  <c r="Q1054" i="9"/>
  <c r="Q1055" i="9"/>
  <c r="Q1056" i="9"/>
  <c r="Q1057" i="9"/>
  <c r="Q1058" i="9"/>
  <c r="Q1059" i="9"/>
  <c r="Q1060" i="9"/>
  <c r="Q1061" i="9"/>
  <c r="Q1062" i="9"/>
  <c r="Q1063" i="9"/>
  <c r="Q1064" i="9"/>
  <c r="Q1065" i="9"/>
  <c r="Q1066" i="9"/>
  <c r="Q1067" i="9"/>
  <c r="Q1068" i="9"/>
  <c r="Q1069" i="9"/>
  <c r="Q1070" i="9"/>
  <c r="Q1071" i="9"/>
  <c r="Q1072" i="9"/>
  <c r="Q1073" i="9"/>
  <c r="Q1074" i="9"/>
  <c r="Q1075" i="9"/>
  <c r="Q1076" i="9"/>
  <c r="Q1077" i="9"/>
  <c r="Q1078" i="9"/>
  <c r="Q1079" i="9"/>
  <c r="Q1080" i="9"/>
  <c r="Q1081" i="9"/>
  <c r="Q1082" i="9"/>
  <c r="Q1083" i="9"/>
  <c r="Q1084" i="9"/>
  <c r="Q1085" i="9"/>
  <c r="Q1086" i="9"/>
  <c r="Q1087" i="9"/>
  <c r="Q1088" i="9"/>
  <c r="Q1089" i="9"/>
  <c r="Q1090" i="9"/>
  <c r="Q1091" i="9"/>
  <c r="Q1092" i="9"/>
  <c r="Q1093" i="9"/>
  <c r="Q1094" i="9"/>
  <c r="Q1095" i="9"/>
  <c r="Q1096" i="9"/>
  <c r="Q1097" i="9"/>
  <c r="Q1098" i="9"/>
  <c r="Q1099" i="9"/>
  <c r="Q1100" i="9"/>
  <c r="Q1101" i="9"/>
  <c r="Q1102" i="9"/>
  <c r="Q1103" i="9"/>
  <c r="Q1104" i="9"/>
  <c r="Q1105" i="9"/>
  <c r="Q1106" i="9"/>
  <c r="Q1107" i="9"/>
  <c r="Q1108" i="9"/>
  <c r="Q1109" i="9"/>
  <c r="Q1110" i="9"/>
  <c r="Q1111" i="9"/>
  <c r="Q1112" i="9"/>
  <c r="Q1113" i="9"/>
  <c r="Q1114" i="9"/>
  <c r="Q1115" i="9"/>
  <c r="E569" i="9"/>
  <c r="E602" i="9"/>
  <c r="E603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E1113" i="9"/>
  <c r="P1113" i="9"/>
  <c r="P1114" i="9"/>
  <c r="P1115" i="9"/>
  <c r="O515" i="9"/>
  <c r="AC516" i="9"/>
  <c r="E516" i="9"/>
  <c r="O516" i="9"/>
  <c r="AC517" i="9"/>
  <c r="E517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M1115" i="9"/>
  <c r="L1115" i="9"/>
  <c r="K1115" i="9"/>
  <c r="J1115" i="9"/>
  <c r="I1115" i="9"/>
  <c r="H1115" i="9"/>
  <c r="G1115" i="9"/>
  <c r="F1115" i="9"/>
  <c r="E1115" i="9"/>
  <c r="C1115" i="9"/>
  <c r="M1114" i="9"/>
  <c r="L1114" i="9"/>
  <c r="K1114" i="9"/>
  <c r="J1114" i="9"/>
  <c r="I1114" i="9"/>
  <c r="H1114" i="9"/>
  <c r="G1114" i="9"/>
  <c r="F1114" i="9"/>
  <c r="C1114" i="9"/>
  <c r="M1113" i="9"/>
  <c r="L1113" i="9"/>
  <c r="K1113" i="9"/>
  <c r="J1113" i="9"/>
  <c r="I1113" i="9"/>
  <c r="H1113" i="9"/>
  <c r="G1113" i="9"/>
  <c r="F1113" i="9"/>
  <c r="C1113" i="9"/>
  <c r="M1112" i="9"/>
  <c r="L1112" i="9"/>
  <c r="K1112" i="9"/>
  <c r="J1112" i="9"/>
  <c r="I1112" i="9"/>
  <c r="H1112" i="9"/>
  <c r="G1112" i="9"/>
  <c r="F1112" i="9"/>
  <c r="E1112" i="9"/>
  <c r="C1112" i="9"/>
  <c r="M1111" i="9"/>
  <c r="L1111" i="9"/>
  <c r="K1111" i="9"/>
  <c r="J1111" i="9"/>
  <c r="I1111" i="9"/>
  <c r="H1111" i="9"/>
  <c r="G1111" i="9"/>
  <c r="F1111" i="9"/>
  <c r="E1111" i="9"/>
  <c r="C1111" i="9"/>
  <c r="M1110" i="9"/>
  <c r="L1110" i="9"/>
  <c r="K1110" i="9"/>
  <c r="J1110" i="9"/>
  <c r="I1110" i="9"/>
  <c r="H1110" i="9"/>
  <c r="G1110" i="9"/>
  <c r="F1110" i="9"/>
  <c r="E1110" i="9"/>
  <c r="C1110" i="9"/>
  <c r="M1109" i="9"/>
  <c r="L1109" i="9"/>
  <c r="K1109" i="9"/>
  <c r="J1109" i="9"/>
  <c r="I1109" i="9"/>
  <c r="H1109" i="9"/>
  <c r="G1109" i="9"/>
  <c r="F1109" i="9"/>
  <c r="E1109" i="9"/>
  <c r="C1109" i="9"/>
  <c r="M1108" i="9"/>
  <c r="L1108" i="9"/>
  <c r="K1108" i="9"/>
  <c r="J1108" i="9"/>
  <c r="I1108" i="9"/>
  <c r="H1108" i="9"/>
  <c r="G1108" i="9"/>
  <c r="F1108" i="9"/>
  <c r="E1108" i="9"/>
  <c r="C1108" i="9"/>
  <c r="M1107" i="9"/>
  <c r="L1107" i="9"/>
  <c r="K1107" i="9"/>
  <c r="J1107" i="9"/>
  <c r="I1107" i="9"/>
  <c r="H1107" i="9"/>
  <c r="G1107" i="9"/>
  <c r="F1107" i="9"/>
  <c r="E1107" i="9"/>
  <c r="C1107" i="9"/>
  <c r="M1106" i="9"/>
  <c r="L1106" i="9"/>
  <c r="K1106" i="9"/>
  <c r="J1106" i="9"/>
  <c r="I1106" i="9"/>
  <c r="H1106" i="9"/>
  <c r="G1106" i="9"/>
  <c r="F1106" i="9"/>
  <c r="E1106" i="9"/>
  <c r="C1106" i="9"/>
  <c r="M1105" i="9"/>
  <c r="L1105" i="9"/>
  <c r="K1105" i="9"/>
  <c r="J1105" i="9"/>
  <c r="I1105" i="9"/>
  <c r="H1105" i="9"/>
  <c r="G1105" i="9"/>
  <c r="F1105" i="9"/>
  <c r="E1105" i="9"/>
  <c r="C1105" i="9"/>
  <c r="M1104" i="9"/>
  <c r="L1104" i="9"/>
  <c r="K1104" i="9"/>
  <c r="J1104" i="9"/>
  <c r="I1104" i="9"/>
  <c r="H1104" i="9"/>
  <c r="G1104" i="9"/>
  <c r="F1104" i="9"/>
  <c r="E1104" i="9"/>
  <c r="C1104" i="9"/>
  <c r="M1103" i="9"/>
  <c r="L1103" i="9"/>
  <c r="K1103" i="9"/>
  <c r="J1103" i="9"/>
  <c r="I1103" i="9"/>
  <c r="H1103" i="9"/>
  <c r="G1103" i="9"/>
  <c r="F1103" i="9"/>
  <c r="E1103" i="9"/>
  <c r="C1103" i="9"/>
  <c r="M1102" i="9"/>
  <c r="L1102" i="9"/>
  <c r="K1102" i="9"/>
  <c r="J1102" i="9"/>
  <c r="I1102" i="9"/>
  <c r="H1102" i="9"/>
  <c r="G1102" i="9"/>
  <c r="F1102" i="9"/>
  <c r="E1102" i="9"/>
  <c r="C1102" i="9"/>
  <c r="M1101" i="9"/>
  <c r="L1101" i="9"/>
  <c r="K1101" i="9"/>
  <c r="J1101" i="9"/>
  <c r="I1101" i="9"/>
  <c r="H1101" i="9"/>
  <c r="G1101" i="9"/>
  <c r="F1101" i="9"/>
  <c r="E1101" i="9"/>
  <c r="C1101" i="9"/>
  <c r="M1100" i="9"/>
  <c r="L1100" i="9"/>
  <c r="K1100" i="9"/>
  <c r="J1100" i="9"/>
  <c r="I1100" i="9"/>
  <c r="H1100" i="9"/>
  <c r="G1100" i="9"/>
  <c r="F1100" i="9"/>
  <c r="E1100" i="9"/>
  <c r="C1100" i="9"/>
  <c r="M1099" i="9"/>
  <c r="L1099" i="9"/>
  <c r="K1099" i="9"/>
  <c r="J1099" i="9"/>
  <c r="I1099" i="9"/>
  <c r="H1099" i="9"/>
  <c r="G1099" i="9"/>
  <c r="F1099" i="9"/>
  <c r="E1099" i="9"/>
  <c r="C1099" i="9"/>
  <c r="M1098" i="9"/>
  <c r="L1098" i="9"/>
  <c r="K1098" i="9"/>
  <c r="J1098" i="9"/>
  <c r="I1098" i="9"/>
  <c r="H1098" i="9"/>
  <c r="G1098" i="9"/>
  <c r="F1098" i="9"/>
  <c r="E1098" i="9"/>
  <c r="C1098" i="9"/>
  <c r="M1097" i="9"/>
  <c r="L1097" i="9"/>
  <c r="K1097" i="9"/>
  <c r="J1097" i="9"/>
  <c r="I1097" i="9"/>
  <c r="H1097" i="9"/>
  <c r="G1097" i="9"/>
  <c r="F1097" i="9"/>
  <c r="E1097" i="9"/>
  <c r="C1097" i="9"/>
  <c r="M1096" i="9"/>
  <c r="L1096" i="9"/>
  <c r="K1096" i="9"/>
  <c r="J1096" i="9"/>
  <c r="I1096" i="9"/>
  <c r="H1096" i="9"/>
  <c r="G1096" i="9"/>
  <c r="F1096" i="9"/>
  <c r="E1096" i="9"/>
  <c r="C1096" i="9"/>
  <c r="M1095" i="9"/>
  <c r="L1095" i="9"/>
  <c r="K1095" i="9"/>
  <c r="J1095" i="9"/>
  <c r="I1095" i="9"/>
  <c r="H1095" i="9"/>
  <c r="G1095" i="9"/>
  <c r="F1095" i="9"/>
  <c r="E1095" i="9"/>
  <c r="C1095" i="9"/>
  <c r="M1094" i="9"/>
  <c r="L1094" i="9"/>
  <c r="K1094" i="9"/>
  <c r="J1094" i="9"/>
  <c r="I1094" i="9"/>
  <c r="H1094" i="9"/>
  <c r="G1094" i="9"/>
  <c r="F1094" i="9"/>
  <c r="E1094" i="9"/>
  <c r="C1094" i="9"/>
  <c r="M1093" i="9"/>
  <c r="L1093" i="9"/>
  <c r="K1093" i="9"/>
  <c r="J1093" i="9"/>
  <c r="I1093" i="9"/>
  <c r="H1093" i="9"/>
  <c r="G1093" i="9"/>
  <c r="F1093" i="9"/>
  <c r="E1093" i="9"/>
  <c r="C1093" i="9"/>
  <c r="M1092" i="9"/>
  <c r="L1092" i="9"/>
  <c r="K1092" i="9"/>
  <c r="J1092" i="9"/>
  <c r="I1092" i="9"/>
  <c r="H1092" i="9"/>
  <c r="G1092" i="9"/>
  <c r="F1092" i="9"/>
  <c r="E1092" i="9"/>
  <c r="C1092" i="9"/>
  <c r="M1091" i="9"/>
  <c r="L1091" i="9"/>
  <c r="K1091" i="9"/>
  <c r="J1091" i="9"/>
  <c r="I1091" i="9"/>
  <c r="H1091" i="9"/>
  <c r="G1091" i="9"/>
  <c r="F1091" i="9"/>
  <c r="E1091" i="9"/>
  <c r="C1091" i="9"/>
  <c r="M1090" i="9"/>
  <c r="L1090" i="9"/>
  <c r="K1090" i="9"/>
  <c r="J1090" i="9"/>
  <c r="I1090" i="9"/>
  <c r="H1090" i="9"/>
  <c r="G1090" i="9"/>
  <c r="F1090" i="9"/>
  <c r="E1090" i="9"/>
  <c r="C1090" i="9"/>
  <c r="M1089" i="9"/>
  <c r="L1089" i="9"/>
  <c r="K1089" i="9"/>
  <c r="J1089" i="9"/>
  <c r="I1089" i="9"/>
  <c r="H1089" i="9"/>
  <c r="G1089" i="9"/>
  <c r="F1089" i="9"/>
  <c r="E1089" i="9"/>
  <c r="C1089" i="9"/>
  <c r="M1088" i="9"/>
  <c r="L1088" i="9"/>
  <c r="K1088" i="9"/>
  <c r="J1088" i="9"/>
  <c r="I1088" i="9"/>
  <c r="H1088" i="9"/>
  <c r="G1088" i="9"/>
  <c r="F1088" i="9"/>
  <c r="E1088" i="9"/>
  <c r="C1088" i="9"/>
  <c r="M1087" i="9"/>
  <c r="L1087" i="9"/>
  <c r="K1087" i="9"/>
  <c r="J1087" i="9"/>
  <c r="I1087" i="9"/>
  <c r="H1087" i="9"/>
  <c r="G1087" i="9"/>
  <c r="F1087" i="9"/>
  <c r="E1087" i="9"/>
  <c r="C1087" i="9"/>
  <c r="M1086" i="9"/>
  <c r="L1086" i="9"/>
  <c r="K1086" i="9"/>
  <c r="J1086" i="9"/>
  <c r="I1086" i="9"/>
  <c r="H1086" i="9"/>
  <c r="G1086" i="9"/>
  <c r="F1086" i="9"/>
  <c r="E1086" i="9"/>
  <c r="C1086" i="9"/>
  <c r="M1085" i="9"/>
  <c r="L1085" i="9"/>
  <c r="K1085" i="9"/>
  <c r="J1085" i="9"/>
  <c r="I1085" i="9"/>
  <c r="H1085" i="9"/>
  <c r="G1085" i="9"/>
  <c r="F1085" i="9"/>
  <c r="E1085" i="9"/>
  <c r="C1085" i="9"/>
  <c r="M1084" i="9"/>
  <c r="L1084" i="9"/>
  <c r="K1084" i="9"/>
  <c r="J1084" i="9"/>
  <c r="I1084" i="9"/>
  <c r="H1084" i="9"/>
  <c r="G1084" i="9"/>
  <c r="F1084" i="9"/>
  <c r="E1084" i="9"/>
  <c r="C1084" i="9"/>
  <c r="M1083" i="9"/>
  <c r="L1083" i="9"/>
  <c r="K1083" i="9"/>
  <c r="J1083" i="9"/>
  <c r="I1083" i="9"/>
  <c r="H1083" i="9"/>
  <c r="G1083" i="9"/>
  <c r="F1083" i="9"/>
  <c r="E1083" i="9"/>
  <c r="C1083" i="9"/>
  <c r="M1082" i="9"/>
  <c r="L1082" i="9"/>
  <c r="K1082" i="9"/>
  <c r="J1082" i="9"/>
  <c r="I1082" i="9"/>
  <c r="H1082" i="9"/>
  <c r="G1082" i="9"/>
  <c r="F1082" i="9"/>
  <c r="E1082" i="9"/>
  <c r="C1082" i="9"/>
  <c r="M1081" i="9"/>
  <c r="L1081" i="9"/>
  <c r="K1081" i="9"/>
  <c r="J1081" i="9"/>
  <c r="I1081" i="9"/>
  <c r="H1081" i="9"/>
  <c r="G1081" i="9"/>
  <c r="F1081" i="9"/>
  <c r="E1081" i="9"/>
  <c r="C1081" i="9"/>
  <c r="M1080" i="9"/>
  <c r="L1080" i="9"/>
  <c r="K1080" i="9"/>
  <c r="J1080" i="9"/>
  <c r="I1080" i="9"/>
  <c r="H1080" i="9"/>
  <c r="G1080" i="9"/>
  <c r="F1080" i="9"/>
  <c r="E1080" i="9"/>
  <c r="C1080" i="9"/>
  <c r="M1079" i="9"/>
  <c r="L1079" i="9"/>
  <c r="K1079" i="9"/>
  <c r="J1079" i="9"/>
  <c r="I1079" i="9"/>
  <c r="H1079" i="9"/>
  <c r="G1079" i="9"/>
  <c r="F1079" i="9"/>
  <c r="E1079" i="9"/>
  <c r="C1079" i="9"/>
  <c r="M1078" i="9"/>
  <c r="L1078" i="9"/>
  <c r="K1078" i="9"/>
  <c r="J1078" i="9"/>
  <c r="I1078" i="9"/>
  <c r="H1078" i="9"/>
  <c r="G1078" i="9"/>
  <c r="F1078" i="9"/>
  <c r="E1078" i="9"/>
  <c r="C1078" i="9"/>
  <c r="M1077" i="9"/>
  <c r="L1077" i="9"/>
  <c r="K1077" i="9"/>
  <c r="J1077" i="9"/>
  <c r="I1077" i="9"/>
  <c r="H1077" i="9"/>
  <c r="G1077" i="9"/>
  <c r="F1077" i="9"/>
  <c r="E1077" i="9"/>
  <c r="C1077" i="9"/>
  <c r="M1076" i="9"/>
  <c r="L1076" i="9"/>
  <c r="K1076" i="9"/>
  <c r="J1076" i="9"/>
  <c r="I1076" i="9"/>
  <c r="H1076" i="9"/>
  <c r="G1076" i="9"/>
  <c r="F1076" i="9"/>
  <c r="E1076" i="9"/>
  <c r="C1076" i="9"/>
  <c r="M1075" i="9"/>
  <c r="L1075" i="9"/>
  <c r="K1075" i="9"/>
  <c r="J1075" i="9"/>
  <c r="I1075" i="9"/>
  <c r="H1075" i="9"/>
  <c r="G1075" i="9"/>
  <c r="F1075" i="9"/>
  <c r="E1075" i="9"/>
  <c r="C1075" i="9"/>
  <c r="M1074" i="9"/>
  <c r="L1074" i="9"/>
  <c r="K1074" i="9"/>
  <c r="J1074" i="9"/>
  <c r="I1074" i="9"/>
  <c r="H1074" i="9"/>
  <c r="G1074" i="9"/>
  <c r="F1074" i="9"/>
  <c r="E1074" i="9"/>
  <c r="C1074" i="9"/>
  <c r="M1073" i="9"/>
  <c r="L1073" i="9"/>
  <c r="K1073" i="9"/>
  <c r="J1073" i="9"/>
  <c r="I1073" i="9"/>
  <c r="H1073" i="9"/>
  <c r="G1073" i="9"/>
  <c r="F1073" i="9"/>
  <c r="E1073" i="9"/>
  <c r="C1073" i="9"/>
  <c r="M1072" i="9"/>
  <c r="L1072" i="9"/>
  <c r="K1072" i="9"/>
  <c r="J1072" i="9"/>
  <c r="I1072" i="9"/>
  <c r="H1072" i="9"/>
  <c r="G1072" i="9"/>
  <c r="F1072" i="9"/>
  <c r="E1072" i="9"/>
  <c r="C1072" i="9"/>
  <c r="M1071" i="9"/>
  <c r="L1071" i="9"/>
  <c r="K1071" i="9"/>
  <c r="J1071" i="9"/>
  <c r="I1071" i="9"/>
  <c r="H1071" i="9"/>
  <c r="G1071" i="9"/>
  <c r="F1071" i="9"/>
  <c r="E1071" i="9"/>
  <c r="C1071" i="9"/>
  <c r="M1070" i="9"/>
  <c r="L1070" i="9"/>
  <c r="K1070" i="9"/>
  <c r="J1070" i="9"/>
  <c r="I1070" i="9"/>
  <c r="H1070" i="9"/>
  <c r="G1070" i="9"/>
  <c r="F1070" i="9"/>
  <c r="E1070" i="9"/>
  <c r="C1070" i="9"/>
  <c r="M1069" i="9"/>
  <c r="L1069" i="9"/>
  <c r="K1069" i="9"/>
  <c r="J1069" i="9"/>
  <c r="I1069" i="9"/>
  <c r="H1069" i="9"/>
  <c r="G1069" i="9"/>
  <c r="F1069" i="9"/>
  <c r="E1069" i="9"/>
  <c r="C1069" i="9"/>
  <c r="M1068" i="9"/>
  <c r="L1068" i="9"/>
  <c r="K1068" i="9"/>
  <c r="J1068" i="9"/>
  <c r="I1068" i="9"/>
  <c r="H1068" i="9"/>
  <c r="G1068" i="9"/>
  <c r="F1068" i="9"/>
  <c r="E1068" i="9"/>
  <c r="C1068" i="9"/>
  <c r="M1067" i="9"/>
  <c r="L1067" i="9"/>
  <c r="K1067" i="9"/>
  <c r="J1067" i="9"/>
  <c r="I1067" i="9"/>
  <c r="H1067" i="9"/>
  <c r="G1067" i="9"/>
  <c r="F1067" i="9"/>
  <c r="E1067" i="9"/>
  <c r="C1067" i="9"/>
  <c r="M1066" i="9"/>
  <c r="L1066" i="9"/>
  <c r="K1066" i="9"/>
  <c r="J1066" i="9"/>
  <c r="I1066" i="9"/>
  <c r="H1066" i="9"/>
  <c r="G1066" i="9"/>
  <c r="F1066" i="9"/>
  <c r="E1066" i="9"/>
  <c r="C1066" i="9"/>
  <c r="M1065" i="9"/>
  <c r="L1065" i="9"/>
  <c r="K1065" i="9"/>
  <c r="J1065" i="9"/>
  <c r="I1065" i="9"/>
  <c r="H1065" i="9"/>
  <c r="G1065" i="9"/>
  <c r="F1065" i="9"/>
  <c r="E1065" i="9"/>
  <c r="C1065" i="9"/>
  <c r="M1064" i="9"/>
  <c r="L1064" i="9"/>
  <c r="K1064" i="9"/>
  <c r="J1064" i="9"/>
  <c r="I1064" i="9"/>
  <c r="H1064" i="9"/>
  <c r="G1064" i="9"/>
  <c r="F1064" i="9"/>
  <c r="E1064" i="9"/>
  <c r="C1064" i="9"/>
  <c r="M1063" i="9"/>
  <c r="L1063" i="9"/>
  <c r="K1063" i="9"/>
  <c r="J1063" i="9"/>
  <c r="I1063" i="9"/>
  <c r="H1063" i="9"/>
  <c r="G1063" i="9"/>
  <c r="F1063" i="9"/>
  <c r="E1063" i="9"/>
  <c r="C1063" i="9"/>
  <c r="M1062" i="9"/>
  <c r="L1062" i="9"/>
  <c r="K1062" i="9"/>
  <c r="J1062" i="9"/>
  <c r="I1062" i="9"/>
  <c r="H1062" i="9"/>
  <c r="G1062" i="9"/>
  <c r="F1062" i="9"/>
  <c r="E1062" i="9"/>
  <c r="C1062" i="9"/>
  <c r="M1061" i="9"/>
  <c r="L1061" i="9"/>
  <c r="K1061" i="9"/>
  <c r="J1061" i="9"/>
  <c r="I1061" i="9"/>
  <c r="H1061" i="9"/>
  <c r="G1061" i="9"/>
  <c r="F1061" i="9"/>
  <c r="E1061" i="9"/>
  <c r="C1061" i="9"/>
  <c r="M1060" i="9"/>
  <c r="L1060" i="9"/>
  <c r="K1060" i="9"/>
  <c r="J1060" i="9"/>
  <c r="I1060" i="9"/>
  <c r="H1060" i="9"/>
  <c r="G1060" i="9"/>
  <c r="F1060" i="9"/>
  <c r="E1060" i="9"/>
  <c r="C1060" i="9"/>
  <c r="M1059" i="9"/>
  <c r="L1059" i="9"/>
  <c r="K1059" i="9"/>
  <c r="J1059" i="9"/>
  <c r="I1059" i="9"/>
  <c r="H1059" i="9"/>
  <c r="G1059" i="9"/>
  <c r="F1059" i="9"/>
  <c r="E1059" i="9"/>
  <c r="C1059" i="9"/>
  <c r="M1058" i="9"/>
  <c r="L1058" i="9"/>
  <c r="K1058" i="9"/>
  <c r="J1058" i="9"/>
  <c r="I1058" i="9"/>
  <c r="H1058" i="9"/>
  <c r="G1058" i="9"/>
  <c r="F1058" i="9"/>
  <c r="E1058" i="9"/>
  <c r="C1058" i="9"/>
  <c r="M1057" i="9"/>
  <c r="L1057" i="9"/>
  <c r="K1057" i="9"/>
  <c r="J1057" i="9"/>
  <c r="I1057" i="9"/>
  <c r="H1057" i="9"/>
  <c r="G1057" i="9"/>
  <c r="F1057" i="9"/>
  <c r="E1057" i="9"/>
  <c r="C1057" i="9"/>
  <c r="M1056" i="9"/>
  <c r="L1056" i="9"/>
  <c r="K1056" i="9"/>
  <c r="J1056" i="9"/>
  <c r="I1056" i="9"/>
  <c r="H1056" i="9"/>
  <c r="G1056" i="9"/>
  <c r="F1056" i="9"/>
  <c r="E1056" i="9"/>
  <c r="C1056" i="9"/>
  <c r="M1055" i="9"/>
  <c r="L1055" i="9"/>
  <c r="K1055" i="9"/>
  <c r="J1055" i="9"/>
  <c r="I1055" i="9"/>
  <c r="H1055" i="9"/>
  <c r="G1055" i="9"/>
  <c r="F1055" i="9"/>
  <c r="E1055" i="9"/>
  <c r="C1055" i="9"/>
  <c r="M1054" i="9"/>
  <c r="L1054" i="9"/>
  <c r="K1054" i="9"/>
  <c r="J1054" i="9"/>
  <c r="I1054" i="9"/>
  <c r="H1054" i="9"/>
  <c r="G1054" i="9"/>
  <c r="F1054" i="9"/>
  <c r="E1054" i="9"/>
  <c r="C1054" i="9"/>
  <c r="M1053" i="9"/>
  <c r="L1053" i="9"/>
  <c r="K1053" i="9"/>
  <c r="J1053" i="9"/>
  <c r="I1053" i="9"/>
  <c r="H1053" i="9"/>
  <c r="G1053" i="9"/>
  <c r="F1053" i="9"/>
  <c r="E1053" i="9"/>
  <c r="C1053" i="9"/>
  <c r="M1052" i="9"/>
  <c r="L1052" i="9"/>
  <c r="K1052" i="9"/>
  <c r="J1052" i="9"/>
  <c r="I1052" i="9"/>
  <c r="H1052" i="9"/>
  <c r="G1052" i="9"/>
  <c r="F1052" i="9"/>
  <c r="E1052" i="9"/>
  <c r="C1052" i="9"/>
  <c r="M1051" i="9"/>
  <c r="L1051" i="9"/>
  <c r="K1051" i="9"/>
  <c r="J1051" i="9"/>
  <c r="I1051" i="9"/>
  <c r="H1051" i="9"/>
  <c r="G1051" i="9"/>
  <c r="F1051" i="9"/>
  <c r="E1051" i="9"/>
  <c r="C1051" i="9"/>
  <c r="M1050" i="9"/>
  <c r="L1050" i="9"/>
  <c r="K1050" i="9"/>
  <c r="J1050" i="9"/>
  <c r="I1050" i="9"/>
  <c r="H1050" i="9"/>
  <c r="G1050" i="9"/>
  <c r="F1050" i="9"/>
  <c r="E1050" i="9"/>
  <c r="C1050" i="9"/>
  <c r="M1049" i="9"/>
  <c r="L1049" i="9"/>
  <c r="K1049" i="9"/>
  <c r="J1049" i="9"/>
  <c r="I1049" i="9"/>
  <c r="H1049" i="9"/>
  <c r="G1049" i="9"/>
  <c r="F1049" i="9"/>
  <c r="E1049" i="9"/>
  <c r="C1049" i="9"/>
  <c r="M1048" i="9"/>
  <c r="L1048" i="9"/>
  <c r="K1048" i="9"/>
  <c r="J1048" i="9"/>
  <c r="I1048" i="9"/>
  <c r="H1048" i="9"/>
  <c r="G1048" i="9"/>
  <c r="F1048" i="9"/>
  <c r="E1048" i="9"/>
  <c r="C1048" i="9"/>
  <c r="M1047" i="9"/>
  <c r="L1047" i="9"/>
  <c r="K1047" i="9"/>
  <c r="J1047" i="9"/>
  <c r="I1047" i="9"/>
  <c r="H1047" i="9"/>
  <c r="G1047" i="9"/>
  <c r="F1047" i="9"/>
  <c r="E1047" i="9"/>
  <c r="C1047" i="9"/>
  <c r="M1046" i="9"/>
  <c r="L1046" i="9"/>
  <c r="K1046" i="9"/>
  <c r="J1046" i="9"/>
  <c r="I1046" i="9"/>
  <c r="H1046" i="9"/>
  <c r="G1046" i="9"/>
  <c r="F1046" i="9"/>
  <c r="E1046" i="9"/>
  <c r="C1046" i="9"/>
  <c r="M1045" i="9"/>
  <c r="L1045" i="9"/>
  <c r="K1045" i="9"/>
  <c r="J1045" i="9"/>
  <c r="I1045" i="9"/>
  <c r="H1045" i="9"/>
  <c r="G1045" i="9"/>
  <c r="F1045" i="9"/>
  <c r="E1045" i="9"/>
  <c r="C1045" i="9"/>
  <c r="M1044" i="9"/>
  <c r="L1044" i="9"/>
  <c r="K1044" i="9"/>
  <c r="J1044" i="9"/>
  <c r="I1044" i="9"/>
  <c r="H1044" i="9"/>
  <c r="G1044" i="9"/>
  <c r="F1044" i="9"/>
  <c r="E1044" i="9"/>
  <c r="C1044" i="9"/>
  <c r="M1043" i="9"/>
  <c r="L1043" i="9"/>
  <c r="K1043" i="9"/>
  <c r="J1043" i="9"/>
  <c r="I1043" i="9"/>
  <c r="H1043" i="9"/>
  <c r="G1043" i="9"/>
  <c r="F1043" i="9"/>
  <c r="E1043" i="9"/>
  <c r="C1043" i="9"/>
  <c r="M1042" i="9"/>
  <c r="L1042" i="9"/>
  <c r="K1042" i="9"/>
  <c r="J1042" i="9"/>
  <c r="I1042" i="9"/>
  <c r="H1042" i="9"/>
  <c r="G1042" i="9"/>
  <c r="F1042" i="9"/>
  <c r="E1042" i="9"/>
  <c r="C1042" i="9"/>
  <c r="M1041" i="9"/>
  <c r="L1041" i="9"/>
  <c r="K1041" i="9"/>
  <c r="J1041" i="9"/>
  <c r="I1041" i="9"/>
  <c r="H1041" i="9"/>
  <c r="G1041" i="9"/>
  <c r="F1041" i="9"/>
  <c r="E1041" i="9"/>
  <c r="C1041" i="9"/>
  <c r="M1040" i="9"/>
  <c r="L1040" i="9"/>
  <c r="K1040" i="9"/>
  <c r="J1040" i="9"/>
  <c r="I1040" i="9"/>
  <c r="H1040" i="9"/>
  <c r="G1040" i="9"/>
  <c r="F1040" i="9"/>
  <c r="E1040" i="9"/>
  <c r="C1040" i="9"/>
  <c r="M1039" i="9"/>
  <c r="L1039" i="9"/>
  <c r="K1039" i="9"/>
  <c r="J1039" i="9"/>
  <c r="I1039" i="9"/>
  <c r="H1039" i="9"/>
  <c r="G1039" i="9"/>
  <c r="F1039" i="9"/>
  <c r="E1039" i="9"/>
  <c r="C1039" i="9"/>
  <c r="M1038" i="9"/>
  <c r="L1038" i="9"/>
  <c r="K1038" i="9"/>
  <c r="J1038" i="9"/>
  <c r="I1038" i="9"/>
  <c r="H1038" i="9"/>
  <c r="G1038" i="9"/>
  <c r="F1038" i="9"/>
  <c r="E1038" i="9"/>
  <c r="C1038" i="9"/>
  <c r="M1037" i="9"/>
  <c r="L1037" i="9"/>
  <c r="K1037" i="9"/>
  <c r="J1037" i="9"/>
  <c r="I1037" i="9"/>
  <c r="H1037" i="9"/>
  <c r="G1037" i="9"/>
  <c r="F1037" i="9"/>
  <c r="E1037" i="9"/>
  <c r="C1037" i="9"/>
  <c r="M1036" i="9"/>
  <c r="L1036" i="9"/>
  <c r="K1036" i="9"/>
  <c r="J1036" i="9"/>
  <c r="I1036" i="9"/>
  <c r="H1036" i="9"/>
  <c r="G1036" i="9"/>
  <c r="F1036" i="9"/>
  <c r="E1036" i="9"/>
  <c r="C1036" i="9"/>
  <c r="M1035" i="9"/>
  <c r="L1035" i="9"/>
  <c r="K1035" i="9"/>
  <c r="J1035" i="9"/>
  <c r="I1035" i="9"/>
  <c r="H1035" i="9"/>
  <c r="G1035" i="9"/>
  <c r="F1035" i="9"/>
  <c r="E1035" i="9"/>
  <c r="C1035" i="9"/>
  <c r="M1034" i="9"/>
  <c r="L1034" i="9"/>
  <c r="K1034" i="9"/>
  <c r="J1034" i="9"/>
  <c r="I1034" i="9"/>
  <c r="H1034" i="9"/>
  <c r="G1034" i="9"/>
  <c r="F1034" i="9"/>
  <c r="E1034" i="9"/>
  <c r="C1034" i="9"/>
  <c r="M1033" i="9"/>
  <c r="L1033" i="9"/>
  <c r="K1033" i="9"/>
  <c r="J1033" i="9"/>
  <c r="I1033" i="9"/>
  <c r="H1033" i="9"/>
  <c r="G1033" i="9"/>
  <c r="F1033" i="9"/>
  <c r="E1033" i="9"/>
  <c r="C1033" i="9"/>
  <c r="M1032" i="9"/>
  <c r="L1032" i="9"/>
  <c r="K1032" i="9"/>
  <c r="J1032" i="9"/>
  <c r="I1032" i="9"/>
  <c r="H1032" i="9"/>
  <c r="G1032" i="9"/>
  <c r="F1032" i="9"/>
  <c r="E1032" i="9"/>
  <c r="C1032" i="9"/>
  <c r="M1031" i="9"/>
  <c r="L1031" i="9"/>
  <c r="K1031" i="9"/>
  <c r="J1031" i="9"/>
  <c r="I1031" i="9"/>
  <c r="H1031" i="9"/>
  <c r="G1031" i="9"/>
  <c r="F1031" i="9"/>
  <c r="E1031" i="9"/>
  <c r="C1031" i="9"/>
  <c r="M1030" i="9"/>
  <c r="L1030" i="9"/>
  <c r="K1030" i="9"/>
  <c r="J1030" i="9"/>
  <c r="I1030" i="9"/>
  <c r="H1030" i="9"/>
  <c r="G1030" i="9"/>
  <c r="F1030" i="9"/>
  <c r="E1030" i="9"/>
  <c r="C1030" i="9"/>
  <c r="M1029" i="9"/>
  <c r="L1029" i="9"/>
  <c r="K1029" i="9"/>
  <c r="J1029" i="9"/>
  <c r="I1029" i="9"/>
  <c r="H1029" i="9"/>
  <c r="G1029" i="9"/>
  <c r="F1029" i="9"/>
  <c r="E1029" i="9"/>
  <c r="C1029" i="9"/>
  <c r="M1028" i="9"/>
  <c r="L1028" i="9"/>
  <c r="K1028" i="9"/>
  <c r="J1028" i="9"/>
  <c r="I1028" i="9"/>
  <c r="H1028" i="9"/>
  <c r="G1028" i="9"/>
  <c r="F1028" i="9"/>
  <c r="E1028" i="9"/>
  <c r="C1028" i="9"/>
  <c r="M1027" i="9"/>
  <c r="L1027" i="9"/>
  <c r="K1027" i="9"/>
  <c r="J1027" i="9"/>
  <c r="I1027" i="9"/>
  <c r="H1027" i="9"/>
  <c r="G1027" i="9"/>
  <c r="F1027" i="9"/>
  <c r="E1027" i="9"/>
  <c r="C1027" i="9"/>
  <c r="M1026" i="9"/>
  <c r="L1026" i="9"/>
  <c r="K1026" i="9"/>
  <c r="J1026" i="9"/>
  <c r="I1026" i="9"/>
  <c r="H1026" i="9"/>
  <c r="G1026" i="9"/>
  <c r="F1026" i="9"/>
  <c r="E1026" i="9"/>
  <c r="C1026" i="9"/>
  <c r="M1025" i="9"/>
  <c r="L1025" i="9"/>
  <c r="K1025" i="9"/>
  <c r="J1025" i="9"/>
  <c r="I1025" i="9"/>
  <c r="H1025" i="9"/>
  <c r="G1025" i="9"/>
  <c r="F1025" i="9"/>
  <c r="E1025" i="9"/>
  <c r="C1025" i="9"/>
  <c r="M1024" i="9"/>
  <c r="L1024" i="9"/>
  <c r="K1024" i="9"/>
  <c r="J1024" i="9"/>
  <c r="I1024" i="9"/>
  <c r="H1024" i="9"/>
  <c r="G1024" i="9"/>
  <c r="F1024" i="9"/>
  <c r="E1024" i="9"/>
  <c r="C1024" i="9"/>
  <c r="M1023" i="9"/>
  <c r="L1023" i="9"/>
  <c r="K1023" i="9"/>
  <c r="J1023" i="9"/>
  <c r="I1023" i="9"/>
  <c r="H1023" i="9"/>
  <c r="G1023" i="9"/>
  <c r="F1023" i="9"/>
  <c r="E1023" i="9"/>
  <c r="C1023" i="9"/>
  <c r="M1022" i="9"/>
  <c r="L1022" i="9"/>
  <c r="K1022" i="9"/>
  <c r="J1022" i="9"/>
  <c r="I1022" i="9"/>
  <c r="H1022" i="9"/>
  <c r="G1022" i="9"/>
  <c r="F1022" i="9"/>
  <c r="E1022" i="9"/>
  <c r="C1022" i="9"/>
  <c r="M1021" i="9"/>
  <c r="L1021" i="9"/>
  <c r="K1021" i="9"/>
  <c r="J1021" i="9"/>
  <c r="I1021" i="9"/>
  <c r="H1021" i="9"/>
  <c r="G1021" i="9"/>
  <c r="F1021" i="9"/>
  <c r="E1021" i="9"/>
  <c r="C1021" i="9"/>
  <c r="M1020" i="9"/>
  <c r="L1020" i="9"/>
  <c r="K1020" i="9"/>
  <c r="J1020" i="9"/>
  <c r="I1020" i="9"/>
  <c r="H1020" i="9"/>
  <c r="G1020" i="9"/>
  <c r="F1020" i="9"/>
  <c r="E1020" i="9"/>
  <c r="C1020" i="9"/>
  <c r="M1019" i="9"/>
  <c r="L1019" i="9"/>
  <c r="K1019" i="9"/>
  <c r="J1019" i="9"/>
  <c r="I1019" i="9"/>
  <c r="H1019" i="9"/>
  <c r="G1019" i="9"/>
  <c r="F1019" i="9"/>
  <c r="E1019" i="9"/>
  <c r="C1019" i="9"/>
  <c r="M1018" i="9"/>
  <c r="L1018" i="9"/>
  <c r="K1018" i="9"/>
  <c r="J1018" i="9"/>
  <c r="I1018" i="9"/>
  <c r="H1018" i="9"/>
  <c r="G1018" i="9"/>
  <c r="F1018" i="9"/>
  <c r="E1018" i="9"/>
  <c r="C1018" i="9"/>
  <c r="M1017" i="9"/>
  <c r="L1017" i="9"/>
  <c r="K1017" i="9"/>
  <c r="J1017" i="9"/>
  <c r="I1017" i="9"/>
  <c r="H1017" i="9"/>
  <c r="G1017" i="9"/>
  <c r="F1017" i="9"/>
  <c r="E1017" i="9"/>
  <c r="C1017" i="9"/>
  <c r="M1016" i="9"/>
  <c r="L1016" i="9"/>
  <c r="K1016" i="9"/>
  <c r="J1016" i="9"/>
  <c r="I1016" i="9"/>
  <c r="H1016" i="9"/>
  <c r="G1016" i="9"/>
  <c r="F1016" i="9"/>
  <c r="E1016" i="9"/>
  <c r="C1016" i="9"/>
  <c r="M1015" i="9"/>
  <c r="L1015" i="9"/>
  <c r="K1015" i="9"/>
  <c r="J1015" i="9"/>
  <c r="I1015" i="9"/>
  <c r="H1015" i="9"/>
  <c r="G1015" i="9"/>
  <c r="F1015" i="9"/>
  <c r="E1015" i="9"/>
  <c r="C1015" i="9"/>
  <c r="M1014" i="9"/>
  <c r="L1014" i="9"/>
  <c r="K1014" i="9"/>
  <c r="J1014" i="9"/>
  <c r="I1014" i="9"/>
  <c r="H1014" i="9"/>
  <c r="G1014" i="9"/>
  <c r="F1014" i="9"/>
  <c r="E1014" i="9"/>
  <c r="C1014" i="9"/>
  <c r="M1013" i="9"/>
  <c r="L1013" i="9"/>
  <c r="K1013" i="9"/>
  <c r="J1013" i="9"/>
  <c r="I1013" i="9"/>
  <c r="H1013" i="9"/>
  <c r="G1013" i="9"/>
  <c r="F1013" i="9"/>
  <c r="E1013" i="9"/>
  <c r="C1013" i="9"/>
  <c r="M1012" i="9"/>
  <c r="L1012" i="9"/>
  <c r="K1012" i="9"/>
  <c r="J1012" i="9"/>
  <c r="I1012" i="9"/>
  <c r="H1012" i="9"/>
  <c r="G1012" i="9"/>
  <c r="F1012" i="9"/>
  <c r="E1012" i="9"/>
  <c r="C1012" i="9"/>
  <c r="M1011" i="9"/>
  <c r="L1011" i="9"/>
  <c r="K1011" i="9"/>
  <c r="J1011" i="9"/>
  <c r="I1011" i="9"/>
  <c r="H1011" i="9"/>
  <c r="G1011" i="9"/>
  <c r="F1011" i="9"/>
  <c r="E1011" i="9"/>
  <c r="C1011" i="9"/>
  <c r="M1010" i="9"/>
  <c r="L1010" i="9"/>
  <c r="K1010" i="9"/>
  <c r="J1010" i="9"/>
  <c r="I1010" i="9"/>
  <c r="H1010" i="9"/>
  <c r="G1010" i="9"/>
  <c r="F1010" i="9"/>
  <c r="E1010" i="9"/>
  <c r="C1010" i="9"/>
  <c r="M1009" i="9"/>
  <c r="L1009" i="9"/>
  <c r="K1009" i="9"/>
  <c r="J1009" i="9"/>
  <c r="I1009" i="9"/>
  <c r="H1009" i="9"/>
  <c r="G1009" i="9"/>
  <c r="F1009" i="9"/>
  <c r="E1009" i="9"/>
  <c r="C1009" i="9"/>
  <c r="M1008" i="9"/>
  <c r="L1008" i="9"/>
  <c r="K1008" i="9"/>
  <c r="J1008" i="9"/>
  <c r="I1008" i="9"/>
  <c r="H1008" i="9"/>
  <c r="G1008" i="9"/>
  <c r="F1008" i="9"/>
  <c r="E1008" i="9"/>
  <c r="C1008" i="9"/>
  <c r="M1007" i="9"/>
  <c r="L1007" i="9"/>
  <c r="K1007" i="9"/>
  <c r="J1007" i="9"/>
  <c r="I1007" i="9"/>
  <c r="H1007" i="9"/>
  <c r="G1007" i="9"/>
  <c r="F1007" i="9"/>
  <c r="E1007" i="9"/>
  <c r="C1007" i="9"/>
  <c r="M1006" i="9"/>
  <c r="L1006" i="9"/>
  <c r="K1006" i="9"/>
  <c r="J1006" i="9"/>
  <c r="I1006" i="9"/>
  <c r="H1006" i="9"/>
  <c r="G1006" i="9"/>
  <c r="F1006" i="9"/>
  <c r="E1006" i="9"/>
  <c r="C1006" i="9"/>
  <c r="M1005" i="9"/>
  <c r="L1005" i="9"/>
  <c r="K1005" i="9"/>
  <c r="J1005" i="9"/>
  <c r="I1005" i="9"/>
  <c r="H1005" i="9"/>
  <c r="G1005" i="9"/>
  <c r="F1005" i="9"/>
  <c r="E1005" i="9"/>
  <c r="C1005" i="9"/>
  <c r="M1004" i="9"/>
  <c r="L1004" i="9"/>
  <c r="K1004" i="9"/>
  <c r="J1004" i="9"/>
  <c r="I1004" i="9"/>
  <c r="H1004" i="9"/>
  <c r="G1004" i="9"/>
  <c r="F1004" i="9"/>
  <c r="E1004" i="9"/>
  <c r="C1004" i="9"/>
  <c r="M1003" i="9"/>
  <c r="L1003" i="9"/>
  <c r="K1003" i="9"/>
  <c r="J1003" i="9"/>
  <c r="I1003" i="9"/>
  <c r="H1003" i="9"/>
  <c r="G1003" i="9"/>
  <c r="F1003" i="9"/>
  <c r="E1003" i="9"/>
  <c r="C1003" i="9"/>
  <c r="M1002" i="9"/>
  <c r="L1002" i="9"/>
  <c r="K1002" i="9"/>
  <c r="J1002" i="9"/>
  <c r="I1002" i="9"/>
  <c r="H1002" i="9"/>
  <c r="G1002" i="9"/>
  <c r="F1002" i="9"/>
  <c r="E1002" i="9"/>
  <c r="C1002" i="9"/>
  <c r="M1001" i="9"/>
  <c r="L1001" i="9"/>
  <c r="K1001" i="9"/>
  <c r="J1001" i="9"/>
  <c r="I1001" i="9"/>
  <c r="H1001" i="9"/>
  <c r="G1001" i="9"/>
  <c r="F1001" i="9"/>
  <c r="E1001" i="9"/>
  <c r="C1001" i="9"/>
  <c r="M1000" i="9"/>
  <c r="L1000" i="9"/>
  <c r="K1000" i="9"/>
  <c r="J1000" i="9"/>
  <c r="I1000" i="9"/>
  <c r="H1000" i="9"/>
  <c r="G1000" i="9"/>
  <c r="F1000" i="9"/>
  <c r="E1000" i="9"/>
  <c r="C1000" i="9"/>
  <c r="M999" i="9"/>
  <c r="L999" i="9"/>
  <c r="K999" i="9"/>
  <c r="J999" i="9"/>
  <c r="I999" i="9"/>
  <c r="H999" i="9"/>
  <c r="G999" i="9"/>
  <c r="F999" i="9"/>
  <c r="E999" i="9"/>
  <c r="C999" i="9"/>
  <c r="M998" i="9"/>
  <c r="L998" i="9"/>
  <c r="K998" i="9"/>
  <c r="J998" i="9"/>
  <c r="I998" i="9"/>
  <c r="H998" i="9"/>
  <c r="G998" i="9"/>
  <c r="F998" i="9"/>
  <c r="E998" i="9"/>
  <c r="C998" i="9"/>
  <c r="M997" i="9"/>
  <c r="L997" i="9"/>
  <c r="K997" i="9"/>
  <c r="J997" i="9"/>
  <c r="I997" i="9"/>
  <c r="H997" i="9"/>
  <c r="G997" i="9"/>
  <c r="F997" i="9"/>
  <c r="E997" i="9"/>
  <c r="C997" i="9"/>
  <c r="M996" i="9"/>
  <c r="L996" i="9"/>
  <c r="K996" i="9"/>
  <c r="J996" i="9"/>
  <c r="I996" i="9"/>
  <c r="H996" i="9"/>
  <c r="G996" i="9"/>
  <c r="F996" i="9"/>
  <c r="E996" i="9"/>
  <c r="C996" i="9"/>
  <c r="M995" i="9"/>
  <c r="L995" i="9"/>
  <c r="K995" i="9"/>
  <c r="J995" i="9"/>
  <c r="I995" i="9"/>
  <c r="H995" i="9"/>
  <c r="G995" i="9"/>
  <c r="F995" i="9"/>
  <c r="E995" i="9"/>
  <c r="C995" i="9"/>
  <c r="M994" i="9"/>
  <c r="L994" i="9"/>
  <c r="K994" i="9"/>
  <c r="J994" i="9"/>
  <c r="I994" i="9"/>
  <c r="H994" i="9"/>
  <c r="G994" i="9"/>
  <c r="F994" i="9"/>
  <c r="E994" i="9"/>
  <c r="C994" i="9"/>
  <c r="M993" i="9"/>
  <c r="L993" i="9"/>
  <c r="K993" i="9"/>
  <c r="J993" i="9"/>
  <c r="I993" i="9"/>
  <c r="H993" i="9"/>
  <c r="G993" i="9"/>
  <c r="F993" i="9"/>
  <c r="E993" i="9"/>
  <c r="C993" i="9"/>
  <c r="M992" i="9"/>
  <c r="L992" i="9"/>
  <c r="K992" i="9"/>
  <c r="J992" i="9"/>
  <c r="I992" i="9"/>
  <c r="H992" i="9"/>
  <c r="G992" i="9"/>
  <c r="F992" i="9"/>
  <c r="E992" i="9"/>
  <c r="C992" i="9"/>
  <c r="M991" i="9"/>
  <c r="L991" i="9"/>
  <c r="K991" i="9"/>
  <c r="J991" i="9"/>
  <c r="I991" i="9"/>
  <c r="H991" i="9"/>
  <c r="G991" i="9"/>
  <c r="F991" i="9"/>
  <c r="E991" i="9"/>
  <c r="C991" i="9"/>
  <c r="M990" i="9"/>
  <c r="L990" i="9"/>
  <c r="K990" i="9"/>
  <c r="J990" i="9"/>
  <c r="I990" i="9"/>
  <c r="H990" i="9"/>
  <c r="G990" i="9"/>
  <c r="F990" i="9"/>
  <c r="E990" i="9"/>
  <c r="C990" i="9"/>
  <c r="M989" i="9"/>
  <c r="L989" i="9"/>
  <c r="K989" i="9"/>
  <c r="J989" i="9"/>
  <c r="I989" i="9"/>
  <c r="H989" i="9"/>
  <c r="G989" i="9"/>
  <c r="F989" i="9"/>
  <c r="E989" i="9"/>
  <c r="C989" i="9"/>
  <c r="M988" i="9"/>
  <c r="L988" i="9"/>
  <c r="K988" i="9"/>
  <c r="J988" i="9"/>
  <c r="I988" i="9"/>
  <c r="H988" i="9"/>
  <c r="G988" i="9"/>
  <c r="F988" i="9"/>
  <c r="E988" i="9"/>
  <c r="C988" i="9"/>
  <c r="M987" i="9"/>
  <c r="L987" i="9"/>
  <c r="K987" i="9"/>
  <c r="J987" i="9"/>
  <c r="I987" i="9"/>
  <c r="H987" i="9"/>
  <c r="G987" i="9"/>
  <c r="F987" i="9"/>
  <c r="E987" i="9"/>
  <c r="C987" i="9"/>
  <c r="M986" i="9"/>
  <c r="L986" i="9"/>
  <c r="K986" i="9"/>
  <c r="J986" i="9"/>
  <c r="I986" i="9"/>
  <c r="H986" i="9"/>
  <c r="G986" i="9"/>
  <c r="F986" i="9"/>
  <c r="E986" i="9"/>
  <c r="C986" i="9"/>
  <c r="M985" i="9"/>
  <c r="L985" i="9"/>
  <c r="K985" i="9"/>
  <c r="J985" i="9"/>
  <c r="I985" i="9"/>
  <c r="H985" i="9"/>
  <c r="G985" i="9"/>
  <c r="F985" i="9"/>
  <c r="E985" i="9"/>
  <c r="C985" i="9"/>
  <c r="M984" i="9"/>
  <c r="L984" i="9"/>
  <c r="K984" i="9"/>
  <c r="J984" i="9"/>
  <c r="I984" i="9"/>
  <c r="H984" i="9"/>
  <c r="G984" i="9"/>
  <c r="F984" i="9"/>
  <c r="E984" i="9"/>
  <c r="C984" i="9"/>
  <c r="M983" i="9"/>
  <c r="L983" i="9"/>
  <c r="K983" i="9"/>
  <c r="J983" i="9"/>
  <c r="I983" i="9"/>
  <c r="H983" i="9"/>
  <c r="G983" i="9"/>
  <c r="F983" i="9"/>
  <c r="E983" i="9"/>
  <c r="C983" i="9"/>
  <c r="M982" i="9"/>
  <c r="L982" i="9"/>
  <c r="K982" i="9"/>
  <c r="J982" i="9"/>
  <c r="I982" i="9"/>
  <c r="H982" i="9"/>
  <c r="G982" i="9"/>
  <c r="F982" i="9"/>
  <c r="E982" i="9"/>
  <c r="C982" i="9"/>
  <c r="M981" i="9"/>
  <c r="L981" i="9"/>
  <c r="K981" i="9"/>
  <c r="J981" i="9"/>
  <c r="I981" i="9"/>
  <c r="H981" i="9"/>
  <c r="G981" i="9"/>
  <c r="F981" i="9"/>
  <c r="E981" i="9"/>
  <c r="C981" i="9"/>
  <c r="M980" i="9"/>
  <c r="L980" i="9"/>
  <c r="K980" i="9"/>
  <c r="J980" i="9"/>
  <c r="I980" i="9"/>
  <c r="H980" i="9"/>
  <c r="G980" i="9"/>
  <c r="F980" i="9"/>
  <c r="E980" i="9"/>
  <c r="C980" i="9"/>
  <c r="M979" i="9"/>
  <c r="L979" i="9"/>
  <c r="K979" i="9"/>
  <c r="J979" i="9"/>
  <c r="I979" i="9"/>
  <c r="H979" i="9"/>
  <c r="G979" i="9"/>
  <c r="F979" i="9"/>
  <c r="E979" i="9"/>
  <c r="C979" i="9"/>
  <c r="M978" i="9"/>
  <c r="L978" i="9"/>
  <c r="K978" i="9"/>
  <c r="J978" i="9"/>
  <c r="I978" i="9"/>
  <c r="H978" i="9"/>
  <c r="G978" i="9"/>
  <c r="F978" i="9"/>
  <c r="E978" i="9"/>
  <c r="C978" i="9"/>
  <c r="M977" i="9"/>
  <c r="L977" i="9"/>
  <c r="K977" i="9"/>
  <c r="J977" i="9"/>
  <c r="I977" i="9"/>
  <c r="H977" i="9"/>
  <c r="G977" i="9"/>
  <c r="F977" i="9"/>
  <c r="E977" i="9"/>
  <c r="C977" i="9"/>
  <c r="M976" i="9"/>
  <c r="L976" i="9"/>
  <c r="K976" i="9"/>
  <c r="J976" i="9"/>
  <c r="I976" i="9"/>
  <c r="H976" i="9"/>
  <c r="G976" i="9"/>
  <c r="F976" i="9"/>
  <c r="E976" i="9"/>
  <c r="C976" i="9"/>
  <c r="M975" i="9"/>
  <c r="L975" i="9"/>
  <c r="K975" i="9"/>
  <c r="J975" i="9"/>
  <c r="I975" i="9"/>
  <c r="H975" i="9"/>
  <c r="G975" i="9"/>
  <c r="F975" i="9"/>
  <c r="E975" i="9"/>
  <c r="C975" i="9"/>
  <c r="M974" i="9"/>
  <c r="L974" i="9"/>
  <c r="K974" i="9"/>
  <c r="J974" i="9"/>
  <c r="I974" i="9"/>
  <c r="H974" i="9"/>
  <c r="G974" i="9"/>
  <c r="F974" i="9"/>
  <c r="E974" i="9"/>
  <c r="C974" i="9"/>
  <c r="M973" i="9"/>
  <c r="L973" i="9"/>
  <c r="K973" i="9"/>
  <c r="J973" i="9"/>
  <c r="I973" i="9"/>
  <c r="H973" i="9"/>
  <c r="G973" i="9"/>
  <c r="F973" i="9"/>
  <c r="E973" i="9"/>
  <c r="C973" i="9"/>
  <c r="M972" i="9"/>
  <c r="L972" i="9"/>
  <c r="K972" i="9"/>
  <c r="J972" i="9"/>
  <c r="I972" i="9"/>
  <c r="H972" i="9"/>
  <c r="G972" i="9"/>
  <c r="F972" i="9"/>
  <c r="E972" i="9"/>
  <c r="C972" i="9"/>
  <c r="M971" i="9"/>
  <c r="L971" i="9"/>
  <c r="K971" i="9"/>
  <c r="J971" i="9"/>
  <c r="I971" i="9"/>
  <c r="H971" i="9"/>
  <c r="G971" i="9"/>
  <c r="F971" i="9"/>
  <c r="E971" i="9"/>
  <c r="C971" i="9"/>
  <c r="M970" i="9"/>
  <c r="L970" i="9"/>
  <c r="K970" i="9"/>
  <c r="J970" i="9"/>
  <c r="I970" i="9"/>
  <c r="H970" i="9"/>
  <c r="G970" i="9"/>
  <c r="F970" i="9"/>
  <c r="E970" i="9"/>
  <c r="C970" i="9"/>
  <c r="M969" i="9"/>
  <c r="L969" i="9"/>
  <c r="K969" i="9"/>
  <c r="J969" i="9"/>
  <c r="I969" i="9"/>
  <c r="H969" i="9"/>
  <c r="G969" i="9"/>
  <c r="F969" i="9"/>
  <c r="E969" i="9"/>
  <c r="C969" i="9"/>
  <c r="M968" i="9"/>
  <c r="L968" i="9"/>
  <c r="K968" i="9"/>
  <c r="J968" i="9"/>
  <c r="I968" i="9"/>
  <c r="H968" i="9"/>
  <c r="G968" i="9"/>
  <c r="F968" i="9"/>
  <c r="E968" i="9"/>
  <c r="C968" i="9"/>
  <c r="M967" i="9"/>
  <c r="L967" i="9"/>
  <c r="K967" i="9"/>
  <c r="J967" i="9"/>
  <c r="I967" i="9"/>
  <c r="H967" i="9"/>
  <c r="G967" i="9"/>
  <c r="F967" i="9"/>
  <c r="E967" i="9"/>
  <c r="C967" i="9"/>
  <c r="M966" i="9"/>
  <c r="L966" i="9"/>
  <c r="K966" i="9"/>
  <c r="J966" i="9"/>
  <c r="I966" i="9"/>
  <c r="H966" i="9"/>
  <c r="G966" i="9"/>
  <c r="F966" i="9"/>
  <c r="E966" i="9"/>
  <c r="C966" i="9"/>
  <c r="M965" i="9"/>
  <c r="L965" i="9"/>
  <c r="K965" i="9"/>
  <c r="J965" i="9"/>
  <c r="I965" i="9"/>
  <c r="H965" i="9"/>
  <c r="G965" i="9"/>
  <c r="F965" i="9"/>
  <c r="E965" i="9"/>
  <c r="C965" i="9"/>
  <c r="M964" i="9"/>
  <c r="L964" i="9"/>
  <c r="K964" i="9"/>
  <c r="J964" i="9"/>
  <c r="I964" i="9"/>
  <c r="H964" i="9"/>
  <c r="G964" i="9"/>
  <c r="F964" i="9"/>
  <c r="E964" i="9"/>
  <c r="C964" i="9"/>
  <c r="M963" i="9"/>
  <c r="L963" i="9"/>
  <c r="K963" i="9"/>
  <c r="J963" i="9"/>
  <c r="I963" i="9"/>
  <c r="H963" i="9"/>
  <c r="G963" i="9"/>
  <c r="F963" i="9"/>
  <c r="E963" i="9"/>
  <c r="C963" i="9"/>
  <c r="M962" i="9"/>
  <c r="L962" i="9"/>
  <c r="K962" i="9"/>
  <c r="J962" i="9"/>
  <c r="I962" i="9"/>
  <c r="H962" i="9"/>
  <c r="G962" i="9"/>
  <c r="F962" i="9"/>
  <c r="E962" i="9"/>
  <c r="C962" i="9"/>
  <c r="M961" i="9"/>
  <c r="L961" i="9"/>
  <c r="K961" i="9"/>
  <c r="J961" i="9"/>
  <c r="I961" i="9"/>
  <c r="H961" i="9"/>
  <c r="G961" i="9"/>
  <c r="F961" i="9"/>
  <c r="E961" i="9"/>
  <c r="C961" i="9"/>
  <c r="M960" i="9"/>
  <c r="L960" i="9"/>
  <c r="K960" i="9"/>
  <c r="J960" i="9"/>
  <c r="I960" i="9"/>
  <c r="H960" i="9"/>
  <c r="G960" i="9"/>
  <c r="F960" i="9"/>
  <c r="E960" i="9"/>
  <c r="C960" i="9"/>
  <c r="M959" i="9"/>
  <c r="L959" i="9"/>
  <c r="K959" i="9"/>
  <c r="J959" i="9"/>
  <c r="I959" i="9"/>
  <c r="H959" i="9"/>
  <c r="G959" i="9"/>
  <c r="F959" i="9"/>
  <c r="E959" i="9"/>
  <c r="C959" i="9"/>
  <c r="M958" i="9"/>
  <c r="L958" i="9"/>
  <c r="K958" i="9"/>
  <c r="J958" i="9"/>
  <c r="I958" i="9"/>
  <c r="H958" i="9"/>
  <c r="G958" i="9"/>
  <c r="F958" i="9"/>
  <c r="E958" i="9"/>
  <c r="C958" i="9"/>
  <c r="M957" i="9"/>
  <c r="L957" i="9"/>
  <c r="K957" i="9"/>
  <c r="J957" i="9"/>
  <c r="I957" i="9"/>
  <c r="H957" i="9"/>
  <c r="G957" i="9"/>
  <c r="F957" i="9"/>
  <c r="E957" i="9"/>
  <c r="C957" i="9"/>
  <c r="M956" i="9"/>
  <c r="L956" i="9"/>
  <c r="K956" i="9"/>
  <c r="J956" i="9"/>
  <c r="I956" i="9"/>
  <c r="H956" i="9"/>
  <c r="G956" i="9"/>
  <c r="F956" i="9"/>
  <c r="E956" i="9"/>
  <c r="C956" i="9"/>
  <c r="M955" i="9"/>
  <c r="L955" i="9"/>
  <c r="K955" i="9"/>
  <c r="J955" i="9"/>
  <c r="I955" i="9"/>
  <c r="H955" i="9"/>
  <c r="G955" i="9"/>
  <c r="F955" i="9"/>
  <c r="E955" i="9"/>
  <c r="C955" i="9"/>
  <c r="M954" i="9"/>
  <c r="L954" i="9"/>
  <c r="K954" i="9"/>
  <c r="J954" i="9"/>
  <c r="I954" i="9"/>
  <c r="H954" i="9"/>
  <c r="G954" i="9"/>
  <c r="F954" i="9"/>
  <c r="E954" i="9"/>
  <c r="C954" i="9"/>
  <c r="M953" i="9"/>
  <c r="L953" i="9"/>
  <c r="K953" i="9"/>
  <c r="J953" i="9"/>
  <c r="I953" i="9"/>
  <c r="H953" i="9"/>
  <c r="G953" i="9"/>
  <c r="F953" i="9"/>
  <c r="E953" i="9"/>
  <c r="C953" i="9"/>
  <c r="M952" i="9"/>
  <c r="L952" i="9"/>
  <c r="K952" i="9"/>
  <c r="J952" i="9"/>
  <c r="I952" i="9"/>
  <c r="H952" i="9"/>
  <c r="G952" i="9"/>
  <c r="F952" i="9"/>
  <c r="E952" i="9"/>
  <c r="C952" i="9"/>
  <c r="M951" i="9"/>
  <c r="L951" i="9"/>
  <c r="K951" i="9"/>
  <c r="J951" i="9"/>
  <c r="I951" i="9"/>
  <c r="H951" i="9"/>
  <c r="G951" i="9"/>
  <c r="F951" i="9"/>
  <c r="E951" i="9"/>
  <c r="C951" i="9"/>
  <c r="M950" i="9"/>
  <c r="L950" i="9"/>
  <c r="K950" i="9"/>
  <c r="J950" i="9"/>
  <c r="I950" i="9"/>
  <c r="H950" i="9"/>
  <c r="G950" i="9"/>
  <c r="F950" i="9"/>
  <c r="E950" i="9"/>
  <c r="C950" i="9"/>
  <c r="M949" i="9"/>
  <c r="L949" i="9"/>
  <c r="K949" i="9"/>
  <c r="J949" i="9"/>
  <c r="I949" i="9"/>
  <c r="H949" i="9"/>
  <c r="G949" i="9"/>
  <c r="F949" i="9"/>
  <c r="E949" i="9"/>
  <c r="C949" i="9"/>
  <c r="M948" i="9"/>
  <c r="L948" i="9"/>
  <c r="K948" i="9"/>
  <c r="J948" i="9"/>
  <c r="I948" i="9"/>
  <c r="H948" i="9"/>
  <c r="G948" i="9"/>
  <c r="F948" i="9"/>
  <c r="E948" i="9"/>
  <c r="C948" i="9"/>
  <c r="M947" i="9"/>
  <c r="L947" i="9"/>
  <c r="K947" i="9"/>
  <c r="J947" i="9"/>
  <c r="I947" i="9"/>
  <c r="H947" i="9"/>
  <c r="G947" i="9"/>
  <c r="F947" i="9"/>
  <c r="E947" i="9"/>
  <c r="C947" i="9"/>
  <c r="M946" i="9"/>
  <c r="L946" i="9"/>
  <c r="K946" i="9"/>
  <c r="J946" i="9"/>
  <c r="I946" i="9"/>
  <c r="H946" i="9"/>
  <c r="G946" i="9"/>
  <c r="F946" i="9"/>
  <c r="E946" i="9"/>
  <c r="C946" i="9"/>
  <c r="M945" i="9"/>
  <c r="L945" i="9"/>
  <c r="K945" i="9"/>
  <c r="J945" i="9"/>
  <c r="I945" i="9"/>
  <c r="H945" i="9"/>
  <c r="G945" i="9"/>
  <c r="F945" i="9"/>
  <c r="E945" i="9"/>
  <c r="C945" i="9"/>
  <c r="M944" i="9"/>
  <c r="L944" i="9"/>
  <c r="K944" i="9"/>
  <c r="J944" i="9"/>
  <c r="I944" i="9"/>
  <c r="H944" i="9"/>
  <c r="G944" i="9"/>
  <c r="F944" i="9"/>
  <c r="E944" i="9"/>
  <c r="C944" i="9"/>
  <c r="M943" i="9"/>
  <c r="L943" i="9"/>
  <c r="K943" i="9"/>
  <c r="J943" i="9"/>
  <c r="I943" i="9"/>
  <c r="H943" i="9"/>
  <c r="G943" i="9"/>
  <c r="F943" i="9"/>
  <c r="E943" i="9"/>
  <c r="C943" i="9"/>
  <c r="M942" i="9"/>
  <c r="L942" i="9"/>
  <c r="K942" i="9"/>
  <c r="J942" i="9"/>
  <c r="I942" i="9"/>
  <c r="H942" i="9"/>
  <c r="G942" i="9"/>
  <c r="F942" i="9"/>
  <c r="E942" i="9"/>
  <c r="C942" i="9"/>
  <c r="M941" i="9"/>
  <c r="L941" i="9"/>
  <c r="K941" i="9"/>
  <c r="J941" i="9"/>
  <c r="I941" i="9"/>
  <c r="H941" i="9"/>
  <c r="G941" i="9"/>
  <c r="F941" i="9"/>
  <c r="E941" i="9"/>
  <c r="C941" i="9"/>
  <c r="M940" i="9"/>
  <c r="L940" i="9"/>
  <c r="K940" i="9"/>
  <c r="J940" i="9"/>
  <c r="I940" i="9"/>
  <c r="H940" i="9"/>
  <c r="G940" i="9"/>
  <c r="F940" i="9"/>
  <c r="E940" i="9"/>
  <c r="C940" i="9"/>
  <c r="M939" i="9"/>
  <c r="L939" i="9"/>
  <c r="K939" i="9"/>
  <c r="J939" i="9"/>
  <c r="I939" i="9"/>
  <c r="H939" i="9"/>
  <c r="G939" i="9"/>
  <c r="F939" i="9"/>
  <c r="E939" i="9"/>
  <c r="C939" i="9"/>
  <c r="M938" i="9"/>
  <c r="L938" i="9"/>
  <c r="K938" i="9"/>
  <c r="J938" i="9"/>
  <c r="I938" i="9"/>
  <c r="H938" i="9"/>
  <c r="G938" i="9"/>
  <c r="F938" i="9"/>
  <c r="E938" i="9"/>
  <c r="C938" i="9"/>
  <c r="M937" i="9"/>
  <c r="L937" i="9"/>
  <c r="K937" i="9"/>
  <c r="J937" i="9"/>
  <c r="I937" i="9"/>
  <c r="H937" i="9"/>
  <c r="G937" i="9"/>
  <c r="F937" i="9"/>
  <c r="E937" i="9"/>
  <c r="C937" i="9"/>
  <c r="M936" i="9"/>
  <c r="L936" i="9"/>
  <c r="K936" i="9"/>
  <c r="J936" i="9"/>
  <c r="I936" i="9"/>
  <c r="H936" i="9"/>
  <c r="G936" i="9"/>
  <c r="F936" i="9"/>
  <c r="E936" i="9"/>
  <c r="C936" i="9"/>
  <c r="M935" i="9"/>
  <c r="L935" i="9"/>
  <c r="K935" i="9"/>
  <c r="J935" i="9"/>
  <c r="I935" i="9"/>
  <c r="H935" i="9"/>
  <c r="G935" i="9"/>
  <c r="F935" i="9"/>
  <c r="E935" i="9"/>
  <c r="C935" i="9"/>
  <c r="M934" i="9"/>
  <c r="L934" i="9"/>
  <c r="K934" i="9"/>
  <c r="J934" i="9"/>
  <c r="I934" i="9"/>
  <c r="H934" i="9"/>
  <c r="G934" i="9"/>
  <c r="F934" i="9"/>
  <c r="E934" i="9"/>
  <c r="C934" i="9"/>
  <c r="M933" i="9"/>
  <c r="L933" i="9"/>
  <c r="K933" i="9"/>
  <c r="J933" i="9"/>
  <c r="I933" i="9"/>
  <c r="H933" i="9"/>
  <c r="G933" i="9"/>
  <c r="F933" i="9"/>
  <c r="E933" i="9"/>
  <c r="C933" i="9"/>
  <c r="M932" i="9"/>
  <c r="L932" i="9"/>
  <c r="K932" i="9"/>
  <c r="J932" i="9"/>
  <c r="I932" i="9"/>
  <c r="H932" i="9"/>
  <c r="G932" i="9"/>
  <c r="F932" i="9"/>
  <c r="E932" i="9"/>
  <c r="C932" i="9"/>
  <c r="M931" i="9"/>
  <c r="L931" i="9"/>
  <c r="K931" i="9"/>
  <c r="J931" i="9"/>
  <c r="I931" i="9"/>
  <c r="H931" i="9"/>
  <c r="G931" i="9"/>
  <c r="F931" i="9"/>
  <c r="E931" i="9"/>
  <c r="C931" i="9"/>
  <c r="M930" i="9"/>
  <c r="L930" i="9"/>
  <c r="K930" i="9"/>
  <c r="J930" i="9"/>
  <c r="I930" i="9"/>
  <c r="H930" i="9"/>
  <c r="G930" i="9"/>
  <c r="F930" i="9"/>
  <c r="E930" i="9"/>
  <c r="C930" i="9"/>
  <c r="M929" i="9"/>
  <c r="L929" i="9"/>
  <c r="K929" i="9"/>
  <c r="J929" i="9"/>
  <c r="I929" i="9"/>
  <c r="H929" i="9"/>
  <c r="G929" i="9"/>
  <c r="F929" i="9"/>
  <c r="E929" i="9"/>
  <c r="C929" i="9"/>
  <c r="M928" i="9"/>
  <c r="L928" i="9"/>
  <c r="K928" i="9"/>
  <c r="J928" i="9"/>
  <c r="I928" i="9"/>
  <c r="H928" i="9"/>
  <c r="G928" i="9"/>
  <c r="F928" i="9"/>
  <c r="E928" i="9"/>
  <c r="C928" i="9"/>
  <c r="M927" i="9"/>
  <c r="L927" i="9"/>
  <c r="K927" i="9"/>
  <c r="J927" i="9"/>
  <c r="I927" i="9"/>
  <c r="H927" i="9"/>
  <c r="G927" i="9"/>
  <c r="F927" i="9"/>
  <c r="E927" i="9"/>
  <c r="C927" i="9"/>
  <c r="M926" i="9"/>
  <c r="L926" i="9"/>
  <c r="K926" i="9"/>
  <c r="J926" i="9"/>
  <c r="I926" i="9"/>
  <c r="H926" i="9"/>
  <c r="G926" i="9"/>
  <c r="F926" i="9"/>
  <c r="E926" i="9"/>
  <c r="C926" i="9"/>
  <c r="M925" i="9"/>
  <c r="L925" i="9"/>
  <c r="K925" i="9"/>
  <c r="J925" i="9"/>
  <c r="I925" i="9"/>
  <c r="H925" i="9"/>
  <c r="G925" i="9"/>
  <c r="F925" i="9"/>
  <c r="E925" i="9"/>
  <c r="C925" i="9"/>
  <c r="M924" i="9"/>
  <c r="L924" i="9"/>
  <c r="K924" i="9"/>
  <c r="J924" i="9"/>
  <c r="I924" i="9"/>
  <c r="H924" i="9"/>
  <c r="G924" i="9"/>
  <c r="F924" i="9"/>
  <c r="E924" i="9"/>
  <c r="C924" i="9"/>
  <c r="M923" i="9"/>
  <c r="L923" i="9"/>
  <c r="K923" i="9"/>
  <c r="J923" i="9"/>
  <c r="I923" i="9"/>
  <c r="H923" i="9"/>
  <c r="G923" i="9"/>
  <c r="F923" i="9"/>
  <c r="E923" i="9"/>
  <c r="C923" i="9"/>
  <c r="M922" i="9"/>
  <c r="L922" i="9"/>
  <c r="K922" i="9"/>
  <c r="J922" i="9"/>
  <c r="I922" i="9"/>
  <c r="H922" i="9"/>
  <c r="G922" i="9"/>
  <c r="F922" i="9"/>
  <c r="E922" i="9"/>
  <c r="C922" i="9"/>
  <c r="M921" i="9"/>
  <c r="L921" i="9"/>
  <c r="K921" i="9"/>
  <c r="J921" i="9"/>
  <c r="I921" i="9"/>
  <c r="H921" i="9"/>
  <c r="G921" i="9"/>
  <c r="F921" i="9"/>
  <c r="E921" i="9"/>
  <c r="C921" i="9"/>
  <c r="M920" i="9"/>
  <c r="L920" i="9"/>
  <c r="K920" i="9"/>
  <c r="J920" i="9"/>
  <c r="I920" i="9"/>
  <c r="H920" i="9"/>
  <c r="G920" i="9"/>
  <c r="F920" i="9"/>
  <c r="E920" i="9"/>
  <c r="C920" i="9"/>
  <c r="M919" i="9"/>
  <c r="L919" i="9"/>
  <c r="K919" i="9"/>
  <c r="J919" i="9"/>
  <c r="I919" i="9"/>
  <c r="H919" i="9"/>
  <c r="G919" i="9"/>
  <c r="F919" i="9"/>
  <c r="E919" i="9"/>
  <c r="C919" i="9"/>
  <c r="M918" i="9"/>
  <c r="L918" i="9"/>
  <c r="K918" i="9"/>
  <c r="J918" i="9"/>
  <c r="I918" i="9"/>
  <c r="H918" i="9"/>
  <c r="G918" i="9"/>
  <c r="F918" i="9"/>
  <c r="E918" i="9"/>
  <c r="C918" i="9"/>
  <c r="M917" i="9"/>
  <c r="L917" i="9"/>
  <c r="K917" i="9"/>
  <c r="J917" i="9"/>
  <c r="I917" i="9"/>
  <c r="H917" i="9"/>
  <c r="G917" i="9"/>
  <c r="F917" i="9"/>
  <c r="E917" i="9"/>
  <c r="C917" i="9"/>
  <c r="M916" i="9"/>
  <c r="L916" i="9"/>
  <c r="K916" i="9"/>
  <c r="J916" i="9"/>
  <c r="I916" i="9"/>
  <c r="H916" i="9"/>
  <c r="G916" i="9"/>
  <c r="F916" i="9"/>
  <c r="E916" i="9"/>
  <c r="C916" i="9"/>
  <c r="M915" i="9"/>
  <c r="L915" i="9"/>
  <c r="K915" i="9"/>
  <c r="J915" i="9"/>
  <c r="I915" i="9"/>
  <c r="H915" i="9"/>
  <c r="G915" i="9"/>
  <c r="F915" i="9"/>
  <c r="E915" i="9"/>
  <c r="C915" i="9"/>
  <c r="M914" i="9"/>
  <c r="L914" i="9"/>
  <c r="K914" i="9"/>
  <c r="J914" i="9"/>
  <c r="I914" i="9"/>
  <c r="H914" i="9"/>
  <c r="G914" i="9"/>
  <c r="F914" i="9"/>
  <c r="E914" i="9"/>
  <c r="C914" i="9"/>
  <c r="M913" i="9"/>
  <c r="L913" i="9"/>
  <c r="K913" i="9"/>
  <c r="J913" i="9"/>
  <c r="I913" i="9"/>
  <c r="H913" i="9"/>
  <c r="G913" i="9"/>
  <c r="F913" i="9"/>
  <c r="E913" i="9"/>
  <c r="C913" i="9"/>
  <c r="M912" i="9"/>
  <c r="L912" i="9"/>
  <c r="K912" i="9"/>
  <c r="J912" i="9"/>
  <c r="I912" i="9"/>
  <c r="H912" i="9"/>
  <c r="G912" i="9"/>
  <c r="F912" i="9"/>
  <c r="E912" i="9"/>
  <c r="C912" i="9"/>
  <c r="M911" i="9"/>
  <c r="L911" i="9"/>
  <c r="K911" i="9"/>
  <c r="J911" i="9"/>
  <c r="I911" i="9"/>
  <c r="H911" i="9"/>
  <c r="G911" i="9"/>
  <c r="F911" i="9"/>
  <c r="E911" i="9"/>
  <c r="C911" i="9"/>
  <c r="M910" i="9"/>
  <c r="L910" i="9"/>
  <c r="K910" i="9"/>
  <c r="J910" i="9"/>
  <c r="I910" i="9"/>
  <c r="H910" i="9"/>
  <c r="G910" i="9"/>
  <c r="F910" i="9"/>
  <c r="E910" i="9"/>
  <c r="C910" i="9"/>
  <c r="M909" i="9"/>
  <c r="L909" i="9"/>
  <c r="K909" i="9"/>
  <c r="J909" i="9"/>
  <c r="I909" i="9"/>
  <c r="H909" i="9"/>
  <c r="G909" i="9"/>
  <c r="F909" i="9"/>
  <c r="E909" i="9"/>
  <c r="C909" i="9"/>
  <c r="M908" i="9"/>
  <c r="L908" i="9"/>
  <c r="K908" i="9"/>
  <c r="J908" i="9"/>
  <c r="I908" i="9"/>
  <c r="H908" i="9"/>
  <c r="G908" i="9"/>
  <c r="F908" i="9"/>
  <c r="E908" i="9"/>
  <c r="C908" i="9"/>
  <c r="M907" i="9"/>
  <c r="L907" i="9"/>
  <c r="K907" i="9"/>
  <c r="J907" i="9"/>
  <c r="I907" i="9"/>
  <c r="H907" i="9"/>
  <c r="G907" i="9"/>
  <c r="F907" i="9"/>
  <c r="E907" i="9"/>
  <c r="C907" i="9"/>
  <c r="M906" i="9"/>
  <c r="L906" i="9"/>
  <c r="K906" i="9"/>
  <c r="J906" i="9"/>
  <c r="I906" i="9"/>
  <c r="H906" i="9"/>
  <c r="G906" i="9"/>
  <c r="F906" i="9"/>
  <c r="E906" i="9"/>
  <c r="C906" i="9"/>
  <c r="M905" i="9"/>
  <c r="L905" i="9"/>
  <c r="K905" i="9"/>
  <c r="J905" i="9"/>
  <c r="I905" i="9"/>
  <c r="H905" i="9"/>
  <c r="G905" i="9"/>
  <c r="F905" i="9"/>
  <c r="E905" i="9"/>
  <c r="C905" i="9"/>
  <c r="M904" i="9"/>
  <c r="L904" i="9"/>
  <c r="K904" i="9"/>
  <c r="J904" i="9"/>
  <c r="I904" i="9"/>
  <c r="H904" i="9"/>
  <c r="G904" i="9"/>
  <c r="F904" i="9"/>
  <c r="E904" i="9"/>
  <c r="C904" i="9"/>
  <c r="M903" i="9"/>
  <c r="L903" i="9"/>
  <c r="K903" i="9"/>
  <c r="J903" i="9"/>
  <c r="I903" i="9"/>
  <c r="H903" i="9"/>
  <c r="G903" i="9"/>
  <c r="F903" i="9"/>
  <c r="E903" i="9"/>
  <c r="C903" i="9"/>
  <c r="M902" i="9"/>
  <c r="L902" i="9"/>
  <c r="K902" i="9"/>
  <c r="J902" i="9"/>
  <c r="I902" i="9"/>
  <c r="H902" i="9"/>
  <c r="G902" i="9"/>
  <c r="F902" i="9"/>
  <c r="E902" i="9"/>
  <c r="C902" i="9"/>
  <c r="M901" i="9"/>
  <c r="L901" i="9"/>
  <c r="K901" i="9"/>
  <c r="J901" i="9"/>
  <c r="I901" i="9"/>
  <c r="H901" i="9"/>
  <c r="G901" i="9"/>
  <c r="F901" i="9"/>
  <c r="E901" i="9"/>
  <c r="C901" i="9"/>
  <c r="M900" i="9"/>
  <c r="L900" i="9"/>
  <c r="K900" i="9"/>
  <c r="J900" i="9"/>
  <c r="I900" i="9"/>
  <c r="H900" i="9"/>
  <c r="G900" i="9"/>
  <c r="F900" i="9"/>
  <c r="E900" i="9"/>
  <c r="C900" i="9"/>
  <c r="M899" i="9"/>
  <c r="L899" i="9"/>
  <c r="K899" i="9"/>
  <c r="J899" i="9"/>
  <c r="I899" i="9"/>
  <c r="H899" i="9"/>
  <c r="G899" i="9"/>
  <c r="F899" i="9"/>
  <c r="E899" i="9"/>
  <c r="C899" i="9"/>
  <c r="M898" i="9"/>
  <c r="L898" i="9"/>
  <c r="K898" i="9"/>
  <c r="J898" i="9"/>
  <c r="I898" i="9"/>
  <c r="H898" i="9"/>
  <c r="G898" i="9"/>
  <c r="F898" i="9"/>
  <c r="E898" i="9"/>
  <c r="C898" i="9"/>
  <c r="M897" i="9"/>
  <c r="L897" i="9"/>
  <c r="K897" i="9"/>
  <c r="J897" i="9"/>
  <c r="I897" i="9"/>
  <c r="H897" i="9"/>
  <c r="G897" i="9"/>
  <c r="F897" i="9"/>
  <c r="E897" i="9"/>
  <c r="C897" i="9"/>
  <c r="M896" i="9"/>
  <c r="L896" i="9"/>
  <c r="K896" i="9"/>
  <c r="J896" i="9"/>
  <c r="I896" i="9"/>
  <c r="H896" i="9"/>
  <c r="G896" i="9"/>
  <c r="F896" i="9"/>
  <c r="E896" i="9"/>
  <c r="C896" i="9"/>
  <c r="M895" i="9"/>
  <c r="L895" i="9"/>
  <c r="K895" i="9"/>
  <c r="J895" i="9"/>
  <c r="I895" i="9"/>
  <c r="H895" i="9"/>
  <c r="G895" i="9"/>
  <c r="F895" i="9"/>
  <c r="E895" i="9"/>
  <c r="C895" i="9"/>
  <c r="M894" i="9"/>
  <c r="L894" i="9"/>
  <c r="K894" i="9"/>
  <c r="J894" i="9"/>
  <c r="I894" i="9"/>
  <c r="H894" i="9"/>
  <c r="G894" i="9"/>
  <c r="F894" i="9"/>
  <c r="E894" i="9"/>
  <c r="C894" i="9"/>
  <c r="M893" i="9"/>
  <c r="L893" i="9"/>
  <c r="K893" i="9"/>
  <c r="J893" i="9"/>
  <c r="I893" i="9"/>
  <c r="H893" i="9"/>
  <c r="G893" i="9"/>
  <c r="F893" i="9"/>
  <c r="E893" i="9"/>
  <c r="C893" i="9"/>
  <c r="M892" i="9"/>
  <c r="L892" i="9"/>
  <c r="K892" i="9"/>
  <c r="J892" i="9"/>
  <c r="I892" i="9"/>
  <c r="H892" i="9"/>
  <c r="G892" i="9"/>
  <c r="F892" i="9"/>
  <c r="E892" i="9"/>
  <c r="C892" i="9"/>
  <c r="M891" i="9"/>
  <c r="L891" i="9"/>
  <c r="K891" i="9"/>
  <c r="J891" i="9"/>
  <c r="I891" i="9"/>
  <c r="H891" i="9"/>
  <c r="G891" i="9"/>
  <c r="F891" i="9"/>
  <c r="E891" i="9"/>
  <c r="C891" i="9"/>
  <c r="M890" i="9"/>
  <c r="L890" i="9"/>
  <c r="K890" i="9"/>
  <c r="J890" i="9"/>
  <c r="I890" i="9"/>
  <c r="H890" i="9"/>
  <c r="G890" i="9"/>
  <c r="F890" i="9"/>
  <c r="E890" i="9"/>
  <c r="C890" i="9"/>
  <c r="M889" i="9"/>
  <c r="L889" i="9"/>
  <c r="K889" i="9"/>
  <c r="J889" i="9"/>
  <c r="I889" i="9"/>
  <c r="H889" i="9"/>
  <c r="G889" i="9"/>
  <c r="F889" i="9"/>
  <c r="E889" i="9"/>
  <c r="C889" i="9"/>
  <c r="M888" i="9"/>
  <c r="L888" i="9"/>
  <c r="K888" i="9"/>
  <c r="J888" i="9"/>
  <c r="I888" i="9"/>
  <c r="H888" i="9"/>
  <c r="G888" i="9"/>
  <c r="F888" i="9"/>
  <c r="E888" i="9"/>
  <c r="C888" i="9"/>
  <c r="M887" i="9"/>
  <c r="L887" i="9"/>
  <c r="K887" i="9"/>
  <c r="J887" i="9"/>
  <c r="I887" i="9"/>
  <c r="H887" i="9"/>
  <c r="G887" i="9"/>
  <c r="F887" i="9"/>
  <c r="E887" i="9"/>
  <c r="C887" i="9"/>
  <c r="M886" i="9"/>
  <c r="L886" i="9"/>
  <c r="K886" i="9"/>
  <c r="J886" i="9"/>
  <c r="I886" i="9"/>
  <c r="H886" i="9"/>
  <c r="G886" i="9"/>
  <c r="F886" i="9"/>
  <c r="E886" i="9"/>
  <c r="C886" i="9"/>
  <c r="M885" i="9"/>
  <c r="L885" i="9"/>
  <c r="K885" i="9"/>
  <c r="J885" i="9"/>
  <c r="I885" i="9"/>
  <c r="H885" i="9"/>
  <c r="G885" i="9"/>
  <c r="F885" i="9"/>
  <c r="E885" i="9"/>
  <c r="C885" i="9"/>
  <c r="M884" i="9"/>
  <c r="L884" i="9"/>
  <c r="K884" i="9"/>
  <c r="J884" i="9"/>
  <c r="I884" i="9"/>
  <c r="H884" i="9"/>
  <c r="G884" i="9"/>
  <c r="F884" i="9"/>
  <c r="E884" i="9"/>
  <c r="C884" i="9"/>
  <c r="M883" i="9"/>
  <c r="L883" i="9"/>
  <c r="K883" i="9"/>
  <c r="J883" i="9"/>
  <c r="I883" i="9"/>
  <c r="H883" i="9"/>
  <c r="G883" i="9"/>
  <c r="F883" i="9"/>
  <c r="E883" i="9"/>
  <c r="C883" i="9"/>
  <c r="M882" i="9"/>
  <c r="L882" i="9"/>
  <c r="K882" i="9"/>
  <c r="J882" i="9"/>
  <c r="I882" i="9"/>
  <c r="H882" i="9"/>
  <c r="G882" i="9"/>
  <c r="F882" i="9"/>
  <c r="E882" i="9"/>
  <c r="C882" i="9"/>
  <c r="M881" i="9"/>
  <c r="L881" i="9"/>
  <c r="K881" i="9"/>
  <c r="J881" i="9"/>
  <c r="I881" i="9"/>
  <c r="H881" i="9"/>
  <c r="G881" i="9"/>
  <c r="F881" i="9"/>
  <c r="E881" i="9"/>
  <c r="C881" i="9"/>
  <c r="M880" i="9"/>
  <c r="L880" i="9"/>
  <c r="K880" i="9"/>
  <c r="J880" i="9"/>
  <c r="I880" i="9"/>
  <c r="H880" i="9"/>
  <c r="G880" i="9"/>
  <c r="F880" i="9"/>
  <c r="E880" i="9"/>
  <c r="C880" i="9"/>
  <c r="M879" i="9"/>
  <c r="L879" i="9"/>
  <c r="K879" i="9"/>
  <c r="J879" i="9"/>
  <c r="I879" i="9"/>
  <c r="H879" i="9"/>
  <c r="G879" i="9"/>
  <c r="F879" i="9"/>
  <c r="E879" i="9"/>
  <c r="C879" i="9"/>
  <c r="M878" i="9"/>
  <c r="L878" i="9"/>
  <c r="K878" i="9"/>
  <c r="J878" i="9"/>
  <c r="I878" i="9"/>
  <c r="H878" i="9"/>
  <c r="G878" i="9"/>
  <c r="F878" i="9"/>
  <c r="E878" i="9"/>
  <c r="C878" i="9"/>
  <c r="M877" i="9"/>
  <c r="L877" i="9"/>
  <c r="K877" i="9"/>
  <c r="J877" i="9"/>
  <c r="I877" i="9"/>
  <c r="H877" i="9"/>
  <c r="G877" i="9"/>
  <c r="F877" i="9"/>
  <c r="E877" i="9"/>
  <c r="C877" i="9"/>
  <c r="M876" i="9"/>
  <c r="L876" i="9"/>
  <c r="K876" i="9"/>
  <c r="J876" i="9"/>
  <c r="I876" i="9"/>
  <c r="H876" i="9"/>
  <c r="G876" i="9"/>
  <c r="F876" i="9"/>
  <c r="E876" i="9"/>
  <c r="C876" i="9"/>
  <c r="M875" i="9"/>
  <c r="L875" i="9"/>
  <c r="K875" i="9"/>
  <c r="J875" i="9"/>
  <c r="I875" i="9"/>
  <c r="H875" i="9"/>
  <c r="G875" i="9"/>
  <c r="F875" i="9"/>
  <c r="E875" i="9"/>
  <c r="C875" i="9"/>
  <c r="M874" i="9"/>
  <c r="L874" i="9"/>
  <c r="K874" i="9"/>
  <c r="J874" i="9"/>
  <c r="I874" i="9"/>
  <c r="H874" i="9"/>
  <c r="G874" i="9"/>
  <c r="F874" i="9"/>
  <c r="E874" i="9"/>
  <c r="C874" i="9"/>
  <c r="M873" i="9"/>
  <c r="L873" i="9"/>
  <c r="K873" i="9"/>
  <c r="J873" i="9"/>
  <c r="I873" i="9"/>
  <c r="H873" i="9"/>
  <c r="G873" i="9"/>
  <c r="F873" i="9"/>
  <c r="E873" i="9"/>
  <c r="C873" i="9"/>
  <c r="M872" i="9"/>
  <c r="L872" i="9"/>
  <c r="K872" i="9"/>
  <c r="J872" i="9"/>
  <c r="I872" i="9"/>
  <c r="H872" i="9"/>
  <c r="G872" i="9"/>
  <c r="F872" i="9"/>
  <c r="E872" i="9"/>
  <c r="C872" i="9"/>
  <c r="M871" i="9"/>
  <c r="L871" i="9"/>
  <c r="K871" i="9"/>
  <c r="J871" i="9"/>
  <c r="I871" i="9"/>
  <c r="H871" i="9"/>
  <c r="G871" i="9"/>
  <c r="F871" i="9"/>
  <c r="E871" i="9"/>
  <c r="C871" i="9"/>
  <c r="M870" i="9"/>
  <c r="L870" i="9"/>
  <c r="K870" i="9"/>
  <c r="J870" i="9"/>
  <c r="I870" i="9"/>
  <c r="H870" i="9"/>
  <c r="G870" i="9"/>
  <c r="F870" i="9"/>
  <c r="E870" i="9"/>
  <c r="C870" i="9"/>
  <c r="M869" i="9"/>
  <c r="L869" i="9"/>
  <c r="K869" i="9"/>
  <c r="J869" i="9"/>
  <c r="I869" i="9"/>
  <c r="H869" i="9"/>
  <c r="G869" i="9"/>
  <c r="F869" i="9"/>
  <c r="E869" i="9"/>
  <c r="C869" i="9"/>
  <c r="M868" i="9"/>
  <c r="L868" i="9"/>
  <c r="K868" i="9"/>
  <c r="J868" i="9"/>
  <c r="I868" i="9"/>
  <c r="H868" i="9"/>
  <c r="G868" i="9"/>
  <c r="F868" i="9"/>
  <c r="E868" i="9"/>
  <c r="C868" i="9"/>
  <c r="M867" i="9"/>
  <c r="L867" i="9"/>
  <c r="K867" i="9"/>
  <c r="J867" i="9"/>
  <c r="I867" i="9"/>
  <c r="H867" i="9"/>
  <c r="G867" i="9"/>
  <c r="F867" i="9"/>
  <c r="E867" i="9"/>
  <c r="C867" i="9"/>
  <c r="M866" i="9"/>
  <c r="L866" i="9"/>
  <c r="K866" i="9"/>
  <c r="J866" i="9"/>
  <c r="I866" i="9"/>
  <c r="H866" i="9"/>
  <c r="G866" i="9"/>
  <c r="F866" i="9"/>
  <c r="E866" i="9"/>
  <c r="C866" i="9"/>
  <c r="M865" i="9"/>
  <c r="L865" i="9"/>
  <c r="K865" i="9"/>
  <c r="J865" i="9"/>
  <c r="I865" i="9"/>
  <c r="H865" i="9"/>
  <c r="G865" i="9"/>
  <c r="F865" i="9"/>
  <c r="E865" i="9"/>
  <c r="C865" i="9"/>
  <c r="M864" i="9"/>
  <c r="L864" i="9"/>
  <c r="K864" i="9"/>
  <c r="J864" i="9"/>
  <c r="I864" i="9"/>
  <c r="H864" i="9"/>
  <c r="G864" i="9"/>
  <c r="F864" i="9"/>
  <c r="E864" i="9"/>
  <c r="C864" i="9"/>
  <c r="M863" i="9"/>
  <c r="L863" i="9"/>
  <c r="K863" i="9"/>
  <c r="J863" i="9"/>
  <c r="I863" i="9"/>
  <c r="H863" i="9"/>
  <c r="G863" i="9"/>
  <c r="F863" i="9"/>
  <c r="E863" i="9"/>
  <c r="C863" i="9"/>
  <c r="M862" i="9"/>
  <c r="L862" i="9"/>
  <c r="K862" i="9"/>
  <c r="J862" i="9"/>
  <c r="I862" i="9"/>
  <c r="H862" i="9"/>
  <c r="G862" i="9"/>
  <c r="F862" i="9"/>
  <c r="E862" i="9"/>
  <c r="C862" i="9"/>
  <c r="M861" i="9"/>
  <c r="L861" i="9"/>
  <c r="K861" i="9"/>
  <c r="J861" i="9"/>
  <c r="I861" i="9"/>
  <c r="H861" i="9"/>
  <c r="G861" i="9"/>
  <c r="F861" i="9"/>
  <c r="E861" i="9"/>
  <c r="C861" i="9"/>
  <c r="M860" i="9"/>
  <c r="L860" i="9"/>
  <c r="K860" i="9"/>
  <c r="J860" i="9"/>
  <c r="I860" i="9"/>
  <c r="H860" i="9"/>
  <c r="G860" i="9"/>
  <c r="F860" i="9"/>
  <c r="E860" i="9"/>
  <c r="C860" i="9"/>
  <c r="M859" i="9"/>
  <c r="L859" i="9"/>
  <c r="K859" i="9"/>
  <c r="J859" i="9"/>
  <c r="I859" i="9"/>
  <c r="H859" i="9"/>
  <c r="G859" i="9"/>
  <c r="F859" i="9"/>
  <c r="E859" i="9"/>
  <c r="C859" i="9"/>
  <c r="M858" i="9"/>
  <c r="L858" i="9"/>
  <c r="K858" i="9"/>
  <c r="J858" i="9"/>
  <c r="I858" i="9"/>
  <c r="H858" i="9"/>
  <c r="G858" i="9"/>
  <c r="F858" i="9"/>
  <c r="E858" i="9"/>
  <c r="C858" i="9"/>
  <c r="M857" i="9"/>
  <c r="L857" i="9"/>
  <c r="K857" i="9"/>
  <c r="J857" i="9"/>
  <c r="I857" i="9"/>
  <c r="H857" i="9"/>
  <c r="G857" i="9"/>
  <c r="F857" i="9"/>
  <c r="E857" i="9"/>
  <c r="C857" i="9"/>
  <c r="M856" i="9"/>
  <c r="L856" i="9"/>
  <c r="K856" i="9"/>
  <c r="J856" i="9"/>
  <c r="I856" i="9"/>
  <c r="H856" i="9"/>
  <c r="G856" i="9"/>
  <c r="F856" i="9"/>
  <c r="E856" i="9"/>
  <c r="C856" i="9"/>
  <c r="M855" i="9"/>
  <c r="L855" i="9"/>
  <c r="K855" i="9"/>
  <c r="J855" i="9"/>
  <c r="I855" i="9"/>
  <c r="H855" i="9"/>
  <c r="G855" i="9"/>
  <c r="F855" i="9"/>
  <c r="E855" i="9"/>
  <c r="C855" i="9"/>
  <c r="M854" i="9"/>
  <c r="L854" i="9"/>
  <c r="K854" i="9"/>
  <c r="J854" i="9"/>
  <c r="I854" i="9"/>
  <c r="H854" i="9"/>
  <c r="G854" i="9"/>
  <c r="F854" i="9"/>
  <c r="E854" i="9"/>
  <c r="C854" i="9"/>
  <c r="M853" i="9"/>
  <c r="L853" i="9"/>
  <c r="K853" i="9"/>
  <c r="J853" i="9"/>
  <c r="I853" i="9"/>
  <c r="H853" i="9"/>
  <c r="G853" i="9"/>
  <c r="F853" i="9"/>
  <c r="E853" i="9"/>
  <c r="C853" i="9"/>
  <c r="M852" i="9"/>
  <c r="L852" i="9"/>
  <c r="K852" i="9"/>
  <c r="J852" i="9"/>
  <c r="I852" i="9"/>
  <c r="H852" i="9"/>
  <c r="G852" i="9"/>
  <c r="F852" i="9"/>
  <c r="E852" i="9"/>
  <c r="C852" i="9"/>
  <c r="M851" i="9"/>
  <c r="L851" i="9"/>
  <c r="K851" i="9"/>
  <c r="J851" i="9"/>
  <c r="I851" i="9"/>
  <c r="H851" i="9"/>
  <c r="G851" i="9"/>
  <c r="F851" i="9"/>
  <c r="E851" i="9"/>
  <c r="C851" i="9"/>
  <c r="M850" i="9"/>
  <c r="L850" i="9"/>
  <c r="K850" i="9"/>
  <c r="J850" i="9"/>
  <c r="I850" i="9"/>
  <c r="H850" i="9"/>
  <c r="G850" i="9"/>
  <c r="F850" i="9"/>
  <c r="E850" i="9"/>
  <c r="C850" i="9"/>
  <c r="M849" i="9"/>
  <c r="L849" i="9"/>
  <c r="K849" i="9"/>
  <c r="J849" i="9"/>
  <c r="I849" i="9"/>
  <c r="H849" i="9"/>
  <c r="G849" i="9"/>
  <c r="F849" i="9"/>
  <c r="E849" i="9"/>
  <c r="C849" i="9"/>
  <c r="M848" i="9"/>
  <c r="L848" i="9"/>
  <c r="K848" i="9"/>
  <c r="J848" i="9"/>
  <c r="I848" i="9"/>
  <c r="H848" i="9"/>
  <c r="G848" i="9"/>
  <c r="F848" i="9"/>
  <c r="E848" i="9"/>
  <c r="C848" i="9"/>
  <c r="M847" i="9"/>
  <c r="L847" i="9"/>
  <c r="K847" i="9"/>
  <c r="J847" i="9"/>
  <c r="I847" i="9"/>
  <c r="H847" i="9"/>
  <c r="G847" i="9"/>
  <c r="F847" i="9"/>
  <c r="E847" i="9"/>
  <c r="C847" i="9"/>
  <c r="M846" i="9"/>
  <c r="L846" i="9"/>
  <c r="K846" i="9"/>
  <c r="J846" i="9"/>
  <c r="I846" i="9"/>
  <c r="H846" i="9"/>
  <c r="G846" i="9"/>
  <c r="F846" i="9"/>
  <c r="E846" i="9"/>
  <c r="C846" i="9"/>
  <c r="M845" i="9"/>
  <c r="L845" i="9"/>
  <c r="K845" i="9"/>
  <c r="J845" i="9"/>
  <c r="I845" i="9"/>
  <c r="H845" i="9"/>
  <c r="G845" i="9"/>
  <c r="F845" i="9"/>
  <c r="E845" i="9"/>
  <c r="C845" i="9"/>
  <c r="M844" i="9"/>
  <c r="L844" i="9"/>
  <c r="K844" i="9"/>
  <c r="J844" i="9"/>
  <c r="I844" i="9"/>
  <c r="H844" i="9"/>
  <c r="G844" i="9"/>
  <c r="F844" i="9"/>
  <c r="E844" i="9"/>
  <c r="C844" i="9"/>
  <c r="M843" i="9"/>
  <c r="L843" i="9"/>
  <c r="K843" i="9"/>
  <c r="J843" i="9"/>
  <c r="I843" i="9"/>
  <c r="H843" i="9"/>
  <c r="G843" i="9"/>
  <c r="F843" i="9"/>
  <c r="E843" i="9"/>
  <c r="C843" i="9"/>
  <c r="M842" i="9"/>
  <c r="L842" i="9"/>
  <c r="K842" i="9"/>
  <c r="J842" i="9"/>
  <c r="I842" i="9"/>
  <c r="H842" i="9"/>
  <c r="G842" i="9"/>
  <c r="F842" i="9"/>
  <c r="E842" i="9"/>
  <c r="C842" i="9"/>
  <c r="M841" i="9"/>
  <c r="L841" i="9"/>
  <c r="K841" i="9"/>
  <c r="J841" i="9"/>
  <c r="I841" i="9"/>
  <c r="H841" i="9"/>
  <c r="G841" i="9"/>
  <c r="F841" i="9"/>
  <c r="E841" i="9"/>
  <c r="C841" i="9"/>
  <c r="M840" i="9"/>
  <c r="L840" i="9"/>
  <c r="K840" i="9"/>
  <c r="J840" i="9"/>
  <c r="I840" i="9"/>
  <c r="H840" i="9"/>
  <c r="G840" i="9"/>
  <c r="F840" i="9"/>
  <c r="E840" i="9"/>
  <c r="C840" i="9"/>
  <c r="M839" i="9"/>
  <c r="L839" i="9"/>
  <c r="K839" i="9"/>
  <c r="J839" i="9"/>
  <c r="I839" i="9"/>
  <c r="H839" i="9"/>
  <c r="G839" i="9"/>
  <c r="F839" i="9"/>
  <c r="E839" i="9"/>
  <c r="C839" i="9"/>
  <c r="M838" i="9"/>
  <c r="L838" i="9"/>
  <c r="K838" i="9"/>
  <c r="J838" i="9"/>
  <c r="I838" i="9"/>
  <c r="H838" i="9"/>
  <c r="G838" i="9"/>
  <c r="F838" i="9"/>
  <c r="E838" i="9"/>
  <c r="C838" i="9"/>
  <c r="M837" i="9"/>
  <c r="L837" i="9"/>
  <c r="K837" i="9"/>
  <c r="J837" i="9"/>
  <c r="I837" i="9"/>
  <c r="H837" i="9"/>
  <c r="G837" i="9"/>
  <c r="F837" i="9"/>
  <c r="E837" i="9"/>
  <c r="C837" i="9"/>
  <c r="M836" i="9"/>
  <c r="L836" i="9"/>
  <c r="K836" i="9"/>
  <c r="J836" i="9"/>
  <c r="I836" i="9"/>
  <c r="H836" i="9"/>
  <c r="G836" i="9"/>
  <c r="F836" i="9"/>
  <c r="E836" i="9"/>
  <c r="C836" i="9"/>
  <c r="M835" i="9"/>
  <c r="L835" i="9"/>
  <c r="K835" i="9"/>
  <c r="J835" i="9"/>
  <c r="I835" i="9"/>
  <c r="H835" i="9"/>
  <c r="G835" i="9"/>
  <c r="F835" i="9"/>
  <c r="E835" i="9"/>
  <c r="C835" i="9"/>
  <c r="M834" i="9"/>
  <c r="L834" i="9"/>
  <c r="K834" i="9"/>
  <c r="J834" i="9"/>
  <c r="I834" i="9"/>
  <c r="H834" i="9"/>
  <c r="G834" i="9"/>
  <c r="F834" i="9"/>
  <c r="E834" i="9"/>
  <c r="C834" i="9"/>
  <c r="M833" i="9"/>
  <c r="L833" i="9"/>
  <c r="K833" i="9"/>
  <c r="J833" i="9"/>
  <c r="I833" i="9"/>
  <c r="H833" i="9"/>
  <c r="G833" i="9"/>
  <c r="F833" i="9"/>
  <c r="E833" i="9"/>
  <c r="C833" i="9"/>
  <c r="M832" i="9"/>
  <c r="L832" i="9"/>
  <c r="K832" i="9"/>
  <c r="J832" i="9"/>
  <c r="I832" i="9"/>
  <c r="H832" i="9"/>
  <c r="G832" i="9"/>
  <c r="F832" i="9"/>
  <c r="E832" i="9"/>
  <c r="C832" i="9"/>
  <c r="M831" i="9"/>
  <c r="L831" i="9"/>
  <c r="K831" i="9"/>
  <c r="J831" i="9"/>
  <c r="I831" i="9"/>
  <c r="H831" i="9"/>
  <c r="G831" i="9"/>
  <c r="F831" i="9"/>
  <c r="E831" i="9"/>
  <c r="C831" i="9"/>
  <c r="M830" i="9"/>
  <c r="L830" i="9"/>
  <c r="K830" i="9"/>
  <c r="J830" i="9"/>
  <c r="I830" i="9"/>
  <c r="H830" i="9"/>
  <c r="G830" i="9"/>
  <c r="F830" i="9"/>
  <c r="E830" i="9"/>
  <c r="C830" i="9"/>
  <c r="M829" i="9"/>
  <c r="L829" i="9"/>
  <c r="K829" i="9"/>
  <c r="J829" i="9"/>
  <c r="I829" i="9"/>
  <c r="H829" i="9"/>
  <c r="G829" i="9"/>
  <c r="F829" i="9"/>
  <c r="E829" i="9"/>
  <c r="C829" i="9"/>
  <c r="M828" i="9"/>
  <c r="L828" i="9"/>
  <c r="K828" i="9"/>
  <c r="J828" i="9"/>
  <c r="I828" i="9"/>
  <c r="H828" i="9"/>
  <c r="G828" i="9"/>
  <c r="F828" i="9"/>
  <c r="E828" i="9"/>
  <c r="C828" i="9"/>
  <c r="M827" i="9"/>
  <c r="L827" i="9"/>
  <c r="K827" i="9"/>
  <c r="J827" i="9"/>
  <c r="I827" i="9"/>
  <c r="H827" i="9"/>
  <c r="G827" i="9"/>
  <c r="F827" i="9"/>
  <c r="E827" i="9"/>
  <c r="C827" i="9"/>
  <c r="M826" i="9"/>
  <c r="L826" i="9"/>
  <c r="K826" i="9"/>
  <c r="J826" i="9"/>
  <c r="I826" i="9"/>
  <c r="H826" i="9"/>
  <c r="G826" i="9"/>
  <c r="F826" i="9"/>
  <c r="E826" i="9"/>
  <c r="C826" i="9"/>
  <c r="M825" i="9"/>
  <c r="L825" i="9"/>
  <c r="K825" i="9"/>
  <c r="J825" i="9"/>
  <c r="I825" i="9"/>
  <c r="H825" i="9"/>
  <c r="G825" i="9"/>
  <c r="F825" i="9"/>
  <c r="E825" i="9"/>
  <c r="C825" i="9"/>
  <c r="M824" i="9"/>
  <c r="L824" i="9"/>
  <c r="K824" i="9"/>
  <c r="J824" i="9"/>
  <c r="I824" i="9"/>
  <c r="H824" i="9"/>
  <c r="G824" i="9"/>
  <c r="F824" i="9"/>
  <c r="E824" i="9"/>
  <c r="C824" i="9"/>
  <c r="M823" i="9"/>
  <c r="L823" i="9"/>
  <c r="K823" i="9"/>
  <c r="J823" i="9"/>
  <c r="I823" i="9"/>
  <c r="H823" i="9"/>
  <c r="G823" i="9"/>
  <c r="F823" i="9"/>
  <c r="E823" i="9"/>
  <c r="C823" i="9"/>
  <c r="M822" i="9"/>
  <c r="L822" i="9"/>
  <c r="K822" i="9"/>
  <c r="J822" i="9"/>
  <c r="I822" i="9"/>
  <c r="H822" i="9"/>
  <c r="G822" i="9"/>
  <c r="F822" i="9"/>
  <c r="E822" i="9"/>
  <c r="C822" i="9"/>
  <c r="M821" i="9"/>
  <c r="L821" i="9"/>
  <c r="K821" i="9"/>
  <c r="J821" i="9"/>
  <c r="I821" i="9"/>
  <c r="H821" i="9"/>
  <c r="G821" i="9"/>
  <c r="F821" i="9"/>
  <c r="E821" i="9"/>
  <c r="C821" i="9"/>
  <c r="M820" i="9"/>
  <c r="L820" i="9"/>
  <c r="K820" i="9"/>
  <c r="J820" i="9"/>
  <c r="I820" i="9"/>
  <c r="H820" i="9"/>
  <c r="G820" i="9"/>
  <c r="F820" i="9"/>
  <c r="E820" i="9"/>
  <c r="C820" i="9"/>
  <c r="M819" i="9"/>
  <c r="L819" i="9"/>
  <c r="K819" i="9"/>
  <c r="J819" i="9"/>
  <c r="I819" i="9"/>
  <c r="H819" i="9"/>
  <c r="G819" i="9"/>
  <c r="F819" i="9"/>
  <c r="E819" i="9"/>
  <c r="C819" i="9"/>
  <c r="M818" i="9"/>
  <c r="L818" i="9"/>
  <c r="K818" i="9"/>
  <c r="J818" i="9"/>
  <c r="I818" i="9"/>
  <c r="H818" i="9"/>
  <c r="G818" i="9"/>
  <c r="F818" i="9"/>
  <c r="E818" i="9"/>
  <c r="C818" i="9"/>
  <c r="M817" i="9"/>
  <c r="L817" i="9"/>
  <c r="K817" i="9"/>
  <c r="J817" i="9"/>
  <c r="I817" i="9"/>
  <c r="H817" i="9"/>
  <c r="G817" i="9"/>
  <c r="F817" i="9"/>
  <c r="E817" i="9"/>
  <c r="C817" i="9"/>
  <c r="M816" i="9"/>
  <c r="L816" i="9"/>
  <c r="K816" i="9"/>
  <c r="J816" i="9"/>
  <c r="I816" i="9"/>
  <c r="H816" i="9"/>
  <c r="G816" i="9"/>
  <c r="F816" i="9"/>
  <c r="E816" i="9"/>
  <c r="C816" i="9"/>
  <c r="M815" i="9"/>
  <c r="L815" i="9"/>
  <c r="K815" i="9"/>
  <c r="J815" i="9"/>
  <c r="I815" i="9"/>
  <c r="H815" i="9"/>
  <c r="G815" i="9"/>
  <c r="F815" i="9"/>
  <c r="E815" i="9"/>
  <c r="C815" i="9"/>
  <c r="M814" i="9"/>
  <c r="L814" i="9"/>
  <c r="K814" i="9"/>
  <c r="J814" i="9"/>
  <c r="I814" i="9"/>
  <c r="H814" i="9"/>
  <c r="G814" i="9"/>
  <c r="F814" i="9"/>
  <c r="E814" i="9"/>
  <c r="C814" i="9"/>
  <c r="M813" i="9"/>
  <c r="L813" i="9"/>
  <c r="K813" i="9"/>
  <c r="J813" i="9"/>
  <c r="I813" i="9"/>
  <c r="H813" i="9"/>
  <c r="G813" i="9"/>
  <c r="F813" i="9"/>
  <c r="E813" i="9"/>
  <c r="C813" i="9"/>
  <c r="M812" i="9"/>
  <c r="L812" i="9"/>
  <c r="K812" i="9"/>
  <c r="J812" i="9"/>
  <c r="I812" i="9"/>
  <c r="H812" i="9"/>
  <c r="G812" i="9"/>
  <c r="F812" i="9"/>
  <c r="E812" i="9"/>
  <c r="C812" i="9"/>
  <c r="M811" i="9"/>
  <c r="L811" i="9"/>
  <c r="K811" i="9"/>
  <c r="J811" i="9"/>
  <c r="I811" i="9"/>
  <c r="H811" i="9"/>
  <c r="G811" i="9"/>
  <c r="F811" i="9"/>
  <c r="E811" i="9"/>
  <c r="C811" i="9"/>
  <c r="M810" i="9"/>
  <c r="L810" i="9"/>
  <c r="K810" i="9"/>
  <c r="J810" i="9"/>
  <c r="I810" i="9"/>
  <c r="H810" i="9"/>
  <c r="G810" i="9"/>
  <c r="F810" i="9"/>
  <c r="E810" i="9"/>
  <c r="C810" i="9"/>
  <c r="M809" i="9"/>
  <c r="L809" i="9"/>
  <c r="K809" i="9"/>
  <c r="J809" i="9"/>
  <c r="I809" i="9"/>
  <c r="H809" i="9"/>
  <c r="G809" i="9"/>
  <c r="F809" i="9"/>
  <c r="E809" i="9"/>
  <c r="C809" i="9"/>
  <c r="M808" i="9"/>
  <c r="L808" i="9"/>
  <c r="K808" i="9"/>
  <c r="J808" i="9"/>
  <c r="I808" i="9"/>
  <c r="H808" i="9"/>
  <c r="G808" i="9"/>
  <c r="F808" i="9"/>
  <c r="E808" i="9"/>
  <c r="C808" i="9"/>
  <c r="M807" i="9"/>
  <c r="L807" i="9"/>
  <c r="K807" i="9"/>
  <c r="J807" i="9"/>
  <c r="I807" i="9"/>
  <c r="H807" i="9"/>
  <c r="G807" i="9"/>
  <c r="F807" i="9"/>
  <c r="E807" i="9"/>
  <c r="C807" i="9"/>
  <c r="M806" i="9"/>
  <c r="L806" i="9"/>
  <c r="K806" i="9"/>
  <c r="J806" i="9"/>
  <c r="I806" i="9"/>
  <c r="H806" i="9"/>
  <c r="G806" i="9"/>
  <c r="F806" i="9"/>
  <c r="E806" i="9"/>
  <c r="C806" i="9"/>
  <c r="M805" i="9"/>
  <c r="L805" i="9"/>
  <c r="K805" i="9"/>
  <c r="J805" i="9"/>
  <c r="I805" i="9"/>
  <c r="H805" i="9"/>
  <c r="G805" i="9"/>
  <c r="F805" i="9"/>
  <c r="E805" i="9"/>
  <c r="C805" i="9"/>
  <c r="M804" i="9"/>
  <c r="L804" i="9"/>
  <c r="K804" i="9"/>
  <c r="J804" i="9"/>
  <c r="I804" i="9"/>
  <c r="H804" i="9"/>
  <c r="G804" i="9"/>
  <c r="F804" i="9"/>
  <c r="E804" i="9"/>
  <c r="C804" i="9"/>
  <c r="M803" i="9"/>
  <c r="L803" i="9"/>
  <c r="K803" i="9"/>
  <c r="J803" i="9"/>
  <c r="I803" i="9"/>
  <c r="H803" i="9"/>
  <c r="G803" i="9"/>
  <c r="F803" i="9"/>
  <c r="E803" i="9"/>
  <c r="C803" i="9"/>
  <c r="M802" i="9"/>
  <c r="L802" i="9"/>
  <c r="K802" i="9"/>
  <c r="J802" i="9"/>
  <c r="I802" i="9"/>
  <c r="H802" i="9"/>
  <c r="G802" i="9"/>
  <c r="F802" i="9"/>
  <c r="E802" i="9"/>
  <c r="C802" i="9"/>
  <c r="M801" i="9"/>
  <c r="L801" i="9"/>
  <c r="K801" i="9"/>
  <c r="J801" i="9"/>
  <c r="I801" i="9"/>
  <c r="H801" i="9"/>
  <c r="G801" i="9"/>
  <c r="F801" i="9"/>
  <c r="E801" i="9"/>
  <c r="C801" i="9"/>
  <c r="M800" i="9"/>
  <c r="L800" i="9"/>
  <c r="K800" i="9"/>
  <c r="J800" i="9"/>
  <c r="I800" i="9"/>
  <c r="H800" i="9"/>
  <c r="G800" i="9"/>
  <c r="F800" i="9"/>
  <c r="E800" i="9"/>
  <c r="C800" i="9"/>
  <c r="M799" i="9"/>
  <c r="L799" i="9"/>
  <c r="K799" i="9"/>
  <c r="J799" i="9"/>
  <c r="I799" i="9"/>
  <c r="H799" i="9"/>
  <c r="G799" i="9"/>
  <c r="F799" i="9"/>
  <c r="E799" i="9"/>
  <c r="C799" i="9"/>
  <c r="M798" i="9"/>
  <c r="L798" i="9"/>
  <c r="K798" i="9"/>
  <c r="J798" i="9"/>
  <c r="I798" i="9"/>
  <c r="H798" i="9"/>
  <c r="G798" i="9"/>
  <c r="F798" i="9"/>
  <c r="E798" i="9"/>
  <c r="C798" i="9"/>
  <c r="M797" i="9"/>
  <c r="L797" i="9"/>
  <c r="K797" i="9"/>
  <c r="J797" i="9"/>
  <c r="I797" i="9"/>
  <c r="H797" i="9"/>
  <c r="G797" i="9"/>
  <c r="F797" i="9"/>
  <c r="E797" i="9"/>
  <c r="C797" i="9"/>
  <c r="M796" i="9"/>
  <c r="L796" i="9"/>
  <c r="K796" i="9"/>
  <c r="J796" i="9"/>
  <c r="I796" i="9"/>
  <c r="H796" i="9"/>
  <c r="G796" i="9"/>
  <c r="F796" i="9"/>
  <c r="E796" i="9"/>
  <c r="C796" i="9"/>
  <c r="M795" i="9"/>
  <c r="L795" i="9"/>
  <c r="K795" i="9"/>
  <c r="J795" i="9"/>
  <c r="I795" i="9"/>
  <c r="H795" i="9"/>
  <c r="G795" i="9"/>
  <c r="F795" i="9"/>
  <c r="E795" i="9"/>
  <c r="C795" i="9"/>
  <c r="M794" i="9"/>
  <c r="L794" i="9"/>
  <c r="K794" i="9"/>
  <c r="J794" i="9"/>
  <c r="I794" i="9"/>
  <c r="H794" i="9"/>
  <c r="G794" i="9"/>
  <c r="F794" i="9"/>
  <c r="E794" i="9"/>
  <c r="C794" i="9"/>
  <c r="M793" i="9"/>
  <c r="L793" i="9"/>
  <c r="K793" i="9"/>
  <c r="J793" i="9"/>
  <c r="I793" i="9"/>
  <c r="H793" i="9"/>
  <c r="G793" i="9"/>
  <c r="F793" i="9"/>
  <c r="E793" i="9"/>
  <c r="C793" i="9"/>
  <c r="M792" i="9"/>
  <c r="L792" i="9"/>
  <c r="K792" i="9"/>
  <c r="J792" i="9"/>
  <c r="I792" i="9"/>
  <c r="H792" i="9"/>
  <c r="G792" i="9"/>
  <c r="F792" i="9"/>
  <c r="E792" i="9"/>
  <c r="C792" i="9"/>
  <c r="M791" i="9"/>
  <c r="L791" i="9"/>
  <c r="K791" i="9"/>
  <c r="J791" i="9"/>
  <c r="I791" i="9"/>
  <c r="H791" i="9"/>
  <c r="G791" i="9"/>
  <c r="F791" i="9"/>
  <c r="E791" i="9"/>
  <c r="C791" i="9"/>
  <c r="M790" i="9"/>
  <c r="L790" i="9"/>
  <c r="K790" i="9"/>
  <c r="J790" i="9"/>
  <c r="I790" i="9"/>
  <c r="H790" i="9"/>
  <c r="G790" i="9"/>
  <c r="F790" i="9"/>
  <c r="E790" i="9"/>
  <c r="C790" i="9"/>
  <c r="M789" i="9"/>
  <c r="L789" i="9"/>
  <c r="K789" i="9"/>
  <c r="J789" i="9"/>
  <c r="I789" i="9"/>
  <c r="H789" i="9"/>
  <c r="G789" i="9"/>
  <c r="F789" i="9"/>
  <c r="E789" i="9"/>
  <c r="C789" i="9"/>
  <c r="M788" i="9"/>
  <c r="L788" i="9"/>
  <c r="K788" i="9"/>
  <c r="J788" i="9"/>
  <c r="I788" i="9"/>
  <c r="H788" i="9"/>
  <c r="G788" i="9"/>
  <c r="F788" i="9"/>
  <c r="E788" i="9"/>
  <c r="C788" i="9"/>
  <c r="M787" i="9"/>
  <c r="L787" i="9"/>
  <c r="K787" i="9"/>
  <c r="J787" i="9"/>
  <c r="I787" i="9"/>
  <c r="H787" i="9"/>
  <c r="G787" i="9"/>
  <c r="F787" i="9"/>
  <c r="E787" i="9"/>
  <c r="C787" i="9"/>
  <c r="M786" i="9"/>
  <c r="L786" i="9"/>
  <c r="K786" i="9"/>
  <c r="J786" i="9"/>
  <c r="I786" i="9"/>
  <c r="H786" i="9"/>
  <c r="G786" i="9"/>
  <c r="F786" i="9"/>
  <c r="E786" i="9"/>
  <c r="C786" i="9"/>
  <c r="M785" i="9"/>
  <c r="L785" i="9"/>
  <c r="K785" i="9"/>
  <c r="J785" i="9"/>
  <c r="I785" i="9"/>
  <c r="H785" i="9"/>
  <c r="G785" i="9"/>
  <c r="F785" i="9"/>
  <c r="E785" i="9"/>
  <c r="C785" i="9"/>
  <c r="M784" i="9"/>
  <c r="L784" i="9"/>
  <c r="K784" i="9"/>
  <c r="J784" i="9"/>
  <c r="I784" i="9"/>
  <c r="H784" i="9"/>
  <c r="G784" i="9"/>
  <c r="F784" i="9"/>
  <c r="E784" i="9"/>
  <c r="C784" i="9"/>
  <c r="M783" i="9"/>
  <c r="L783" i="9"/>
  <c r="K783" i="9"/>
  <c r="J783" i="9"/>
  <c r="I783" i="9"/>
  <c r="H783" i="9"/>
  <c r="G783" i="9"/>
  <c r="F783" i="9"/>
  <c r="E783" i="9"/>
  <c r="C783" i="9"/>
  <c r="M782" i="9"/>
  <c r="L782" i="9"/>
  <c r="K782" i="9"/>
  <c r="J782" i="9"/>
  <c r="I782" i="9"/>
  <c r="H782" i="9"/>
  <c r="G782" i="9"/>
  <c r="F782" i="9"/>
  <c r="E782" i="9"/>
  <c r="C782" i="9"/>
  <c r="M781" i="9"/>
  <c r="L781" i="9"/>
  <c r="K781" i="9"/>
  <c r="J781" i="9"/>
  <c r="I781" i="9"/>
  <c r="H781" i="9"/>
  <c r="G781" i="9"/>
  <c r="F781" i="9"/>
  <c r="E781" i="9"/>
  <c r="C781" i="9"/>
  <c r="M780" i="9"/>
  <c r="L780" i="9"/>
  <c r="K780" i="9"/>
  <c r="J780" i="9"/>
  <c r="I780" i="9"/>
  <c r="H780" i="9"/>
  <c r="G780" i="9"/>
  <c r="F780" i="9"/>
  <c r="E780" i="9"/>
  <c r="C780" i="9"/>
  <c r="M779" i="9"/>
  <c r="L779" i="9"/>
  <c r="K779" i="9"/>
  <c r="J779" i="9"/>
  <c r="I779" i="9"/>
  <c r="H779" i="9"/>
  <c r="G779" i="9"/>
  <c r="F779" i="9"/>
  <c r="E779" i="9"/>
  <c r="C779" i="9"/>
  <c r="M778" i="9"/>
  <c r="L778" i="9"/>
  <c r="K778" i="9"/>
  <c r="J778" i="9"/>
  <c r="I778" i="9"/>
  <c r="H778" i="9"/>
  <c r="G778" i="9"/>
  <c r="F778" i="9"/>
  <c r="E778" i="9"/>
  <c r="C778" i="9"/>
  <c r="M777" i="9"/>
  <c r="L777" i="9"/>
  <c r="K777" i="9"/>
  <c r="J777" i="9"/>
  <c r="I777" i="9"/>
  <c r="H777" i="9"/>
  <c r="G777" i="9"/>
  <c r="F777" i="9"/>
  <c r="E777" i="9"/>
  <c r="C777" i="9"/>
  <c r="M776" i="9"/>
  <c r="L776" i="9"/>
  <c r="K776" i="9"/>
  <c r="J776" i="9"/>
  <c r="I776" i="9"/>
  <c r="H776" i="9"/>
  <c r="G776" i="9"/>
  <c r="F776" i="9"/>
  <c r="E776" i="9"/>
  <c r="C776" i="9"/>
  <c r="M775" i="9"/>
  <c r="L775" i="9"/>
  <c r="K775" i="9"/>
  <c r="J775" i="9"/>
  <c r="I775" i="9"/>
  <c r="H775" i="9"/>
  <c r="G775" i="9"/>
  <c r="F775" i="9"/>
  <c r="E775" i="9"/>
  <c r="C775" i="9"/>
  <c r="M774" i="9"/>
  <c r="L774" i="9"/>
  <c r="K774" i="9"/>
  <c r="J774" i="9"/>
  <c r="I774" i="9"/>
  <c r="H774" i="9"/>
  <c r="G774" i="9"/>
  <c r="F774" i="9"/>
  <c r="E774" i="9"/>
  <c r="C774" i="9"/>
  <c r="M773" i="9"/>
  <c r="L773" i="9"/>
  <c r="K773" i="9"/>
  <c r="J773" i="9"/>
  <c r="I773" i="9"/>
  <c r="H773" i="9"/>
  <c r="G773" i="9"/>
  <c r="F773" i="9"/>
  <c r="E773" i="9"/>
  <c r="C773" i="9"/>
  <c r="M772" i="9"/>
  <c r="L772" i="9"/>
  <c r="K772" i="9"/>
  <c r="J772" i="9"/>
  <c r="I772" i="9"/>
  <c r="H772" i="9"/>
  <c r="G772" i="9"/>
  <c r="F772" i="9"/>
  <c r="E772" i="9"/>
  <c r="C772" i="9"/>
  <c r="M771" i="9"/>
  <c r="L771" i="9"/>
  <c r="K771" i="9"/>
  <c r="J771" i="9"/>
  <c r="I771" i="9"/>
  <c r="H771" i="9"/>
  <c r="G771" i="9"/>
  <c r="F771" i="9"/>
  <c r="E771" i="9"/>
  <c r="C771" i="9"/>
  <c r="M770" i="9"/>
  <c r="L770" i="9"/>
  <c r="K770" i="9"/>
  <c r="J770" i="9"/>
  <c r="I770" i="9"/>
  <c r="H770" i="9"/>
  <c r="G770" i="9"/>
  <c r="F770" i="9"/>
  <c r="E770" i="9"/>
  <c r="C770" i="9"/>
  <c r="M769" i="9"/>
  <c r="L769" i="9"/>
  <c r="K769" i="9"/>
  <c r="J769" i="9"/>
  <c r="I769" i="9"/>
  <c r="H769" i="9"/>
  <c r="G769" i="9"/>
  <c r="F769" i="9"/>
  <c r="E769" i="9"/>
  <c r="C769" i="9"/>
  <c r="M768" i="9"/>
  <c r="L768" i="9"/>
  <c r="K768" i="9"/>
  <c r="J768" i="9"/>
  <c r="I768" i="9"/>
  <c r="H768" i="9"/>
  <c r="G768" i="9"/>
  <c r="F768" i="9"/>
  <c r="E768" i="9"/>
  <c r="C768" i="9"/>
  <c r="M767" i="9"/>
  <c r="L767" i="9"/>
  <c r="K767" i="9"/>
  <c r="J767" i="9"/>
  <c r="I767" i="9"/>
  <c r="H767" i="9"/>
  <c r="G767" i="9"/>
  <c r="F767" i="9"/>
  <c r="E767" i="9"/>
  <c r="C767" i="9"/>
  <c r="M766" i="9"/>
  <c r="L766" i="9"/>
  <c r="K766" i="9"/>
  <c r="J766" i="9"/>
  <c r="I766" i="9"/>
  <c r="H766" i="9"/>
  <c r="G766" i="9"/>
  <c r="F766" i="9"/>
  <c r="E766" i="9"/>
  <c r="C766" i="9"/>
  <c r="M765" i="9"/>
  <c r="L765" i="9"/>
  <c r="K765" i="9"/>
  <c r="J765" i="9"/>
  <c r="I765" i="9"/>
  <c r="H765" i="9"/>
  <c r="G765" i="9"/>
  <c r="F765" i="9"/>
  <c r="E765" i="9"/>
  <c r="C765" i="9"/>
  <c r="M764" i="9"/>
  <c r="L764" i="9"/>
  <c r="K764" i="9"/>
  <c r="J764" i="9"/>
  <c r="I764" i="9"/>
  <c r="H764" i="9"/>
  <c r="G764" i="9"/>
  <c r="F764" i="9"/>
  <c r="E764" i="9"/>
  <c r="C764" i="9"/>
  <c r="M763" i="9"/>
  <c r="L763" i="9"/>
  <c r="K763" i="9"/>
  <c r="J763" i="9"/>
  <c r="I763" i="9"/>
  <c r="H763" i="9"/>
  <c r="G763" i="9"/>
  <c r="F763" i="9"/>
  <c r="E763" i="9"/>
  <c r="C763" i="9"/>
  <c r="M762" i="9"/>
  <c r="L762" i="9"/>
  <c r="K762" i="9"/>
  <c r="J762" i="9"/>
  <c r="I762" i="9"/>
  <c r="H762" i="9"/>
  <c r="G762" i="9"/>
  <c r="F762" i="9"/>
  <c r="E762" i="9"/>
  <c r="C762" i="9"/>
  <c r="M761" i="9"/>
  <c r="L761" i="9"/>
  <c r="K761" i="9"/>
  <c r="J761" i="9"/>
  <c r="I761" i="9"/>
  <c r="H761" i="9"/>
  <c r="G761" i="9"/>
  <c r="F761" i="9"/>
  <c r="E761" i="9"/>
  <c r="C761" i="9"/>
  <c r="M760" i="9"/>
  <c r="L760" i="9"/>
  <c r="K760" i="9"/>
  <c r="J760" i="9"/>
  <c r="I760" i="9"/>
  <c r="H760" i="9"/>
  <c r="G760" i="9"/>
  <c r="F760" i="9"/>
  <c r="E760" i="9"/>
  <c r="C760" i="9"/>
  <c r="M759" i="9"/>
  <c r="L759" i="9"/>
  <c r="K759" i="9"/>
  <c r="J759" i="9"/>
  <c r="I759" i="9"/>
  <c r="H759" i="9"/>
  <c r="G759" i="9"/>
  <c r="F759" i="9"/>
  <c r="E759" i="9"/>
  <c r="C759" i="9"/>
  <c r="M758" i="9"/>
  <c r="L758" i="9"/>
  <c r="K758" i="9"/>
  <c r="J758" i="9"/>
  <c r="I758" i="9"/>
  <c r="H758" i="9"/>
  <c r="G758" i="9"/>
  <c r="F758" i="9"/>
  <c r="E758" i="9"/>
  <c r="C758" i="9"/>
  <c r="M757" i="9"/>
  <c r="L757" i="9"/>
  <c r="K757" i="9"/>
  <c r="J757" i="9"/>
  <c r="I757" i="9"/>
  <c r="H757" i="9"/>
  <c r="G757" i="9"/>
  <c r="F757" i="9"/>
  <c r="E757" i="9"/>
  <c r="C757" i="9"/>
  <c r="M756" i="9"/>
  <c r="L756" i="9"/>
  <c r="K756" i="9"/>
  <c r="J756" i="9"/>
  <c r="I756" i="9"/>
  <c r="H756" i="9"/>
  <c r="G756" i="9"/>
  <c r="F756" i="9"/>
  <c r="E756" i="9"/>
  <c r="C756" i="9"/>
  <c r="M755" i="9"/>
  <c r="L755" i="9"/>
  <c r="K755" i="9"/>
  <c r="J755" i="9"/>
  <c r="I755" i="9"/>
  <c r="H755" i="9"/>
  <c r="G755" i="9"/>
  <c r="F755" i="9"/>
  <c r="E755" i="9"/>
  <c r="C755" i="9"/>
  <c r="M754" i="9"/>
  <c r="L754" i="9"/>
  <c r="K754" i="9"/>
  <c r="J754" i="9"/>
  <c r="I754" i="9"/>
  <c r="H754" i="9"/>
  <c r="G754" i="9"/>
  <c r="F754" i="9"/>
  <c r="E754" i="9"/>
  <c r="C754" i="9"/>
  <c r="M753" i="9"/>
  <c r="L753" i="9"/>
  <c r="K753" i="9"/>
  <c r="J753" i="9"/>
  <c r="I753" i="9"/>
  <c r="H753" i="9"/>
  <c r="G753" i="9"/>
  <c r="F753" i="9"/>
  <c r="E753" i="9"/>
  <c r="C753" i="9"/>
  <c r="M752" i="9"/>
  <c r="L752" i="9"/>
  <c r="K752" i="9"/>
  <c r="J752" i="9"/>
  <c r="I752" i="9"/>
  <c r="H752" i="9"/>
  <c r="G752" i="9"/>
  <c r="F752" i="9"/>
  <c r="E752" i="9"/>
  <c r="C752" i="9"/>
  <c r="M751" i="9"/>
  <c r="L751" i="9"/>
  <c r="K751" i="9"/>
  <c r="J751" i="9"/>
  <c r="I751" i="9"/>
  <c r="H751" i="9"/>
  <c r="G751" i="9"/>
  <c r="F751" i="9"/>
  <c r="E751" i="9"/>
  <c r="C751" i="9"/>
  <c r="M750" i="9"/>
  <c r="L750" i="9"/>
  <c r="K750" i="9"/>
  <c r="J750" i="9"/>
  <c r="I750" i="9"/>
  <c r="H750" i="9"/>
  <c r="G750" i="9"/>
  <c r="F750" i="9"/>
  <c r="E750" i="9"/>
  <c r="C750" i="9"/>
  <c r="M749" i="9"/>
  <c r="L749" i="9"/>
  <c r="K749" i="9"/>
  <c r="J749" i="9"/>
  <c r="I749" i="9"/>
  <c r="H749" i="9"/>
  <c r="G749" i="9"/>
  <c r="F749" i="9"/>
  <c r="E749" i="9"/>
  <c r="C749" i="9"/>
  <c r="M748" i="9"/>
  <c r="L748" i="9"/>
  <c r="K748" i="9"/>
  <c r="J748" i="9"/>
  <c r="I748" i="9"/>
  <c r="H748" i="9"/>
  <c r="G748" i="9"/>
  <c r="F748" i="9"/>
  <c r="E748" i="9"/>
  <c r="C748" i="9"/>
  <c r="M747" i="9"/>
  <c r="L747" i="9"/>
  <c r="K747" i="9"/>
  <c r="J747" i="9"/>
  <c r="I747" i="9"/>
  <c r="H747" i="9"/>
  <c r="G747" i="9"/>
  <c r="F747" i="9"/>
  <c r="E747" i="9"/>
  <c r="C747" i="9"/>
  <c r="M746" i="9"/>
  <c r="L746" i="9"/>
  <c r="K746" i="9"/>
  <c r="J746" i="9"/>
  <c r="I746" i="9"/>
  <c r="H746" i="9"/>
  <c r="G746" i="9"/>
  <c r="F746" i="9"/>
  <c r="E746" i="9"/>
  <c r="C746" i="9"/>
  <c r="M745" i="9"/>
  <c r="L745" i="9"/>
  <c r="K745" i="9"/>
  <c r="J745" i="9"/>
  <c r="I745" i="9"/>
  <c r="H745" i="9"/>
  <c r="G745" i="9"/>
  <c r="F745" i="9"/>
  <c r="E745" i="9"/>
  <c r="C745" i="9"/>
  <c r="M744" i="9"/>
  <c r="L744" i="9"/>
  <c r="K744" i="9"/>
  <c r="J744" i="9"/>
  <c r="I744" i="9"/>
  <c r="H744" i="9"/>
  <c r="G744" i="9"/>
  <c r="F744" i="9"/>
  <c r="E744" i="9"/>
  <c r="C744" i="9"/>
  <c r="M743" i="9"/>
  <c r="L743" i="9"/>
  <c r="K743" i="9"/>
  <c r="J743" i="9"/>
  <c r="I743" i="9"/>
  <c r="H743" i="9"/>
  <c r="G743" i="9"/>
  <c r="F743" i="9"/>
  <c r="E743" i="9"/>
  <c r="C743" i="9"/>
  <c r="M742" i="9"/>
  <c r="L742" i="9"/>
  <c r="K742" i="9"/>
  <c r="J742" i="9"/>
  <c r="I742" i="9"/>
  <c r="H742" i="9"/>
  <c r="G742" i="9"/>
  <c r="F742" i="9"/>
  <c r="E742" i="9"/>
  <c r="C742" i="9"/>
  <c r="M741" i="9"/>
  <c r="L741" i="9"/>
  <c r="K741" i="9"/>
  <c r="J741" i="9"/>
  <c r="I741" i="9"/>
  <c r="H741" i="9"/>
  <c r="G741" i="9"/>
  <c r="F741" i="9"/>
  <c r="E741" i="9"/>
  <c r="C741" i="9"/>
  <c r="M740" i="9"/>
  <c r="L740" i="9"/>
  <c r="K740" i="9"/>
  <c r="J740" i="9"/>
  <c r="I740" i="9"/>
  <c r="H740" i="9"/>
  <c r="G740" i="9"/>
  <c r="F740" i="9"/>
  <c r="E740" i="9"/>
  <c r="C740" i="9"/>
  <c r="M739" i="9"/>
  <c r="L739" i="9"/>
  <c r="K739" i="9"/>
  <c r="J739" i="9"/>
  <c r="I739" i="9"/>
  <c r="H739" i="9"/>
  <c r="G739" i="9"/>
  <c r="F739" i="9"/>
  <c r="E739" i="9"/>
  <c r="C739" i="9"/>
  <c r="M738" i="9"/>
  <c r="L738" i="9"/>
  <c r="K738" i="9"/>
  <c r="J738" i="9"/>
  <c r="I738" i="9"/>
  <c r="H738" i="9"/>
  <c r="G738" i="9"/>
  <c r="F738" i="9"/>
  <c r="E738" i="9"/>
  <c r="C738" i="9"/>
  <c r="M737" i="9"/>
  <c r="L737" i="9"/>
  <c r="K737" i="9"/>
  <c r="J737" i="9"/>
  <c r="I737" i="9"/>
  <c r="H737" i="9"/>
  <c r="G737" i="9"/>
  <c r="F737" i="9"/>
  <c r="E737" i="9"/>
  <c r="C737" i="9"/>
  <c r="M736" i="9"/>
  <c r="L736" i="9"/>
  <c r="K736" i="9"/>
  <c r="J736" i="9"/>
  <c r="I736" i="9"/>
  <c r="H736" i="9"/>
  <c r="G736" i="9"/>
  <c r="F736" i="9"/>
  <c r="E736" i="9"/>
  <c r="C736" i="9"/>
  <c r="M735" i="9"/>
  <c r="L735" i="9"/>
  <c r="K735" i="9"/>
  <c r="J735" i="9"/>
  <c r="I735" i="9"/>
  <c r="H735" i="9"/>
  <c r="G735" i="9"/>
  <c r="F735" i="9"/>
  <c r="E735" i="9"/>
  <c r="C735" i="9"/>
  <c r="M734" i="9"/>
  <c r="L734" i="9"/>
  <c r="K734" i="9"/>
  <c r="J734" i="9"/>
  <c r="I734" i="9"/>
  <c r="H734" i="9"/>
  <c r="G734" i="9"/>
  <c r="F734" i="9"/>
  <c r="E734" i="9"/>
  <c r="C734" i="9"/>
  <c r="M733" i="9"/>
  <c r="L733" i="9"/>
  <c r="K733" i="9"/>
  <c r="J733" i="9"/>
  <c r="I733" i="9"/>
  <c r="H733" i="9"/>
  <c r="G733" i="9"/>
  <c r="F733" i="9"/>
  <c r="E733" i="9"/>
  <c r="C733" i="9"/>
  <c r="M732" i="9"/>
  <c r="L732" i="9"/>
  <c r="K732" i="9"/>
  <c r="J732" i="9"/>
  <c r="I732" i="9"/>
  <c r="H732" i="9"/>
  <c r="G732" i="9"/>
  <c r="F732" i="9"/>
  <c r="E732" i="9"/>
  <c r="C732" i="9"/>
  <c r="M731" i="9"/>
  <c r="L731" i="9"/>
  <c r="K731" i="9"/>
  <c r="J731" i="9"/>
  <c r="I731" i="9"/>
  <c r="H731" i="9"/>
  <c r="G731" i="9"/>
  <c r="F731" i="9"/>
  <c r="E731" i="9"/>
  <c r="C731" i="9"/>
  <c r="M730" i="9"/>
  <c r="L730" i="9"/>
  <c r="K730" i="9"/>
  <c r="J730" i="9"/>
  <c r="I730" i="9"/>
  <c r="H730" i="9"/>
  <c r="G730" i="9"/>
  <c r="F730" i="9"/>
  <c r="E730" i="9"/>
  <c r="C730" i="9"/>
  <c r="M729" i="9"/>
  <c r="L729" i="9"/>
  <c r="K729" i="9"/>
  <c r="J729" i="9"/>
  <c r="I729" i="9"/>
  <c r="H729" i="9"/>
  <c r="G729" i="9"/>
  <c r="F729" i="9"/>
  <c r="E729" i="9"/>
  <c r="C729" i="9"/>
  <c r="M728" i="9"/>
  <c r="L728" i="9"/>
  <c r="K728" i="9"/>
  <c r="J728" i="9"/>
  <c r="I728" i="9"/>
  <c r="H728" i="9"/>
  <c r="G728" i="9"/>
  <c r="F728" i="9"/>
  <c r="E728" i="9"/>
  <c r="C728" i="9"/>
  <c r="M727" i="9"/>
  <c r="L727" i="9"/>
  <c r="K727" i="9"/>
  <c r="J727" i="9"/>
  <c r="I727" i="9"/>
  <c r="H727" i="9"/>
  <c r="G727" i="9"/>
  <c r="F727" i="9"/>
  <c r="E727" i="9"/>
  <c r="C727" i="9"/>
  <c r="M726" i="9"/>
  <c r="L726" i="9"/>
  <c r="K726" i="9"/>
  <c r="J726" i="9"/>
  <c r="I726" i="9"/>
  <c r="H726" i="9"/>
  <c r="G726" i="9"/>
  <c r="F726" i="9"/>
  <c r="E726" i="9"/>
  <c r="C726" i="9"/>
  <c r="M725" i="9"/>
  <c r="L725" i="9"/>
  <c r="K725" i="9"/>
  <c r="J725" i="9"/>
  <c r="I725" i="9"/>
  <c r="H725" i="9"/>
  <c r="G725" i="9"/>
  <c r="F725" i="9"/>
  <c r="E725" i="9"/>
  <c r="C725" i="9"/>
  <c r="M724" i="9"/>
  <c r="L724" i="9"/>
  <c r="K724" i="9"/>
  <c r="J724" i="9"/>
  <c r="I724" i="9"/>
  <c r="H724" i="9"/>
  <c r="G724" i="9"/>
  <c r="F724" i="9"/>
  <c r="E724" i="9"/>
  <c r="C724" i="9"/>
  <c r="M723" i="9"/>
  <c r="L723" i="9"/>
  <c r="K723" i="9"/>
  <c r="J723" i="9"/>
  <c r="I723" i="9"/>
  <c r="H723" i="9"/>
  <c r="G723" i="9"/>
  <c r="F723" i="9"/>
  <c r="E723" i="9"/>
  <c r="C723" i="9"/>
  <c r="M722" i="9"/>
  <c r="L722" i="9"/>
  <c r="K722" i="9"/>
  <c r="J722" i="9"/>
  <c r="I722" i="9"/>
  <c r="H722" i="9"/>
  <c r="G722" i="9"/>
  <c r="F722" i="9"/>
  <c r="E722" i="9"/>
  <c r="C722" i="9"/>
  <c r="M721" i="9"/>
  <c r="L721" i="9"/>
  <c r="K721" i="9"/>
  <c r="J721" i="9"/>
  <c r="I721" i="9"/>
  <c r="H721" i="9"/>
  <c r="G721" i="9"/>
  <c r="F721" i="9"/>
  <c r="E721" i="9"/>
  <c r="C721" i="9"/>
  <c r="M720" i="9"/>
  <c r="L720" i="9"/>
  <c r="K720" i="9"/>
  <c r="J720" i="9"/>
  <c r="I720" i="9"/>
  <c r="H720" i="9"/>
  <c r="G720" i="9"/>
  <c r="F720" i="9"/>
  <c r="E720" i="9"/>
  <c r="C720" i="9"/>
  <c r="M719" i="9"/>
  <c r="L719" i="9"/>
  <c r="K719" i="9"/>
  <c r="J719" i="9"/>
  <c r="I719" i="9"/>
  <c r="H719" i="9"/>
  <c r="G719" i="9"/>
  <c r="F719" i="9"/>
  <c r="E719" i="9"/>
  <c r="C719" i="9"/>
  <c r="M718" i="9"/>
  <c r="L718" i="9"/>
  <c r="K718" i="9"/>
  <c r="J718" i="9"/>
  <c r="I718" i="9"/>
  <c r="H718" i="9"/>
  <c r="G718" i="9"/>
  <c r="F718" i="9"/>
  <c r="E718" i="9"/>
  <c r="C718" i="9"/>
  <c r="M717" i="9"/>
  <c r="L717" i="9"/>
  <c r="K717" i="9"/>
  <c r="J717" i="9"/>
  <c r="I717" i="9"/>
  <c r="H717" i="9"/>
  <c r="G717" i="9"/>
  <c r="F717" i="9"/>
  <c r="E717" i="9"/>
  <c r="C717" i="9"/>
  <c r="M716" i="9"/>
  <c r="L716" i="9"/>
  <c r="K716" i="9"/>
  <c r="J716" i="9"/>
  <c r="I716" i="9"/>
  <c r="H716" i="9"/>
  <c r="G716" i="9"/>
  <c r="F716" i="9"/>
  <c r="E716" i="9"/>
  <c r="C716" i="9"/>
  <c r="M715" i="9"/>
  <c r="L715" i="9"/>
  <c r="K715" i="9"/>
  <c r="J715" i="9"/>
  <c r="I715" i="9"/>
  <c r="H715" i="9"/>
  <c r="G715" i="9"/>
  <c r="F715" i="9"/>
  <c r="E715" i="9"/>
  <c r="C715" i="9"/>
  <c r="M714" i="9"/>
  <c r="L714" i="9"/>
  <c r="K714" i="9"/>
  <c r="J714" i="9"/>
  <c r="I714" i="9"/>
  <c r="H714" i="9"/>
  <c r="G714" i="9"/>
  <c r="F714" i="9"/>
  <c r="E714" i="9"/>
  <c r="C714" i="9"/>
  <c r="M713" i="9"/>
  <c r="L713" i="9"/>
  <c r="K713" i="9"/>
  <c r="J713" i="9"/>
  <c r="I713" i="9"/>
  <c r="H713" i="9"/>
  <c r="G713" i="9"/>
  <c r="F713" i="9"/>
  <c r="E713" i="9"/>
  <c r="C713" i="9"/>
  <c r="M712" i="9"/>
  <c r="L712" i="9"/>
  <c r="K712" i="9"/>
  <c r="J712" i="9"/>
  <c r="I712" i="9"/>
  <c r="H712" i="9"/>
  <c r="G712" i="9"/>
  <c r="F712" i="9"/>
  <c r="E712" i="9"/>
  <c r="C712" i="9"/>
  <c r="M711" i="9"/>
  <c r="L711" i="9"/>
  <c r="K711" i="9"/>
  <c r="J711" i="9"/>
  <c r="I711" i="9"/>
  <c r="H711" i="9"/>
  <c r="G711" i="9"/>
  <c r="F711" i="9"/>
  <c r="E711" i="9"/>
  <c r="C711" i="9"/>
  <c r="M710" i="9"/>
  <c r="L710" i="9"/>
  <c r="K710" i="9"/>
  <c r="J710" i="9"/>
  <c r="I710" i="9"/>
  <c r="H710" i="9"/>
  <c r="G710" i="9"/>
  <c r="F710" i="9"/>
  <c r="E710" i="9"/>
  <c r="C710" i="9"/>
  <c r="M709" i="9"/>
  <c r="L709" i="9"/>
  <c r="K709" i="9"/>
  <c r="J709" i="9"/>
  <c r="I709" i="9"/>
  <c r="H709" i="9"/>
  <c r="G709" i="9"/>
  <c r="F709" i="9"/>
  <c r="E709" i="9"/>
  <c r="C709" i="9"/>
  <c r="M708" i="9"/>
  <c r="L708" i="9"/>
  <c r="K708" i="9"/>
  <c r="J708" i="9"/>
  <c r="I708" i="9"/>
  <c r="H708" i="9"/>
  <c r="G708" i="9"/>
  <c r="F708" i="9"/>
  <c r="E708" i="9"/>
  <c r="C708" i="9"/>
  <c r="M707" i="9"/>
  <c r="L707" i="9"/>
  <c r="K707" i="9"/>
  <c r="J707" i="9"/>
  <c r="I707" i="9"/>
  <c r="H707" i="9"/>
  <c r="G707" i="9"/>
  <c r="F707" i="9"/>
  <c r="E707" i="9"/>
  <c r="C707" i="9"/>
  <c r="M706" i="9"/>
  <c r="L706" i="9"/>
  <c r="K706" i="9"/>
  <c r="J706" i="9"/>
  <c r="I706" i="9"/>
  <c r="H706" i="9"/>
  <c r="G706" i="9"/>
  <c r="F706" i="9"/>
  <c r="E706" i="9"/>
  <c r="C706" i="9"/>
  <c r="M705" i="9"/>
  <c r="L705" i="9"/>
  <c r="K705" i="9"/>
  <c r="J705" i="9"/>
  <c r="I705" i="9"/>
  <c r="H705" i="9"/>
  <c r="G705" i="9"/>
  <c r="F705" i="9"/>
  <c r="E705" i="9"/>
  <c r="C705" i="9"/>
  <c r="M704" i="9"/>
  <c r="L704" i="9"/>
  <c r="K704" i="9"/>
  <c r="J704" i="9"/>
  <c r="I704" i="9"/>
  <c r="H704" i="9"/>
  <c r="G704" i="9"/>
  <c r="F704" i="9"/>
  <c r="E704" i="9"/>
  <c r="C704" i="9"/>
  <c r="M703" i="9"/>
  <c r="L703" i="9"/>
  <c r="K703" i="9"/>
  <c r="J703" i="9"/>
  <c r="I703" i="9"/>
  <c r="H703" i="9"/>
  <c r="G703" i="9"/>
  <c r="F703" i="9"/>
  <c r="E703" i="9"/>
  <c r="C703" i="9"/>
  <c r="M702" i="9"/>
  <c r="L702" i="9"/>
  <c r="K702" i="9"/>
  <c r="J702" i="9"/>
  <c r="I702" i="9"/>
  <c r="H702" i="9"/>
  <c r="G702" i="9"/>
  <c r="F702" i="9"/>
  <c r="E702" i="9"/>
  <c r="C702" i="9"/>
  <c r="M701" i="9"/>
  <c r="L701" i="9"/>
  <c r="K701" i="9"/>
  <c r="J701" i="9"/>
  <c r="I701" i="9"/>
  <c r="H701" i="9"/>
  <c r="G701" i="9"/>
  <c r="F701" i="9"/>
  <c r="E701" i="9"/>
  <c r="C701" i="9"/>
  <c r="M700" i="9"/>
  <c r="L700" i="9"/>
  <c r="K700" i="9"/>
  <c r="J700" i="9"/>
  <c r="I700" i="9"/>
  <c r="H700" i="9"/>
  <c r="G700" i="9"/>
  <c r="F700" i="9"/>
  <c r="E700" i="9"/>
  <c r="C700" i="9"/>
  <c r="M699" i="9"/>
  <c r="L699" i="9"/>
  <c r="K699" i="9"/>
  <c r="J699" i="9"/>
  <c r="I699" i="9"/>
  <c r="H699" i="9"/>
  <c r="G699" i="9"/>
  <c r="F699" i="9"/>
  <c r="E699" i="9"/>
  <c r="C699" i="9"/>
  <c r="M698" i="9"/>
  <c r="L698" i="9"/>
  <c r="K698" i="9"/>
  <c r="J698" i="9"/>
  <c r="I698" i="9"/>
  <c r="H698" i="9"/>
  <c r="G698" i="9"/>
  <c r="F698" i="9"/>
  <c r="E698" i="9"/>
  <c r="C698" i="9"/>
  <c r="M697" i="9"/>
  <c r="L697" i="9"/>
  <c r="K697" i="9"/>
  <c r="J697" i="9"/>
  <c r="I697" i="9"/>
  <c r="H697" i="9"/>
  <c r="G697" i="9"/>
  <c r="F697" i="9"/>
  <c r="E697" i="9"/>
  <c r="C697" i="9"/>
  <c r="M696" i="9"/>
  <c r="L696" i="9"/>
  <c r="K696" i="9"/>
  <c r="J696" i="9"/>
  <c r="I696" i="9"/>
  <c r="H696" i="9"/>
  <c r="G696" i="9"/>
  <c r="F696" i="9"/>
  <c r="E696" i="9"/>
  <c r="C696" i="9"/>
  <c r="M695" i="9"/>
  <c r="L695" i="9"/>
  <c r="K695" i="9"/>
  <c r="J695" i="9"/>
  <c r="I695" i="9"/>
  <c r="H695" i="9"/>
  <c r="G695" i="9"/>
  <c r="F695" i="9"/>
  <c r="E695" i="9"/>
  <c r="C695" i="9"/>
  <c r="M694" i="9"/>
  <c r="L694" i="9"/>
  <c r="K694" i="9"/>
  <c r="J694" i="9"/>
  <c r="I694" i="9"/>
  <c r="H694" i="9"/>
  <c r="G694" i="9"/>
  <c r="F694" i="9"/>
  <c r="E694" i="9"/>
  <c r="C694" i="9"/>
  <c r="M693" i="9"/>
  <c r="L693" i="9"/>
  <c r="K693" i="9"/>
  <c r="J693" i="9"/>
  <c r="I693" i="9"/>
  <c r="H693" i="9"/>
  <c r="G693" i="9"/>
  <c r="F693" i="9"/>
  <c r="E693" i="9"/>
  <c r="C693" i="9"/>
  <c r="M692" i="9"/>
  <c r="L692" i="9"/>
  <c r="K692" i="9"/>
  <c r="J692" i="9"/>
  <c r="I692" i="9"/>
  <c r="H692" i="9"/>
  <c r="G692" i="9"/>
  <c r="F692" i="9"/>
  <c r="E692" i="9"/>
  <c r="C692" i="9"/>
  <c r="M691" i="9"/>
  <c r="L691" i="9"/>
  <c r="K691" i="9"/>
  <c r="J691" i="9"/>
  <c r="I691" i="9"/>
  <c r="H691" i="9"/>
  <c r="G691" i="9"/>
  <c r="F691" i="9"/>
  <c r="E691" i="9"/>
  <c r="C691" i="9"/>
  <c r="M690" i="9"/>
  <c r="L690" i="9"/>
  <c r="K690" i="9"/>
  <c r="J690" i="9"/>
  <c r="I690" i="9"/>
  <c r="H690" i="9"/>
  <c r="G690" i="9"/>
  <c r="F690" i="9"/>
  <c r="E690" i="9"/>
  <c r="C690" i="9"/>
  <c r="M689" i="9"/>
  <c r="L689" i="9"/>
  <c r="K689" i="9"/>
  <c r="J689" i="9"/>
  <c r="I689" i="9"/>
  <c r="H689" i="9"/>
  <c r="G689" i="9"/>
  <c r="F689" i="9"/>
  <c r="E689" i="9"/>
  <c r="C689" i="9"/>
  <c r="M688" i="9"/>
  <c r="L688" i="9"/>
  <c r="K688" i="9"/>
  <c r="J688" i="9"/>
  <c r="I688" i="9"/>
  <c r="H688" i="9"/>
  <c r="G688" i="9"/>
  <c r="F688" i="9"/>
  <c r="E688" i="9"/>
  <c r="C688" i="9"/>
  <c r="M687" i="9"/>
  <c r="L687" i="9"/>
  <c r="K687" i="9"/>
  <c r="J687" i="9"/>
  <c r="I687" i="9"/>
  <c r="H687" i="9"/>
  <c r="G687" i="9"/>
  <c r="F687" i="9"/>
  <c r="E687" i="9"/>
  <c r="C687" i="9"/>
  <c r="M686" i="9"/>
  <c r="L686" i="9"/>
  <c r="K686" i="9"/>
  <c r="J686" i="9"/>
  <c r="I686" i="9"/>
  <c r="H686" i="9"/>
  <c r="G686" i="9"/>
  <c r="F686" i="9"/>
  <c r="E686" i="9"/>
  <c r="C686" i="9"/>
  <c r="M685" i="9"/>
  <c r="L685" i="9"/>
  <c r="K685" i="9"/>
  <c r="J685" i="9"/>
  <c r="I685" i="9"/>
  <c r="H685" i="9"/>
  <c r="G685" i="9"/>
  <c r="F685" i="9"/>
  <c r="E685" i="9"/>
  <c r="C685" i="9"/>
  <c r="M684" i="9"/>
  <c r="L684" i="9"/>
  <c r="K684" i="9"/>
  <c r="J684" i="9"/>
  <c r="I684" i="9"/>
  <c r="H684" i="9"/>
  <c r="G684" i="9"/>
  <c r="F684" i="9"/>
  <c r="E684" i="9"/>
  <c r="C684" i="9"/>
  <c r="M683" i="9"/>
  <c r="L683" i="9"/>
  <c r="K683" i="9"/>
  <c r="J683" i="9"/>
  <c r="I683" i="9"/>
  <c r="H683" i="9"/>
  <c r="G683" i="9"/>
  <c r="F683" i="9"/>
  <c r="E683" i="9"/>
  <c r="C683" i="9"/>
  <c r="M682" i="9"/>
  <c r="L682" i="9"/>
  <c r="K682" i="9"/>
  <c r="J682" i="9"/>
  <c r="I682" i="9"/>
  <c r="H682" i="9"/>
  <c r="G682" i="9"/>
  <c r="F682" i="9"/>
  <c r="E682" i="9"/>
  <c r="C682" i="9"/>
  <c r="M681" i="9"/>
  <c r="L681" i="9"/>
  <c r="K681" i="9"/>
  <c r="J681" i="9"/>
  <c r="I681" i="9"/>
  <c r="H681" i="9"/>
  <c r="G681" i="9"/>
  <c r="F681" i="9"/>
  <c r="E681" i="9"/>
  <c r="C681" i="9"/>
  <c r="M680" i="9"/>
  <c r="L680" i="9"/>
  <c r="K680" i="9"/>
  <c r="J680" i="9"/>
  <c r="I680" i="9"/>
  <c r="H680" i="9"/>
  <c r="G680" i="9"/>
  <c r="F680" i="9"/>
  <c r="E680" i="9"/>
  <c r="C680" i="9"/>
  <c r="M679" i="9"/>
  <c r="L679" i="9"/>
  <c r="K679" i="9"/>
  <c r="J679" i="9"/>
  <c r="I679" i="9"/>
  <c r="H679" i="9"/>
  <c r="G679" i="9"/>
  <c r="F679" i="9"/>
  <c r="E679" i="9"/>
  <c r="C679" i="9"/>
  <c r="M678" i="9"/>
  <c r="L678" i="9"/>
  <c r="K678" i="9"/>
  <c r="J678" i="9"/>
  <c r="I678" i="9"/>
  <c r="H678" i="9"/>
  <c r="G678" i="9"/>
  <c r="F678" i="9"/>
  <c r="E678" i="9"/>
  <c r="C678" i="9"/>
  <c r="M677" i="9"/>
  <c r="L677" i="9"/>
  <c r="K677" i="9"/>
  <c r="J677" i="9"/>
  <c r="I677" i="9"/>
  <c r="H677" i="9"/>
  <c r="G677" i="9"/>
  <c r="F677" i="9"/>
  <c r="E677" i="9"/>
  <c r="C677" i="9"/>
  <c r="M676" i="9"/>
  <c r="L676" i="9"/>
  <c r="K676" i="9"/>
  <c r="J676" i="9"/>
  <c r="I676" i="9"/>
  <c r="H676" i="9"/>
  <c r="G676" i="9"/>
  <c r="F676" i="9"/>
  <c r="E676" i="9"/>
  <c r="C676" i="9"/>
  <c r="M675" i="9"/>
  <c r="L675" i="9"/>
  <c r="K675" i="9"/>
  <c r="J675" i="9"/>
  <c r="I675" i="9"/>
  <c r="H675" i="9"/>
  <c r="G675" i="9"/>
  <c r="F675" i="9"/>
  <c r="E675" i="9"/>
  <c r="C675" i="9"/>
  <c r="M674" i="9"/>
  <c r="L674" i="9"/>
  <c r="K674" i="9"/>
  <c r="J674" i="9"/>
  <c r="I674" i="9"/>
  <c r="H674" i="9"/>
  <c r="G674" i="9"/>
  <c r="F674" i="9"/>
  <c r="E674" i="9"/>
  <c r="C674" i="9"/>
  <c r="M673" i="9"/>
  <c r="L673" i="9"/>
  <c r="K673" i="9"/>
  <c r="J673" i="9"/>
  <c r="I673" i="9"/>
  <c r="H673" i="9"/>
  <c r="G673" i="9"/>
  <c r="F673" i="9"/>
  <c r="E673" i="9"/>
  <c r="C673" i="9"/>
  <c r="M672" i="9"/>
  <c r="L672" i="9"/>
  <c r="K672" i="9"/>
  <c r="J672" i="9"/>
  <c r="I672" i="9"/>
  <c r="H672" i="9"/>
  <c r="G672" i="9"/>
  <c r="F672" i="9"/>
  <c r="E672" i="9"/>
  <c r="C672" i="9"/>
  <c r="M671" i="9"/>
  <c r="L671" i="9"/>
  <c r="K671" i="9"/>
  <c r="J671" i="9"/>
  <c r="I671" i="9"/>
  <c r="H671" i="9"/>
  <c r="G671" i="9"/>
  <c r="F671" i="9"/>
  <c r="E671" i="9"/>
  <c r="C671" i="9"/>
  <c r="M670" i="9"/>
  <c r="L670" i="9"/>
  <c r="K670" i="9"/>
  <c r="J670" i="9"/>
  <c r="I670" i="9"/>
  <c r="H670" i="9"/>
  <c r="G670" i="9"/>
  <c r="F670" i="9"/>
  <c r="E670" i="9"/>
  <c r="C670" i="9"/>
  <c r="M669" i="9"/>
  <c r="L669" i="9"/>
  <c r="K669" i="9"/>
  <c r="J669" i="9"/>
  <c r="I669" i="9"/>
  <c r="H669" i="9"/>
  <c r="G669" i="9"/>
  <c r="F669" i="9"/>
  <c r="E669" i="9"/>
  <c r="C669" i="9"/>
  <c r="M668" i="9"/>
  <c r="L668" i="9"/>
  <c r="K668" i="9"/>
  <c r="J668" i="9"/>
  <c r="I668" i="9"/>
  <c r="H668" i="9"/>
  <c r="G668" i="9"/>
  <c r="F668" i="9"/>
  <c r="C668" i="9"/>
  <c r="M667" i="9"/>
  <c r="L667" i="9"/>
  <c r="K667" i="9"/>
  <c r="J667" i="9"/>
  <c r="I667" i="9"/>
  <c r="H667" i="9"/>
  <c r="G667" i="9"/>
  <c r="F667" i="9"/>
  <c r="E667" i="9"/>
  <c r="C667" i="9"/>
  <c r="M666" i="9"/>
  <c r="L666" i="9"/>
  <c r="K666" i="9"/>
  <c r="J666" i="9"/>
  <c r="I666" i="9"/>
  <c r="H666" i="9"/>
  <c r="G666" i="9"/>
  <c r="AQ666" i="9"/>
  <c r="AW666" i="9"/>
  <c r="BD666" i="9"/>
  <c r="BI666" i="9"/>
  <c r="BA666" i="9"/>
  <c r="BG666" i="9"/>
  <c r="BE666" i="9"/>
  <c r="BM666" i="9"/>
  <c r="BH666" i="9"/>
  <c r="BF666" i="9"/>
  <c r="BN666" i="9"/>
  <c r="AX666" i="9"/>
  <c r="BJ666" i="9"/>
  <c r="AY666" i="9"/>
  <c r="BK666" i="9"/>
  <c r="AZ666" i="9"/>
  <c r="BL666" i="9"/>
  <c r="AS666" i="9"/>
  <c r="AR666" i="9"/>
  <c r="F666" i="9"/>
  <c r="C666" i="9"/>
  <c r="M665" i="9"/>
  <c r="L665" i="9"/>
  <c r="K665" i="9"/>
  <c r="J665" i="9"/>
  <c r="I665" i="9"/>
  <c r="H665" i="9"/>
  <c r="G665" i="9"/>
  <c r="F665" i="9"/>
  <c r="E665" i="9"/>
  <c r="C665" i="9"/>
  <c r="M664" i="9"/>
  <c r="L664" i="9"/>
  <c r="K664" i="9"/>
  <c r="J664" i="9"/>
  <c r="I664" i="9"/>
  <c r="H664" i="9"/>
  <c r="G664" i="9"/>
  <c r="AQ664" i="9"/>
  <c r="AW664" i="9"/>
  <c r="BD664" i="9"/>
  <c r="BI664" i="9"/>
  <c r="BA664" i="9"/>
  <c r="BG664" i="9"/>
  <c r="BE664" i="9"/>
  <c r="BM664" i="9"/>
  <c r="BH664" i="9"/>
  <c r="BF664" i="9"/>
  <c r="BN664" i="9"/>
  <c r="AX664" i="9"/>
  <c r="BJ664" i="9"/>
  <c r="AY664" i="9"/>
  <c r="BK664" i="9"/>
  <c r="AZ664" i="9"/>
  <c r="BL664" i="9"/>
  <c r="AS664" i="9"/>
  <c r="AR664" i="9"/>
  <c r="F664" i="9"/>
  <c r="C664" i="9"/>
  <c r="M663" i="9"/>
  <c r="L663" i="9"/>
  <c r="K663" i="9"/>
  <c r="J663" i="9"/>
  <c r="I663" i="9"/>
  <c r="H663" i="9"/>
  <c r="G663" i="9"/>
  <c r="AQ663" i="9"/>
  <c r="AW663" i="9"/>
  <c r="BD663" i="9"/>
  <c r="BI663" i="9"/>
  <c r="BA663" i="9"/>
  <c r="BG663" i="9"/>
  <c r="BE663" i="9"/>
  <c r="BM663" i="9"/>
  <c r="BH663" i="9"/>
  <c r="BF663" i="9"/>
  <c r="BN663" i="9"/>
  <c r="AX663" i="9"/>
  <c r="BJ663" i="9"/>
  <c r="AY663" i="9"/>
  <c r="BK663" i="9"/>
  <c r="AZ663" i="9"/>
  <c r="BL663" i="9"/>
  <c r="AS663" i="9"/>
  <c r="AR663" i="9"/>
  <c r="F663" i="9"/>
  <c r="C663" i="9"/>
  <c r="M662" i="9"/>
  <c r="L662" i="9"/>
  <c r="K662" i="9"/>
  <c r="J662" i="9"/>
  <c r="I662" i="9"/>
  <c r="H662" i="9"/>
  <c r="G662" i="9"/>
  <c r="AQ662" i="9"/>
  <c r="AW662" i="9"/>
  <c r="BD662" i="9"/>
  <c r="BI662" i="9"/>
  <c r="BA662" i="9"/>
  <c r="BG662" i="9"/>
  <c r="BE662" i="9"/>
  <c r="BM662" i="9"/>
  <c r="BH662" i="9"/>
  <c r="BF662" i="9"/>
  <c r="BN662" i="9"/>
  <c r="AX662" i="9"/>
  <c r="BJ662" i="9"/>
  <c r="AY662" i="9"/>
  <c r="BK662" i="9"/>
  <c r="AZ662" i="9"/>
  <c r="BL662" i="9"/>
  <c r="AS662" i="9"/>
  <c r="AR662" i="9"/>
  <c r="F662" i="9"/>
  <c r="C662" i="9"/>
  <c r="M661" i="9"/>
  <c r="L661" i="9"/>
  <c r="K661" i="9"/>
  <c r="J661" i="9"/>
  <c r="I661" i="9"/>
  <c r="H661" i="9"/>
  <c r="G661" i="9"/>
  <c r="F661" i="9"/>
  <c r="E661" i="9"/>
  <c r="C661" i="9"/>
  <c r="M660" i="9"/>
  <c r="L660" i="9"/>
  <c r="K660" i="9"/>
  <c r="J660" i="9"/>
  <c r="I660" i="9"/>
  <c r="H660" i="9"/>
  <c r="G660" i="9"/>
  <c r="AQ660" i="9"/>
  <c r="AW660" i="9"/>
  <c r="BD660" i="9"/>
  <c r="BI660" i="9"/>
  <c r="BA660" i="9"/>
  <c r="BG660" i="9"/>
  <c r="BE660" i="9"/>
  <c r="BM660" i="9"/>
  <c r="BH660" i="9"/>
  <c r="BF660" i="9"/>
  <c r="BN660" i="9"/>
  <c r="AX660" i="9"/>
  <c r="BJ660" i="9"/>
  <c r="AY660" i="9"/>
  <c r="BK660" i="9"/>
  <c r="AZ660" i="9"/>
  <c r="BL660" i="9"/>
  <c r="AS660" i="9"/>
  <c r="AR660" i="9"/>
  <c r="F660" i="9"/>
  <c r="C660" i="9"/>
  <c r="M659" i="9"/>
  <c r="L659" i="9"/>
  <c r="K659" i="9"/>
  <c r="J659" i="9"/>
  <c r="I659" i="9"/>
  <c r="H659" i="9"/>
  <c r="G659" i="9"/>
  <c r="AQ659" i="9"/>
  <c r="AW659" i="9"/>
  <c r="BD659" i="9"/>
  <c r="BI659" i="9"/>
  <c r="BA659" i="9"/>
  <c r="BG659" i="9"/>
  <c r="BE659" i="9"/>
  <c r="BM659" i="9"/>
  <c r="BH659" i="9"/>
  <c r="BF659" i="9"/>
  <c r="BN659" i="9"/>
  <c r="AX659" i="9"/>
  <c r="BJ659" i="9"/>
  <c r="AY659" i="9"/>
  <c r="BK659" i="9"/>
  <c r="AZ659" i="9"/>
  <c r="BL659" i="9"/>
  <c r="AS659" i="9"/>
  <c r="AR659" i="9"/>
  <c r="F659" i="9"/>
  <c r="C659" i="9"/>
  <c r="M658" i="9"/>
  <c r="L658" i="9"/>
  <c r="K658" i="9"/>
  <c r="J658" i="9"/>
  <c r="I658" i="9"/>
  <c r="H658" i="9"/>
  <c r="G658" i="9"/>
  <c r="AQ658" i="9"/>
  <c r="AW658" i="9"/>
  <c r="BD658" i="9"/>
  <c r="BI658" i="9"/>
  <c r="BA658" i="9"/>
  <c r="BG658" i="9"/>
  <c r="BE658" i="9"/>
  <c r="BM658" i="9"/>
  <c r="BH658" i="9"/>
  <c r="BF658" i="9"/>
  <c r="BN658" i="9"/>
  <c r="AX658" i="9"/>
  <c r="BJ658" i="9"/>
  <c r="AY658" i="9"/>
  <c r="BK658" i="9"/>
  <c r="AZ658" i="9"/>
  <c r="BL658" i="9"/>
  <c r="AS658" i="9"/>
  <c r="AR658" i="9"/>
  <c r="F658" i="9"/>
  <c r="C658" i="9"/>
  <c r="M657" i="9"/>
  <c r="L657" i="9"/>
  <c r="K657" i="9"/>
  <c r="J657" i="9"/>
  <c r="I657" i="9"/>
  <c r="H657" i="9"/>
  <c r="G657" i="9"/>
  <c r="AQ657" i="9"/>
  <c r="AW657" i="9"/>
  <c r="BD657" i="9"/>
  <c r="BI657" i="9"/>
  <c r="BA657" i="9"/>
  <c r="BG657" i="9"/>
  <c r="BE657" i="9"/>
  <c r="BM657" i="9"/>
  <c r="BH657" i="9"/>
  <c r="BF657" i="9"/>
  <c r="BN657" i="9"/>
  <c r="AX657" i="9"/>
  <c r="BJ657" i="9"/>
  <c r="AY657" i="9"/>
  <c r="BK657" i="9"/>
  <c r="AZ657" i="9"/>
  <c r="BL657" i="9"/>
  <c r="AS657" i="9"/>
  <c r="AR657" i="9"/>
  <c r="F657" i="9"/>
  <c r="C657" i="9"/>
  <c r="M656" i="9"/>
  <c r="L656" i="9"/>
  <c r="K656" i="9"/>
  <c r="J656" i="9"/>
  <c r="I656" i="9"/>
  <c r="H656" i="9"/>
  <c r="G656" i="9"/>
  <c r="AQ656" i="9"/>
  <c r="AW656" i="9"/>
  <c r="BD656" i="9"/>
  <c r="BI656" i="9"/>
  <c r="BA656" i="9"/>
  <c r="BG656" i="9"/>
  <c r="BE656" i="9"/>
  <c r="BM656" i="9"/>
  <c r="BH656" i="9"/>
  <c r="BF656" i="9"/>
  <c r="BN656" i="9"/>
  <c r="AX656" i="9"/>
  <c r="BJ656" i="9"/>
  <c r="AY656" i="9"/>
  <c r="BK656" i="9"/>
  <c r="AZ656" i="9"/>
  <c r="BL656" i="9"/>
  <c r="AS656" i="9"/>
  <c r="AR656" i="9"/>
  <c r="F656" i="9"/>
  <c r="C656" i="9"/>
  <c r="M655" i="9"/>
  <c r="L655" i="9"/>
  <c r="K655" i="9"/>
  <c r="J655" i="9"/>
  <c r="I655" i="9"/>
  <c r="H655" i="9"/>
  <c r="G655" i="9"/>
  <c r="F655" i="9"/>
  <c r="E655" i="9"/>
  <c r="C655" i="9"/>
  <c r="M654" i="9"/>
  <c r="L654" i="9"/>
  <c r="K654" i="9"/>
  <c r="J654" i="9"/>
  <c r="I654" i="9"/>
  <c r="H654" i="9"/>
  <c r="G654" i="9"/>
  <c r="AQ654" i="9"/>
  <c r="AW654" i="9"/>
  <c r="BD654" i="9"/>
  <c r="BI654" i="9"/>
  <c r="BA654" i="9"/>
  <c r="BG654" i="9"/>
  <c r="BE654" i="9"/>
  <c r="BM654" i="9"/>
  <c r="BH654" i="9"/>
  <c r="BF654" i="9"/>
  <c r="BN654" i="9"/>
  <c r="AX654" i="9"/>
  <c r="BJ654" i="9"/>
  <c r="AY654" i="9"/>
  <c r="BK654" i="9"/>
  <c r="AZ654" i="9"/>
  <c r="BL654" i="9"/>
  <c r="AS654" i="9"/>
  <c r="AR654" i="9"/>
  <c r="F654" i="9"/>
  <c r="C654" i="9"/>
  <c r="M653" i="9"/>
  <c r="L653" i="9"/>
  <c r="K653" i="9"/>
  <c r="J653" i="9"/>
  <c r="I653" i="9"/>
  <c r="H653" i="9"/>
  <c r="G653" i="9"/>
  <c r="AQ653" i="9"/>
  <c r="AW653" i="9"/>
  <c r="BD653" i="9"/>
  <c r="BI653" i="9"/>
  <c r="BA653" i="9"/>
  <c r="BG653" i="9"/>
  <c r="BE653" i="9"/>
  <c r="BM653" i="9"/>
  <c r="BH653" i="9"/>
  <c r="BF653" i="9"/>
  <c r="BN653" i="9"/>
  <c r="AX653" i="9"/>
  <c r="BJ653" i="9"/>
  <c r="AY653" i="9"/>
  <c r="BK653" i="9"/>
  <c r="AZ653" i="9"/>
  <c r="BL653" i="9"/>
  <c r="AS653" i="9"/>
  <c r="AR653" i="9"/>
  <c r="F653" i="9"/>
  <c r="C653" i="9"/>
  <c r="M652" i="9"/>
  <c r="L652" i="9"/>
  <c r="K652" i="9"/>
  <c r="J652" i="9"/>
  <c r="I652" i="9"/>
  <c r="H652" i="9"/>
  <c r="G652" i="9"/>
  <c r="AQ652" i="9"/>
  <c r="AW652" i="9"/>
  <c r="BD652" i="9"/>
  <c r="BI652" i="9"/>
  <c r="BA652" i="9"/>
  <c r="BG652" i="9"/>
  <c r="BE652" i="9"/>
  <c r="BM652" i="9"/>
  <c r="BH652" i="9"/>
  <c r="BF652" i="9"/>
  <c r="BN652" i="9"/>
  <c r="AX652" i="9"/>
  <c r="BJ652" i="9"/>
  <c r="AY652" i="9"/>
  <c r="BK652" i="9"/>
  <c r="AZ652" i="9"/>
  <c r="BL652" i="9"/>
  <c r="AS652" i="9"/>
  <c r="AR652" i="9"/>
  <c r="F652" i="9"/>
  <c r="C652" i="9"/>
  <c r="M651" i="9"/>
  <c r="L651" i="9"/>
  <c r="K651" i="9"/>
  <c r="J651" i="9"/>
  <c r="I651" i="9"/>
  <c r="H651" i="9"/>
  <c r="G651" i="9"/>
  <c r="AQ651" i="9"/>
  <c r="AW651" i="9"/>
  <c r="BD651" i="9"/>
  <c r="BI651" i="9"/>
  <c r="BA651" i="9"/>
  <c r="BG651" i="9"/>
  <c r="BE651" i="9"/>
  <c r="BM651" i="9"/>
  <c r="BH651" i="9"/>
  <c r="BF651" i="9"/>
  <c r="BN651" i="9"/>
  <c r="AX651" i="9"/>
  <c r="BJ651" i="9"/>
  <c r="AY651" i="9"/>
  <c r="BK651" i="9"/>
  <c r="AZ651" i="9"/>
  <c r="BL651" i="9"/>
  <c r="AS651" i="9"/>
  <c r="AR651" i="9"/>
  <c r="F651" i="9"/>
  <c r="C651" i="9"/>
  <c r="M650" i="9"/>
  <c r="L650" i="9"/>
  <c r="K650" i="9"/>
  <c r="J650" i="9"/>
  <c r="I650" i="9"/>
  <c r="H650" i="9"/>
  <c r="G650" i="9"/>
  <c r="AQ650" i="9"/>
  <c r="AW650" i="9"/>
  <c r="BD650" i="9"/>
  <c r="BI650" i="9"/>
  <c r="BA650" i="9"/>
  <c r="BG650" i="9"/>
  <c r="BE650" i="9"/>
  <c r="BM650" i="9"/>
  <c r="BH650" i="9"/>
  <c r="BF650" i="9"/>
  <c r="BN650" i="9"/>
  <c r="AX650" i="9"/>
  <c r="BJ650" i="9"/>
  <c r="AY650" i="9"/>
  <c r="BK650" i="9"/>
  <c r="AZ650" i="9"/>
  <c r="BL650" i="9"/>
  <c r="AS650" i="9"/>
  <c r="AR650" i="9"/>
  <c r="F650" i="9"/>
  <c r="C650" i="9"/>
  <c r="M649" i="9"/>
  <c r="L649" i="9"/>
  <c r="K649" i="9"/>
  <c r="J649" i="9"/>
  <c r="I649" i="9"/>
  <c r="H649" i="9"/>
  <c r="G649" i="9"/>
  <c r="AQ649" i="9"/>
  <c r="AW649" i="9"/>
  <c r="BD649" i="9"/>
  <c r="BI649" i="9"/>
  <c r="BA649" i="9"/>
  <c r="BG649" i="9"/>
  <c r="BE649" i="9"/>
  <c r="BM649" i="9"/>
  <c r="BH649" i="9"/>
  <c r="BF649" i="9"/>
  <c r="BN649" i="9"/>
  <c r="AX649" i="9"/>
  <c r="BJ649" i="9"/>
  <c r="AY649" i="9"/>
  <c r="BK649" i="9"/>
  <c r="AZ649" i="9"/>
  <c r="BL649" i="9"/>
  <c r="AS649" i="9"/>
  <c r="AR649" i="9"/>
  <c r="F649" i="9"/>
  <c r="C649" i="9"/>
  <c r="M648" i="9"/>
  <c r="L648" i="9"/>
  <c r="K648" i="9"/>
  <c r="J648" i="9"/>
  <c r="I648" i="9"/>
  <c r="H648" i="9"/>
  <c r="G648" i="9"/>
  <c r="F648" i="9"/>
  <c r="E648" i="9"/>
  <c r="C648" i="9"/>
  <c r="M647" i="9"/>
  <c r="L647" i="9"/>
  <c r="K647" i="9"/>
  <c r="J647" i="9"/>
  <c r="I647" i="9"/>
  <c r="H647" i="9"/>
  <c r="G647" i="9"/>
  <c r="F647" i="9"/>
  <c r="E647" i="9"/>
  <c r="C647" i="9"/>
  <c r="M646" i="9"/>
  <c r="L646" i="9"/>
  <c r="K646" i="9"/>
  <c r="J646" i="9"/>
  <c r="I646" i="9"/>
  <c r="H646" i="9"/>
  <c r="G646" i="9"/>
  <c r="F646" i="9"/>
  <c r="E646" i="9"/>
  <c r="C646" i="9"/>
  <c r="M645" i="9"/>
  <c r="L645" i="9"/>
  <c r="K645" i="9"/>
  <c r="J645" i="9"/>
  <c r="I645" i="9"/>
  <c r="H645" i="9"/>
  <c r="G645" i="9"/>
  <c r="F645" i="9"/>
  <c r="C645" i="9"/>
  <c r="M644" i="9"/>
  <c r="L644" i="9"/>
  <c r="K644" i="9"/>
  <c r="J644" i="9"/>
  <c r="I644" i="9"/>
  <c r="H644" i="9"/>
  <c r="G644" i="9"/>
  <c r="F644" i="9"/>
  <c r="C644" i="9"/>
  <c r="M643" i="9"/>
  <c r="L643" i="9"/>
  <c r="K643" i="9"/>
  <c r="J643" i="9"/>
  <c r="I643" i="9"/>
  <c r="H643" i="9"/>
  <c r="G643" i="9"/>
  <c r="F643" i="9"/>
  <c r="C643" i="9"/>
  <c r="M642" i="9"/>
  <c r="L642" i="9"/>
  <c r="K642" i="9"/>
  <c r="J642" i="9"/>
  <c r="I642" i="9"/>
  <c r="H642" i="9"/>
  <c r="G642" i="9"/>
  <c r="F642" i="9"/>
  <c r="C642" i="9"/>
  <c r="M641" i="9"/>
  <c r="L641" i="9"/>
  <c r="K641" i="9"/>
  <c r="J641" i="9"/>
  <c r="I641" i="9"/>
  <c r="H641" i="9"/>
  <c r="G641" i="9"/>
  <c r="F641" i="9"/>
  <c r="C641" i="9"/>
  <c r="M640" i="9"/>
  <c r="L640" i="9"/>
  <c r="K640" i="9"/>
  <c r="J640" i="9"/>
  <c r="I640" i="9"/>
  <c r="H640" i="9"/>
  <c r="G640" i="9"/>
  <c r="F640" i="9"/>
  <c r="C640" i="9"/>
  <c r="M639" i="9"/>
  <c r="L639" i="9"/>
  <c r="K639" i="9"/>
  <c r="J639" i="9"/>
  <c r="I639" i="9"/>
  <c r="H639" i="9"/>
  <c r="G639" i="9"/>
  <c r="F639" i="9"/>
  <c r="C639" i="9"/>
  <c r="M638" i="9"/>
  <c r="L638" i="9"/>
  <c r="K638" i="9"/>
  <c r="J638" i="9"/>
  <c r="I638" i="9"/>
  <c r="H638" i="9"/>
  <c r="G638" i="9"/>
  <c r="F638" i="9"/>
  <c r="C638" i="9"/>
  <c r="M637" i="9"/>
  <c r="L637" i="9"/>
  <c r="K637" i="9"/>
  <c r="J637" i="9"/>
  <c r="I637" i="9"/>
  <c r="H637" i="9"/>
  <c r="G637" i="9"/>
  <c r="AQ637" i="9"/>
  <c r="AW637" i="9"/>
  <c r="BD637" i="9"/>
  <c r="BI637" i="9"/>
  <c r="BA637" i="9"/>
  <c r="BG637" i="9"/>
  <c r="BE637" i="9"/>
  <c r="BM637" i="9"/>
  <c r="BH637" i="9"/>
  <c r="BF637" i="9"/>
  <c r="BN637" i="9"/>
  <c r="AX637" i="9"/>
  <c r="BJ637" i="9"/>
  <c r="AY637" i="9"/>
  <c r="BK637" i="9"/>
  <c r="AZ637" i="9"/>
  <c r="BL637" i="9"/>
  <c r="AS637" i="9"/>
  <c r="AR637" i="9"/>
  <c r="F637" i="9"/>
  <c r="C637" i="9"/>
  <c r="M636" i="9"/>
  <c r="L636" i="9"/>
  <c r="K636" i="9"/>
  <c r="J636" i="9"/>
  <c r="I636" i="9"/>
  <c r="H636" i="9"/>
  <c r="G636" i="9"/>
  <c r="AQ636" i="9"/>
  <c r="AW636" i="9"/>
  <c r="BD636" i="9"/>
  <c r="BI636" i="9"/>
  <c r="BA636" i="9"/>
  <c r="BG636" i="9"/>
  <c r="BE636" i="9"/>
  <c r="BM636" i="9"/>
  <c r="BH636" i="9"/>
  <c r="BF636" i="9"/>
  <c r="BN636" i="9"/>
  <c r="AX636" i="9"/>
  <c r="BJ636" i="9"/>
  <c r="AY636" i="9"/>
  <c r="BK636" i="9"/>
  <c r="AZ636" i="9"/>
  <c r="BL636" i="9"/>
  <c r="AS636" i="9"/>
  <c r="AR636" i="9"/>
  <c r="F636" i="9"/>
  <c r="C636" i="9"/>
  <c r="M635" i="9"/>
  <c r="L635" i="9"/>
  <c r="K635" i="9"/>
  <c r="J635" i="9"/>
  <c r="I635" i="9"/>
  <c r="H635" i="9"/>
  <c r="G635" i="9"/>
  <c r="AQ635" i="9"/>
  <c r="AW635" i="9"/>
  <c r="BD635" i="9"/>
  <c r="BI635" i="9"/>
  <c r="BA635" i="9"/>
  <c r="BG635" i="9"/>
  <c r="BE635" i="9"/>
  <c r="BM635" i="9"/>
  <c r="BH635" i="9"/>
  <c r="BF635" i="9"/>
  <c r="BN635" i="9"/>
  <c r="AX635" i="9"/>
  <c r="BJ635" i="9"/>
  <c r="AY635" i="9"/>
  <c r="BK635" i="9"/>
  <c r="AZ635" i="9"/>
  <c r="BL635" i="9"/>
  <c r="AS635" i="9"/>
  <c r="AR635" i="9"/>
  <c r="F635" i="9"/>
  <c r="C635" i="9"/>
  <c r="M634" i="9"/>
  <c r="L634" i="9"/>
  <c r="K634" i="9"/>
  <c r="J634" i="9"/>
  <c r="I634" i="9"/>
  <c r="H634" i="9"/>
  <c r="G634" i="9"/>
  <c r="AQ634" i="9"/>
  <c r="AW634" i="9"/>
  <c r="BD634" i="9"/>
  <c r="BI634" i="9"/>
  <c r="BA634" i="9"/>
  <c r="BG634" i="9"/>
  <c r="BE634" i="9"/>
  <c r="BM634" i="9"/>
  <c r="BH634" i="9"/>
  <c r="BF634" i="9"/>
  <c r="BN634" i="9"/>
  <c r="AX634" i="9"/>
  <c r="BJ634" i="9"/>
  <c r="AY634" i="9"/>
  <c r="BK634" i="9"/>
  <c r="AZ634" i="9"/>
  <c r="BL634" i="9"/>
  <c r="AS634" i="9"/>
  <c r="AR634" i="9"/>
  <c r="F634" i="9"/>
  <c r="C634" i="9"/>
  <c r="M633" i="9"/>
  <c r="L633" i="9"/>
  <c r="K633" i="9"/>
  <c r="J633" i="9"/>
  <c r="I633" i="9"/>
  <c r="H633" i="9"/>
  <c r="G633" i="9"/>
  <c r="AQ633" i="9"/>
  <c r="AW633" i="9"/>
  <c r="BD633" i="9"/>
  <c r="BI633" i="9"/>
  <c r="BA633" i="9"/>
  <c r="BG633" i="9"/>
  <c r="BE633" i="9"/>
  <c r="BM633" i="9"/>
  <c r="BH633" i="9"/>
  <c r="BF633" i="9"/>
  <c r="BN633" i="9"/>
  <c r="AX633" i="9"/>
  <c r="BJ633" i="9"/>
  <c r="AY633" i="9"/>
  <c r="BK633" i="9"/>
  <c r="AZ633" i="9"/>
  <c r="BL633" i="9"/>
  <c r="AS633" i="9"/>
  <c r="AR633" i="9"/>
  <c r="F633" i="9"/>
  <c r="C633" i="9"/>
  <c r="M632" i="9"/>
  <c r="L632" i="9"/>
  <c r="K632" i="9"/>
  <c r="J632" i="9"/>
  <c r="I632" i="9"/>
  <c r="H632" i="9"/>
  <c r="G632" i="9"/>
  <c r="AQ632" i="9"/>
  <c r="AW632" i="9"/>
  <c r="BD632" i="9"/>
  <c r="BI632" i="9"/>
  <c r="BA632" i="9"/>
  <c r="BG632" i="9"/>
  <c r="BE632" i="9"/>
  <c r="BM632" i="9"/>
  <c r="BH632" i="9"/>
  <c r="BF632" i="9"/>
  <c r="BN632" i="9"/>
  <c r="AX632" i="9"/>
  <c r="BJ632" i="9"/>
  <c r="AY632" i="9"/>
  <c r="BK632" i="9"/>
  <c r="AZ632" i="9"/>
  <c r="BL632" i="9"/>
  <c r="AS632" i="9"/>
  <c r="AR632" i="9"/>
  <c r="F632" i="9"/>
  <c r="C632" i="9"/>
  <c r="M631" i="9"/>
  <c r="L631" i="9"/>
  <c r="K631" i="9"/>
  <c r="J631" i="9"/>
  <c r="I631" i="9"/>
  <c r="H631" i="9"/>
  <c r="G631" i="9"/>
  <c r="AQ631" i="9"/>
  <c r="AW631" i="9"/>
  <c r="BD631" i="9"/>
  <c r="BI631" i="9"/>
  <c r="BA631" i="9"/>
  <c r="BG631" i="9"/>
  <c r="BE631" i="9"/>
  <c r="BM631" i="9"/>
  <c r="BH631" i="9"/>
  <c r="BF631" i="9"/>
  <c r="BN631" i="9"/>
  <c r="AX631" i="9"/>
  <c r="BJ631" i="9"/>
  <c r="AY631" i="9"/>
  <c r="BK631" i="9"/>
  <c r="AZ631" i="9"/>
  <c r="BL631" i="9"/>
  <c r="AS631" i="9"/>
  <c r="AR631" i="9"/>
  <c r="F631" i="9"/>
  <c r="C631" i="9"/>
  <c r="M630" i="9"/>
  <c r="L630" i="9"/>
  <c r="K630" i="9"/>
  <c r="J630" i="9"/>
  <c r="I630" i="9"/>
  <c r="H630" i="9"/>
  <c r="G630" i="9"/>
  <c r="AQ630" i="9"/>
  <c r="AW630" i="9"/>
  <c r="BD630" i="9"/>
  <c r="BI630" i="9"/>
  <c r="BA630" i="9"/>
  <c r="BG630" i="9"/>
  <c r="BE630" i="9"/>
  <c r="BM630" i="9"/>
  <c r="BH630" i="9"/>
  <c r="BF630" i="9"/>
  <c r="BN630" i="9"/>
  <c r="AX630" i="9"/>
  <c r="BJ630" i="9"/>
  <c r="AY630" i="9"/>
  <c r="BK630" i="9"/>
  <c r="AZ630" i="9"/>
  <c r="BL630" i="9"/>
  <c r="AS630" i="9"/>
  <c r="AR630" i="9"/>
  <c r="F630" i="9"/>
  <c r="C630" i="9"/>
  <c r="M629" i="9"/>
  <c r="L629" i="9"/>
  <c r="K629" i="9"/>
  <c r="J629" i="9"/>
  <c r="I629" i="9"/>
  <c r="H629" i="9"/>
  <c r="G629" i="9"/>
  <c r="AQ629" i="9"/>
  <c r="AW629" i="9"/>
  <c r="BD629" i="9"/>
  <c r="BI629" i="9"/>
  <c r="BA629" i="9"/>
  <c r="BG629" i="9"/>
  <c r="BE629" i="9"/>
  <c r="BM629" i="9"/>
  <c r="BH629" i="9"/>
  <c r="BF629" i="9"/>
  <c r="BN629" i="9"/>
  <c r="AX629" i="9"/>
  <c r="BJ629" i="9"/>
  <c r="AY629" i="9"/>
  <c r="BK629" i="9"/>
  <c r="AZ629" i="9"/>
  <c r="BL629" i="9"/>
  <c r="AS629" i="9"/>
  <c r="AR629" i="9"/>
  <c r="F629" i="9"/>
  <c r="C629" i="9"/>
  <c r="M628" i="9"/>
  <c r="L628" i="9"/>
  <c r="K628" i="9"/>
  <c r="J628" i="9"/>
  <c r="I628" i="9"/>
  <c r="H628" i="9"/>
  <c r="G628" i="9"/>
  <c r="AQ628" i="9"/>
  <c r="AW628" i="9"/>
  <c r="BD628" i="9"/>
  <c r="BI628" i="9"/>
  <c r="BA628" i="9"/>
  <c r="BG628" i="9"/>
  <c r="BE628" i="9"/>
  <c r="BM628" i="9"/>
  <c r="BH628" i="9"/>
  <c r="BF628" i="9"/>
  <c r="BN628" i="9"/>
  <c r="AX628" i="9"/>
  <c r="BJ628" i="9"/>
  <c r="AY628" i="9"/>
  <c r="BK628" i="9"/>
  <c r="AZ628" i="9"/>
  <c r="BL628" i="9"/>
  <c r="AS628" i="9"/>
  <c r="AR628" i="9"/>
  <c r="F628" i="9"/>
  <c r="C628" i="9"/>
  <c r="M627" i="9"/>
  <c r="L627" i="9"/>
  <c r="K627" i="9"/>
  <c r="J627" i="9"/>
  <c r="I627" i="9"/>
  <c r="H627" i="9"/>
  <c r="G627" i="9"/>
  <c r="AQ627" i="9"/>
  <c r="AW627" i="9"/>
  <c r="BD627" i="9"/>
  <c r="BI627" i="9"/>
  <c r="BA627" i="9"/>
  <c r="BG627" i="9"/>
  <c r="BE627" i="9"/>
  <c r="BM627" i="9"/>
  <c r="BH627" i="9"/>
  <c r="BF627" i="9"/>
  <c r="BN627" i="9"/>
  <c r="AX627" i="9"/>
  <c r="BJ627" i="9"/>
  <c r="AY627" i="9"/>
  <c r="BK627" i="9"/>
  <c r="AZ627" i="9"/>
  <c r="BL627" i="9"/>
  <c r="AS627" i="9"/>
  <c r="AR627" i="9"/>
  <c r="F627" i="9"/>
  <c r="C627" i="9"/>
  <c r="M626" i="9"/>
  <c r="L626" i="9"/>
  <c r="K626" i="9"/>
  <c r="J626" i="9"/>
  <c r="I626" i="9"/>
  <c r="H626" i="9"/>
  <c r="G626" i="9"/>
  <c r="AQ626" i="9"/>
  <c r="AW626" i="9"/>
  <c r="BD626" i="9"/>
  <c r="BI626" i="9"/>
  <c r="BA626" i="9"/>
  <c r="BG626" i="9"/>
  <c r="BE626" i="9"/>
  <c r="BM626" i="9"/>
  <c r="BH626" i="9"/>
  <c r="BF626" i="9"/>
  <c r="BN626" i="9"/>
  <c r="AX626" i="9"/>
  <c r="BJ626" i="9"/>
  <c r="AY626" i="9"/>
  <c r="BK626" i="9"/>
  <c r="AZ626" i="9"/>
  <c r="BL626" i="9"/>
  <c r="AS626" i="9"/>
  <c r="AR626" i="9"/>
  <c r="F626" i="9"/>
  <c r="C626" i="9"/>
  <c r="M625" i="9"/>
  <c r="L625" i="9"/>
  <c r="K625" i="9"/>
  <c r="J625" i="9"/>
  <c r="I625" i="9"/>
  <c r="H625" i="9"/>
  <c r="G625" i="9"/>
  <c r="AQ625" i="9"/>
  <c r="AW625" i="9"/>
  <c r="BD625" i="9"/>
  <c r="BI625" i="9"/>
  <c r="BA625" i="9"/>
  <c r="BG625" i="9"/>
  <c r="BE625" i="9"/>
  <c r="BM625" i="9"/>
  <c r="BH625" i="9"/>
  <c r="BF625" i="9"/>
  <c r="BN625" i="9"/>
  <c r="AX625" i="9"/>
  <c r="BJ625" i="9"/>
  <c r="AY625" i="9"/>
  <c r="BK625" i="9"/>
  <c r="AZ625" i="9"/>
  <c r="BL625" i="9"/>
  <c r="AS625" i="9"/>
  <c r="AR625" i="9"/>
  <c r="F625" i="9"/>
  <c r="C625" i="9"/>
  <c r="M624" i="9"/>
  <c r="L624" i="9"/>
  <c r="K624" i="9"/>
  <c r="J624" i="9"/>
  <c r="I624" i="9"/>
  <c r="H624" i="9"/>
  <c r="G624" i="9"/>
  <c r="AQ624" i="9"/>
  <c r="AW624" i="9"/>
  <c r="BD624" i="9"/>
  <c r="BI624" i="9"/>
  <c r="BA624" i="9"/>
  <c r="BG624" i="9"/>
  <c r="BE624" i="9"/>
  <c r="BM624" i="9"/>
  <c r="BH624" i="9"/>
  <c r="BF624" i="9"/>
  <c r="BN624" i="9"/>
  <c r="AX624" i="9"/>
  <c r="BJ624" i="9"/>
  <c r="AY624" i="9"/>
  <c r="BK624" i="9"/>
  <c r="AZ624" i="9"/>
  <c r="BL624" i="9"/>
  <c r="AS624" i="9"/>
  <c r="AR624" i="9"/>
  <c r="F624" i="9"/>
  <c r="C624" i="9"/>
  <c r="M623" i="9"/>
  <c r="L623" i="9"/>
  <c r="K623" i="9"/>
  <c r="J623" i="9"/>
  <c r="I623" i="9"/>
  <c r="H623" i="9"/>
  <c r="G623" i="9"/>
  <c r="AQ623" i="9"/>
  <c r="AW623" i="9"/>
  <c r="BD623" i="9"/>
  <c r="BI623" i="9"/>
  <c r="BA623" i="9"/>
  <c r="BG623" i="9"/>
  <c r="BE623" i="9"/>
  <c r="BM623" i="9"/>
  <c r="BH623" i="9"/>
  <c r="BF623" i="9"/>
  <c r="BN623" i="9"/>
  <c r="AX623" i="9"/>
  <c r="BJ623" i="9"/>
  <c r="AY623" i="9"/>
  <c r="BK623" i="9"/>
  <c r="AZ623" i="9"/>
  <c r="BL623" i="9"/>
  <c r="AS623" i="9"/>
  <c r="AR623" i="9"/>
  <c r="F623" i="9"/>
  <c r="C623" i="9"/>
  <c r="M622" i="9"/>
  <c r="L622" i="9"/>
  <c r="K622" i="9"/>
  <c r="J622" i="9"/>
  <c r="I622" i="9"/>
  <c r="H622" i="9"/>
  <c r="G622" i="9"/>
  <c r="AQ622" i="9"/>
  <c r="AW622" i="9"/>
  <c r="BD622" i="9"/>
  <c r="BI622" i="9"/>
  <c r="BA622" i="9"/>
  <c r="BG622" i="9"/>
  <c r="BE622" i="9"/>
  <c r="BM622" i="9"/>
  <c r="BH622" i="9"/>
  <c r="BF622" i="9"/>
  <c r="BN622" i="9"/>
  <c r="AX622" i="9"/>
  <c r="BJ622" i="9"/>
  <c r="AY622" i="9"/>
  <c r="BK622" i="9"/>
  <c r="AZ622" i="9"/>
  <c r="BL622" i="9"/>
  <c r="AS622" i="9"/>
  <c r="AR622" i="9"/>
  <c r="F622" i="9"/>
  <c r="C622" i="9"/>
  <c r="M621" i="9"/>
  <c r="L621" i="9"/>
  <c r="K621" i="9"/>
  <c r="J621" i="9"/>
  <c r="I621" i="9"/>
  <c r="H621" i="9"/>
  <c r="G621" i="9"/>
  <c r="AQ621" i="9"/>
  <c r="AW621" i="9"/>
  <c r="BD621" i="9"/>
  <c r="BI621" i="9"/>
  <c r="BA621" i="9"/>
  <c r="BG621" i="9"/>
  <c r="BE621" i="9"/>
  <c r="BM621" i="9"/>
  <c r="BH621" i="9"/>
  <c r="BF621" i="9"/>
  <c r="BN621" i="9"/>
  <c r="AX621" i="9"/>
  <c r="BJ621" i="9"/>
  <c r="AY621" i="9"/>
  <c r="BK621" i="9"/>
  <c r="AZ621" i="9"/>
  <c r="BL621" i="9"/>
  <c r="AS621" i="9"/>
  <c r="AR621" i="9"/>
  <c r="F621" i="9"/>
  <c r="C621" i="9"/>
  <c r="M620" i="9"/>
  <c r="L620" i="9"/>
  <c r="K620" i="9"/>
  <c r="J620" i="9"/>
  <c r="I620" i="9"/>
  <c r="H620" i="9"/>
  <c r="G620" i="9"/>
  <c r="AQ620" i="9"/>
  <c r="AW620" i="9"/>
  <c r="BD620" i="9"/>
  <c r="BI620" i="9"/>
  <c r="BA620" i="9"/>
  <c r="BG620" i="9"/>
  <c r="BE620" i="9"/>
  <c r="BM620" i="9"/>
  <c r="BH620" i="9"/>
  <c r="BF620" i="9"/>
  <c r="BN620" i="9"/>
  <c r="AX620" i="9"/>
  <c r="BJ620" i="9"/>
  <c r="AY620" i="9"/>
  <c r="BK620" i="9"/>
  <c r="AZ620" i="9"/>
  <c r="BL620" i="9"/>
  <c r="AS620" i="9"/>
  <c r="AR620" i="9"/>
  <c r="F620" i="9"/>
  <c r="C620" i="9"/>
  <c r="M619" i="9"/>
  <c r="L619" i="9"/>
  <c r="K619" i="9"/>
  <c r="J619" i="9"/>
  <c r="I619" i="9"/>
  <c r="H619" i="9"/>
  <c r="G619" i="9"/>
  <c r="AQ619" i="9"/>
  <c r="AW619" i="9"/>
  <c r="BD619" i="9"/>
  <c r="BI619" i="9"/>
  <c r="BA619" i="9"/>
  <c r="BG619" i="9"/>
  <c r="BE619" i="9"/>
  <c r="BM619" i="9"/>
  <c r="BH619" i="9"/>
  <c r="BF619" i="9"/>
  <c r="BN619" i="9"/>
  <c r="AX619" i="9"/>
  <c r="BJ619" i="9"/>
  <c r="AY619" i="9"/>
  <c r="BK619" i="9"/>
  <c r="AZ619" i="9"/>
  <c r="BL619" i="9"/>
  <c r="AS619" i="9"/>
  <c r="AR619" i="9"/>
  <c r="F619" i="9"/>
  <c r="C619" i="9"/>
  <c r="M618" i="9"/>
  <c r="L618" i="9"/>
  <c r="K618" i="9"/>
  <c r="J618" i="9"/>
  <c r="I618" i="9"/>
  <c r="H618" i="9"/>
  <c r="G618" i="9"/>
  <c r="AQ618" i="9"/>
  <c r="AW618" i="9"/>
  <c r="BD618" i="9"/>
  <c r="BI618" i="9"/>
  <c r="BA618" i="9"/>
  <c r="BG618" i="9"/>
  <c r="BE618" i="9"/>
  <c r="BM618" i="9"/>
  <c r="BH618" i="9"/>
  <c r="BF618" i="9"/>
  <c r="BN618" i="9"/>
  <c r="AX618" i="9"/>
  <c r="BJ618" i="9"/>
  <c r="AY618" i="9"/>
  <c r="BK618" i="9"/>
  <c r="AZ618" i="9"/>
  <c r="BL618" i="9"/>
  <c r="AS618" i="9"/>
  <c r="AR618" i="9"/>
  <c r="F618" i="9"/>
  <c r="C618" i="9"/>
  <c r="M617" i="9"/>
  <c r="L617" i="9"/>
  <c r="K617" i="9"/>
  <c r="J617" i="9"/>
  <c r="I617" i="9"/>
  <c r="H617" i="9"/>
  <c r="G617" i="9"/>
  <c r="AQ617" i="9"/>
  <c r="AW617" i="9"/>
  <c r="BD617" i="9"/>
  <c r="BI617" i="9"/>
  <c r="BA617" i="9"/>
  <c r="BG617" i="9"/>
  <c r="BE617" i="9"/>
  <c r="BM617" i="9"/>
  <c r="BH617" i="9"/>
  <c r="BF617" i="9"/>
  <c r="BN617" i="9"/>
  <c r="AX617" i="9"/>
  <c r="BJ617" i="9"/>
  <c r="AY617" i="9"/>
  <c r="BK617" i="9"/>
  <c r="AZ617" i="9"/>
  <c r="BL617" i="9"/>
  <c r="AS617" i="9"/>
  <c r="AR617" i="9"/>
  <c r="F617" i="9"/>
  <c r="C617" i="9"/>
  <c r="M616" i="9"/>
  <c r="L616" i="9"/>
  <c r="K616" i="9"/>
  <c r="J616" i="9"/>
  <c r="I616" i="9"/>
  <c r="H616" i="9"/>
  <c r="G616" i="9"/>
  <c r="AQ616" i="9"/>
  <c r="AW616" i="9"/>
  <c r="BD616" i="9"/>
  <c r="BI616" i="9"/>
  <c r="BA616" i="9"/>
  <c r="BG616" i="9"/>
  <c r="BE616" i="9"/>
  <c r="BM616" i="9"/>
  <c r="BH616" i="9"/>
  <c r="BF616" i="9"/>
  <c r="BN616" i="9"/>
  <c r="AX616" i="9"/>
  <c r="BJ616" i="9"/>
  <c r="AY616" i="9"/>
  <c r="BK616" i="9"/>
  <c r="AZ616" i="9"/>
  <c r="BL616" i="9"/>
  <c r="AS616" i="9"/>
  <c r="AR616" i="9"/>
  <c r="F616" i="9"/>
  <c r="C616" i="9"/>
  <c r="M615" i="9"/>
  <c r="L615" i="9"/>
  <c r="K615" i="9"/>
  <c r="J615" i="9"/>
  <c r="I615" i="9"/>
  <c r="H615" i="9"/>
  <c r="G615" i="9"/>
  <c r="AQ615" i="9"/>
  <c r="AW615" i="9"/>
  <c r="BD615" i="9"/>
  <c r="AX615" i="9"/>
  <c r="BJ615" i="9"/>
  <c r="AY615" i="9"/>
  <c r="BK615" i="9"/>
  <c r="AZ615" i="9"/>
  <c r="BL615" i="9"/>
  <c r="BA615" i="9"/>
  <c r="BG615" i="9"/>
  <c r="BE615" i="9"/>
  <c r="BH615" i="9"/>
  <c r="BF615" i="9"/>
  <c r="F615" i="9"/>
  <c r="C615" i="9"/>
  <c r="M614" i="9"/>
  <c r="L614" i="9"/>
  <c r="K614" i="9"/>
  <c r="J614" i="9"/>
  <c r="I614" i="9"/>
  <c r="H614" i="9"/>
  <c r="G614" i="9"/>
  <c r="AQ614" i="9"/>
  <c r="AW614" i="9"/>
  <c r="BD614" i="9"/>
  <c r="BA614" i="9"/>
  <c r="BG614" i="9"/>
  <c r="BE614" i="9"/>
  <c r="BH614" i="9"/>
  <c r="BF614" i="9"/>
  <c r="AX614" i="9"/>
  <c r="BJ614" i="9"/>
  <c r="AY614" i="9"/>
  <c r="BK614" i="9"/>
  <c r="AZ614" i="9"/>
  <c r="BL614" i="9"/>
  <c r="F614" i="9"/>
  <c r="C614" i="9"/>
  <c r="M613" i="9"/>
  <c r="L613" i="9"/>
  <c r="K613" i="9"/>
  <c r="J613" i="9"/>
  <c r="I613" i="9"/>
  <c r="H613" i="9"/>
  <c r="G613" i="9"/>
  <c r="AQ613" i="9"/>
  <c r="AW613" i="9"/>
  <c r="BD613" i="9"/>
  <c r="BA613" i="9"/>
  <c r="BG613" i="9"/>
  <c r="BE613" i="9"/>
  <c r="BH613" i="9"/>
  <c r="BF613" i="9"/>
  <c r="AX613" i="9"/>
  <c r="BJ613" i="9"/>
  <c r="AY613" i="9"/>
  <c r="BK613" i="9"/>
  <c r="AZ613" i="9"/>
  <c r="BL613" i="9"/>
  <c r="F613" i="9"/>
  <c r="C613" i="9"/>
  <c r="M612" i="9"/>
  <c r="L612" i="9"/>
  <c r="K612" i="9"/>
  <c r="J612" i="9"/>
  <c r="I612" i="9"/>
  <c r="H612" i="9"/>
  <c r="G612" i="9"/>
  <c r="AQ612" i="9"/>
  <c r="AW612" i="9"/>
  <c r="BD612" i="9"/>
  <c r="BA612" i="9"/>
  <c r="BB612" i="9"/>
  <c r="BG612" i="9"/>
  <c r="BE612" i="9"/>
  <c r="BC612" i="9"/>
  <c r="BH612" i="9"/>
  <c r="BF612" i="9"/>
  <c r="AX612" i="9"/>
  <c r="BJ612" i="9"/>
  <c r="AY612" i="9"/>
  <c r="BK612" i="9"/>
  <c r="AZ612" i="9"/>
  <c r="BL612" i="9"/>
  <c r="F612" i="9"/>
  <c r="C612" i="9"/>
  <c r="M611" i="9"/>
  <c r="L611" i="9"/>
  <c r="K611" i="9"/>
  <c r="J611" i="9"/>
  <c r="I611" i="9"/>
  <c r="H611" i="9"/>
  <c r="G611" i="9"/>
  <c r="AQ611" i="9"/>
  <c r="AW611" i="9"/>
  <c r="BD611" i="9"/>
  <c r="BA611" i="9"/>
  <c r="BG611" i="9"/>
  <c r="BE611" i="9"/>
  <c r="BH611" i="9"/>
  <c r="BF611" i="9"/>
  <c r="AX611" i="9"/>
  <c r="BJ611" i="9"/>
  <c r="AY611" i="9"/>
  <c r="BK611" i="9"/>
  <c r="AZ611" i="9"/>
  <c r="BL611" i="9"/>
  <c r="F611" i="9"/>
  <c r="C611" i="9"/>
  <c r="M610" i="9"/>
  <c r="L610" i="9"/>
  <c r="K610" i="9"/>
  <c r="J610" i="9"/>
  <c r="I610" i="9"/>
  <c r="H610" i="9"/>
  <c r="G610" i="9"/>
  <c r="AQ610" i="9"/>
  <c r="AW610" i="9"/>
  <c r="BD610" i="9"/>
  <c r="BA610" i="9"/>
  <c r="BG610" i="9"/>
  <c r="BE610" i="9"/>
  <c r="BH610" i="9"/>
  <c r="BF610" i="9"/>
  <c r="AX610" i="9"/>
  <c r="BJ610" i="9"/>
  <c r="AY610" i="9"/>
  <c r="BK610" i="9"/>
  <c r="AZ610" i="9"/>
  <c r="BL610" i="9"/>
  <c r="F610" i="9"/>
  <c r="C610" i="9"/>
  <c r="M609" i="9"/>
  <c r="L609" i="9"/>
  <c r="K609" i="9"/>
  <c r="J609" i="9"/>
  <c r="I609" i="9"/>
  <c r="H609" i="9"/>
  <c r="G609" i="9"/>
  <c r="AQ609" i="9"/>
  <c r="AW609" i="9"/>
  <c r="BD609" i="9"/>
  <c r="BA609" i="9"/>
  <c r="BG609" i="9"/>
  <c r="BE609" i="9"/>
  <c r="BH609" i="9"/>
  <c r="BF609" i="9"/>
  <c r="AX609" i="9"/>
  <c r="BJ609" i="9"/>
  <c r="AY609" i="9"/>
  <c r="BK609" i="9"/>
  <c r="AZ609" i="9"/>
  <c r="BL609" i="9"/>
  <c r="F609" i="9"/>
  <c r="C609" i="9"/>
  <c r="M608" i="9"/>
  <c r="L608" i="9"/>
  <c r="K608" i="9"/>
  <c r="J608" i="9"/>
  <c r="I608" i="9"/>
  <c r="H608" i="9"/>
  <c r="G608" i="9"/>
  <c r="AQ608" i="9"/>
  <c r="AW608" i="9"/>
  <c r="BD608" i="9"/>
  <c r="BA608" i="9"/>
  <c r="BG608" i="9"/>
  <c r="BE608" i="9"/>
  <c r="BH608" i="9"/>
  <c r="BF608" i="9"/>
  <c r="AX608" i="9"/>
  <c r="BJ608" i="9"/>
  <c r="AY608" i="9"/>
  <c r="BK608" i="9"/>
  <c r="AZ608" i="9"/>
  <c r="BL608" i="9"/>
  <c r="F608" i="9"/>
  <c r="C608" i="9"/>
  <c r="M607" i="9"/>
  <c r="L607" i="9"/>
  <c r="K607" i="9"/>
  <c r="J607" i="9"/>
  <c r="I607" i="9"/>
  <c r="H607" i="9"/>
  <c r="G607" i="9"/>
  <c r="AQ607" i="9"/>
  <c r="AW607" i="9"/>
  <c r="BD607" i="9"/>
  <c r="BI607" i="9"/>
  <c r="BA607" i="9"/>
  <c r="BB607" i="9"/>
  <c r="BG607" i="9"/>
  <c r="BE607" i="9"/>
  <c r="BM607" i="9"/>
  <c r="BC607" i="9"/>
  <c r="BH607" i="9"/>
  <c r="BF607" i="9"/>
  <c r="BN607" i="9"/>
  <c r="AX607" i="9"/>
  <c r="BJ607" i="9"/>
  <c r="AY607" i="9"/>
  <c r="BK607" i="9"/>
  <c r="AZ607" i="9"/>
  <c r="BL607" i="9"/>
  <c r="AS607" i="9"/>
  <c r="AR607" i="9"/>
  <c r="F607" i="9"/>
  <c r="C607" i="9"/>
  <c r="M606" i="9"/>
  <c r="L606" i="9"/>
  <c r="K606" i="9"/>
  <c r="J606" i="9"/>
  <c r="I606" i="9"/>
  <c r="H606" i="9"/>
  <c r="G606" i="9"/>
  <c r="AQ606" i="9"/>
  <c r="AW606" i="9"/>
  <c r="BD606" i="9"/>
  <c r="BI606" i="9"/>
  <c r="AX606" i="9"/>
  <c r="BJ606" i="9"/>
  <c r="AY606" i="9"/>
  <c r="BK606" i="9"/>
  <c r="AZ606" i="9"/>
  <c r="BL606" i="9"/>
  <c r="BA606" i="9"/>
  <c r="BG606" i="9"/>
  <c r="BE606" i="9"/>
  <c r="BM606" i="9"/>
  <c r="BH606" i="9"/>
  <c r="BF606" i="9"/>
  <c r="BN606" i="9"/>
  <c r="AS606" i="9"/>
  <c r="AR606" i="9"/>
  <c r="F606" i="9"/>
  <c r="C606" i="9"/>
  <c r="M605" i="9"/>
  <c r="L605" i="9"/>
  <c r="K605" i="9"/>
  <c r="J605" i="9"/>
  <c r="I605" i="9"/>
  <c r="H605" i="9"/>
  <c r="G605" i="9"/>
  <c r="AQ605" i="9"/>
  <c r="AW605" i="9"/>
  <c r="BD605" i="9"/>
  <c r="BI605" i="9"/>
  <c r="AX605" i="9"/>
  <c r="BJ605" i="9"/>
  <c r="AY605" i="9"/>
  <c r="BK605" i="9"/>
  <c r="AZ605" i="9"/>
  <c r="BL605" i="9"/>
  <c r="BA605" i="9"/>
  <c r="BG605" i="9"/>
  <c r="BE605" i="9"/>
  <c r="BM605" i="9"/>
  <c r="BH605" i="9"/>
  <c r="BF605" i="9"/>
  <c r="BN605" i="9"/>
  <c r="AS605" i="9"/>
  <c r="AR605" i="9"/>
  <c r="F605" i="9"/>
  <c r="C605" i="9"/>
  <c r="M604" i="9"/>
  <c r="L604" i="9"/>
  <c r="K604" i="9"/>
  <c r="J604" i="9"/>
  <c r="I604" i="9"/>
  <c r="H604" i="9"/>
  <c r="G604" i="9"/>
  <c r="AQ604" i="9"/>
  <c r="AW604" i="9"/>
  <c r="BD604" i="9"/>
  <c r="BI604" i="9"/>
  <c r="AX604" i="9"/>
  <c r="BJ604" i="9"/>
  <c r="AY604" i="9"/>
  <c r="BK604" i="9"/>
  <c r="AZ604" i="9"/>
  <c r="BL604" i="9"/>
  <c r="BA604" i="9"/>
  <c r="BG604" i="9"/>
  <c r="BE604" i="9"/>
  <c r="BM604" i="9"/>
  <c r="BH604" i="9"/>
  <c r="BF604" i="9"/>
  <c r="BN604" i="9"/>
  <c r="AS604" i="9"/>
  <c r="AR604" i="9"/>
  <c r="F604" i="9"/>
  <c r="C604" i="9"/>
  <c r="M603" i="9"/>
  <c r="L603" i="9"/>
  <c r="K603" i="9"/>
  <c r="J603" i="9"/>
  <c r="I603" i="9"/>
  <c r="H603" i="9"/>
  <c r="G603" i="9"/>
  <c r="F603" i="9"/>
  <c r="C603" i="9"/>
  <c r="M602" i="9"/>
  <c r="L602" i="9"/>
  <c r="K602" i="9"/>
  <c r="J602" i="9"/>
  <c r="I602" i="9"/>
  <c r="H602" i="9"/>
  <c r="G602" i="9"/>
  <c r="AQ602" i="9"/>
  <c r="AW602" i="9"/>
  <c r="BD602" i="9"/>
  <c r="BI602" i="9"/>
  <c r="AX602" i="9"/>
  <c r="BJ602" i="9"/>
  <c r="AY602" i="9"/>
  <c r="BK602" i="9"/>
  <c r="AZ602" i="9"/>
  <c r="BL602" i="9"/>
  <c r="BA602" i="9"/>
  <c r="BG602" i="9"/>
  <c r="BE602" i="9"/>
  <c r="BM602" i="9"/>
  <c r="BH602" i="9"/>
  <c r="BF602" i="9"/>
  <c r="BN602" i="9"/>
  <c r="AS602" i="9"/>
  <c r="AR602" i="9"/>
  <c r="F602" i="9"/>
  <c r="C602" i="9"/>
  <c r="M601" i="9"/>
  <c r="L601" i="9"/>
  <c r="K601" i="9"/>
  <c r="J601" i="9"/>
  <c r="I601" i="9"/>
  <c r="H601" i="9"/>
  <c r="G601" i="9"/>
  <c r="F601" i="9"/>
  <c r="E601" i="9"/>
  <c r="C601" i="9"/>
  <c r="M600" i="9"/>
  <c r="L600" i="9"/>
  <c r="K600" i="9"/>
  <c r="J600" i="9"/>
  <c r="I600" i="9"/>
  <c r="H600" i="9"/>
  <c r="G600" i="9"/>
  <c r="F600" i="9"/>
  <c r="E600" i="9"/>
  <c r="C600" i="9"/>
  <c r="M599" i="9"/>
  <c r="L599" i="9"/>
  <c r="K599" i="9"/>
  <c r="J599" i="9"/>
  <c r="I599" i="9"/>
  <c r="H599" i="9"/>
  <c r="G599" i="9"/>
  <c r="F599" i="9"/>
  <c r="E599" i="9"/>
  <c r="C599" i="9"/>
  <c r="M598" i="9"/>
  <c r="L598" i="9"/>
  <c r="K598" i="9"/>
  <c r="J598" i="9"/>
  <c r="I598" i="9"/>
  <c r="H598" i="9"/>
  <c r="G598" i="9"/>
  <c r="F598" i="9"/>
  <c r="E598" i="9"/>
  <c r="C598" i="9"/>
  <c r="M597" i="9"/>
  <c r="L597" i="9"/>
  <c r="K597" i="9"/>
  <c r="J597" i="9"/>
  <c r="I597" i="9"/>
  <c r="H597" i="9"/>
  <c r="G597" i="9"/>
  <c r="F597" i="9"/>
  <c r="E597" i="9"/>
  <c r="C597" i="9"/>
  <c r="M596" i="9"/>
  <c r="L596" i="9"/>
  <c r="K596" i="9"/>
  <c r="J596" i="9"/>
  <c r="I596" i="9"/>
  <c r="H596" i="9"/>
  <c r="G596" i="9"/>
  <c r="F596" i="9"/>
  <c r="E596" i="9"/>
  <c r="C596" i="9"/>
  <c r="M595" i="9"/>
  <c r="L595" i="9"/>
  <c r="K595" i="9"/>
  <c r="J595" i="9"/>
  <c r="I595" i="9"/>
  <c r="H595" i="9"/>
  <c r="G595" i="9"/>
  <c r="F595" i="9"/>
  <c r="E595" i="9"/>
  <c r="C595" i="9"/>
  <c r="M594" i="9"/>
  <c r="L594" i="9"/>
  <c r="K594" i="9"/>
  <c r="J594" i="9"/>
  <c r="I594" i="9"/>
  <c r="H594" i="9"/>
  <c r="G594" i="9"/>
  <c r="F594" i="9"/>
  <c r="E594" i="9"/>
  <c r="C594" i="9"/>
  <c r="M593" i="9"/>
  <c r="L593" i="9"/>
  <c r="K593" i="9"/>
  <c r="J593" i="9"/>
  <c r="I593" i="9"/>
  <c r="H593" i="9"/>
  <c r="G593" i="9"/>
  <c r="F593" i="9"/>
  <c r="C593" i="9"/>
  <c r="M592" i="9"/>
  <c r="L592" i="9"/>
  <c r="K592" i="9"/>
  <c r="J592" i="9"/>
  <c r="I592" i="9"/>
  <c r="H592" i="9"/>
  <c r="G592" i="9"/>
  <c r="F592" i="9"/>
  <c r="C592" i="9"/>
  <c r="M591" i="9"/>
  <c r="L591" i="9"/>
  <c r="K591" i="9"/>
  <c r="J591" i="9"/>
  <c r="I591" i="9"/>
  <c r="H591" i="9"/>
  <c r="G591" i="9"/>
  <c r="F591" i="9"/>
  <c r="C591" i="9"/>
  <c r="M590" i="9"/>
  <c r="L590" i="9"/>
  <c r="K590" i="9"/>
  <c r="J590" i="9"/>
  <c r="I590" i="9"/>
  <c r="H590" i="9"/>
  <c r="G590" i="9"/>
  <c r="F590" i="9"/>
  <c r="C590" i="9"/>
  <c r="M589" i="9"/>
  <c r="L589" i="9"/>
  <c r="K589" i="9"/>
  <c r="J589" i="9"/>
  <c r="I589" i="9"/>
  <c r="H589" i="9"/>
  <c r="G589" i="9"/>
  <c r="F589" i="9"/>
  <c r="C589" i="9"/>
  <c r="M588" i="9"/>
  <c r="L588" i="9"/>
  <c r="K588" i="9"/>
  <c r="J588" i="9"/>
  <c r="I588" i="9"/>
  <c r="H588" i="9"/>
  <c r="G588" i="9"/>
  <c r="F588" i="9"/>
  <c r="C588" i="9"/>
  <c r="M587" i="9"/>
  <c r="L587" i="9"/>
  <c r="K587" i="9"/>
  <c r="J587" i="9"/>
  <c r="I587" i="9"/>
  <c r="H587" i="9"/>
  <c r="G587" i="9"/>
  <c r="F587" i="9"/>
  <c r="C587" i="9"/>
  <c r="M586" i="9"/>
  <c r="L586" i="9"/>
  <c r="K586" i="9"/>
  <c r="J586" i="9"/>
  <c r="I586" i="9"/>
  <c r="H586" i="9"/>
  <c r="G586" i="9"/>
  <c r="F586" i="9"/>
  <c r="C586" i="9"/>
  <c r="M585" i="9"/>
  <c r="L585" i="9"/>
  <c r="K585" i="9"/>
  <c r="J585" i="9"/>
  <c r="I585" i="9"/>
  <c r="H585" i="9"/>
  <c r="G585" i="9"/>
  <c r="F585" i="9"/>
  <c r="C585" i="9"/>
  <c r="M584" i="9"/>
  <c r="L584" i="9"/>
  <c r="K584" i="9"/>
  <c r="J584" i="9"/>
  <c r="I584" i="9"/>
  <c r="H584" i="9"/>
  <c r="G584" i="9"/>
  <c r="F584" i="9"/>
  <c r="C584" i="9"/>
  <c r="H14" i="20"/>
  <c r="H61" i="20"/>
  <c r="H60" i="20"/>
  <c r="H59" i="20"/>
  <c r="H57" i="20"/>
  <c r="G61" i="20"/>
  <c r="D61" i="20"/>
  <c r="G60" i="20"/>
  <c r="D57" i="20"/>
  <c r="D58" i="20"/>
  <c r="D59" i="20"/>
  <c r="D60" i="20"/>
  <c r="G59" i="20"/>
  <c r="G58" i="20"/>
  <c r="G57" i="20"/>
  <c r="G56" i="20"/>
  <c r="D55" i="20"/>
  <c r="D56" i="20"/>
  <c r="G55" i="20"/>
  <c r="D66" i="21"/>
  <c r="D67" i="21"/>
  <c r="D68" i="21"/>
  <c r="D69" i="21"/>
  <c r="D70" i="21"/>
  <c r="D71" i="21"/>
  <c r="D72" i="21"/>
  <c r="D73" i="21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D57" i="21"/>
  <c r="D58" i="21"/>
  <c r="D59" i="21"/>
  <c r="D60" i="21"/>
  <c r="D61" i="21"/>
  <c r="D36" i="21"/>
  <c r="D37" i="21"/>
  <c r="D38" i="21"/>
  <c r="D39" i="21"/>
  <c r="D40" i="21"/>
  <c r="D32" i="21"/>
  <c r="D33" i="21"/>
  <c r="D34" i="21"/>
  <c r="D35" i="21"/>
  <c r="BB639" i="9"/>
  <c r="BC639" i="9"/>
  <c r="BB642" i="9"/>
  <c r="BC642" i="9"/>
  <c r="BB644" i="9"/>
  <c r="BC644" i="9"/>
  <c r="BB613" i="9"/>
  <c r="BC613" i="9"/>
  <c r="BB610" i="9"/>
  <c r="BC610" i="9"/>
  <c r="BB608" i="9"/>
  <c r="BC608" i="9"/>
  <c r="BQ2" i="9"/>
  <c r="D134" i="21"/>
  <c r="D135" i="21"/>
  <c r="D133" i="21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D12" i="21"/>
  <c r="D13" i="21"/>
  <c r="D14" i="21"/>
  <c r="D15" i="21"/>
  <c r="D16" i="21"/>
  <c r="D112" i="21"/>
  <c r="D113" i="21"/>
  <c r="D92" i="21"/>
  <c r="D93" i="21"/>
  <c r="D132" i="21"/>
  <c r="D131" i="21"/>
  <c r="D86" i="21"/>
  <c r="D87" i="21"/>
  <c r="D88" i="21"/>
  <c r="D89" i="21"/>
  <c r="D90" i="21"/>
  <c r="D91" i="21"/>
  <c r="D55" i="21"/>
  <c r="D56" i="21"/>
  <c r="H405" i="9"/>
  <c r="G405" i="9"/>
  <c r="F405" i="9"/>
  <c r="E405" i="9"/>
  <c r="D405" i="9"/>
  <c r="B405" i="9"/>
  <c r="H404" i="9"/>
  <c r="G404" i="9"/>
  <c r="F404" i="9"/>
  <c r="E404" i="9"/>
  <c r="D404" i="9"/>
  <c r="B404" i="9"/>
  <c r="H403" i="9"/>
  <c r="G403" i="9"/>
  <c r="F403" i="9"/>
  <c r="E403" i="9"/>
  <c r="D403" i="9"/>
  <c r="B403" i="9"/>
  <c r="H402" i="9"/>
  <c r="G402" i="9"/>
  <c r="F402" i="9"/>
  <c r="E402" i="9"/>
  <c r="D402" i="9"/>
  <c r="B402" i="9"/>
  <c r="H401" i="9"/>
  <c r="G401" i="9"/>
  <c r="F401" i="9"/>
  <c r="E401" i="9"/>
  <c r="D401" i="9"/>
  <c r="B401" i="9"/>
  <c r="H400" i="9"/>
  <c r="G400" i="9"/>
  <c r="F400" i="9"/>
  <c r="E400" i="9"/>
  <c r="D400" i="9"/>
  <c r="B400" i="9"/>
  <c r="H399" i="9"/>
  <c r="G399" i="9"/>
  <c r="F399" i="9"/>
  <c r="E399" i="9"/>
  <c r="D399" i="9"/>
  <c r="B399" i="9"/>
  <c r="H398" i="9"/>
  <c r="G398" i="9"/>
  <c r="F398" i="9"/>
  <c r="E398" i="9"/>
  <c r="D398" i="9"/>
  <c r="B398" i="9"/>
  <c r="H397" i="9"/>
  <c r="G397" i="9"/>
  <c r="F397" i="9"/>
  <c r="E397" i="9"/>
  <c r="D397" i="9"/>
  <c r="B397" i="9"/>
  <c r="H396" i="9"/>
  <c r="G396" i="9"/>
  <c r="F396" i="9"/>
  <c r="E396" i="9"/>
  <c r="D396" i="9"/>
  <c r="B396" i="9"/>
  <c r="H395" i="9"/>
  <c r="G395" i="9"/>
  <c r="F395" i="9"/>
  <c r="E395" i="9"/>
  <c r="D395" i="9"/>
  <c r="B395" i="9"/>
  <c r="H394" i="9"/>
  <c r="G394" i="9"/>
  <c r="F394" i="9"/>
  <c r="E394" i="9"/>
  <c r="D394" i="9"/>
  <c r="B394" i="9"/>
  <c r="H393" i="9"/>
  <c r="G393" i="9"/>
  <c r="F393" i="9"/>
  <c r="E393" i="9"/>
  <c r="D393" i="9"/>
  <c r="B393" i="9"/>
  <c r="H392" i="9"/>
  <c r="G392" i="9"/>
  <c r="F392" i="9"/>
  <c r="E392" i="9"/>
  <c r="D392" i="9"/>
  <c r="B392" i="9"/>
  <c r="H391" i="9"/>
  <c r="G391" i="9"/>
  <c r="F391" i="9"/>
  <c r="E391" i="9"/>
  <c r="D391" i="9"/>
  <c r="B391" i="9"/>
  <c r="H390" i="9"/>
  <c r="G390" i="9"/>
  <c r="F390" i="9"/>
  <c r="E390" i="9"/>
  <c r="D390" i="9"/>
  <c r="B390" i="9"/>
  <c r="H389" i="9"/>
  <c r="G389" i="9"/>
  <c r="F389" i="9"/>
  <c r="E389" i="9"/>
  <c r="D389" i="9"/>
  <c r="B389" i="9"/>
  <c r="H388" i="9"/>
  <c r="G388" i="9"/>
  <c r="F388" i="9"/>
  <c r="E388" i="9"/>
  <c r="D388" i="9"/>
  <c r="B388" i="9"/>
  <c r="H387" i="9"/>
  <c r="G387" i="9"/>
  <c r="F387" i="9"/>
  <c r="E387" i="9"/>
  <c r="D387" i="9"/>
  <c r="B387" i="9"/>
  <c r="H386" i="9"/>
  <c r="G386" i="9"/>
  <c r="F386" i="9"/>
  <c r="E386" i="9"/>
  <c r="D386" i="9"/>
  <c r="B386" i="9"/>
  <c r="H385" i="9"/>
  <c r="G385" i="9"/>
  <c r="F385" i="9"/>
  <c r="E385" i="9"/>
  <c r="D385" i="9"/>
  <c r="B385" i="9"/>
  <c r="H384" i="9"/>
  <c r="G384" i="9"/>
  <c r="F384" i="9"/>
  <c r="E384" i="9"/>
  <c r="D384" i="9"/>
  <c r="B384" i="9"/>
  <c r="H383" i="9"/>
  <c r="G383" i="9"/>
  <c r="F383" i="9"/>
  <c r="E383" i="9"/>
  <c r="D383" i="9"/>
  <c r="B383" i="9"/>
  <c r="H382" i="9"/>
  <c r="G382" i="9"/>
  <c r="F382" i="9"/>
  <c r="E382" i="9"/>
  <c r="D382" i="9"/>
  <c r="B382" i="9"/>
  <c r="H381" i="9"/>
  <c r="G381" i="9"/>
  <c r="F381" i="9"/>
  <c r="E381" i="9"/>
  <c r="D381" i="9"/>
  <c r="B381" i="9"/>
  <c r="H380" i="9"/>
  <c r="G380" i="9"/>
  <c r="F380" i="9"/>
  <c r="E380" i="9"/>
  <c r="D380" i="9"/>
  <c r="B380" i="9"/>
  <c r="H379" i="9"/>
  <c r="G379" i="9"/>
  <c r="F379" i="9"/>
  <c r="E379" i="9"/>
  <c r="D379" i="9"/>
  <c r="B379" i="9"/>
  <c r="H378" i="9"/>
  <c r="G378" i="9"/>
  <c r="F378" i="9"/>
  <c r="E378" i="9"/>
  <c r="D378" i="9"/>
  <c r="B378" i="9"/>
  <c r="H377" i="9"/>
  <c r="G377" i="9"/>
  <c r="F377" i="9"/>
  <c r="E377" i="9"/>
  <c r="D377" i="9"/>
  <c r="B377" i="9"/>
  <c r="H376" i="9"/>
  <c r="G376" i="9"/>
  <c r="F376" i="9"/>
  <c r="E376" i="9"/>
  <c r="D376" i="9"/>
  <c r="B376" i="9"/>
  <c r="H375" i="9"/>
  <c r="G375" i="9"/>
  <c r="F375" i="9"/>
  <c r="E375" i="9"/>
  <c r="D375" i="9"/>
  <c r="B375" i="9"/>
  <c r="H374" i="9"/>
  <c r="G374" i="9"/>
  <c r="F374" i="9"/>
  <c r="E374" i="9"/>
  <c r="D374" i="9"/>
  <c r="B374" i="9"/>
  <c r="H373" i="9"/>
  <c r="G373" i="9"/>
  <c r="F373" i="9"/>
  <c r="E373" i="9"/>
  <c r="D373" i="9"/>
  <c r="B373" i="9"/>
  <c r="H372" i="9"/>
  <c r="G372" i="9"/>
  <c r="F372" i="9"/>
  <c r="E372" i="9"/>
  <c r="D372" i="9"/>
  <c r="B372" i="9"/>
  <c r="H371" i="9"/>
  <c r="G371" i="9"/>
  <c r="F371" i="9"/>
  <c r="E371" i="9"/>
  <c r="D371" i="9"/>
  <c r="B371" i="9"/>
  <c r="H370" i="9"/>
  <c r="G370" i="9"/>
  <c r="F370" i="9"/>
  <c r="E370" i="9"/>
  <c r="D370" i="9"/>
  <c r="B370" i="9"/>
  <c r="H369" i="9"/>
  <c r="G369" i="9"/>
  <c r="F369" i="9"/>
  <c r="E369" i="9"/>
  <c r="D369" i="9"/>
  <c r="B369" i="9"/>
  <c r="H368" i="9"/>
  <c r="G368" i="9"/>
  <c r="F368" i="9"/>
  <c r="E368" i="9"/>
  <c r="D368" i="9"/>
  <c r="B368" i="9"/>
  <c r="H367" i="9"/>
  <c r="G367" i="9"/>
  <c r="F367" i="9"/>
  <c r="E367" i="9"/>
  <c r="D367" i="9"/>
  <c r="B367" i="9"/>
  <c r="H366" i="9"/>
  <c r="G366" i="9"/>
  <c r="F366" i="9"/>
  <c r="E366" i="9"/>
  <c r="D366" i="9"/>
  <c r="B366" i="9"/>
  <c r="H365" i="9"/>
  <c r="G365" i="9"/>
  <c r="F365" i="9"/>
  <c r="E365" i="9"/>
  <c r="D365" i="9"/>
  <c r="B365" i="9"/>
  <c r="H364" i="9"/>
  <c r="G364" i="9"/>
  <c r="F364" i="9"/>
  <c r="E364" i="9"/>
  <c r="D364" i="9"/>
  <c r="B364" i="9"/>
  <c r="H363" i="9"/>
  <c r="G363" i="9"/>
  <c r="F363" i="9"/>
  <c r="E363" i="9"/>
  <c r="D363" i="9"/>
  <c r="B363" i="9"/>
  <c r="H362" i="9"/>
  <c r="G362" i="9"/>
  <c r="F362" i="9"/>
  <c r="E362" i="9"/>
  <c r="D362" i="9"/>
  <c r="B362" i="9"/>
  <c r="H361" i="9"/>
  <c r="G361" i="9"/>
  <c r="F361" i="9"/>
  <c r="E361" i="9"/>
  <c r="D361" i="9"/>
  <c r="B361" i="9"/>
  <c r="H360" i="9"/>
  <c r="G360" i="9"/>
  <c r="F360" i="9"/>
  <c r="E360" i="9"/>
  <c r="D360" i="9"/>
  <c r="B360" i="9"/>
  <c r="H359" i="9"/>
  <c r="G359" i="9"/>
  <c r="F359" i="9"/>
  <c r="E359" i="9"/>
  <c r="D359" i="9"/>
  <c r="B359" i="9"/>
  <c r="H358" i="9"/>
  <c r="G358" i="9"/>
  <c r="F358" i="9"/>
  <c r="E358" i="9"/>
  <c r="D358" i="9"/>
  <c r="B358" i="9"/>
  <c r="H357" i="9"/>
  <c r="G357" i="9"/>
  <c r="F357" i="9"/>
  <c r="E357" i="9"/>
  <c r="D357" i="9"/>
  <c r="B357" i="9"/>
  <c r="H356" i="9"/>
  <c r="G356" i="9"/>
  <c r="F356" i="9"/>
  <c r="E356" i="9"/>
  <c r="D356" i="9"/>
  <c r="B356" i="9"/>
  <c r="H355" i="9"/>
  <c r="G355" i="9"/>
  <c r="F355" i="9"/>
  <c r="E355" i="9"/>
  <c r="D355" i="9"/>
  <c r="B355" i="9"/>
  <c r="H354" i="9"/>
  <c r="G354" i="9"/>
  <c r="F354" i="9"/>
  <c r="E354" i="9"/>
  <c r="D354" i="9"/>
  <c r="B354" i="9"/>
  <c r="H353" i="9"/>
  <c r="G353" i="9"/>
  <c r="F353" i="9"/>
  <c r="E353" i="9"/>
  <c r="D353" i="9"/>
  <c r="B353" i="9"/>
  <c r="H352" i="9"/>
  <c r="G352" i="9"/>
  <c r="F352" i="9"/>
  <c r="E352" i="9"/>
  <c r="D352" i="9"/>
  <c r="B352" i="9"/>
  <c r="H351" i="9"/>
  <c r="G351" i="9"/>
  <c r="F351" i="9"/>
  <c r="E351" i="9"/>
  <c r="D351" i="9"/>
  <c r="B351" i="9"/>
  <c r="H350" i="9"/>
  <c r="G350" i="9"/>
  <c r="F350" i="9"/>
  <c r="E350" i="9"/>
  <c r="D350" i="9"/>
  <c r="B350" i="9"/>
  <c r="H349" i="9"/>
  <c r="G349" i="9"/>
  <c r="F349" i="9"/>
  <c r="E349" i="9"/>
  <c r="D349" i="9"/>
  <c r="B349" i="9"/>
  <c r="H348" i="9"/>
  <c r="G348" i="9"/>
  <c r="F348" i="9"/>
  <c r="E348" i="9"/>
  <c r="D348" i="9"/>
  <c r="B348" i="9"/>
  <c r="H347" i="9"/>
  <c r="G347" i="9"/>
  <c r="F347" i="9"/>
  <c r="E347" i="9"/>
  <c r="D347" i="9"/>
  <c r="B347" i="9"/>
  <c r="H346" i="9"/>
  <c r="G346" i="9"/>
  <c r="F346" i="9"/>
  <c r="E346" i="9"/>
  <c r="D346" i="9"/>
  <c r="B346" i="9"/>
  <c r="H345" i="9"/>
  <c r="G345" i="9"/>
  <c r="F345" i="9"/>
  <c r="E345" i="9"/>
  <c r="D345" i="9"/>
  <c r="B345" i="9"/>
  <c r="H344" i="9"/>
  <c r="G344" i="9"/>
  <c r="F344" i="9"/>
  <c r="E344" i="9"/>
  <c r="D344" i="9"/>
  <c r="B344" i="9"/>
  <c r="H343" i="9"/>
  <c r="G343" i="9"/>
  <c r="F343" i="9"/>
  <c r="E343" i="9"/>
  <c r="D343" i="9"/>
  <c r="B343" i="9"/>
  <c r="H342" i="9"/>
  <c r="G342" i="9"/>
  <c r="F342" i="9"/>
  <c r="E342" i="9"/>
  <c r="D342" i="9"/>
  <c r="B342" i="9"/>
  <c r="H341" i="9"/>
  <c r="G341" i="9"/>
  <c r="F341" i="9"/>
  <c r="E341" i="9"/>
  <c r="D341" i="9"/>
  <c r="B341" i="9"/>
  <c r="H340" i="9"/>
  <c r="G340" i="9"/>
  <c r="F340" i="9"/>
  <c r="E340" i="9"/>
  <c r="D340" i="9"/>
  <c r="B340" i="9"/>
  <c r="H339" i="9"/>
  <c r="G339" i="9"/>
  <c r="F339" i="9"/>
  <c r="E339" i="9"/>
  <c r="D339" i="9"/>
  <c r="B339" i="9"/>
  <c r="H338" i="9"/>
  <c r="G338" i="9"/>
  <c r="F338" i="9"/>
  <c r="E338" i="9"/>
  <c r="D338" i="9"/>
  <c r="B338" i="9"/>
  <c r="H337" i="9"/>
  <c r="G337" i="9"/>
  <c r="F337" i="9"/>
  <c r="E337" i="9"/>
  <c r="D337" i="9"/>
  <c r="B337" i="9"/>
  <c r="H336" i="9"/>
  <c r="G336" i="9"/>
  <c r="F336" i="9"/>
  <c r="E336" i="9"/>
  <c r="D336" i="9"/>
  <c r="B336" i="9"/>
  <c r="H335" i="9"/>
  <c r="G335" i="9"/>
  <c r="F335" i="9"/>
  <c r="E335" i="9"/>
  <c r="D335" i="9"/>
  <c r="B335" i="9"/>
  <c r="H334" i="9"/>
  <c r="G334" i="9"/>
  <c r="F334" i="9"/>
  <c r="E334" i="9"/>
  <c r="D334" i="9"/>
  <c r="B334" i="9"/>
  <c r="H333" i="9"/>
  <c r="G333" i="9"/>
  <c r="F333" i="9"/>
  <c r="E333" i="9"/>
  <c r="D333" i="9"/>
  <c r="B333" i="9"/>
  <c r="H332" i="9"/>
  <c r="G332" i="9"/>
  <c r="F332" i="9"/>
  <c r="E332" i="9"/>
  <c r="D332" i="9"/>
  <c r="B332" i="9"/>
  <c r="H331" i="9"/>
  <c r="G331" i="9"/>
  <c r="F331" i="9"/>
  <c r="E331" i="9"/>
  <c r="D331" i="9"/>
  <c r="B331" i="9"/>
  <c r="H330" i="9"/>
  <c r="G330" i="9"/>
  <c r="F330" i="9"/>
  <c r="E330" i="9"/>
  <c r="D330" i="9"/>
  <c r="B330" i="9"/>
  <c r="H329" i="9"/>
  <c r="G329" i="9"/>
  <c r="F329" i="9"/>
  <c r="E329" i="9"/>
  <c r="D329" i="9"/>
  <c r="B329" i="9"/>
  <c r="H328" i="9"/>
  <c r="G328" i="9"/>
  <c r="F328" i="9"/>
  <c r="E328" i="9"/>
  <c r="D328" i="9"/>
  <c r="B328" i="9"/>
  <c r="H327" i="9"/>
  <c r="G327" i="9"/>
  <c r="F327" i="9"/>
  <c r="E327" i="9"/>
  <c r="D327" i="9"/>
  <c r="B327" i="9"/>
  <c r="H326" i="9"/>
  <c r="G326" i="9"/>
  <c r="F326" i="9"/>
  <c r="E326" i="9"/>
  <c r="D326" i="9"/>
  <c r="B326" i="9"/>
  <c r="H325" i="9"/>
  <c r="G325" i="9"/>
  <c r="F325" i="9"/>
  <c r="E325" i="9"/>
  <c r="D325" i="9"/>
  <c r="B325" i="9"/>
  <c r="H324" i="9"/>
  <c r="G324" i="9"/>
  <c r="F324" i="9"/>
  <c r="E324" i="9"/>
  <c r="D324" i="9"/>
  <c r="B324" i="9"/>
  <c r="H323" i="9"/>
  <c r="G323" i="9"/>
  <c r="F323" i="9"/>
  <c r="E323" i="9"/>
  <c r="D323" i="9"/>
  <c r="B323" i="9"/>
  <c r="H322" i="9"/>
  <c r="G322" i="9"/>
  <c r="F322" i="9"/>
  <c r="E322" i="9"/>
  <c r="D322" i="9"/>
  <c r="B322" i="9"/>
  <c r="H321" i="9"/>
  <c r="G321" i="9"/>
  <c r="F321" i="9"/>
  <c r="E321" i="9"/>
  <c r="D321" i="9"/>
  <c r="B321" i="9"/>
  <c r="H320" i="9"/>
  <c r="G320" i="9"/>
  <c r="F320" i="9"/>
  <c r="E320" i="9"/>
  <c r="D320" i="9"/>
  <c r="B320" i="9"/>
  <c r="H319" i="9"/>
  <c r="G319" i="9"/>
  <c r="F319" i="9"/>
  <c r="E319" i="9"/>
  <c r="D319" i="9"/>
  <c r="B319" i="9"/>
  <c r="H318" i="9"/>
  <c r="G318" i="9"/>
  <c r="F318" i="9"/>
  <c r="E318" i="9"/>
  <c r="D318" i="9"/>
  <c r="B318" i="9"/>
  <c r="H317" i="9"/>
  <c r="G317" i="9"/>
  <c r="F317" i="9"/>
  <c r="E317" i="9"/>
  <c r="D317" i="9"/>
  <c r="B317" i="9"/>
  <c r="H316" i="9"/>
  <c r="G316" i="9"/>
  <c r="F316" i="9"/>
  <c r="E316" i="9"/>
  <c r="D316" i="9"/>
  <c r="B316" i="9"/>
  <c r="H315" i="9"/>
  <c r="G315" i="9"/>
  <c r="F315" i="9"/>
  <c r="E315" i="9"/>
  <c r="D315" i="9"/>
  <c r="B315" i="9"/>
  <c r="H314" i="9"/>
  <c r="G314" i="9"/>
  <c r="F314" i="9"/>
  <c r="E314" i="9"/>
  <c r="D314" i="9"/>
  <c r="B314" i="9"/>
  <c r="H313" i="9"/>
  <c r="G313" i="9"/>
  <c r="F313" i="9"/>
  <c r="E313" i="9"/>
  <c r="D313" i="9"/>
  <c r="B313" i="9"/>
  <c r="H312" i="9"/>
  <c r="G312" i="9"/>
  <c r="F312" i="9"/>
  <c r="E312" i="9"/>
  <c r="D312" i="9"/>
  <c r="B312" i="9"/>
  <c r="H311" i="9"/>
  <c r="G311" i="9"/>
  <c r="F311" i="9"/>
  <c r="E311" i="9"/>
  <c r="D311" i="9"/>
  <c r="B311" i="9"/>
  <c r="H310" i="9"/>
  <c r="G310" i="9"/>
  <c r="F310" i="9"/>
  <c r="E310" i="9"/>
  <c r="D310" i="9"/>
  <c r="B310" i="9"/>
  <c r="H309" i="9"/>
  <c r="G309" i="9"/>
  <c r="F309" i="9"/>
  <c r="E309" i="9"/>
  <c r="D309" i="9"/>
  <c r="B309" i="9"/>
  <c r="H308" i="9"/>
  <c r="G308" i="9"/>
  <c r="F308" i="9"/>
  <c r="E308" i="9"/>
  <c r="D308" i="9"/>
  <c r="B308" i="9"/>
  <c r="H307" i="9"/>
  <c r="G307" i="9"/>
  <c r="F307" i="9"/>
  <c r="E307" i="9"/>
  <c r="D307" i="9"/>
  <c r="B307" i="9"/>
  <c r="H306" i="9"/>
  <c r="G306" i="9"/>
  <c r="F306" i="9"/>
  <c r="E306" i="9"/>
  <c r="D306" i="9"/>
  <c r="B306" i="9"/>
  <c r="H305" i="9"/>
  <c r="G305" i="9"/>
  <c r="F305" i="9"/>
  <c r="E305" i="9"/>
  <c r="D305" i="9"/>
  <c r="B305" i="9"/>
  <c r="H304" i="9"/>
  <c r="G304" i="9"/>
  <c r="F304" i="9"/>
  <c r="E304" i="9"/>
  <c r="D304" i="9"/>
  <c r="B304" i="9"/>
  <c r="H303" i="9"/>
  <c r="G303" i="9"/>
  <c r="F303" i="9"/>
  <c r="E303" i="9"/>
  <c r="D303" i="9"/>
  <c r="B303" i="9"/>
  <c r="H302" i="9"/>
  <c r="G302" i="9"/>
  <c r="F302" i="9"/>
  <c r="E302" i="9"/>
  <c r="D302" i="9"/>
  <c r="B302" i="9"/>
  <c r="H301" i="9"/>
  <c r="G301" i="9"/>
  <c r="F301" i="9"/>
  <c r="E301" i="9"/>
  <c r="D301" i="9"/>
  <c r="B301" i="9"/>
  <c r="H300" i="9"/>
  <c r="G300" i="9"/>
  <c r="F300" i="9"/>
  <c r="E300" i="9"/>
  <c r="D300" i="9"/>
  <c r="B300" i="9"/>
  <c r="H299" i="9"/>
  <c r="G299" i="9"/>
  <c r="F299" i="9"/>
  <c r="E299" i="9"/>
  <c r="D299" i="9"/>
  <c r="B299" i="9"/>
  <c r="H298" i="9"/>
  <c r="G298" i="9"/>
  <c r="F298" i="9"/>
  <c r="E298" i="9"/>
  <c r="D298" i="9"/>
  <c r="B298" i="9"/>
  <c r="H297" i="9"/>
  <c r="G297" i="9"/>
  <c r="F297" i="9"/>
  <c r="E297" i="9"/>
  <c r="D297" i="9"/>
  <c r="B297" i="9"/>
  <c r="H296" i="9"/>
  <c r="G296" i="9"/>
  <c r="F296" i="9"/>
  <c r="E296" i="9"/>
  <c r="D296" i="9"/>
  <c r="B296" i="9"/>
  <c r="H295" i="9"/>
  <c r="G295" i="9"/>
  <c r="F295" i="9"/>
  <c r="E295" i="9"/>
  <c r="D295" i="9"/>
  <c r="B295" i="9"/>
  <c r="H294" i="9"/>
  <c r="G294" i="9"/>
  <c r="F294" i="9"/>
  <c r="E294" i="9"/>
  <c r="D294" i="9"/>
  <c r="B294" i="9"/>
  <c r="H293" i="9"/>
  <c r="G293" i="9"/>
  <c r="F293" i="9"/>
  <c r="E293" i="9"/>
  <c r="D293" i="9"/>
  <c r="B293" i="9"/>
  <c r="H292" i="9"/>
  <c r="G292" i="9"/>
  <c r="F292" i="9"/>
  <c r="E292" i="9"/>
  <c r="D292" i="9"/>
  <c r="B292" i="9"/>
  <c r="H291" i="9"/>
  <c r="G291" i="9"/>
  <c r="F291" i="9"/>
  <c r="E291" i="9"/>
  <c r="D291" i="9"/>
  <c r="B291" i="9"/>
  <c r="H290" i="9"/>
  <c r="G290" i="9"/>
  <c r="F290" i="9"/>
  <c r="E290" i="9"/>
  <c r="D290" i="9"/>
  <c r="B290" i="9"/>
  <c r="H289" i="9"/>
  <c r="G289" i="9"/>
  <c r="F289" i="9"/>
  <c r="E289" i="9"/>
  <c r="D289" i="9"/>
  <c r="B289" i="9"/>
  <c r="H288" i="9"/>
  <c r="G288" i="9"/>
  <c r="F288" i="9"/>
  <c r="E288" i="9"/>
  <c r="D288" i="9"/>
  <c r="B288" i="9"/>
  <c r="H287" i="9"/>
  <c r="G287" i="9"/>
  <c r="F287" i="9"/>
  <c r="E287" i="9"/>
  <c r="D287" i="9"/>
  <c r="B287" i="9"/>
  <c r="H286" i="9"/>
  <c r="G286" i="9"/>
  <c r="F286" i="9"/>
  <c r="E286" i="9"/>
  <c r="D286" i="9"/>
  <c r="B286" i="9"/>
  <c r="H285" i="9"/>
  <c r="G285" i="9"/>
  <c r="F285" i="9"/>
  <c r="E285" i="9"/>
  <c r="D285" i="9"/>
  <c r="B285" i="9"/>
  <c r="H284" i="9"/>
  <c r="G284" i="9"/>
  <c r="F284" i="9"/>
  <c r="E284" i="9"/>
  <c r="D284" i="9"/>
  <c r="B284" i="9"/>
  <c r="H283" i="9"/>
  <c r="G283" i="9"/>
  <c r="F283" i="9"/>
  <c r="E283" i="9"/>
  <c r="D283" i="9"/>
  <c r="B283" i="9"/>
  <c r="H282" i="9"/>
  <c r="G282" i="9"/>
  <c r="F282" i="9"/>
  <c r="E282" i="9"/>
  <c r="D282" i="9"/>
  <c r="B282" i="9"/>
  <c r="H281" i="9"/>
  <c r="G281" i="9"/>
  <c r="F281" i="9"/>
  <c r="E281" i="9"/>
  <c r="D281" i="9"/>
  <c r="B281" i="9"/>
  <c r="H280" i="9"/>
  <c r="G280" i="9"/>
  <c r="F280" i="9"/>
  <c r="E280" i="9"/>
  <c r="D280" i="9"/>
  <c r="B280" i="9"/>
  <c r="H279" i="9"/>
  <c r="G279" i="9"/>
  <c r="F279" i="9"/>
  <c r="E279" i="9"/>
  <c r="D279" i="9"/>
  <c r="B279" i="9"/>
  <c r="H278" i="9"/>
  <c r="G278" i="9"/>
  <c r="F278" i="9"/>
  <c r="E278" i="9"/>
  <c r="D278" i="9"/>
  <c r="B278" i="9"/>
  <c r="H277" i="9"/>
  <c r="G277" i="9"/>
  <c r="F277" i="9"/>
  <c r="E277" i="9"/>
  <c r="D277" i="9"/>
  <c r="B277" i="9"/>
  <c r="H276" i="9"/>
  <c r="G276" i="9"/>
  <c r="F276" i="9"/>
  <c r="E276" i="9"/>
  <c r="D276" i="9"/>
  <c r="B276" i="9"/>
  <c r="H275" i="9"/>
  <c r="G275" i="9"/>
  <c r="F275" i="9"/>
  <c r="E275" i="9"/>
  <c r="D275" i="9"/>
  <c r="B275" i="9"/>
  <c r="H274" i="9"/>
  <c r="G274" i="9"/>
  <c r="F274" i="9"/>
  <c r="E274" i="9"/>
  <c r="D274" i="9"/>
  <c r="B274" i="9"/>
  <c r="H273" i="9"/>
  <c r="G273" i="9"/>
  <c r="F273" i="9"/>
  <c r="E273" i="9"/>
  <c r="D273" i="9"/>
  <c r="B273" i="9"/>
  <c r="H272" i="9"/>
  <c r="G272" i="9"/>
  <c r="F272" i="9"/>
  <c r="E272" i="9"/>
  <c r="D272" i="9"/>
  <c r="B272" i="9"/>
  <c r="H271" i="9"/>
  <c r="G271" i="9"/>
  <c r="F271" i="9"/>
  <c r="E271" i="9"/>
  <c r="D271" i="9"/>
  <c r="B271" i="9"/>
  <c r="H270" i="9"/>
  <c r="G270" i="9"/>
  <c r="F270" i="9"/>
  <c r="E270" i="9"/>
  <c r="D270" i="9"/>
  <c r="B270" i="9"/>
  <c r="H269" i="9"/>
  <c r="G269" i="9"/>
  <c r="F269" i="9"/>
  <c r="E269" i="9"/>
  <c r="D269" i="9"/>
  <c r="B269" i="9"/>
  <c r="H268" i="9"/>
  <c r="G268" i="9"/>
  <c r="F268" i="9"/>
  <c r="E268" i="9"/>
  <c r="D268" i="9"/>
  <c r="B268" i="9"/>
  <c r="H267" i="9"/>
  <c r="G267" i="9"/>
  <c r="F267" i="9"/>
  <c r="E267" i="9"/>
  <c r="D267" i="9"/>
  <c r="B267" i="9"/>
  <c r="H266" i="9"/>
  <c r="G266" i="9"/>
  <c r="F266" i="9"/>
  <c r="E266" i="9"/>
  <c r="D266" i="9"/>
  <c r="B266" i="9"/>
  <c r="H265" i="9"/>
  <c r="G265" i="9"/>
  <c r="F265" i="9"/>
  <c r="E265" i="9"/>
  <c r="D265" i="9"/>
  <c r="B265" i="9"/>
  <c r="H264" i="9"/>
  <c r="G264" i="9"/>
  <c r="F264" i="9"/>
  <c r="E264" i="9"/>
  <c r="D264" i="9"/>
  <c r="B264" i="9"/>
  <c r="H263" i="9"/>
  <c r="G263" i="9"/>
  <c r="F263" i="9"/>
  <c r="E263" i="9"/>
  <c r="D263" i="9"/>
  <c r="B263" i="9"/>
  <c r="H262" i="9"/>
  <c r="G262" i="9"/>
  <c r="F262" i="9"/>
  <c r="E262" i="9"/>
  <c r="D262" i="9"/>
  <c r="B262" i="9"/>
  <c r="H261" i="9"/>
  <c r="G261" i="9"/>
  <c r="F261" i="9"/>
  <c r="E261" i="9"/>
  <c r="D261" i="9"/>
  <c r="B261" i="9"/>
  <c r="H260" i="9"/>
  <c r="G260" i="9"/>
  <c r="F260" i="9"/>
  <c r="E260" i="9"/>
  <c r="D260" i="9"/>
  <c r="B260" i="9"/>
  <c r="H259" i="9"/>
  <c r="G259" i="9"/>
  <c r="F259" i="9"/>
  <c r="E259" i="9"/>
  <c r="D259" i="9"/>
  <c r="B259" i="9"/>
  <c r="H258" i="9"/>
  <c r="G258" i="9"/>
  <c r="F258" i="9"/>
  <c r="E258" i="9"/>
  <c r="D258" i="9"/>
  <c r="B258" i="9"/>
  <c r="H257" i="9"/>
  <c r="G257" i="9"/>
  <c r="F257" i="9"/>
  <c r="E257" i="9"/>
  <c r="D257" i="9"/>
  <c r="B257" i="9"/>
  <c r="H256" i="9"/>
  <c r="G256" i="9"/>
  <c r="F256" i="9"/>
  <c r="E256" i="9"/>
  <c r="D256" i="9"/>
  <c r="B256" i="9"/>
  <c r="H255" i="9"/>
  <c r="G255" i="9"/>
  <c r="F255" i="9"/>
  <c r="E255" i="9"/>
  <c r="D255" i="9"/>
  <c r="B255" i="9"/>
  <c r="H254" i="9"/>
  <c r="G254" i="9"/>
  <c r="F254" i="9"/>
  <c r="E254" i="9"/>
  <c r="D254" i="9"/>
  <c r="B254" i="9"/>
  <c r="H253" i="9"/>
  <c r="G253" i="9"/>
  <c r="F253" i="9"/>
  <c r="E253" i="9"/>
  <c r="D253" i="9"/>
  <c r="B253" i="9"/>
  <c r="H252" i="9"/>
  <c r="G252" i="9"/>
  <c r="F252" i="9"/>
  <c r="E252" i="9"/>
  <c r="D252" i="9"/>
  <c r="B252" i="9"/>
  <c r="H251" i="9"/>
  <c r="G251" i="9"/>
  <c r="F251" i="9"/>
  <c r="E251" i="9"/>
  <c r="D251" i="9"/>
  <c r="B251" i="9"/>
  <c r="H250" i="9"/>
  <c r="G250" i="9"/>
  <c r="F250" i="9"/>
  <c r="E250" i="9"/>
  <c r="D250" i="9"/>
  <c r="B250" i="9"/>
  <c r="H249" i="9"/>
  <c r="G249" i="9"/>
  <c r="F249" i="9"/>
  <c r="E249" i="9"/>
  <c r="D249" i="9"/>
  <c r="B249" i="9"/>
  <c r="H248" i="9"/>
  <c r="G248" i="9"/>
  <c r="F248" i="9"/>
  <c r="E248" i="9"/>
  <c r="D248" i="9"/>
  <c r="B248" i="9"/>
  <c r="H247" i="9"/>
  <c r="G247" i="9"/>
  <c r="F247" i="9"/>
  <c r="E247" i="9"/>
  <c r="D247" i="9"/>
  <c r="B247" i="9"/>
  <c r="H246" i="9"/>
  <c r="G246" i="9"/>
  <c r="F246" i="9"/>
  <c r="E246" i="9"/>
  <c r="D246" i="9"/>
  <c r="B246" i="9"/>
  <c r="H245" i="9"/>
  <c r="G245" i="9"/>
  <c r="F245" i="9"/>
  <c r="E245" i="9"/>
  <c r="D245" i="9"/>
  <c r="B245" i="9"/>
  <c r="H244" i="9"/>
  <c r="G244" i="9"/>
  <c r="F244" i="9"/>
  <c r="E244" i="9"/>
  <c r="D244" i="9"/>
  <c r="B244" i="9"/>
  <c r="H243" i="9"/>
  <c r="G243" i="9"/>
  <c r="F243" i="9"/>
  <c r="E243" i="9"/>
  <c r="D243" i="9"/>
  <c r="B243" i="9"/>
  <c r="H242" i="9"/>
  <c r="G242" i="9"/>
  <c r="F242" i="9"/>
  <c r="E242" i="9"/>
  <c r="D242" i="9"/>
  <c r="B242" i="9"/>
  <c r="H241" i="9"/>
  <c r="G241" i="9"/>
  <c r="F241" i="9"/>
  <c r="E241" i="9"/>
  <c r="D241" i="9"/>
  <c r="B241" i="9"/>
  <c r="H240" i="9"/>
  <c r="G240" i="9"/>
  <c r="F240" i="9"/>
  <c r="E240" i="9"/>
  <c r="D240" i="9"/>
  <c r="B240" i="9"/>
  <c r="H239" i="9"/>
  <c r="G239" i="9"/>
  <c r="F239" i="9"/>
  <c r="E239" i="9"/>
  <c r="D239" i="9"/>
  <c r="B239" i="9"/>
  <c r="H238" i="9"/>
  <c r="G238" i="9"/>
  <c r="F238" i="9"/>
  <c r="E238" i="9"/>
  <c r="D238" i="9"/>
  <c r="B238" i="9"/>
  <c r="H237" i="9"/>
  <c r="G237" i="9"/>
  <c r="F237" i="9"/>
  <c r="E237" i="9"/>
  <c r="D237" i="9"/>
  <c r="B237" i="9"/>
  <c r="H236" i="9"/>
  <c r="G236" i="9"/>
  <c r="F236" i="9"/>
  <c r="E236" i="9"/>
  <c r="D236" i="9"/>
  <c r="B236" i="9"/>
  <c r="H235" i="9"/>
  <c r="G235" i="9"/>
  <c r="F235" i="9"/>
  <c r="E235" i="9"/>
  <c r="D235" i="9"/>
  <c r="B235" i="9"/>
  <c r="H234" i="9"/>
  <c r="G234" i="9"/>
  <c r="F234" i="9"/>
  <c r="E234" i="9"/>
  <c r="D234" i="9"/>
  <c r="B234" i="9"/>
  <c r="H233" i="9"/>
  <c r="G233" i="9"/>
  <c r="F233" i="9"/>
  <c r="E233" i="9"/>
  <c r="D233" i="9"/>
  <c r="B233" i="9"/>
  <c r="H232" i="9"/>
  <c r="G232" i="9"/>
  <c r="F232" i="9"/>
  <c r="E232" i="9"/>
  <c r="D232" i="9"/>
  <c r="B232" i="9"/>
  <c r="H231" i="9"/>
  <c r="G231" i="9"/>
  <c r="F231" i="9"/>
  <c r="E231" i="9"/>
  <c r="D231" i="9"/>
  <c r="B231" i="9"/>
  <c r="H230" i="9"/>
  <c r="G230" i="9"/>
  <c r="F230" i="9"/>
  <c r="E230" i="9"/>
  <c r="D230" i="9"/>
  <c r="B230" i="9"/>
  <c r="H229" i="9"/>
  <c r="G229" i="9"/>
  <c r="F229" i="9"/>
  <c r="E229" i="9"/>
  <c r="D229" i="9"/>
  <c r="B229" i="9"/>
  <c r="H228" i="9"/>
  <c r="G228" i="9"/>
  <c r="F228" i="9"/>
  <c r="E228" i="9"/>
  <c r="D228" i="9"/>
  <c r="B228" i="9"/>
  <c r="H227" i="9"/>
  <c r="G227" i="9"/>
  <c r="F227" i="9"/>
  <c r="E227" i="9"/>
  <c r="D227" i="9"/>
  <c r="B227" i="9"/>
  <c r="H226" i="9"/>
  <c r="G226" i="9"/>
  <c r="F226" i="9"/>
  <c r="E226" i="9"/>
  <c r="D226" i="9"/>
  <c r="B226" i="9"/>
  <c r="H225" i="9"/>
  <c r="G225" i="9"/>
  <c r="F225" i="9"/>
  <c r="E225" i="9"/>
  <c r="D225" i="9"/>
  <c r="B225" i="9"/>
  <c r="H224" i="9"/>
  <c r="G224" i="9"/>
  <c r="F224" i="9"/>
  <c r="E224" i="9"/>
  <c r="D224" i="9"/>
  <c r="B224" i="9"/>
  <c r="H223" i="9"/>
  <c r="G223" i="9"/>
  <c r="F223" i="9"/>
  <c r="E223" i="9"/>
  <c r="D223" i="9"/>
  <c r="B223" i="9"/>
  <c r="H222" i="9"/>
  <c r="G222" i="9"/>
  <c r="F222" i="9"/>
  <c r="E222" i="9"/>
  <c r="D222" i="9"/>
  <c r="B222" i="9"/>
  <c r="H221" i="9"/>
  <c r="G221" i="9"/>
  <c r="F221" i="9"/>
  <c r="E221" i="9"/>
  <c r="D221" i="9"/>
  <c r="B221" i="9"/>
  <c r="H220" i="9"/>
  <c r="G220" i="9"/>
  <c r="F220" i="9"/>
  <c r="E220" i="9"/>
  <c r="D220" i="9"/>
  <c r="B220" i="9"/>
  <c r="H219" i="9"/>
  <c r="G219" i="9"/>
  <c r="F219" i="9"/>
  <c r="E219" i="9"/>
  <c r="D219" i="9"/>
  <c r="B219" i="9"/>
  <c r="H218" i="9"/>
  <c r="G218" i="9"/>
  <c r="F218" i="9"/>
  <c r="E218" i="9"/>
  <c r="D218" i="9"/>
  <c r="B218" i="9"/>
  <c r="H217" i="9"/>
  <c r="G217" i="9"/>
  <c r="F217" i="9"/>
  <c r="E217" i="9"/>
  <c r="D217" i="9"/>
  <c r="B217" i="9"/>
  <c r="H216" i="9"/>
  <c r="G216" i="9"/>
  <c r="F216" i="9"/>
  <c r="E216" i="9"/>
  <c r="D216" i="9"/>
  <c r="B216" i="9"/>
  <c r="H215" i="9"/>
  <c r="G215" i="9"/>
  <c r="F215" i="9"/>
  <c r="E215" i="9"/>
  <c r="D215" i="9"/>
  <c r="B215" i="9"/>
  <c r="H214" i="9"/>
  <c r="G214" i="9"/>
  <c r="F214" i="9"/>
  <c r="E214" i="9"/>
  <c r="D214" i="9"/>
  <c r="B214" i="9"/>
  <c r="H213" i="9"/>
  <c r="G213" i="9"/>
  <c r="F213" i="9"/>
  <c r="E213" i="9"/>
  <c r="D213" i="9"/>
  <c r="B213" i="9"/>
  <c r="H212" i="9"/>
  <c r="G212" i="9"/>
  <c r="F212" i="9"/>
  <c r="E212" i="9"/>
  <c r="D212" i="9"/>
  <c r="B212" i="9"/>
  <c r="H211" i="9"/>
  <c r="G211" i="9"/>
  <c r="F211" i="9"/>
  <c r="E211" i="9"/>
  <c r="D211" i="9"/>
  <c r="B211" i="9"/>
  <c r="H210" i="9"/>
  <c r="G210" i="9"/>
  <c r="F210" i="9"/>
  <c r="E210" i="9"/>
  <c r="D210" i="9"/>
  <c r="B210" i="9"/>
  <c r="H209" i="9"/>
  <c r="G209" i="9"/>
  <c r="F209" i="9"/>
  <c r="E209" i="9"/>
  <c r="D209" i="9"/>
  <c r="B209" i="9"/>
  <c r="H208" i="9"/>
  <c r="G208" i="9"/>
  <c r="F208" i="9"/>
  <c r="E208" i="9"/>
  <c r="D208" i="9"/>
  <c r="B208" i="9"/>
  <c r="H207" i="9"/>
  <c r="G207" i="9"/>
  <c r="F207" i="9"/>
  <c r="E207" i="9"/>
  <c r="D207" i="9"/>
  <c r="B207" i="9"/>
  <c r="H206" i="9"/>
  <c r="G206" i="9"/>
  <c r="F206" i="9"/>
  <c r="E206" i="9"/>
  <c r="D206" i="9"/>
  <c r="B206" i="9"/>
  <c r="H205" i="9"/>
  <c r="G205" i="9"/>
  <c r="F205" i="9"/>
  <c r="E205" i="9"/>
  <c r="D205" i="9"/>
  <c r="B205" i="9"/>
  <c r="I103" i="20"/>
  <c r="J103" i="20"/>
  <c r="I102" i="20"/>
  <c r="J102" i="20"/>
  <c r="I101" i="20"/>
  <c r="J101" i="20"/>
  <c r="I100" i="20"/>
  <c r="J100" i="20"/>
  <c r="I99" i="20"/>
  <c r="J99" i="20"/>
  <c r="I98" i="20"/>
  <c r="J98" i="20"/>
  <c r="I97" i="20"/>
  <c r="J97" i="20"/>
  <c r="I96" i="20"/>
  <c r="J96" i="20"/>
  <c r="I95" i="20"/>
  <c r="J95" i="20"/>
  <c r="I94" i="20"/>
  <c r="J94" i="20"/>
  <c r="I93" i="20"/>
  <c r="J93" i="20"/>
  <c r="I92" i="20"/>
  <c r="J92" i="20"/>
  <c r="I91" i="20"/>
  <c r="J91" i="20"/>
  <c r="I90" i="20"/>
  <c r="J90" i="20"/>
  <c r="I89" i="20"/>
  <c r="J89" i="20"/>
  <c r="I88" i="20"/>
  <c r="J88" i="20"/>
  <c r="I87" i="20"/>
  <c r="J87" i="20"/>
  <c r="I86" i="20"/>
  <c r="J86" i="20"/>
  <c r="I85" i="20"/>
  <c r="J85" i="20"/>
  <c r="I84" i="20"/>
  <c r="J84" i="20"/>
  <c r="I83" i="20"/>
  <c r="J83" i="20"/>
  <c r="I82" i="20"/>
  <c r="J82" i="20"/>
  <c r="I81" i="20"/>
  <c r="J81" i="20"/>
  <c r="I80" i="20"/>
  <c r="J80" i="20"/>
  <c r="I79" i="20"/>
  <c r="J79" i="20"/>
  <c r="I78" i="20"/>
  <c r="J78" i="20"/>
  <c r="I77" i="20"/>
  <c r="J77" i="20"/>
  <c r="I76" i="20"/>
  <c r="J76" i="20"/>
  <c r="I75" i="20"/>
  <c r="J75" i="20"/>
  <c r="I74" i="20"/>
  <c r="J74" i="20"/>
  <c r="I73" i="20"/>
  <c r="J73" i="20"/>
  <c r="I72" i="20"/>
  <c r="J72" i="20"/>
  <c r="I71" i="20"/>
  <c r="J71" i="20"/>
  <c r="G49" i="20"/>
  <c r="H49" i="20"/>
  <c r="D48" i="20"/>
  <c r="D49" i="20"/>
  <c r="G48" i="20"/>
  <c r="H48" i="20"/>
  <c r="G44" i="20"/>
  <c r="H44" i="20"/>
  <c r="D42" i="20"/>
  <c r="D43" i="20"/>
  <c r="D44" i="20"/>
  <c r="G43" i="20"/>
  <c r="H43" i="20"/>
  <c r="G42" i="20"/>
  <c r="H42" i="20"/>
  <c r="G35" i="20"/>
  <c r="H35" i="20"/>
  <c r="D33" i="20"/>
  <c r="D34" i="20"/>
  <c r="D35" i="20"/>
  <c r="G34" i="20"/>
  <c r="H34" i="20"/>
  <c r="G33" i="20"/>
  <c r="H33" i="20"/>
  <c r="G28" i="20"/>
  <c r="H28" i="20"/>
  <c r="D26" i="20"/>
  <c r="D27" i="20"/>
  <c r="D28" i="20"/>
  <c r="G27" i="20"/>
  <c r="H27" i="20"/>
  <c r="G26" i="20"/>
  <c r="H26" i="20"/>
  <c r="H22" i="20"/>
  <c r="G22" i="20"/>
  <c r="D20" i="20"/>
  <c r="D21" i="20"/>
  <c r="D22" i="20"/>
  <c r="G21" i="20"/>
  <c r="H21" i="20"/>
  <c r="G20" i="20"/>
  <c r="H20" i="20"/>
  <c r="G15" i="20"/>
  <c r="D13" i="20"/>
  <c r="D14" i="20"/>
  <c r="D15" i="20"/>
  <c r="G14" i="20"/>
  <c r="G13" i="20"/>
  <c r="H13" i="20"/>
  <c r="D125" i="21"/>
  <c r="D126" i="21"/>
  <c r="D127" i="21"/>
  <c r="D128" i="21"/>
  <c r="D129" i="21"/>
  <c r="D130" i="21"/>
  <c r="D105" i="21"/>
  <c r="D106" i="21"/>
  <c r="D107" i="21"/>
  <c r="D108" i="21"/>
  <c r="D109" i="21"/>
  <c r="D110" i="21"/>
  <c r="D111" i="21"/>
  <c r="D85" i="21"/>
  <c r="D65" i="21"/>
  <c r="D45" i="21"/>
  <c r="D46" i="21"/>
  <c r="D47" i="21"/>
  <c r="D48" i="21"/>
  <c r="D49" i="21"/>
  <c r="D50" i="21"/>
  <c r="D51" i="21"/>
  <c r="D52" i="21"/>
  <c r="D53" i="21"/>
  <c r="D54" i="21"/>
  <c r="D25" i="21"/>
  <c r="D26" i="21"/>
  <c r="D27" i="21"/>
  <c r="D28" i="21"/>
  <c r="D29" i="21"/>
  <c r="D30" i="21"/>
  <c r="D31" i="21"/>
  <c r="D6" i="21"/>
  <c r="D7" i="21"/>
  <c r="D8" i="21"/>
  <c r="D9" i="21"/>
  <c r="D10" i="21"/>
  <c r="D11" i="21"/>
  <c r="B205" i="21"/>
  <c r="G205" i="21"/>
  <c r="H205" i="21"/>
  <c r="G204" i="21"/>
  <c r="H204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G203" i="21"/>
  <c r="H203" i="21"/>
  <c r="G202" i="21"/>
  <c r="H202" i="21"/>
  <c r="G201" i="21"/>
  <c r="H201" i="21"/>
  <c r="G200" i="21"/>
  <c r="H200" i="21"/>
  <c r="G199" i="21"/>
  <c r="H199" i="21"/>
  <c r="G198" i="21"/>
  <c r="H198" i="21"/>
  <c r="G197" i="21"/>
  <c r="H197" i="21"/>
  <c r="G196" i="21"/>
  <c r="H196" i="21"/>
  <c r="G195" i="21"/>
  <c r="H195" i="21"/>
  <c r="G194" i="21"/>
  <c r="H194" i="21"/>
  <c r="G193" i="21"/>
  <c r="H193" i="21"/>
  <c r="G192" i="21"/>
  <c r="H192" i="21"/>
  <c r="G191" i="21"/>
  <c r="H191" i="21"/>
  <c r="G190" i="21"/>
  <c r="H190" i="21"/>
  <c r="G189" i="21"/>
  <c r="H189" i="21"/>
  <c r="G188" i="21"/>
  <c r="H188" i="21"/>
  <c r="G187" i="21"/>
  <c r="H187" i="21"/>
  <c r="G186" i="21"/>
  <c r="H186" i="21"/>
  <c r="G185" i="21"/>
  <c r="H185" i="21"/>
  <c r="G184" i="21"/>
  <c r="H184" i="21"/>
  <c r="G183" i="21"/>
  <c r="H183" i="21"/>
  <c r="G182" i="21"/>
  <c r="H182" i="21"/>
  <c r="G181" i="21"/>
  <c r="H181" i="21"/>
  <c r="G180" i="21"/>
  <c r="H180" i="21"/>
  <c r="G179" i="21"/>
  <c r="H179" i="21"/>
  <c r="G178" i="21"/>
  <c r="H178" i="21"/>
  <c r="G177" i="21"/>
  <c r="H177" i="21"/>
  <c r="G176" i="21"/>
  <c r="H176" i="21"/>
  <c r="G175" i="21"/>
  <c r="H175" i="21"/>
  <c r="G174" i="21"/>
  <c r="H174" i="21"/>
  <c r="G173" i="21"/>
  <c r="H173" i="21"/>
  <c r="G172" i="21"/>
  <c r="H172" i="21"/>
  <c r="G171" i="21"/>
  <c r="H171" i="21"/>
  <c r="G170" i="21"/>
  <c r="H170" i="21"/>
  <c r="G169" i="21"/>
  <c r="H169" i="21"/>
  <c r="G168" i="21"/>
  <c r="H168" i="21"/>
  <c r="G167" i="21"/>
  <c r="H167" i="21"/>
  <c r="G166" i="21"/>
  <c r="H166" i="21"/>
  <c r="G165" i="21"/>
  <c r="H165" i="21"/>
  <c r="G164" i="21"/>
  <c r="H164" i="21"/>
  <c r="G163" i="21"/>
  <c r="H163" i="21"/>
  <c r="G162" i="21"/>
  <c r="H162" i="21"/>
  <c r="G161" i="21"/>
  <c r="H161" i="21"/>
  <c r="G160" i="21"/>
  <c r="H160" i="21"/>
  <c r="G159" i="21"/>
  <c r="H159" i="21"/>
  <c r="G158" i="21"/>
  <c r="H158" i="21"/>
  <c r="G157" i="21"/>
  <c r="H157" i="21"/>
  <c r="G156" i="21"/>
  <c r="H156" i="21"/>
  <c r="G155" i="21"/>
  <c r="H155" i="21"/>
  <c r="G154" i="21"/>
  <c r="H154" i="21"/>
  <c r="G153" i="21"/>
  <c r="H153" i="21"/>
  <c r="G152" i="21"/>
  <c r="H152" i="21"/>
  <c r="G151" i="21"/>
  <c r="H151" i="21"/>
  <c r="G150" i="21"/>
  <c r="H150" i="21"/>
  <c r="G149" i="21"/>
  <c r="H149" i="21"/>
  <c r="G148" i="21"/>
  <c r="H148" i="21"/>
  <c r="G147" i="21"/>
  <c r="H147" i="21"/>
  <c r="G146" i="21"/>
  <c r="H146" i="21"/>
  <c r="G145" i="21"/>
  <c r="H145" i="21"/>
  <c r="G144" i="21"/>
  <c r="H144" i="21"/>
  <c r="G143" i="21"/>
  <c r="H143" i="21"/>
  <c r="G142" i="21"/>
  <c r="H142" i="21"/>
  <c r="G141" i="21"/>
  <c r="H141" i="21"/>
  <c r="G140" i="21"/>
  <c r="H140" i="21"/>
  <c r="G139" i="21"/>
  <c r="H139" i="21"/>
  <c r="G138" i="21"/>
  <c r="H138" i="21"/>
  <c r="G137" i="21"/>
  <c r="H137" i="21"/>
  <c r="G136" i="21"/>
  <c r="H136" i="21"/>
  <c r="G135" i="21"/>
  <c r="H135" i="21"/>
  <c r="G134" i="21"/>
  <c r="H134" i="21"/>
  <c r="G133" i="21"/>
  <c r="H133" i="21"/>
  <c r="G132" i="21"/>
  <c r="H132" i="21"/>
  <c r="G131" i="21"/>
  <c r="H131" i="21"/>
  <c r="G130" i="21"/>
  <c r="H130" i="21"/>
  <c r="G129" i="21"/>
  <c r="H129" i="21"/>
  <c r="G128" i="21"/>
  <c r="H128" i="21"/>
  <c r="G127" i="21"/>
  <c r="H127" i="21"/>
  <c r="G126" i="21"/>
  <c r="H126" i="21"/>
  <c r="G125" i="21"/>
  <c r="H125" i="21"/>
  <c r="G124" i="21"/>
  <c r="H124" i="21"/>
  <c r="G123" i="21"/>
  <c r="H123" i="21"/>
  <c r="G122" i="21"/>
  <c r="H122" i="21"/>
  <c r="G121" i="21"/>
  <c r="H121" i="21"/>
  <c r="G120" i="21"/>
  <c r="H120" i="21"/>
  <c r="G119" i="21"/>
  <c r="H119" i="21"/>
  <c r="G118" i="21"/>
  <c r="H118" i="21"/>
  <c r="G117" i="21"/>
  <c r="H117" i="21"/>
  <c r="G116" i="21"/>
  <c r="H116" i="21"/>
  <c r="G115" i="21"/>
  <c r="H115" i="21"/>
  <c r="G114" i="21"/>
  <c r="H114" i="21"/>
  <c r="G113" i="21"/>
  <c r="H113" i="21"/>
  <c r="G112" i="21"/>
  <c r="H112" i="21"/>
  <c r="G111" i="21"/>
  <c r="H111" i="21"/>
  <c r="G110" i="21"/>
  <c r="H110" i="21"/>
  <c r="G109" i="21"/>
  <c r="H109" i="21"/>
  <c r="G108" i="21"/>
  <c r="H108" i="21"/>
  <c r="G107" i="21"/>
  <c r="H107" i="21"/>
  <c r="G106" i="21"/>
  <c r="H106" i="21"/>
  <c r="G105" i="21"/>
  <c r="H105" i="21"/>
  <c r="G104" i="21"/>
  <c r="H104" i="21"/>
  <c r="M5" i="12"/>
  <c r="I57" i="20"/>
  <c r="J57" i="20"/>
  <c r="I56" i="20"/>
  <c r="J56" i="20"/>
  <c r="I55" i="20"/>
  <c r="J55" i="20"/>
  <c r="I54" i="20"/>
  <c r="J54" i="20"/>
  <c r="I53" i="20"/>
  <c r="J53" i="20"/>
  <c r="I52" i="20"/>
  <c r="J52" i="20"/>
  <c r="I51" i="20"/>
  <c r="J51" i="20"/>
  <c r="G99" i="21"/>
  <c r="G100" i="21"/>
  <c r="H99" i="21"/>
  <c r="G98" i="21"/>
  <c r="H98" i="21"/>
  <c r="G97" i="21"/>
  <c r="H97" i="21"/>
  <c r="G96" i="21"/>
  <c r="H96" i="21"/>
  <c r="G95" i="21"/>
  <c r="H95" i="21"/>
  <c r="G94" i="21"/>
  <c r="H94" i="21"/>
  <c r="G93" i="21"/>
  <c r="H93" i="21"/>
  <c r="G92" i="21"/>
  <c r="H92" i="21"/>
  <c r="G91" i="21"/>
  <c r="H91" i="21"/>
  <c r="G90" i="21"/>
  <c r="H90" i="21"/>
  <c r="G89" i="21"/>
  <c r="H89" i="21"/>
  <c r="G88" i="21"/>
  <c r="H88" i="21"/>
  <c r="G87" i="21"/>
  <c r="H87" i="21"/>
  <c r="G86" i="21"/>
  <c r="H86" i="21"/>
  <c r="I48" i="20"/>
  <c r="J48" i="20"/>
  <c r="I47" i="20"/>
  <c r="J47" i="20"/>
  <c r="I46" i="20"/>
  <c r="J46" i="20"/>
  <c r="I45" i="20"/>
  <c r="J45" i="20"/>
  <c r="I44" i="20"/>
  <c r="J44" i="20"/>
  <c r="G68" i="21"/>
  <c r="G69" i="21"/>
  <c r="H68" i="21"/>
  <c r="G67" i="21"/>
  <c r="H67" i="21"/>
  <c r="G66" i="21"/>
  <c r="H66" i="21"/>
  <c r="G65" i="21"/>
  <c r="H65" i="21"/>
  <c r="G64" i="21"/>
  <c r="H64" i="21"/>
  <c r="G63" i="21"/>
  <c r="H63" i="21"/>
  <c r="G62" i="21"/>
  <c r="H62" i="21"/>
  <c r="G61" i="21"/>
  <c r="H61" i="21"/>
  <c r="G60" i="21"/>
  <c r="H60" i="21"/>
  <c r="G59" i="21"/>
  <c r="H59" i="21"/>
  <c r="G58" i="21"/>
  <c r="H58" i="21"/>
  <c r="G57" i="21"/>
  <c r="H57" i="21"/>
  <c r="G56" i="21"/>
  <c r="H56" i="21"/>
  <c r="G55" i="21"/>
  <c r="H55" i="21"/>
  <c r="G54" i="21"/>
  <c r="H54" i="21"/>
  <c r="G53" i="21"/>
  <c r="H53" i="21"/>
  <c r="G52" i="21"/>
  <c r="H52" i="21"/>
  <c r="G51" i="21"/>
  <c r="H51" i="21"/>
  <c r="G50" i="21"/>
  <c r="H50" i="21"/>
  <c r="G49" i="21"/>
  <c r="H49" i="21"/>
  <c r="G48" i="21"/>
  <c r="H48" i="21"/>
  <c r="G47" i="21"/>
  <c r="H47" i="21"/>
  <c r="G46" i="21"/>
  <c r="H46" i="21"/>
  <c r="G45" i="21"/>
  <c r="H45" i="21"/>
  <c r="G44" i="21"/>
  <c r="H44" i="21"/>
  <c r="G43" i="21"/>
  <c r="H43" i="21"/>
  <c r="G42" i="21"/>
  <c r="H42" i="21"/>
  <c r="G41" i="21"/>
  <c r="H41" i="21"/>
  <c r="I39" i="20"/>
  <c r="J39" i="20"/>
  <c r="I38" i="20"/>
  <c r="J38" i="20"/>
  <c r="I37" i="20"/>
  <c r="J37" i="20"/>
  <c r="I30" i="20"/>
  <c r="J30" i="20"/>
  <c r="I29" i="20"/>
  <c r="J29" i="20"/>
  <c r="I28" i="20"/>
  <c r="J28" i="20"/>
  <c r="D5" i="20"/>
  <c r="I23" i="20"/>
  <c r="J23" i="20"/>
  <c r="I36" i="20"/>
  <c r="J36" i="20"/>
  <c r="I27" i="20"/>
  <c r="J27" i="20"/>
  <c r="I22" i="20"/>
  <c r="J22" i="20"/>
  <c r="I21" i="20"/>
  <c r="J21" i="20"/>
  <c r="I20" i="20"/>
  <c r="J20" i="20"/>
  <c r="I15" i="20"/>
  <c r="J15" i="20"/>
  <c r="I14" i="20"/>
  <c r="J14" i="20"/>
  <c r="I13" i="20"/>
  <c r="J13" i="20"/>
  <c r="I12" i="20"/>
  <c r="J12" i="20"/>
  <c r="I64" i="20"/>
  <c r="J64" i="20"/>
  <c r="I63" i="20"/>
  <c r="J63" i="20"/>
  <c r="I62" i="20"/>
  <c r="J62" i="20"/>
  <c r="I61" i="20"/>
  <c r="J61" i="20"/>
  <c r="I60" i="20"/>
  <c r="J60" i="20"/>
  <c r="I59" i="20"/>
  <c r="J59" i="20"/>
  <c r="I58" i="20"/>
  <c r="J58" i="20"/>
  <c r="I50" i="20"/>
  <c r="J50" i="20"/>
  <c r="I49" i="20"/>
  <c r="J49" i="20"/>
  <c r="I43" i="20"/>
  <c r="J43" i="20"/>
  <c r="I42" i="20"/>
  <c r="J42" i="20"/>
  <c r="I41" i="20"/>
  <c r="J41" i="20"/>
  <c r="I40" i="20"/>
  <c r="J40" i="20"/>
  <c r="I35" i="20"/>
  <c r="J35" i="20"/>
  <c r="I34" i="20"/>
  <c r="J34" i="20"/>
  <c r="I33" i="20"/>
  <c r="J33" i="20"/>
  <c r="I32" i="20"/>
  <c r="J32" i="20"/>
  <c r="I31" i="20"/>
  <c r="J31" i="20"/>
  <c r="I26" i="20"/>
  <c r="J26" i="20"/>
  <c r="I25" i="20"/>
  <c r="J25" i="20"/>
  <c r="I24" i="20"/>
  <c r="J24" i="20"/>
  <c r="I19" i="20"/>
  <c r="J19" i="20"/>
  <c r="I18" i="20"/>
  <c r="J18" i="20"/>
  <c r="I17" i="20"/>
  <c r="J17" i="20"/>
  <c r="I16" i="20"/>
  <c r="J16" i="20"/>
  <c r="I11" i="20"/>
  <c r="J11" i="20"/>
  <c r="I10" i="20"/>
  <c r="J10" i="20"/>
  <c r="I9" i="20"/>
  <c r="J9" i="20"/>
  <c r="I8" i="20"/>
  <c r="J8" i="20"/>
  <c r="G40" i="21"/>
  <c r="H40" i="21"/>
  <c r="G39" i="21"/>
  <c r="H39" i="21"/>
  <c r="G38" i="21"/>
  <c r="H38" i="21"/>
  <c r="G37" i="21"/>
  <c r="H37" i="21"/>
  <c r="G36" i="21"/>
  <c r="H36" i="21"/>
  <c r="G35" i="21"/>
  <c r="H35" i="21"/>
  <c r="G34" i="21"/>
  <c r="H34" i="21"/>
  <c r="G33" i="21"/>
  <c r="H33" i="21"/>
  <c r="G32" i="21"/>
  <c r="H32" i="21"/>
  <c r="G31" i="21"/>
  <c r="H31" i="21"/>
  <c r="G30" i="21"/>
  <c r="H30" i="21"/>
  <c r="G29" i="21"/>
  <c r="H29" i="21"/>
  <c r="G28" i="21"/>
  <c r="H28" i="21"/>
  <c r="G27" i="21"/>
  <c r="H27" i="21"/>
  <c r="G26" i="21"/>
  <c r="H26" i="21"/>
  <c r="G25" i="21"/>
  <c r="H25" i="21"/>
  <c r="G24" i="21"/>
  <c r="H24" i="21"/>
  <c r="G23" i="21"/>
  <c r="H23" i="21"/>
  <c r="G22" i="21"/>
  <c r="H22" i="21"/>
  <c r="G21" i="21"/>
  <c r="H21" i="21"/>
  <c r="G20" i="21"/>
  <c r="H20" i="21"/>
  <c r="G19" i="21"/>
  <c r="H19" i="21"/>
  <c r="G18" i="21"/>
  <c r="H18" i="21"/>
  <c r="G17" i="21"/>
  <c r="H17" i="21"/>
  <c r="G16" i="21"/>
  <c r="H16" i="21"/>
  <c r="J5" i="12"/>
  <c r="K5" i="12"/>
  <c r="L5" i="12"/>
  <c r="F5" i="22"/>
  <c r="F6" i="22"/>
  <c r="F7" i="22"/>
  <c r="F8" i="22"/>
  <c r="F9" i="22"/>
  <c r="F10" i="22"/>
  <c r="F11" i="22"/>
  <c r="F12" i="22"/>
  <c r="F13" i="22"/>
  <c r="F14" i="22"/>
  <c r="F15" i="22"/>
  <c r="C14" i="22"/>
  <c r="C13" i="22"/>
  <c r="C12" i="22"/>
  <c r="C11" i="22"/>
  <c r="C10" i="22"/>
  <c r="C9" i="22"/>
  <c r="C8" i="22"/>
  <c r="C7" i="22"/>
  <c r="C6" i="22"/>
  <c r="C5" i="22"/>
  <c r="C4" i="22"/>
  <c r="B5" i="22"/>
  <c r="B6" i="22"/>
  <c r="B7" i="22"/>
  <c r="B8" i="22"/>
  <c r="B9" i="22"/>
  <c r="B10" i="22"/>
  <c r="B11" i="22"/>
  <c r="B12" i="22"/>
  <c r="B13" i="22"/>
  <c r="B14" i="22"/>
  <c r="G6" i="20"/>
  <c r="B20" i="12"/>
  <c r="C20" i="12"/>
  <c r="C19" i="12"/>
  <c r="C18" i="12"/>
  <c r="C17" i="12"/>
  <c r="B14" i="12"/>
  <c r="B15" i="12"/>
  <c r="B16" i="12"/>
  <c r="B17" i="12"/>
  <c r="B18" i="12"/>
  <c r="B19" i="12"/>
  <c r="I7" i="20"/>
  <c r="J7" i="20"/>
  <c r="G103" i="21"/>
  <c r="G102" i="21"/>
  <c r="G101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15" i="21"/>
  <c r="G14" i="21"/>
  <c r="G13" i="21"/>
  <c r="G12" i="21"/>
  <c r="G11" i="21"/>
  <c r="G10" i="21"/>
  <c r="G9" i="21"/>
  <c r="G8" i="21"/>
  <c r="G7" i="21"/>
  <c r="G6" i="21"/>
  <c r="G5" i="21"/>
  <c r="H103" i="21"/>
  <c r="H102" i="21"/>
  <c r="H101" i="21"/>
  <c r="H100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15" i="21"/>
  <c r="H14" i="21"/>
  <c r="H13" i="21"/>
  <c r="H12" i="21"/>
  <c r="H11" i="21"/>
  <c r="H10" i="21"/>
  <c r="H9" i="21"/>
  <c r="H8" i="21"/>
  <c r="H7" i="21"/>
  <c r="H6" i="21"/>
  <c r="H5" i="21"/>
  <c r="G4" i="21"/>
  <c r="H4" i="21"/>
  <c r="D5" i="21"/>
  <c r="B8" i="12"/>
  <c r="B9" i="12"/>
  <c r="B10" i="12"/>
  <c r="B11" i="12"/>
  <c r="B12" i="12"/>
  <c r="B13" i="12"/>
  <c r="H204" i="9"/>
  <c r="G204" i="9"/>
  <c r="D204" i="9"/>
  <c r="F204" i="9"/>
  <c r="E204" i="9"/>
  <c r="B204" i="9"/>
  <c r="G5" i="20"/>
  <c r="D6" i="20"/>
  <c r="B5" i="21"/>
  <c r="N5" i="12"/>
  <c r="I66" i="20"/>
  <c r="J66" i="20"/>
  <c r="I65" i="20"/>
  <c r="J65" i="20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H509" i="9"/>
  <c r="G509" i="9"/>
  <c r="F509" i="9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509" i="9"/>
  <c r="H508" i="9"/>
  <c r="G508" i="9"/>
  <c r="F508" i="9"/>
  <c r="B508" i="9"/>
  <c r="H507" i="9"/>
  <c r="G507" i="9"/>
  <c r="F507" i="9"/>
  <c r="B507" i="9"/>
  <c r="H506" i="9"/>
  <c r="G506" i="9"/>
  <c r="F506" i="9"/>
  <c r="B506" i="9"/>
  <c r="H505" i="9"/>
  <c r="G505" i="9"/>
  <c r="F505" i="9"/>
  <c r="B505" i="9"/>
  <c r="H504" i="9"/>
  <c r="G504" i="9"/>
  <c r="F504" i="9"/>
  <c r="B504" i="9"/>
  <c r="H503" i="9"/>
  <c r="G503" i="9"/>
  <c r="F503" i="9"/>
  <c r="B503" i="9"/>
  <c r="H502" i="9"/>
  <c r="G502" i="9"/>
  <c r="F502" i="9"/>
  <c r="B502" i="9"/>
  <c r="H501" i="9"/>
  <c r="G501" i="9"/>
  <c r="F501" i="9"/>
  <c r="B501" i="9"/>
  <c r="H500" i="9"/>
  <c r="G500" i="9"/>
  <c r="F500" i="9"/>
  <c r="B500" i="9"/>
  <c r="H499" i="9"/>
  <c r="G499" i="9"/>
  <c r="F499" i="9"/>
  <c r="B499" i="9"/>
  <c r="H498" i="9"/>
  <c r="G498" i="9"/>
  <c r="F498" i="9"/>
  <c r="B498" i="9"/>
  <c r="H497" i="9"/>
  <c r="G497" i="9"/>
  <c r="F497" i="9"/>
  <c r="B497" i="9"/>
  <c r="H496" i="9"/>
  <c r="G496" i="9"/>
  <c r="F496" i="9"/>
  <c r="B496" i="9"/>
  <c r="H495" i="9"/>
  <c r="G495" i="9"/>
  <c r="F495" i="9"/>
  <c r="B495" i="9"/>
  <c r="H494" i="9"/>
  <c r="G494" i="9"/>
  <c r="F494" i="9"/>
  <c r="B494" i="9"/>
  <c r="H493" i="9"/>
  <c r="G493" i="9"/>
  <c r="F493" i="9"/>
  <c r="B493" i="9"/>
  <c r="H492" i="9"/>
  <c r="G492" i="9"/>
  <c r="F492" i="9"/>
  <c r="B492" i="9"/>
  <c r="H491" i="9"/>
  <c r="G491" i="9"/>
  <c r="F491" i="9"/>
  <c r="B491" i="9"/>
  <c r="H490" i="9"/>
  <c r="G490" i="9"/>
  <c r="F490" i="9"/>
  <c r="B490" i="9"/>
  <c r="H489" i="9"/>
  <c r="G489" i="9"/>
  <c r="F489" i="9"/>
  <c r="B489" i="9"/>
  <c r="H488" i="9"/>
  <c r="G488" i="9"/>
  <c r="F488" i="9"/>
  <c r="B488" i="9"/>
  <c r="H487" i="9"/>
  <c r="G487" i="9"/>
  <c r="F487" i="9"/>
  <c r="B487" i="9"/>
  <c r="H486" i="9"/>
  <c r="G486" i="9"/>
  <c r="F486" i="9"/>
  <c r="B486" i="9"/>
  <c r="H485" i="9"/>
  <c r="G485" i="9"/>
  <c r="F485" i="9"/>
  <c r="B485" i="9"/>
  <c r="H484" i="9"/>
  <c r="G484" i="9"/>
  <c r="F484" i="9"/>
  <c r="B484" i="9"/>
  <c r="H483" i="9"/>
  <c r="G483" i="9"/>
  <c r="F483" i="9"/>
  <c r="B483" i="9"/>
  <c r="H482" i="9"/>
  <c r="G482" i="9"/>
  <c r="F482" i="9"/>
  <c r="B482" i="9"/>
  <c r="H481" i="9"/>
  <c r="G481" i="9"/>
  <c r="F481" i="9"/>
  <c r="B481" i="9"/>
  <c r="H480" i="9"/>
  <c r="G480" i="9"/>
  <c r="F480" i="9"/>
  <c r="B480" i="9"/>
  <c r="H479" i="9"/>
  <c r="G479" i="9"/>
  <c r="F479" i="9"/>
  <c r="B479" i="9"/>
  <c r="H478" i="9"/>
  <c r="G478" i="9"/>
  <c r="F478" i="9"/>
  <c r="B478" i="9"/>
  <c r="H477" i="9"/>
  <c r="G477" i="9"/>
  <c r="F477" i="9"/>
  <c r="B477" i="9"/>
  <c r="H476" i="9"/>
  <c r="G476" i="9"/>
  <c r="F476" i="9"/>
  <c r="B476" i="9"/>
  <c r="H475" i="9"/>
  <c r="G475" i="9"/>
  <c r="F475" i="9"/>
  <c r="B475" i="9"/>
  <c r="H474" i="9"/>
  <c r="G474" i="9"/>
  <c r="F474" i="9"/>
  <c r="B474" i="9"/>
  <c r="H473" i="9"/>
  <c r="G473" i="9"/>
  <c r="F473" i="9"/>
  <c r="B473" i="9"/>
  <c r="H472" i="9"/>
  <c r="G472" i="9"/>
  <c r="F472" i="9"/>
  <c r="B472" i="9"/>
  <c r="H471" i="9"/>
  <c r="G471" i="9"/>
  <c r="F471" i="9"/>
  <c r="B471" i="9"/>
  <c r="H470" i="9"/>
  <c r="G470" i="9"/>
  <c r="F470" i="9"/>
  <c r="B470" i="9"/>
  <c r="H469" i="9"/>
  <c r="G469" i="9"/>
  <c r="F469" i="9"/>
  <c r="B469" i="9"/>
  <c r="H468" i="9"/>
  <c r="G468" i="9"/>
  <c r="F468" i="9"/>
  <c r="B468" i="9"/>
  <c r="H467" i="9"/>
  <c r="G467" i="9"/>
  <c r="F467" i="9"/>
  <c r="B467" i="9"/>
  <c r="H466" i="9"/>
  <c r="G466" i="9"/>
  <c r="F466" i="9"/>
  <c r="B466" i="9"/>
  <c r="H465" i="9"/>
  <c r="G465" i="9"/>
  <c r="F465" i="9"/>
  <c r="B465" i="9"/>
  <c r="H464" i="9"/>
  <c r="G464" i="9"/>
  <c r="F464" i="9"/>
  <c r="B464" i="9"/>
  <c r="H463" i="9"/>
  <c r="G463" i="9"/>
  <c r="F463" i="9"/>
  <c r="B463" i="9"/>
  <c r="H462" i="9"/>
  <c r="G462" i="9"/>
  <c r="F462" i="9"/>
  <c r="B462" i="9"/>
  <c r="H461" i="9"/>
  <c r="G461" i="9"/>
  <c r="F461" i="9"/>
  <c r="B461" i="9"/>
  <c r="H460" i="9"/>
  <c r="G460" i="9"/>
  <c r="F460" i="9"/>
  <c r="B460" i="9"/>
  <c r="H459" i="9"/>
  <c r="G459" i="9"/>
  <c r="F459" i="9"/>
  <c r="B459" i="9"/>
  <c r="H458" i="9"/>
  <c r="G458" i="9"/>
  <c r="F458" i="9"/>
  <c r="B458" i="9"/>
  <c r="H457" i="9"/>
  <c r="G457" i="9"/>
  <c r="F457" i="9"/>
  <c r="B457" i="9"/>
  <c r="H456" i="9"/>
  <c r="G456" i="9"/>
  <c r="F456" i="9"/>
  <c r="B456" i="9"/>
  <c r="H455" i="9"/>
  <c r="G455" i="9"/>
  <c r="F455" i="9"/>
  <c r="B455" i="9"/>
  <c r="H454" i="9"/>
  <c r="G454" i="9"/>
  <c r="F454" i="9"/>
  <c r="B454" i="9"/>
  <c r="H453" i="9"/>
  <c r="G453" i="9"/>
  <c r="F453" i="9"/>
  <c r="B453" i="9"/>
  <c r="H452" i="9"/>
  <c r="G452" i="9"/>
  <c r="F452" i="9"/>
  <c r="B452" i="9"/>
  <c r="H451" i="9"/>
  <c r="G451" i="9"/>
  <c r="F451" i="9"/>
  <c r="B451" i="9"/>
  <c r="H450" i="9"/>
  <c r="G450" i="9"/>
  <c r="F450" i="9"/>
  <c r="B450" i="9"/>
  <c r="H449" i="9"/>
  <c r="G449" i="9"/>
  <c r="F449" i="9"/>
  <c r="B449" i="9"/>
  <c r="H448" i="9"/>
  <c r="G448" i="9"/>
  <c r="F448" i="9"/>
  <c r="B448" i="9"/>
  <c r="H447" i="9"/>
  <c r="G447" i="9"/>
  <c r="F447" i="9"/>
  <c r="B447" i="9"/>
  <c r="H446" i="9"/>
  <c r="G446" i="9"/>
  <c r="F446" i="9"/>
  <c r="B446" i="9"/>
  <c r="H445" i="9"/>
  <c r="G445" i="9"/>
  <c r="F445" i="9"/>
  <c r="B445" i="9"/>
  <c r="H444" i="9"/>
  <c r="G444" i="9"/>
  <c r="F444" i="9"/>
  <c r="B444" i="9"/>
  <c r="H443" i="9"/>
  <c r="G443" i="9"/>
  <c r="F443" i="9"/>
  <c r="B443" i="9"/>
  <c r="H442" i="9"/>
  <c r="G442" i="9"/>
  <c r="F442" i="9"/>
  <c r="B442" i="9"/>
  <c r="H441" i="9"/>
  <c r="G441" i="9"/>
  <c r="F441" i="9"/>
  <c r="B441" i="9"/>
  <c r="H440" i="9"/>
  <c r="G440" i="9"/>
  <c r="F440" i="9"/>
  <c r="B440" i="9"/>
  <c r="H439" i="9"/>
  <c r="G439" i="9"/>
  <c r="F439" i="9"/>
  <c r="B439" i="9"/>
  <c r="H438" i="9"/>
  <c r="G438" i="9"/>
  <c r="F438" i="9"/>
  <c r="B438" i="9"/>
  <c r="H437" i="9"/>
  <c r="G437" i="9"/>
  <c r="F437" i="9"/>
  <c r="B437" i="9"/>
  <c r="H436" i="9"/>
  <c r="G436" i="9"/>
  <c r="F436" i="9"/>
  <c r="B436" i="9"/>
  <c r="H435" i="9"/>
  <c r="G435" i="9"/>
  <c r="F435" i="9"/>
  <c r="B435" i="9"/>
  <c r="H434" i="9"/>
  <c r="G434" i="9"/>
  <c r="F434" i="9"/>
  <c r="B434" i="9"/>
  <c r="H433" i="9"/>
  <c r="G433" i="9"/>
  <c r="F433" i="9"/>
  <c r="B433" i="9"/>
  <c r="H432" i="9"/>
  <c r="G432" i="9"/>
  <c r="F432" i="9"/>
  <c r="B432" i="9"/>
  <c r="H431" i="9"/>
  <c r="G431" i="9"/>
  <c r="F431" i="9"/>
  <c r="B431" i="9"/>
  <c r="H430" i="9"/>
  <c r="G430" i="9"/>
  <c r="F430" i="9"/>
  <c r="B430" i="9"/>
  <c r="H429" i="9"/>
  <c r="G429" i="9"/>
  <c r="F429" i="9"/>
  <c r="B429" i="9"/>
  <c r="H428" i="9"/>
  <c r="G428" i="9"/>
  <c r="F428" i="9"/>
  <c r="B428" i="9"/>
  <c r="H427" i="9"/>
  <c r="G427" i="9"/>
  <c r="F427" i="9"/>
  <c r="B427" i="9"/>
  <c r="H426" i="9"/>
  <c r="G426" i="9"/>
  <c r="F426" i="9"/>
  <c r="B426" i="9"/>
  <c r="H425" i="9"/>
  <c r="G425" i="9"/>
  <c r="F425" i="9"/>
  <c r="B425" i="9"/>
  <c r="H424" i="9"/>
  <c r="G424" i="9"/>
  <c r="F424" i="9"/>
  <c r="B424" i="9"/>
  <c r="H423" i="9"/>
  <c r="G423" i="9"/>
  <c r="F423" i="9"/>
  <c r="B423" i="9"/>
  <c r="H422" i="9"/>
  <c r="G422" i="9"/>
  <c r="F422" i="9"/>
  <c r="B422" i="9"/>
  <c r="H421" i="9"/>
  <c r="G421" i="9"/>
  <c r="F421" i="9"/>
  <c r="B421" i="9"/>
  <c r="H420" i="9"/>
  <c r="G420" i="9"/>
  <c r="F420" i="9"/>
  <c r="B420" i="9"/>
  <c r="H419" i="9"/>
  <c r="G419" i="9"/>
  <c r="F419" i="9"/>
  <c r="B419" i="9"/>
  <c r="H418" i="9"/>
  <c r="G418" i="9"/>
  <c r="F418" i="9"/>
  <c r="B418" i="9"/>
  <c r="H417" i="9"/>
  <c r="G417" i="9"/>
  <c r="F417" i="9"/>
  <c r="B417" i="9"/>
  <c r="H416" i="9"/>
  <c r="G416" i="9"/>
  <c r="F416" i="9"/>
  <c r="B416" i="9"/>
  <c r="H415" i="9"/>
  <c r="G415" i="9"/>
  <c r="F415" i="9"/>
  <c r="B415" i="9"/>
  <c r="H414" i="9"/>
  <c r="G414" i="9"/>
  <c r="F414" i="9"/>
  <c r="B414" i="9"/>
  <c r="H413" i="9"/>
  <c r="G413" i="9"/>
  <c r="F413" i="9"/>
  <c r="B413" i="9"/>
  <c r="H412" i="9"/>
  <c r="G412" i="9"/>
  <c r="F412" i="9"/>
  <c r="B412" i="9"/>
  <c r="H411" i="9"/>
  <c r="G411" i="9"/>
  <c r="F411" i="9"/>
  <c r="B411" i="9"/>
  <c r="G410" i="9"/>
  <c r="H410" i="9"/>
  <c r="F410" i="9"/>
  <c r="B410" i="9"/>
  <c r="E410" i="9"/>
  <c r="H409" i="9"/>
  <c r="F409" i="9"/>
  <c r="E409" i="9"/>
  <c r="I70" i="20"/>
  <c r="J70" i="20"/>
  <c r="I69" i="20"/>
  <c r="J69" i="20"/>
  <c r="I68" i="20"/>
  <c r="J68" i="20"/>
  <c r="I67" i="20"/>
  <c r="J67" i="20"/>
  <c r="I6" i="20"/>
  <c r="J6" i="20"/>
  <c r="I5" i="20"/>
  <c r="J5" i="20"/>
  <c r="I4" i="20"/>
  <c r="J4" i="20"/>
  <c r="AQ1020" i="9"/>
  <c r="AW1020" i="9"/>
  <c r="BD1020" i="9"/>
  <c r="BI1020" i="9"/>
  <c r="BA1020" i="9"/>
  <c r="BG1020" i="9"/>
  <c r="BE1020" i="9"/>
  <c r="BM1020" i="9"/>
  <c r="BH1020" i="9"/>
  <c r="BF1020" i="9"/>
  <c r="BN1020" i="9"/>
  <c r="AX1020" i="9"/>
  <c r="BJ1020" i="9"/>
  <c r="AY1020" i="9"/>
  <c r="BK1020" i="9"/>
  <c r="AZ1020" i="9"/>
  <c r="BL1020" i="9"/>
  <c r="AS1020" i="9"/>
  <c r="AR1020" i="9"/>
  <c r="AQ1019" i="9"/>
  <c r="AW1019" i="9"/>
  <c r="BD1019" i="9"/>
  <c r="BI1019" i="9"/>
  <c r="BA1019" i="9"/>
  <c r="BG1019" i="9"/>
  <c r="BE1019" i="9"/>
  <c r="BM1019" i="9"/>
  <c r="BH1019" i="9"/>
  <c r="BF1019" i="9"/>
  <c r="BN1019" i="9"/>
  <c r="AX1019" i="9"/>
  <c r="BJ1019" i="9"/>
  <c r="AY1019" i="9"/>
  <c r="BK1019" i="9"/>
  <c r="AZ1019" i="9"/>
  <c r="BL1019" i="9"/>
  <c r="AS1019" i="9"/>
  <c r="AR1019" i="9"/>
  <c r="AQ1018" i="9"/>
  <c r="AW1018" i="9"/>
  <c r="BD1018" i="9"/>
  <c r="BI1018" i="9"/>
  <c r="BA1018" i="9"/>
  <c r="BG1018" i="9"/>
  <c r="BE1018" i="9"/>
  <c r="BM1018" i="9"/>
  <c r="BH1018" i="9"/>
  <c r="BF1018" i="9"/>
  <c r="BN1018" i="9"/>
  <c r="AX1018" i="9"/>
  <c r="BJ1018" i="9"/>
  <c r="AY1018" i="9"/>
  <c r="BK1018" i="9"/>
  <c r="AZ1018" i="9"/>
  <c r="BL1018" i="9"/>
  <c r="AS1018" i="9"/>
  <c r="AR1018" i="9"/>
  <c r="AQ1017" i="9"/>
  <c r="AW1017" i="9"/>
  <c r="BD1017" i="9"/>
  <c r="BI1017" i="9"/>
  <c r="BA1017" i="9"/>
  <c r="BG1017" i="9"/>
  <c r="BE1017" i="9"/>
  <c r="BM1017" i="9"/>
  <c r="BH1017" i="9"/>
  <c r="BF1017" i="9"/>
  <c r="BN1017" i="9"/>
  <c r="AX1017" i="9"/>
  <c r="BJ1017" i="9"/>
  <c r="AY1017" i="9"/>
  <c r="BK1017" i="9"/>
  <c r="AZ1017" i="9"/>
  <c r="BL1017" i="9"/>
  <c r="AS1017" i="9"/>
  <c r="AR1017" i="9"/>
  <c r="AQ1016" i="9"/>
  <c r="AW1016" i="9"/>
  <c r="BD1016" i="9"/>
  <c r="BI1016" i="9"/>
  <c r="BA1016" i="9"/>
  <c r="BG1016" i="9"/>
  <c r="BE1016" i="9"/>
  <c r="BM1016" i="9"/>
  <c r="BH1016" i="9"/>
  <c r="BF1016" i="9"/>
  <c r="BN1016" i="9"/>
  <c r="AX1016" i="9"/>
  <c r="BJ1016" i="9"/>
  <c r="AY1016" i="9"/>
  <c r="BK1016" i="9"/>
  <c r="AZ1016" i="9"/>
  <c r="BL1016" i="9"/>
  <c r="AS1016" i="9"/>
  <c r="AR1016" i="9"/>
  <c r="AQ1015" i="9"/>
  <c r="AW1015" i="9"/>
  <c r="BD1015" i="9"/>
  <c r="BI1015" i="9"/>
  <c r="BA1015" i="9"/>
  <c r="BB1015" i="9"/>
  <c r="BG1015" i="9"/>
  <c r="BE1015" i="9"/>
  <c r="BM1015" i="9"/>
  <c r="BC1015" i="9"/>
  <c r="BH1015" i="9"/>
  <c r="BF1015" i="9"/>
  <c r="BN1015" i="9"/>
  <c r="AX1015" i="9"/>
  <c r="BJ1015" i="9"/>
  <c r="AY1015" i="9"/>
  <c r="BK1015" i="9"/>
  <c r="AZ1015" i="9"/>
  <c r="BL1015" i="9"/>
  <c r="AS1015" i="9"/>
  <c r="AR1015" i="9"/>
  <c r="AQ1014" i="9"/>
  <c r="AW1014" i="9"/>
  <c r="BD1014" i="9"/>
  <c r="BI1014" i="9"/>
  <c r="BA1014" i="9"/>
  <c r="BG1014" i="9"/>
  <c r="BE1014" i="9"/>
  <c r="BM1014" i="9"/>
  <c r="BH1014" i="9"/>
  <c r="BF1014" i="9"/>
  <c r="BN1014" i="9"/>
  <c r="AX1014" i="9"/>
  <c r="BJ1014" i="9"/>
  <c r="AY1014" i="9"/>
  <c r="BK1014" i="9"/>
  <c r="AZ1014" i="9"/>
  <c r="BL1014" i="9"/>
  <c r="AS1014" i="9"/>
  <c r="AR1014" i="9"/>
  <c r="AQ1013" i="9"/>
  <c r="AW1013" i="9"/>
  <c r="BD1013" i="9"/>
  <c r="BI1013" i="9"/>
  <c r="BA1013" i="9"/>
  <c r="BB1013" i="9"/>
  <c r="BG1013" i="9"/>
  <c r="BE1013" i="9"/>
  <c r="BM1013" i="9"/>
  <c r="BC1013" i="9"/>
  <c r="BH1013" i="9"/>
  <c r="BF1013" i="9"/>
  <c r="BN1013" i="9"/>
  <c r="AX1013" i="9"/>
  <c r="BJ1013" i="9"/>
  <c r="AY1013" i="9"/>
  <c r="BK1013" i="9"/>
  <c r="AZ1013" i="9"/>
  <c r="BL1013" i="9"/>
  <c r="AS1013" i="9"/>
  <c r="AR1013" i="9"/>
  <c r="AQ1010" i="9"/>
  <c r="AW1010" i="9"/>
  <c r="BD1010" i="9"/>
  <c r="BI1010" i="9"/>
  <c r="BA1010" i="9"/>
  <c r="BG1010" i="9"/>
  <c r="BE1010" i="9"/>
  <c r="BM1010" i="9"/>
  <c r="BH1010" i="9"/>
  <c r="BF1010" i="9"/>
  <c r="BN1010" i="9"/>
  <c r="AX1010" i="9"/>
  <c r="BJ1010" i="9"/>
  <c r="AY1010" i="9"/>
  <c r="BK1010" i="9"/>
  <c r="AZ1010" i="9"/>
  <c r="BL1010" i="9"/>
  <c r="AS1010" i="9"/>
  <c r="AR1010" i="9"/>
  <c r="AQ1009" i="9"/>
  <c r="AW1009" i="9"/>
  <c r="BD1009" i="9"/>
  <c r="BI1009" i="9"/>
  <c r="BA1009" i="9"/>
  <c r="BB1009" i="9"/>
  <c r="BC1009" i="9"/>
  <c r="BG1009" i="9"/>
  <c r="BE1009" i="9"/>
  <c r="BM1009" i="9"/>
  <c r="BH1009" i="9"/>
  <c r="BF1009" i="9"/>
  <c r="BN1009" i="9"/>
  <c r="AX1009" i="9"/>
  <c r="BJ1009" i="9"/>
  <c r="AY1009" i="9"/>
  <c r="BK1009" i="9"/>
  <c r="AZ1009" i="9"/>
  <c r="BL1009" i="9"/>
  <c r="AS1009" i="9"/>
  <c r="AR1009" i="9"/>
  <c r="AQ979" i="9"/>
  <c r="AW979" i="9"/>
  <c r="BD979" i="9"/>
  <c r="BI979" i="9"/>
  <c r="BA979" i="9"/>
  <c r="BG979" i="9"/>
  <c r="BE979" i="9"/>
  <c r="BM979" i="9"/>
  <c r="BH979" i="9"/>
  <c r="BF979" i="9"/>
  <c r="BN979" i="9"/>
  <c r="AX979" i="9"/>
  <c r="BJ979" i="9"/>
  <c r="AY979" i="9"/>
  <c r="BK979" i="9"/>
  <c r="AZ979" i="9"/>
  <c r="BL979" i="9"/>
  <c r="AS979" i="9"/>
  <c r="AR979" i="9"/>
  <c r="AQ978" i="9"/>
  <c r="AW978" i="9"/>
  <c r="BD978" i="9"/>
  <c r="BI978" i="9"/>
  <c r="BA978" i="9"/>
  <c r="BB978" i="9"/>
  <c r="BC978" i="9"/>
  <c r="BG978" i="9"/>
  <c r="BE978" i="9"/>
  <c r="BM978" i="9"/>
  <c r="BH978" i="9"/>
  <c r="BF978" i="9"/>
  <c r="BN978" i="9"/>
  <c r="AX978" i="9"/>
  <c r="BJ978" i="9"/>
  <c r="AY978" i="9"/>
  <c r="BK978" i="9"/>
  <c r="AZ978" i="9"/>
  <c r="BL978" i="9"/>
  <c r="AS978" i="9"/>
  <c r="AR978" i="9"/>
  <c r="AQ977" i="9"/>
  <c r="AW977" i="9"/>
  <c r="BD977" i="9"/>
  <c r="BI977" i="9"/>
  <c r="BA977" i="9"/>
  <c r="BG977" i="9"/>
  <c r="BE977" i="9"/>
  <c r="BM977" i="9"/>
  <c r="BH977" i="9"/>
  <c r="BF977" i="9"/>
  <c r="BN977" i="9"/>
  <c r="AX977" i="9"/>
  <c r="BJ977" i="9"/>
  <c r="AY977" i="9"/>
  <c r="BK977" i="9"/>
  <c r="AZ977" i="9"/>
  <c r="BL977" i="9"/>
  <c r="AS977" i="9"/>
  <c r="AR977" i="9"/>
  <c r="AQ976" i="9"/>
  <c r="AW976" i="9"/>
  <c r="BD976" i="9"/>
  <c r="BI976" i="9"/>
  <c r="BA976" i="9"/>
  <c r="BG976" i="9"/>
  <c r="BE976" i="9"/>
  <c r="BM976" i="9"/>
  <c r="BH976" i="9"/>
  <c r="BF976" i="9"/>
  <c r="BN976" i="9"/>
  <c r="AX976" i="9"/>
  <c r="BJ976" i="9"/>
  <c r="AY976" i="9"/>
  <c r="BK976" i="9"/>
  <c r="AZ976" i="9"/>
  <c r="BL976" i="9"/>
  <c r="AS976" i="9"/>
  <c r="AR976" i="9"/>
  <c r="AQ975" i="9"/>
  <c r="AW975" i="9"/>
  <c r="BD975" i="9"/>
  <c r="BI975" i="9"/>
  <c r="BA975" i="9"/>
  <c r="BG975" i="9"/>
  <c r="BE975" i="9"/>
  <c r="BM975" i="9"/>
  <c r="BH975" i="9"/>
  <c r="BF975" i="9"/>
  <c r="BN975" i="9"/>
  <c r="AX975" i="9"/>
  <c r="BJ975" i="9"/>
  <c r="AY975" i="9"/>
  <c r="BK975" i="9"/>
  <c r="AZ975" i="9"/>
  <c r="BL975" i="9"/>
  <c r="AS975" i="9"/>
  <c r="AR975" i="9"/>
  <c r="AQ974" i="9"/>
  <c r="AW974" i="9"/>
  <c r="BD974" i="9"/>
  <c r="BI974" i="9"/>
  <c r="BA974" i="9"/>
  <c r="BB974" i="9"/>
  <c r="BG974" i="9"/>
  <c r="BE974" i="9"/>
  <c r="BM974" i="9"/>
  <c r="BC974" i="9"/>
  <c r="BH974" i="9"/>
  <c r="BF974" i="9"/>
  <c r="BN974" i="9"/>
  <c r="AX974" i="9"/>
  <c r="BJ974" i="9"/>
  <c r="AY974" i="9"/>
  <c r="BK974" i="9"/>
  <c r="AZ974" i="9"/>
  <c r="BL974" i="9"/>
  <c r="AS974" i="9"/>
  <c r="AR974" i="9"/>
  <c r="AQ973" i="9"/>
  <c r="AW973" i="9"/>
  <c r="BD973" i="9"/>
  <c r="BI973" i="9"/>
  <c r="BA973" i="9"/>
  <c r="BG973" i="9"/>
  <c r="BE973" i="9"/>
  <c r="BM973" i="9"/>
  <c r="BH973" i="9"/>
  <c r="BF973" i="9"/>
  <c r="BN973" i="9"/>
  <c r="AX973" i="9"/>
  <c r="BJ973" i="9"/>
  <c r="AY973" i="9"/>
  <c r="BK973" i="9"/>
  <c r="AZ973" i="9"/>
  <c r="BL973" i="9"/>
  <c r="AS973" i="9"/>
  <c r="AR973" i="9"/>
  <c r="AQ972" i="9"/>
  <c r="AW972" i="9"/>
  <c r="BD972" i="9"/>
  <c r="BI972" i="9"/>
  <c r="BA972" i="9"/>
  <c r="BG972" i="9"/>
  <c r="BE972" i="9"/>
  <c r="BM972" i="9"/>
  <c r="BH972" i="9"/>
  <c r="BF972" i="9"/>
  <c r="BN972" i="9"/>
  <c r="AX972" i="9"/>
  <c r="BJ972" i="9"/>
  <c r="AY972" i="9"/>
  <c r="BK972" i="9"/>
  <c r="AZ972" i="9"/>
  <c r="BL972" i="9"/>
  <c r="AS972" i="9"/>
  <c r="AR972" i="9"/>
  <c r="AQ971" i="9"/>
  <c r="AW971" i="9"/>
  <c r="BD971" i="9"/>
  <c r="BI971" i="9"/>
  <c r="BA971" i="9"/>
  <c r="BG971" i="9"/>
  <c r="BE971" i="9"/>
  <c r="BM971" i="9"/>
  <c r="BH971" i="9"/>
  <c r="BF971" i="9"/>
  <c r="BN971" i="9"/>
  <c r="AX971" i="9"/>
  <c r="BJ971" i="9"/>
  <c r="AY971" i="9"/>
  <c r="BK971" i="9"/>
  <c r="AZ971" i="9"/>
  <c r="BL971" i="9"/>
  <c r="AS971" i="9"/>
  <c r="AR971" i="9"/>
  <c r="AQ970" i="9"/>
  <c r="AW970" i="9"/>
  <c r="BD970" i="9"/>
  <c r="BI970" i="9"/>
  <c r="BA970" i="9"/>
  <c r="BG970" i="9"/>
  <c r="BE970" i="9"/>
  <c r="BM970" i="9"/>
  <c r="BH970" i="9"/>
  <c r="BF970" i="9"/>
  <c r="BN970" i="9"/>
  <c r="AX970" i="9"/>
  <c r="BJ970" i="9"/>
  <c r="AY970" i="9"/>
  <c r="BK970" i="9"/>
  <c r="AZ970" i="9"/>
  <c r="BL970" i="9"/>
  <c r="AS970" i="9"/>
  <c r="AR970" i="9"/>
  <c r="AQ969" i="9"/>
  <c r="AW969" i="9"/>
  <c r="BD969" i="9"/>
  <c r="BI969" i="9"/>
  <c r="BA969" i="9"/>
  <c r="BB969" i="9"/>
  <c r="BC969" i="9"/>
  <c r="BG969" i="9"/>
  <c r="BE969" i="9"/>
  <c r="BM969" i="9"/>
  <c r="BH969" i="9"/>
  <c r="BF969" i="9"/>
  <c r="BN969" i="9"/>
  <c r="AX969" i="9"/>
  <c r="BJ969" i="9"/>
  <c r="AY969" i="9"/>
  <c r="BK969" i="9"/>
  <c r="AZ969" i="9"/>
  <c r="BL969" i="9"/>
  <c r="AS969" i="9"/>
  <c r="AR969" i="9"/>
  <c r="AQ968" i="9"/>
  <c r="AW968" i="9"/>
  <c r="BD968" i="9"/>
  <c r="BI968" i="9"/>
  <c r="BA968" i="9"/>
  <c r="BG968" i="9"/>
  <c r="BE968" i="9"/>
  <c r="BM968" i="9"/>
  <c r="BH968" i="9"/>
  <c r="BF968" i="9"/>
  <c r="BN968" i="9"/>
  <c r="AX968" i="9"/>
  <c r="BJ968" i="9"/>
  <c r="AY968" i="9"/>
  <c r="BK968" i="9"/>
  <c r="AZ968" i="9"/>
  <c r="BL968" i="9"/>
  <c r="AS968" i="9"/>
  <c r="AR968" i="9"/>
  <c r="AQ950" i="9"/>
  <c r="AW950" i="9"/>
  <c r="BD950" i="9"/>
  <c r="BI950" i="9"/>
  <c r="BA950" i="9"/>
  <c r="BB950" i="9"/>
  <c r="BC950" i="9"/>
  <c r="BG950" i="9"/>
  <c r="BE950" i="9"/>
  <c r="BM950" i="9"/>
  <c r="BH950" i="9"/>
  <c r="BF950" i="9"/>
  <c r="BN950" i="9"/>
  <c r="AX950" i="9"/>
  <c r="BJ950" i="9"/>
  <c r="AY950" i="9"/>
  <c r="BK950" i="9"/>
  <c r="AZ950" i="9"/>
  <c r="BL950" i="9"/>
  <c r="AS950" i="9"/>
  <c r="AR950" i="9"/>
  <c r="AQ949" i="9"/>
  <c r="AW949" i="9"/>
  <c r="BD949" i="9"/>
  <c r="BI949" i="9"/>
  <c r="BA949" i="9"/>
  <c r="BG949" i="9"/>
  <c r="BE949" i="9"/>
  <c r="BM949" i="9"/>
  <c r="BH949" i="9"/>
  <c r="BF949" i="9"/>
  <c r="BN949" i="9"/>
  <c r="AX949" i="9"/>
  <c r="BJ949" i="9"/>
  <c r="AY949" i="9"/>
  <c r="BK949" i="9"/>
  <c r="AZ949" i="9"/>
  <c r="BL949" i="9"/>
  <c r="AS949" i="9"/>
  <c r="AR949" i="9"/>
  <c r="AQ948" i="9"/>
  <c r="AW948" i="9"/>
  <c r="BD948" i="9"/>
  <c r="BI948" i="9"/>
  <c r="BA948" i="9"/>
  <c r="BB948" i="9"/>
  <c r="BC948" i="9"/>
  <c r="BG948" i="9"/>
  <c r="BE948" i="9"/>
  <c r="BM948" i="9"/>
  <c r="BH948" i="9"/>
  <c r="BF948" i="9"/>
  <c r="BN948" i="9"/>
  <c r="AX948" i="9"/>
  <c r="BJ948" i="9"/>
  <c r="AY948" i="9"/>
  <c r="BK948" i="9"/>
  <c r="AZ948" i="9"/>
  <c r="BL948" i="9"/>
  <c r="AS948" i="9"/>
  <c r="AR948" i="9"/>
  <c r="AQ946" i="9"/>
  <c r="AW946" i="9"/>
  <c r="BD946" i="9"/>
  <c r="BI946" i="9"/>
  <c r="BA946" i="9"/>
  <c r="BG946" i="9"/>
  <c r="BE946" i="9"/>
  <c r="BM946" i="9"/>
  <c r="BH946" i="9"/>
  <c r="BF946" i="9"/>
  <c r="BN946" i="9"/>
  <c r="AX946" i="9"/>
  <c r="BJ946" i="9"/>
  <c r="AY946" i="9"/>
  <c r="BK946" i="9"/>
  <c r="AZ946" i="9"/>
  <c r="BL946" i="9"/>
  <c r="AS946" i="9"/>
  <c r="AR946" i="9"/>
  <c r="AQ945" i="9"/>
  <c r="AW945" i="9"/>
  <c r="BD945" i="9"/>
  <c r="BI945" i="9"/>
  <c r="BA945" i="9"/>
  <c r="BG945" i="9"/>
  <c r="BE945" i="9"/>
  <c r="BM945" i="9"/>
  <c r="BH945" i="9"/>
  <c r="BF945" i="9"/>
  <c r="BN945" i="9"/>
  <c r="AX945" i="9"/>
  <c r="BJ945" i="9"/>
  <c r="AY945" i="9"/>
  <c r="BK945" i="9"/>
  <c r="AZ945" i="9"/>
  <c r="BL945" i="9"/>
  <c r="AS945" i="9"/>
  <c r="AR945" i="9"/>
  <c r="AQ944" i="9"/>
  <c r="AW944" i="9"/>
  <c r="BD944" i="9"/>
  <c r="BI944" i="9"/>
  <c r="BA944" i="9"/>
  <c r="BG944" i="9"/>
  <c r="BE944" i="9"/>
  <c r="BM944" i="9"/>
  <c r="BH944" i="9"/>
  <c r="BF944" i="9"/>
  <c r="BN944" i="9"/>
  <c r="AX944" i="9"/>
  <c r="BJ944" i="9"/>
  <c r="AY944" i="9"/>
  <c r="BK944" i="9"/>
  <c r="AZ944" i="9"/>
  <c r="BL944" i="9"/>
  <c r="AS944" i="9"/>
  <c r="AR944" i="9"/>
  <c r="AQ943" i="9"/>
  <c r="AW943" i="9"/>
  <c r="BD943" i="9"/>
  <c r="BI943" i="9"/>
  <c r="BA943" i="9"/>
  <c r="BG943" i="9"/>
  <c r="BE943" i="9"/>
  <c r="BM943" i="9"/>
  <c r="BH943" i="9"/>
  <c r="BF943" i="9"/>
  <c r="BN943" i="9"/>
  <c r="AX943" i="9"/>
  <c r="BJ943" i="9"/>
  <c r="AY943" i="9"/>
  <c r="BK943" i="9"/>
  <c r="AZ943" i="9"/>
  <c r="BL943" i="9"/>
  <c r="AS943" i="9"/>
  <c r="AR943" i="9"/>
  <c r="AQ942" i="9"/>
  <c r="AW942" i="9"/>
  <c r="BD942" i="9"/>
  <c r="BI942" i="9"/>
  <c r="BA942" i="9"/>
  <c r="BG942" i="9"/>
  <c r="BE942" i="9"/>
  <c r="BM942" i="9"/>
  <c r="BH942" i="9"/>
  <c r="BF942" i="9"/>
  <c r="BN942" i="9"/>
  <c r="AX942" i="9"/>
  <c r="BJ942" i="9"/>
  <c r="AY942" i="9"/>
  <c r="BK942" i="9"/>
  <c r="AZ942" i="9"/>
  <c r="BL942" i="9"/>
  <c r="AS942" i="9"/>
  <c r="AR942" i="9"/>
  <c r="AQ941" i="9"/>
  <c r="AW941" i="9"/>
  <c r="BD941" i="9"/>
  <c r="BI941" i="9"/>
  <c r="BA941" i="9"/>
  <c r="BB941" i="9"/>
  <c r="BC941" i="9"/>
  <c r="BG941" i="9"/>
  <c r="BE941" i="9"/>
  <c r="BM941" i="9"/>
  <c r="BH941" i="9"/>
  <c r="BF941" i="9"/>
  <c r="BN941" i="9"/>
  <c r="AX941" i="9"/>
  <c r="BJ941" i="9"/>
  <c r="AY941" i="9"/>
  <c r="BK941" i="9"/>
  <c r="AZ941" i="9"/>
  <c r="BL941" i="9"/>
  <c r="AS941" i="9"/>
  <c r="AR941" i="9"/>
  <c r="AQ940" i="9"/>
  <c r="AW940" i="9"/>
  <c r="BD940" i="9"/>
  <c r="BI940" i="9"/>
  <c r="BA940" i="9"/>
  <c r="BG940" i="9"/>
  <c r="BE940" i="9"/>
  <c r="BM940" i="9"/>
  <c r="BH940" i="9"/>
  <c r="BF940" i="9"/>
  <c r="BN940" i="9"/>
  <c r="AX940" i="9"/>
  <c r="BJ940" i="9"/>
  <c r="AY940" i="9"/>
  <c r="BK940" i="9"/>
  <c r="AZ940" i="9"/>
  <c r="BL940" i="9"/>
  <c r="AS940" i="9"/>
  <c r="AR940" i="9"/>
  <c r="AQ939" i="9"/>
  <c r="AW939" i="9"/>
  <c r="BD939" i="9"/>
  <c r="BI939" i="9"/>
  <c r="BA939" i="9"/>
  <c r="BG939" i="9"/>
  <c r="BE939" i="9"/>
  <c r="BM939" i="9"/>
  <c r="BH939" i="9"/>
  <c r="BF939" i="9"/>
  <c r="BN939" i="9"/>
  <c r="AX939" i="9"/>
  <c r="BJ939" i="9"/>
  <c r="AY939" i="9"/>
  <c r="BK939" i="9"/>
  <c r="AZ939" i="9"/>
  <c r="BL939" i="9"/>
  <c r="AS939" i="9"/>
  <c r="AR939" i="9"/>
  <c r="AQ931" i="9"/>
  <c r="AW931" i="9"/>
  <c r="BD931" i="9"/>
  <c r="BI931" i="9"/>
  <c r="BA931" i="9"/>
  <c r="BG931" i="9"/>
  <c r="BE931" i="9"/>
  <c r="BM931" i="9"/>
  <c r="BH931" i="9"/>
  <c r="BF931" i="9"/>
  <c r="BN931" i="9"/>
  <c r="AX931" i="9"/>
  <c r="BJ931" i="9"/>
  <c r="AY931" i="9"/>
  <c r="BK931" i="9"/>
  <c r="AZ931" i="9"/>
  <c r="BL931" i="9"/>
  <c r="AS931" i="9"/>
  <c r="AR931" i="9"/>
  <c r="AQ930" i="9"/>
  <c r="AW930" i="9"/>
  <c r="BD930" i="9"/>
  <c r="BI930" i="9"/>
  <c r="BA930" i="9"/>
  <c r="BG930" i="9"/>
  <c r="BE930" i="9"/>
  <c r="BM930" i="9"/>
  <c r="BH930" i="9"/>
  <c r="BF930" i="9"/>
  <c r="BN930" i="9"/>
  <c r="AX930" i="9"/>
  <c r="BJ930" i="9"/>
  <c r="AY930" i="9"/>
  <c r="BK930" i="9"/>
  <c r="AZ930" i="9"/>
  <c r="BL930" i="9"/>
  <c r="AS930" i="9"/>
  <c r="AR930" i="9"/>
  <c r="AQ929" i="9"/>
  <c r="AW929" i="9"/>
  <c r="BD929" i="9"/>
  <c r="BI929" i="9"/>
  <c r="BA929" i="9"/>
  <c r="BG929" i="9"/>
  <c r="BE929" i="9"/>
  <c r="BM929" i="9"/>
  <c r="BH929" i="9"/>
  <c r="BF929" i="9"/>
  <c r="BN929" i="9"/>
  <c r="AX929" i="9"/>
  <c r="BJ929" i="9"/>
  <c r="AY929" i="9"/>
  <c r="BK929" i="9"/>
  <c r="AZ929" i="9"/>
  <c r="BL929" i="9"/>
  <c r="AS929" i="9"/>
  <c r="AR929" i="9"/>
  <c r="AQ928" i="9"/>
  <c r="AW928" i="9"/>
  <c r="BD928" i="9"/>
  <c r="BI928" i="9"/>
  <c r="BA928" i="9"/>
  <c r="BB928" i="9"/>
  <c r="BG928" i="9"/>
  <c r="BE928" i="9"/>
  <c r="BM928" i="9"/>
  <c r="BC928" i="9"/>
  <c r="BH928" i="9"/>
  <c r="BF928" i="9"/>
  <c r="BN928" i="9"/>
  <c r="AX928" i="9"/>
  <c r="BJ928" i="9"/>
  <c r="AY928" i="9"/>
  <c r="BK928" i="9"/>
  <c r="AZ928" i="9"/>
  <c r="BL928" i="9"/>
  <c r="AS928" i="9"/>
  <c r="AR928" i="9"/>
  <c r="AQ927" i="9"/>
  <c r="AW927" i="9"/>
  <c r="BD927" i="9"/>
  <c r="BI927" i="9"/>
  <c r="BA927" i="9"/>
  <c r="BG927" i="9"/>
  <c r="BE927" i="9"/>
  <c r="BM927" i="9"/>
  <c r="BH927" i="9"/>
  <c r="BF927" i="9"/>
  <c r="BN927" i="9"/>
  <c r="AX927" i="9"/>
  <c r="BJ927" i="9"/>
  <c r="AY927" i="9"/>
  <c r="BK927" i="9"/>
  <c r="AZ927" i="9"/>
  <c r="BL927" i="9"/>
  <c r="AS927" i="9"/>
  <c r="AR927" i="9"/>
  <c r="AQ926" i="9"/>
  <c r="AW926" i="9"/>
  <c r="BD926" i="9"/>
  <c r="BI926" i="9"/>
  <c r="BA926" i="9"/>
  <c r="BG926" i="9"/>
  <c r="BE926" i="9"/>
  <c r="BM926" i="9"/>
  <c r="BH926" i="9"/>
  <c r="BF926" i="9"/>
  <c r="BN926" i="9"/>
  <c r="AX926" i="9"/>
  <c r="BJ926" i="9"/>
  <c r="AY926" i="9"/>
  <c r="BK926" i="9"/>
  <c r="AZ926" i="9"/>
  <c r="BL926" i="9"/>
  <c r="AS926" i="9"/>
  <c r="AR926" i="9"/>
  <c r="AQ924" i="9"/>
  <c r="AW924" i="9"/>
  <c r="BD924" i="9"/>
  <c r="BI924" i="9"/>
  <c r="BA924" i="9"/>
  <c r="BG924" i="9"/>
  <c r="BE924" i="9"/>
  <c r="BM924" i="9"/>
  <c r="BH924" i="9"/>
  <c r="BF924" i="9"/>
  <c r="BN924" i="9"/>
  <c r="AX924" i="9"/>
  <c r="BJ924" i="9"/>
  <c r="AY924" i="9"/>
  <c r="BK924" i="9"/>
  <c r="AZ924" i="9"/>
  <c r="BL924" i="9"/>
  <c r="AS924" i="9"/>
  <c r="AR924" i="9"/>
  <c r="AQ923" i="9"/>
  <c r="AW923" i="9"/>
  <c r="BD923" i="9"/>
  <c r="BI923" i="9"/>
  <c r="BA923" i="9"/>
  <c r="BG923" i="9"/>
  <c r="BE923" i="9"/>
  <c r="BM923" i="9"/>
  <c r="BH923" i="9"/>
  <c r="BF923" i="9"/>
  <c r="BN923" i="9"/>
  <c r="AX923" i="9"/>
  <c r="BJ923" i="9"/>
  <c r="AY923" i="9"/>
  <c r="BK923" i="9"/>
  <c r="AZ923" i="9"/>
  <c r="BL923" i="9"/>
  <c r="AS923" i="9"/>
  <c r="AR923" i="9"/>
  <c r="AQ922" i="9"/>
  <c r="AW922" i="9"/>
  <c r="BD922" i="9"/>
  <c r="BI922" i="9"/>
  <c r="BA922" i="9"/>
  <c r="BG922" i="9"/>
  <c r="BE922" i="9"/>
  <c r="BM922" i="9"/>
  <c r="BH922" i="9"/>
  <c r="BF922" i="9"/>
  <c r="BN922" i="9"/>
  <c r="AX922" i="9"/>
  <c r="BJ922" i="9"/>
  <c r="AY922" i="9"/>
  <c r="BK922" i="9"/>
  <c r="AZ922" i="9"/>
  <c r="BL922" i="9"/>
  <c r="AS922" i="9"/>
  <c r="AR922" i="9"/>
  <c r="AQ921" i="9"/>
  <c r="AW921" i="9"/>
  <c r="BD921" i="9"/>
  <c r="BI921" i="9"/>
  <c r="BA921" i="9"/>
  <c r="BB921" i="9"/>
  <c r="BC921" i="9"/>
  <c r="BG921" i="9"/>
  <c r="BE921" i="9"/>
  <c r="BM921" i="9"/>
  <c r="BH921" i="9"/>
  <c r="BF921" i="9"/>
  <c r="BN921" i="9"/>
  <c r="AX921" i="9"/>
  <c r="BJ921" i="9"/>
  <c r="AY921" i="9"/>
  <c r="BK921" i="9"/>
  <c r="AZ921" i="9"/>
  <c r="BL921" i="9"/>
  <c r="AS921" i="9"/>
  <c r="AR921" i="9"/>
  <c r="AQ920" i="9"/>
  <c r="AW920" i="9"/>
  <c r="BD920" i="9"/>
  <c r="BI920" i="9"/>
  <c r="BA920" i="9"/>
  <c r="BG920" i="9"/>
  <c r="BE920" i="9"/>
  <c r="BM920" i="9"/>
  <c r="BH920" i="9"/>
  <c r="BF920" i="9"/>
  <c r="BN920" i="9"/>
  <c r="AX920" i="9"/>
  <c r="BJ920" i="9"/>
  <c r="AY920" i="9"/>
  <c r="BK920" i="9"/>
  <c r="AZ920" i="9"/>
  <c r="BL920" i="9"/>
  <c r="AS920" i="9"/>
  <c r="AR920" i="9"/>
  <c r="AQ919" i="9"/>
  <c r="AW919" i="9"/>
  <c r="BD919" i="9"/>
  <c r="BI919" i="9"/>
  <c r="BA919" i="9"/>
  <c r="BG919" i="9"/>
  <c r="BE919" i="9"/>
  <c r="BM919" i="9"/>
  <c r="BH919" i="9"/>
  <c r="BF919" i="9"/>
  <c r="BN919" i="9"/>
  <c r="AX919" i="9"/>
  <c r="BJ919" i="9"/>
  <c r="AY919" i="9"/>
  <c r="BK919" i="9"/>
  <c r="AZ919" i="9"/>
  <c r="BL919" i="9"/>
  <c r="AS919" i="9"/>
  <c r="AR919" i="9"/>
  <c r="AQ918" i="9"/>
  <c r="AW918" i="9"/>
  <c r="BD918" i="9"/>
  <c r="BI918" i="9"/>
  <c r="BA918" i="9"/>
  <c r="BG918" i="9"/>
  <c r="BE918" i="9"/>
  <c r="BM918" i="9"/>
  <c r="BH918" i="9"/>
  <c r="BF918" i="9"/>
  <c r="BN918" i="9"/>
  <c r="AX918" i="9"/>
  <c r="BJ918" i="9"/>
  <c r="AY918" i="9"/>
  <c r="BK918" i="9"/>
  <c r="AZ918" i="9"/>
  <c r="BL918" i="9"/>
  <c r="AS918" i="9"/>
  <c r="AR918" i="9"/>
  <c r="AQ917" i="9"/>
  <c r="AW917" i="9"/>
  <c r="BD917" i="9"/>
  <c r="BI917" i="9"/>
  <c r="BA917" i="9"/>
  <c r="BG917" i="9"/>
  <c r="BE917" i="9"/>
  <c r="BM917" i="9"/>
  <c r="BH917" i="9"/>
  <c r="BF917" i="9"/>
  <c r="BN917" i="9"/>
  <c r="AX917" i="9"/>
  <c r="BJ917" i="9"/>
  <c r="AY917" i="9"/>
  <c r="BK917" i="9"/>
  <c r="AZ917" i="9"/>
  <c r="BL917" i="9"/>
  <c r="AS917" i="9"/>
  <c r="AR917" i="9"/>
  <c r="AQ911" i="9"/>
  <c r="AW911" i="9"/>
  <c r="BD911" i="9"/>
  <c r="BI911" i="9"/>
  <c r="BA911" i="9"/>
  <c r="BG911" i="9"/>
  <c r="BE911" i="9"/>
  <c r="BM911" i="9"/>
  <c r="BH911" i="9"/>
  <c r="BF911" i="9"/>
  <c r="BN911" i="9"/>
  <c r="AX911" i="9"/>
  <c r="BJ911" i="9"/>
  <c r="AY911" i="9"/>
  <c r="BK911" i="9"/>
  <c r="AZ911" i="9"/>
  <c r="BL911" i="9"/>
  <c r="AS911" i="9"/>
  <c r="AR911" i="9"/>
  <c r="AQ910" i="9"/>
  <c r="AW910" i="9"/>
  <c r="BD910" i="9"/>
  <c r="BI910" i="9"/>
  <c r="BA910" i="9"/>
  <c r="BB910" i="9"/>
  <c r="BC910" i="9"/>
  <c r="BG910" i="9"/>
  <c r="BE910" i="9"/>
  <c r="BM910" i="9"/>
  <c r="BH910" i="9"/>
  <c r="BF910" i="9"/>
  <c r="BN910" i="9"/>
  <c r="AX910" i="9"/>
  <c r="BJ910" i="9"/>
  <c r="AY910" i="9"/>
  <c r="BK910" i="9"/>
  <c r="AZ910" i="9"/>
  <c r="BL910" i="9"/>
  <c r="AS910" i="9"/>
  <c r="AR910" i="9"/>
  <c r="AQ908" i="9"/>
  <c r="AW908" i="9"/>
  <c r="BD908" i="9"/>
  <c r="BI908" i="9"/>
  <c r="BA908" i="9"/>
  <c r="BB908" i="9"/>
  <c r="BC908" i="9"/>
  <c r="BG908" i="9"/>
  <c r="BE908" i="9"/>
  <c r="BM908" i="9"/>
  <c r="BH908" i="9"/>
  <c r="BF908" i="9"/>
  <c r="BN908" i="9"/>
  <c r="AX908" i="9"/>
  <c r="BJ908" i="9"/>
  <c r="AY908" i="9"/>
  <c r="BK908" i="9"/>
  <c r="AZ908" i="9"/>
  <c r="BL908" i="9"/>
  <c r="AS908" i="9"/>
  <c r="AR908" i="9"/>
  <c r="AQ907" i="9"/>
  <c r="AW907" i="9"/>
  <c r="BD907" i="9"/>
  <c r="BI907" i="9"/>
  <c r="BA907" i="9"/>
  <c r="BG907" i="9"/>
  <c r="BE907" i="9"/>
  <c r="BM907" i="9"/>
  <c r="BH907" i="9"/>
  <c r="BF907" i="9"/>
  <c r="BN907" i="9"/>
  <c r="AX907" i="9"/>
  <c r="BJ907" i="9"/>
  <c r="AY907" i="9"/>
  <c r="BK907" i="9"/>
  <c r="AZ907" i="9"/>
  <c r="BL907" i="9"/>
  <c r="AS907" i="9"/>
  <c r="AR907" i="9"/>
  <c r="AQ906" i="9"/>
  <c r="AW906" i="9"/>
  <c r="BD906" i="9"/>
  <c r="BI906" i="9"/>
  <c r="BA906" i="9"/>
  <c r="BB906" i="9"/>
  <c r="BC906" i="9"/>
  <c r="BG906" i="9"/>
  <c r="BE906" i="9"/>
  <c r="BM906" i="9"/>
  <c r="BH906" i="9"/>
  <c r="BF906" i="9"/>
  <c r="BN906" i="9"/>
  <c r="AX906" i="9"/>
  <c r="BJ906" i="9"/>
  <c r="AY906" i="9"/>
  <c r="BK906" i="9"/>
  <c r="AZ906" i="9"/>
  <c r="BL906" i="9"/>
  <c r="AS906" i="9"/>
  <c r="AR906" i="9"/>
  <c r="AQ905" i="9"/>
  <c r="AW905" i="9"/>
  <c r="BD905" i="9"/>
  <c r="BI905" i="9"/>
  <c r="BA905" i="9"/>
  <c r="BG905" i="9"/>
  <c r="BE905" i="9"/>
  <c r="BM905" i="9"/>
  <c r="BH905" i="9"/>
  <c r="BF905" i="9"/>
  <c r="BN905" i="9"/>
  <c r="AX905" i="9"/>
  <c r="BJ905" i="9"/>
  <c r="AY905" i="9"/>
  <c r="BK905" i="9"/>
  <c r="AZ905" i="9"/>
  <c r="BL905" i="9"/>
  <c r="AS905" i="9"/>
  <c r="AR905" i="9"/>
  <c r="AQ904" i="9"/>
  <c r="AW904" i="9"/>
  <c r="BD904" i="9"/>
  <c r="BI904" i="9"/>
  <c r="BA904" i="9"/>
  <c r="BG904" i="9"/>
  <c r="BE904" i="9"/>
  <c r="BM904" i="9"/>
  <c r="BH904" i="9"/>
  <c r="BF904" i="9"/>
  <c r="BN904" i="9"/>
  <c r="AX904" i="9"/>
  <c r="BJ904" i="9"/>
  <c r="AY904" i="9"/>
  <c r="BK904" i="9"/>
  <c r="AZ904" i="9"/>
  <c r="BL904" i="9"/>
  <c r="AS904" i="9"/>
  <c r="AR904" i="9"/>
  <c r="AQ903" i="9"/>
  <c r="AW903" i="9"/>
  <c r="BD903" i="9"/>
  <c r="BI903" i="9"/>
  <c r="BA903" i="9"/>
  <c r="BG903" i="9"/>
  <c r="BE903" i="9"/>
  <c r="BM903" i="9"/>
  <c r="BH903" i="9"/>
  <c r="BF903" i="9"/>
  <c r="BN903" i="9"/>
  <c r="AX903" i="9"/>
  <c r="BJ903" i="9"/>
  <c r="AY903" i="9"/>
  <c r="BK903" i="9"/>
  <c r="AZ903" i="9"/>
  <c r="BL903" i="9"/>
  <c r="AS903" i="9"/>
  <c r="AR903" i="9"/>
  <c r="AQ901" i="9"/>
  <c r="AW901" i="9"/>
  <c r="BD901" i="9"/>
  <c r="BI901" i="9"/>
  <c r="BA901" i="9"/>
  <c r="BG901" i="9"/>
  <c r="BE901" i="9"/>
  <c r="BM901" i="9"/>
  <c r="BH901" i="9"/>
  <c r="BF901" i="9"/>
  <c r="BN901" i="9"/>
  <c r="AX901" i="9"/>
  <c r="BJ901" i="9"/>
  <c r="AY901" i="9"/>
  <c r="BK901" i="9"/>
  <c r="AZ901" i="9"/>
  <c r="BL901" i="9"/>
  <c r="AS901" i="9"/>
  <c r="AR901" i="9"/>
  <c r="AQ900" i="9"/>
  <c r="AW900" i="9"/>
  <c r="BD900" i="9"/>
  <c r="BI900" i="9"/>
  <c r="BA900" i="9"/>
  <c r="BG900" i="9"/>
  <c r="BE900" i="9"/>
  <c r="BM900" i="9"/>
  <c r="BH900" i="9"/>
  <c r="BF900" i="9"/>
  <c r="BN900" i="9"/>
  <c r="AX900" i="9"/>
  <c r="BJ900" i="9"/>
  <c r="AY900" i="9"/>
  <c r="BK900" i="9"/>
  <c r="AZ900" i="9"/>
  <c r="BL900" i="9"/>
  <c r="AS900" i="9"/>
  <c r="AR900" i="9"/>
  <c r="AQ899" i="9"/>
  <c r="AW899" i="9"/>
  <c r="BD899" i="9"/>
  <c r="BI899" i="9"/>
  <c r="BA899" i="9"/>
  <c r="BG899" i="9"/>
  <c r="BE899" i="9"/>
  <c r="BM899" i="9"/>
  <c r="BH899" i="9"/>
  <c r="BF899" i="9"/>
  <c r="BN899" i="9"/>
  <c r="AX899" i="9"/>
  <c r="BJ899" i="9"/>
  <c r="AY899" i="9"/>
  <c r="BK899" i="9"/>
  <c r="AZ899" i="9"/>
  <c r="BL899" i="9"/>
  <c r="AS899" i="9"/>
  <c r="AR899" i="9"/>
  <c r="AQ898" i="9"/>
  <c r="AW898" i="9"/>
  <c r="BD898" i="9"/>
  <c r="BI898" i="9"/>
  <c r="BA898" i="9"/>
  <c r="BG898" i="9"/>
  <c r="BE898" i="9"/>
  <c r="BM898" i="9"/>
  <c r="BH898" i="9"/>
  <c r="BF898" i="9"/>
  <c r="BN898" i="9"/>
  <c r="AX898" i="9"/>
  <c r="BJ898" i="9"/>
  <c r="AY898" i="9"/>
  <c r="BK898" i="9"/>
  <c r="AZ898" i="9"/>
  <c r="BL898" i="9"/>
  <c r="AS898" i="9"/>
  <c r="AR898" i="9"/>
  <c r="AQ897" i="9"/>
  <c r="AW897" i="9"/>
  <c r="BD897" i="9"/>
  <c r="BI897" i="9"/>
  <c r="BA897" i="9"/>
  <c r="BG897" i="9"/>
  <c r="BE897" i="9"/>
  <c r="BM897" i="9"/>
  <c r="BH897" i="9"/>
  <c r="BF897" i="9"/>
  <c r="BN897" i="9"/>
  <c r="AX897" i="9"/>
  <c r="BJ897" i="9"/>
  <c r="AY897" i="9"/>
  <c r="BK897" i="9"/>
  <c r="AZ897" i="9"/>
  <c r="BL897" i="9"/>
  <c r="AS897" i="9"/>
  <c r="AR897" i="9"/>
  <c r="AQ896" i="9"/>
  <c r="AW896" i="9"/>
  <c r="BD896" i="9"/>
  <c r="BI896" i="9"/>
  <c r="BA896" i="9"/>
  <c r="BG896" i="9"/>
  <c r="BE896" i="9"/>
  <c r="BM896" i="9"/>
  <c r="BH896" i="9"/>
  <c r="BF896" i="9"/>
  <c r="BN896" i="9"/>
  <c r="AX896" i="9"/>
  <c r="BJ896" i="9"/>
  <c r="AY896" i="9"/>
  <c r="BK896" i="9"/>
  <c r="AZ896" i="9"/>
  <c r="BL896" i="9"/>
  <c r="AS896" i="9"/>
  <c r="AR896" i="9"/>
  <c r="AQ890" i="9"/>
  <c r="AW890" i="9"/>
  <c r="BD890" i="9"/>
  <c r="BI890" i="9"/>
  <c r="BA890" i="9"/>
  <c r="BG890" i="9"/>
  <c r="BE890" i="9"/>
  <c r="BM890" i="9"/>
  <c r="BH890" i="9"/>
  <c r="BF890" i="9"/>
  <c r="BN890" i="9"/>
  <c r="AX890" i="9"/>
  <c r="BJ890" i="9"/>
  <c r="AY890" i="9"/>
  <c r="BK890" i="9"/>
  <c r="AZ890" i="9"/>
  <c r="BL890" i="9"/>
  <c r="AS890" i="9"/>
  <c r="AR890" i="9"/>
  <c r="AQ889" i="9"/>
  <c r="AW889" i="9"/>
  <c r="BD889" i="9"/>
  <c r="BI889" i="9"/>
  <c r="BA889" i="9"/>
  <c r="BG889" i="9"/>
  <c r="BE889" i="9"/>
  <c r="BM889" i="9"/>
  <c r="BH889" i="9"/>
  <c r="BF889" i="9"/>
  <c r="BN889" i="9"/>
  <c r="AX889" i="9"/>
  <c r="BJ889" i="9"/>
  <c r="AY889" i="9"/>
  <c r="BK889" i="9"/>
  <c r="AZ889" i="9"/>
  <c r="BL889" i="9"/>
  <c r="AS889" i="9"/>
  <c r="AR889" i="9"/>
  <c r="AQ887" i="9"/>
  <c r="AW887" i="9"/>
  <c r="BD887" i="9"/>
  <c r="BI887" i="9"/>
  <c r="BA887" i="9"/>
  <c r="BG887" i="9"/>
  <c r="BE887" i="9"/>
  <c r="BM887" i="9"/>
  <c r="BH887" i="9"/>
  <c r="BF887" i="9"/>
  <c r="BN887" i="9"/>
  <c r="AX887" i="9"/>
  <c r="BJ887" i="9"/>
  <c r="AY887" i="9"/>
  <c r="BK887" i="9"/>
  <c r="AZ887" i="9"/>
  <c r="BL887" i="9"/>
  <c r="AS887" i="9"/>
  <c r="AR887" i="9"/>
  <c r="AQ886" i="9"/>
  <c r="AW886" i="9"/>
  <c r="BD886" i="9"/>
  <c r="BI886" i="9"/>
  <c r="BA886" i="9"/>
  <c r="BG886" i="9"/>
  <c r="BE886" i="9"/>
  <c r="BM886" i="9"/>
  <c r="BH886" i="9"/>
  <c r="BF886" i="9"/>
  <c r="BN886" i="9"/>
  <c r="AX886" i="9"/>
  <c r="BJ886" i="9"/>
  <c r="AY886" i="9"/>
  <c r="BK886" i="9"/>
  <c r="AZ886" i="9"/>
  <c r="BL886" i="9"/>
  <c r="AS886" i="9"/>
  <c r="AR886" i="9"/>
  <c r="AQ885" i="9"/>
  <c r="AW885" i="9"/>
  <c r="BD885" i="9"/>
  <c r="BI885" i="9"/>
  <c r="BA885" i="9"/>
  <c r="BB885" i="9"/>
  <c r="BG885" i="9"/>
  <c r="BE885" i="9"/>
  <c r="BM885" i="9"/>
  <c r="BC885" i="9"/>
  <c r="BH885" i="9"/>
  <c r="BF885" i="9"/>
  <c r="BN885" i="9"/>
  <c r="AX885" i="9"/>
  <c r="BJ885" i="9"/>
  <c r="AY885" i="9"/>
  <c r="BK885" i="9"/>
  <c r="AZ885" i="9"/>
  <c r="BL885" i="9"/>
  <c r="AS885" i="9"/>
  <c r="AR885" i="9"/>
  <c r="AQ884" i="9"/>
  <c r="AW884" i="9"/>
  <c r="BD884" i="9"/>
  <c r="BI884" i="9"/>
  <c r="BA884" i="9"/>
  <c r="BG884" i="9"/>
  <c r="BE884" i="9"/>
  <c r="BM884" i="9"/>
  <c r="BH884" i="9"/>
  <c r="BF884" i="9"/>
  <c r="BN884" i="9"/>
  <c r="AX884" i="9"/>
  <c r="BJ884" i="9"/>
  <c r="AY884" i="9"/>
  <c r="BK884" i="9"/>
  <c r="AZ884" i="9"/>
  <c r="BL884" i="9"/>
  <c r="AS884" i="9"/>
  <c r="AR884" i="9"/>
  <c r="AQ883" i="9"/>
  <c r="AW883" i="9"/>
  <c r="BD883" i="9"/>
  <c r="BI883" i="9"/>
  <c r="BA883" i="9"/>
  <c r="BG883" i="9"/>
  <c r="BE883" i="9"/>
  <c r="BM883" i="9"/>
  <c r="BH883" i="9"/>
  <c r="BF883" i="9"/>
  <c r="BN883" i="9"/>
  <c r="AX883" i="9"/>
  <c r="BJ883" i="9"/>
  <c r="AY883" i="9"/>
  <c r="BK883" i="9"/>
  <c r="AZ883" i="9"/>
  <c r="BL883" i="9"/>
  <c r="AS883" i="9"/>
  <c r="AR883" i="9"/>
  <c r="AQ882" i="9"/>
  <c r="AW882" i="9"/>
  <c r="BD882" i="9"/>
  <c r="BI882" i="9"/>
  <c r="BA882" i="9"/>
  <c r="BG882" i="9"/>
  <c r="BE882" i="9"/>
  <c r="BM882" i="9"/>
  <c r="BH882" i="9"/>
  <c r="BF882" i="9"/>
  <c r="BN882" i="9"/>
  <c r="AX882" i="9"/>
  <c r="BJ882" i="9"/>
  <c r="AY882" i="9"/>
  <c r="BK882" i="9"/>
  <c r="AZ882" i="9"/>
  <c r="BL882" i="9"/>
  <c r="AS882" i="9"/>
  <c r="AR882" i="9"/>
  <c r="AQ880" i="9"/>
  <c r="AW880" i="9"/>
  <c r="BD880" i="9"/>
  <c r="BI880" i="9"/>
  <c r="BA880" i="9"/>
  <c r="BG880" i="9"/>
  <c r="BE880" i="9"/>
  <c r="BM880" i="9"/>
  <c r="BH880" i="9"/>
  <c r="BF880" i="9"/>
  <c r="BN880" i="9"/>
  <c r="AX880" i="9"/>
  <c r="BJ880" i="9"/>
  <c r="AY880" i="9"/>
  <c r="BK880" i="9"/>
  <c r="AZ880" i="9"/>
  <c r="BL880" i="9"/>
  <c r="AS880" i="9"/>
  <c r="AR880" i="9"/>
  <c r="AQ879" i="9"/>
  <c r="AW879" i="9"/>
  <c r="BD879" i="9"/>
  <c r="BI879" i="9"/>
  <c r="BA879" i="9"/>
  <c r="BG879" i="9"/>
  <c r="BE879" i="9"/>
  <c r="BM879" i="9"/>
  <c r="BH879" i="9"/>
  <c r="BF879" i="9"/>
  <c r="BN879" i="9"/>
  <c r="AX879" i="9"/>
  <c r="BJ879" i="9"/>
  <c r="AY879" i="9"/>
  <c r="BK879" i="9"/>
  <c r="AZ879" i="9"/>
  <c r="BL879" i="9"/>
  <c r="AS879" i="9"/>
  <c r="AR879" i="9"/>
  <c r="AQ878" i="9"/>
  <c r="AW878" i="9"/>
  <c r="BD878" i="9"/>
  <c r="BI878" i="9"/>
  <c r="BA878" i="9"/>
  <c r="BG878" i="9"/>
  <c r="BE878" i="9"/>
  <c r="BM878" i="9"/>
  <c r="BH878" i="9"/>
  <c r="BF878" i="9"/>
  <c r="BN878" i="9"/>
  <c r="AX878" i="9"/>
  <c r="BJ878" i="9"/>
  <c r="AY878" i="9"/>
  <c r="BK878" i="9"/>
  <c r="AZ878" i="9"/>
  <c r="BL878" i="9"/>
  <c r="AS878" i="9"/>
  <c r="AR878" i="9"/>
  <c r="AQ877" i="9"/>
  <c r="AW877" i="9"/>
  <c r="BD877" i="9"/>
  <c r="BI877" i="9"/>
  <c r="BA877" i="9"/>
  <c r="BG877" i="9"/>
  <c r="BE877" i="9"/>
  <c r="BM877" i="9"/>
  <c r="BH877" i="9"/>
  <c r="BF877" i="9"/>
  <c r="BN877" i="9"/>
  <c r="AX877" i="9"/>
  <c r="BJ877" i="9"/>
  <c r="AY877" i="9"/>
  <c r="BK877" i="9"/>
  <c r="AZ877" i="9"/>
  <c r="BL877" i="9"/>
  <c r="AS877" i="9"/>
  <c r="AR877" i="9"/>
  <c r="AQ876" i="9"/>
  <c r="AW876" i="9"/>
  <c r="BD876" i="9"/>
  <c r="BI876" i="9"/>
  <c r="BA876" i="9"/>
  <c r="BG876" i="9"/>
  <c r="BE876" i="9"/>
  <c r="BM876" i="9"/>
  <c r="BH876" i="9"/>
  <c r="BF876" i="9"/>
  <c r="BN876" i="9"/>
  <c r="AX876" i="9"/>
  <c r="BJ876" i="9"/>
  <c r="AY876" i="9"/>
  <c r="BK876" i="9"/>
  <c r="AZ876" i="9"/>
  <c r="BL876" i="9"/>
  <c r="AS876" i="9"/>
  <c r="AR876" i="9"/>
  <c r="AQ875" i="9"/>
  <c r="AW875" i="9"/>
  <c r="BD875" i="9"/>
  <c r="BI875" i="9"/>
  <c r="BA875" i="9"/>
  <c r="BG875" i="9"/>
  <c r="BE875" i="9"/>
  <c r="BM875" i="9"/>
  <c r="BH875" i="9"/>
  <c r="BF875" i="9"/>
  <c r="BN875" i="9"/>
  <c r="AX875" i="9"/>
  <c r="BJ875" i="9"/>
  <c r="AY875" i="9"/>
  <c r="BK875" i="9"/>
  <c r="AZ875" i="9"/>
  <c r="BL875" i="9"/>
  <c r="AS875" i="9"/>
  <c r="AR875" i="9"/>
  <c r="AQ869" i="9"/>
  <c r="AW869" i="9"/>
  <c r="BD869" i="9"/>
  <c r="BI869" i="9"/>
  <c r="BA869" i="9"/>
  <c r="BG869" i="9"/>
  <c r="BE869" i="9"/>
  <c r="BM869" i="9"/>
  <c r="BH869" i="9"/>
  <c r="BF869" i="9"/>
  <c r="BN869" i="9"/>
  <c r="AX869" i="9"/>
  <c r="BJ869" i="9"/>
  <c r="AY869" i="9"/>
  <c r="BK869" i="9"/>
  <c r="AZ869" i="9"/>
  <c r="BL869" i="9"/>
  <c r="AS869" i="9"/>
  <c r="AR869" i="9"/>
  <c r="AQ868" i="9"/>
  <c r="AW868" i="9"/>
  <c r="BD868" i="9"/>
  <c r="BI868" i="9"/>
  <c r="BA868" i="9"/>
  <c r="BG868" i="9"/>
  <c r="BE868" i="9"/>
  <c r="BM868" i="9"/>
  <c r="BH868" i="9"/>
  <c r="BF868" i="9"/>
  <c r="BN868" i="9"/>
  <c r="AX868" i="9"/>
  <c r="BJ868" i="9"/>
  <c r="AY868" i="9"/>
  <c r="BK868" i="9"/>
  <c r="AZ868" i="9"/>
  <c r="BL868" i="9"/>
  <c r="AS868" i="9"/>
  <c r="AR868" i="9"/>
  <c r="AQ867" i="9"/>
  <c r="AW867" i="9"/>
  <c r="BD867" i="9"/>
  <c r="BI867" i="9"/>
  <c r="BA867" i="9"/>
  <c r="BG867" i="9"/>
  <c r="BE867" i="9"/>
  <c r="BM867" i="9"/>
  <c r="BH867" i="9"/>
  <c r="BF867" i="9"/>
  <c r="BN867" i="9"/>
  <c r="AX867" i="9"/>
  <c r="BJ867" i="9"/>
  <c r="AY867" i="9"/>
  <c r="BK867" i="9"/>
  <c r="AZ867" i="9"/>
  <c r="BL867" i="9"/>
  <c r="AS867" i="9"/>
  <c r="AR867" i="9"/>
  <c r="AQ866" i="9"/>
  <c r="AW866" i="9"/>
  <c r="BD866" i="9"/>
  <c r="BI866" i="9"/>
  <c r="BA866" i="9"/>
  <c r="BG866" i="9"/>
  <c r="BE866" i="9"/>
  <c r="BM866" i="9"/>
  <c r="BH866" i="9"/>
  <c r="BF866" i="9"/>
  <c r="BN866" i="9"/>
  <c r="AX866" i="9"/>
  <c r="BJ866" i="9"/>
  <c r="AY866" i="9"/>
  <c r="BK866" i="9"/>
  <c r="AZ866" i="9"/>
  <c r="BL866" i="9"/>
  <c r="AS866" i="9"/>
  <c r="AR866" i="9"/>
  <c r="AQ865" i="9"/>
  <c r="AW865" i="9"/>
  <c r="BD865" i="9"/>
  <c r="BI865" i="9"/>
  <c r="BA865" i="9"/>
  <c r="BG865" i="9"/>
  <c r="BE865" i="9"/>
  <c r="BM865" i="9"/>
  <c r="BH865" i="9"/>
  <c r="BF865" i="9"/>
  <c r="BN865" i="9"/>
  <c r="AX865" i="9"/>
  <c r="BJ865" i="9"/>
  <c r="AY865" i="9"/>
  <c r="BK865" i="9"/>
  <c r="AZ865" i="9"/>
  <c r="BL865" i="9"/>
  <c r="AS865" i="9"/>
  <c r="AR865" i="9"/>
  <c r="AQ864" i="9"/>
  <c r="AW864" i="9"/>
  <c r="BD864" i="9"/>
  <c r="BI864" i="9"/>
  <c r="BA864" i="9"/>
  <c r="BB864" i="9"/>
  <c r="BC864" i="9"/>
  <c r="BG864" i="9"/>
  <c r="BE864" i="9"/>
  <c r="BM864" i="9"/>
  <c r="BH864" i="9"/>
  <c r="BF864" i="9"/>
  <c r="BN864" i="9"/>
  <c r="AX864" i="9"/>
  <c r="BJ864" i="9"/>
  <c r="AY864" i="9"/>
  <c r="BK864" i="9"/>
  <c r="AZ864" i="9"/>
  <c r="BL864" i="9"/>
  <c r="AS864" i="9"/>
  <c r="AR864" i="9"/>
  <c r="AQ863" i="9"/>
  <c r="AW863" i="9"/>
  <c r="BD863" i="9"/>
  <c r="BI863" i="9"/>
  <c r="BA863" i="9"/>
  <c r="BG863" i="9"/>
  <c r="BE863" i="9"/>
  <c r="BM863" i="9"/>
  <c r="BH863" i="9"/>
  <c r="BF863" i="9"/>
  <c r="BN863" i="9"/>
  <c r="AX863" i="9"/>
  <c r="BJ863" i="9"/>
  <c r="AY863" i="9"/>
  <c r="BK863" i="9"/>
  <c r="AZ863" i="9"/>
  <c r="BL863" i="9"/>
  <c r="AS863" i="9"/>
  <c r="AR863" i="9"/>
  <c r="AQ861" i="9"/>
  <c r="AW861" i="9"/>
  <c r="BD861" i="9"/>
  <c r="BI861" i="9"/>
  <c r="BA861" i="9"/>
  <c r="BG861" i="9"/>
  <c r="BE861" i="9"/>
  <c r="BM861" i="9"/>
  <c r="BH861" i="9"/>
  <c r="BF861" i="9"/>
  <c r="BN861" i="9"/>
  <c r="AX861" i="9"/>
  <c r="BJ861" i="9"/>
  <c r="AY861" i="9"/>
  <c r="BK861" i="9"/>
  <c r="AZ861" i="9"/>
  <c r="BL861" i="9"/>
  <c r="AS861" i="9"/>
  <c r="AR861" i="9"/>
  <c r="AQ860" i="9"/>
  <c r="AW860" i="9"/>
  <c r="BD860" i="9"/>
  <c r="BI860" i="9"/>
  <c r="BA860" i="9"/>
  <c r="BG860" i="9"/>
  <c r="BE860" i="9"/>
  <c r="BM860" i="9"/>
  <c r="BH860" i="9"/>
  <c r="BF860" i="9"/>
  <c r="BN860" i="9"/>
  <c r="AX860" i="9"/>
  <c r="BJ860" i="9"/>
  <c r="AY860" i="9"/>
  <c r="BK860" i="9"/>
  <c r="AZ860" i="9"/>
  <c r="BL860" i="9"/>
  <c r="AS860" i="9"/>
  <c r="AR860" i="9"/>
  <c r="AQ859" i="9"/>
  <c r="AW859" i="9"/>
  <c r="BD859" i="9"/>
  <c r="BI859" i="9"/>
  <c r="BA859" i="9"/>
  <c r="BG859" i="9"/>
  <c r="BE859" i="9"/>
  <c r="BM859" i="9"/>
  <c r="BH859" i="9"/>
  <c r="BF859" i="9"/>
  <c r="BN859" i="9"/>
  <c r="AX859" i="9"/>
  <c r="BJ859" i="9"/>
  <c r="AY859" i="9"/>
  <c r="BK859" i="9"/>
  <c r="AZ859" i="9"/>
  <c r="BL859" i="9"/>
  <c r="AS859" i="9"/>
  <c r="AR859" i="9"/>
  <c r="AQ858" i="9"/>
  <c r="AW858" i="9"/>
  <c r="BD858" i="9"/>
  <c r="BI858" i="9"/>
  <c r="BA858" i="9"/>
  <c r="BB858" i="9"/>
  <c r="BC858" i="9"/>
  <c r="BG858" i="9"/>
  <c r="BE858" i="9"/>
  <c r="BM858" i="9"/>
  <c r="BH858" i="9"/>
  <c r="BF858" i="9"/>
  <c r="BN858" i="9"/>
  <c r="AX858" i="9"/>
  <c r="BJ858" i="9"/>
  <c r="AY858" i="9"/>
  <c r="BK858" i="9"/>
  <c r="AZ858" i="9"/>
  <c r="BL858" i="9"/>
  <c r="AS858" i="9"/>
  <c r="AR858" i="9"/>
  <c r="AQ857" i="9"/>
  <c r="AW857" i="9"/>
  <c r="BD857" i="9"/>
  <c r="BI857" i="9"/>
  <c r="BA857" i="9"/>
  <c r="BG857" i="9"/>
  <c r="BE857" i="9"/>
  <c r="BM857" i="9"/>
  <c r="BH857" i="9"/>
  <c r="BF857" i="9"/>
  <c r="BN857" i="9"/>
  <c r="AX857" i="9"/>
  <c r="BJ857" i="9"/>
  <c r="AY857" i="9"/>
  <c r="BK857" i="9"/>
  <c r="AZ857" i="9"/>
  <c r="BL857" i="9"/>
  <c r="AS857" i="9"/>
  <c r="AR857" i="9"/>
  <c r="AQ856" i="9"/>
  <c r="AW856" i="9"/>
  <c r="BD856" i="9"/>
  <c r="BI856" i="9"/>
  <c r="BA856" i="9"/>
  <c r="BG856" i="9"/>
  <c r="BE856" i="9"/>
  <c r="BM856" i="9"/>
  <c r="BH856" i="9"/>
  <c r="BF856" i="9"/>
  <c r="BN856" i="9"/>
  <c r="AX856" i="9"/>
  <c r="BJ856" i="9"/>
  <c r="AY856" i="9"/>
  <c r="BK856" i="9"/>
  <c r="AZ856" i="9"/>
  <c r="BL856" i="9"/>
  <c r="AS856" i="9"/>
  <c r="AR856" i="9"/>
  <c r="AQ854" i="9"/>
  <c r="AW854" i="9"/>
  <c r="BD854" i="9"/>
  <c r="BI854" i="9"/>
  <c r="BA854" i="9"/>
  <c r="BG854" i="9"/>
  <c r="BE854" i="9"/>
  <c r="BM854" i="9"/>
  <c r="BH854" i="9"/>
  <c r="BF854" i="9"/>
  <c r="BN854" i="9"/>
  <c r="AX854" i="9"/>
  <c r="BJ854" i="9"/>
  <c r="AY854" i="9"/>
  <c r="BK854" i="9"/>
  <c r="AZ854" i="9"/>
  <c r="BL854" i="9"/>
  <c r="AS854" i="9"/>
  <c r="AR854" i="9"/>
  <c r="AQ847" i="9"/>
  <c r="AW847" i="9"/>
  <c r="BD847" i="9"/>
  <c r="BI847" i="9"/>
  <c r="BA847" i="9"/>
  <c r="BG847" i="9"/>
  <c r="BE847" i="9"/>
  <c r="BM847" i="9"/>
  <c r="BH847" i="9"/>
  <c r="BF847" i="9"/>
  <c r="BN847" i="9"/>
  <c r="AX847" i="9"/>
  <c r="BJ847" i="9"/>
  <c r="AY847" i="9"/>
  <c r="BK847" i="9"/>
  <c r="AZ847" i="9"/>
  <c r="BL847" i="9"/>
  <c r="AS847" i="9"/>
  <c r="AR847" i="9"/>
  <c r="AQ846" i="9"/>
  <c r="AW846" i="9"/>
  <c r="BD846" i="9"/>
  <c r="BI846" i="9"/>
  <c r="BA846" i="9"/>
  <c r="BG846" i="9"/>
  <c r="BE846" i="9"/>
  <c r="BM846" i="9"/>
  <c r="BH846" i="9"/>
  <c r="BF846" i="9"/>
  <c r="BN846" i="9"/>
  <c r="AX846" i="9"/>
  <c r="BJ846" i="9"/>
  <c r="AY846" i="9"/>
  <c r="BK846" i="9"/>
  <c r="AZ846" i="9"/>
  <c r="BL846" i="9"/>
  <c r="AS846" i="9"/>
  <c r="AR846" i="9"/>
  <c r="AQ845" i="9"/>
  <c r="AW845" i="9"/>
  <c r="BD845" i="9"/>
  <c r="BI845" i="9"/>
  <c r="BA845" i="9"/>
  <c r="BG845" i="9"/>
  <c r="BE845" i="9"/>
  <c r="BM845" i="9"/>
  <c r="BH845" i="9"/>
  <c r="BF845" i="9"/>
  <c r="BN845" i="9"/>
  <c r="AX845" i="9"/>
  <c r="BJ845" i="9"/>
  <c r="AY845" i="9"/>
  <c r="BK845" i="9"/>
  <c r="AZ845" i="9"/>
  <c r="BL845" i="9"/>
  <c r="AS845" i="9"/>
  <c r="AR845" i="9"/>
  <c r="AQ844" i="9"/>
  <c r="AW844" i="9"/>
  <c r="BD844" i="9"/>
  <c r="BI844" i="9"/>
  <c r="BA844" i="9"/>
  <c r="BB844" i="9"/>
  <c r="BG844" i="9"/>
  <c r="BE844" i="9"/>
  <c r="BM844" i="9"/>
  <c r="BC844" i="9"/>
  <c r="BH844" i="9"/>
  <c r="BF844" i="9"/>
  <c r="BN844" i="9"/>
  <c r="AX844" i="9"/>
  <c r="BJ844" i="9"/>
  <c r="AY844" i="9"/>
  <c r="BK844" i="9"/>
  <c r="AZ844" i="9"/>
  <c r="BL844" i="9"/>
  <c r="AS844" i="9"/>
  <c r="AR844" i="9"/>
  <c r="AQ843" i="9"/>
  <c r="AW843" i="9"/>
  <c r="BD843" i="9"/>
  <c r="BI843" i="9"/>
  <c r="BA843" i="9"/>
  <c r="BG843" i="9"/>
  <c r="BE843" i="9"/>
  <c r="BM843" i="9"/>
  <c r="BH843" i="9"/>
  <c r="BF843" i="9"/>
  <c r="BN843" i="9"/>
  <c r="AX843" i="9"/>
  <c r="BJ843" i="9"/>
  <c r="AY843" i="9"/>
  <c r="BK843" i="9"/>
  <c r="AZ843" i="9"/>
  <c r="BL843" i="9"/>
  <c r="AS843" i="9"/>
  <c r="AR843" i="9"/>
  <c r="AQ842" i="9"/>
  <c r="AW842" i="9"/>
  <c r="BD842" i="9"/>
  <c r="BI842" i="9"/>
  <c r="BA842" i="9"/>
  <c r="BG842" i="9"/>
  <c r="BE842" i="9"/>
  <c r="BM842" i="9"/>
  <c r="BH842" i="9"/>
  <c r="BF842" i="9"/>
  <c r="BN842" i="9"/>
  <c r="AX842" i="9"/>
  <c r="BJ842" i="9"/>
  <c r="AY842" i="9"/>
  <c r="BK842" i="9"/>
  <c r="AZ842" i="9"/>
  <c r="BL842" i="9"/>
  <c r="AS842" i="9"/>
  <c r="AR842" i="9"/>
  <c r="AQ840" i="9"/>
  <c r="AW840" i="9"/>
  <c r="BD840" i="9"/>
  <c r="BI840" i="9"/>
  <c r="BA840" i="9"/>
  <c r="BG840" i="9"/>
  <c r="BE840" i="9"/>
  <c r="BM840" i="9"/>
  <c r="BH840" i="9"/>
  <c r="BF840" i="9"/>
  <c r="BN840" i="9"/>
  <c r="AX840" i="9"/>
  <c r="BJ840" i="9"/>
  <c r="AY840" i="9"/>
  <c r="BK840" i="9"/>
  <c r="AZ840" i="9"/>
  <c r="BL840" i="9"/>
  <c r="AS840" i="9"/>
  <c r="AR840" i="9"/>
  <c r="AQ839" i="9"/>
  <c r="AW839" i="9"/>
  <c r="BD839" i="9"/>
  <c r="BI839" i="9"/>
  <c r="BA839" i="9"/>
  <c r="BG839" i="9"/>
  <c r="BE839" i="9"/>
  <c r="BM839" i="9"/>
  <c r="BH839" i="9"/>
  <c r="BF839" i="9"/>
  <c r="BN839" i="9"/>
  <c r="AX839" i="9"/>
  <c r="BJ839" i="9"/>
  <c r="AY839" i="9"/>
  <c r="BK839" i="9"/>
  <c r="AZ839" i="9"/>
  <c r="BL839" i="9"/>
  <c r="AS839" i="9"/>
  <c r="AR839" i="9"/>
  <c r="AQ838" i="9"/>
  <c r="AW838" i="9"/>
  <c r="BD838" i="9"/>
  <c r="BI838" i="9"/>
  <c r="BA838" i="9"/>
  <c r="BG838" i="9"/>
  <c r="BE838" i="9"/>
  <c r="BM838" i="9"/>
  <c r="BH838" i="9"/>
  <c r="BF838" i="9"/>
  <c r="BN838" i="9"/>
  <c r="AX838" i="9"/>
  <c r="BJ838" i="9"/>
  <c r="AY838" i="9"/>
  <c r="BK838" i="9"/>
  <c r="AZ838" i="9"/>
  <c r="BL838" i="9"/>
  <c r="AS838" i="9"/>
  <c r="AR838" i="9"/>
  <c r="AQ837" i="9"/>
  <c r="AW837" i="9"/>
  <c r="BD837" i="9"/>
  <c r="BI837" i="9"/>
  <c r="BA837" i="9"/>
  <c r="BB837" i="9"/>
  <c r="BC837" i="9"/>
  <c r="BG837" i="9"/>
  <c r="BE837" i="9"/>
  <c r="BM837" i="9"/>
  <c r="BH837" i="9"/>
  <c r="BF837" i="9"/>
  <c r="BN837" i="9"/>
  <c r="AX837" i="9"/>
  <c r="BJ837" i="9"/>
  <c r="AY837" i="9"/>
  <c r="BK837" i="9"/>
  <c r="AZ837" i="9"/>
  <c r="BL837" i="9"/>
  <c r="AS837" i="9"/>
  <c r="AR837" i="9"/>
  <c r="AQ836" i="9"/>
  <c r="AW836" i="9"/>
  <c r="BD836" i="9"/>
  <c r="BI836" i="9"/>
  <c r="BA836" i="9"/>
  <c r="BG836" i="9"/>
  <c r="BE836" i="9"/>
  <c r="BM836" i="9"/>
  <c r="BH836" i="9"/>
  <c r="BF836" i="9"/>
  <c r="BN836" i="9"/>
  <c r="AX836" i="9"/>
  <c r="BJ836" i="9"/>
  <c r="AY836" i="9"/>
  <c r="BK836" i="9"/>
  <c r="AZ836" i="9"/>
  <c r="BL836" i="9"/>
  <c r="AS836" i="9"/>
  <c r="AR836" i="9"/>
  <c r="AQ835" i="9"/>
  <c r="AW835" i="9"/>
  <c r="BD835" i="9"/>
  <c r="BI835" i="9"/>
  <c r="BA835" i="9"/>
  <c r="BG835" i="9"/>
  <c r="BE835" i="9"/>
  <c r="BM835" i="9"/>
  <c r="BH835" i="9"/>
  <c r="BF835" i="9"/>
  <c r="BN835" i="9"/>
  <c r="AX835" i="9"/>
  <c r="BJ835" i="9"/>
  <c r="AY835" i="9"/>
  <c r="BK835" i="9"/>
  <c r="AZ835" i="9"/>
  <c r="BL835" i="9"/>
  <c r="AS835" i="9"/>
  <c r="AR835" i="9"/>
  <c r="AQ834" i="9"/>
  <c r="AW834" i="9"/>
  <c r="BD834" i="9"/>
  <c r="BI834" i="9"/>
  <c r="BA834" i="9"/>
  <c r="BG834" i="9"/>
  <c r="BE834" i="9"/>
  <c r="BM834" i="9"/>
  <c r="BH834" i="9"/>
  <c r="BF834" i="9"/>
  <c r="BN834" i="9"/>
  <c r="AX834" i="9"/>
  <c r="BJ834" i="9"/>
  <c r="AY834" i="9"/>
  <c r="BK834" i="9"/>
  <c r="AZ834" i="9"/>
  <c r="BL834" i="9"/>
  <c r="AS834" i="9"/>
  <c r="AR834" i="9"/>
  <c r="AQ833" i="9"/>
  <c r="AW833" i="9"/>
  <c r="BD833" i="9"/>
  <c r="BI833" i="9"/>
  <c r="BA833" i="9"/>
  <c r="BG833" i="9"/>
  <c r="BE833" i="9"/>
  <c r="BM833" i="9"/>
  <c r="BH833" i="9"/>
  <c r="BF833" i="9"/>
  <c r="BN833" i="9"/>
  <c r="AX833" i="9"/>
  <c r="BJ833" i="9"/>
  <c r="AY833" i="9"/>
  <c r="BK833" i="9"/>
  <c r="AZ833" i="9"/>
  <c r="BL833" i="9"/>
  <c r="AS833" i="9"/>
  <c r="AR833" i="9"/>
  <c r="AQ827" i="9"/>
  <c r="AW827" i="9"/>
  <c r="BD827" i="9"/>
  <c r="BI827" i="9"/>
  <c r="BA827" i="9"/>
  <c r="BB827" i="9"/>
  <c r="BC827" i="9"/>
  <c r="BG827" i="9"/>
  <c r="BE827" i="9"/>
  <c r="BM827" i="9"/>
  <c r="BH827" i="9"/>
  <c r="BF827" i="9"/>
  <c r="BN827" i="9"/>
  <c r="AX827" i="9"/>
  <c r="BJ827" i="9"/>
  <c r="AY827" i="9"/>
  <c r="BK827" i="9"/>
  <c r="AZ827" i="9"/>
  <c r="BL827" i="9"/>
  <c r="AS827" i="9"/>
  <c r="AR827" i="9"/>
  <c r="AQ826" i="9"/>
  <c r="AW826" i="9"/>
  <c r="BD826" i="9"/>
  <c r="BI826" i="9"/>
  <c r="BA826" i="9"/>
  <c r="BG826" i="9"/>
  <c r="BE826" i="9"/>
  <c r="BM826" i="9"/>
  <c r="BH826" i="9"/>
  <c r="BF826" i="9"/>
  <c r="BN826" i="9"/>
  <c r="AX826" i="9"/>
  <c r="BJ826" i="9"/>
  <c r="AY826" i="9"/>
  <c r="BK826" i="9"/>
  <c r="AZ826" i="9"/>
  <c r="BL826" i="9"/>
  <c r="AS826" i="9"/>
  <c r="AR826" i="9"/>
  <c r="AQ825" i="9"/>
  <c r="AW825" i="9"/>
  <c r="BD825" i="9"/>
  <c r="BI825" i="9"/>
  <c r="BA825" i="9"/>
  <c r="BG825" i="9"/>
  <c r="BE825" i="9"/>
  <c r="BM825" i="9"/>
  <c r="BH825" i="9"/>
  <c r="BF825" i="9"/>
  <c r="BN825" i="9"/>
  <c r="AX825" i="9"/>
  <c r="BJ825" i="9"/>
  <c r="AY825" i="9"/>
  <c r="BK825" i="9"/>
  <c r="AZ825" i="9"/>
  <c r="BL825" i="9"/>
  <c r="AS825" i="9"/>
  <c r="AR825" i="9"/>
  <c r="AQ824" i="9"/>
  <c r="AW824" i="9"/>
  <c r="BD824" i="9"/>
  <c r="BI824" i="9"/>
  <c r="BA824" i="9"/>
  <c r="BG824" i="9"/>
  <c r="BE824" i="9"/>
  <c r="BM824" i="9"/>
  <c r="BH824" i="9"/>
  <c r="BF824" i="9"/>
  <c r="BN824" i="9"/>
  <c r="AX824" i="9"/>
  <c r="BJ824" i="9"/>
  <c r="AY824" i="9"/>
  <c r="BK824" i="9"/>
  <c r="AZ824" i="9"/>
  <c r="BL824" i="9"/>
  <c r="AS824" i="9"/>
  <c r="AR824" i="9"/>
  <c r="AQ823" i="9"/>
  <c r="AW823" i="9"/>
  <c r="BD823" i="9"/>
  <c r="BI823" i="9"/>
  <c r="BA823" i="9"/>
  <c r="BG823" i="9"/>
  <c r="BE823" i="9"/>
  <c r="BM823" i="9"/>
  <c r="BH823" i="9"/>
  <c r="BF823" i="9"/>
  <c r="BN823" i="9"/>
  <c r="AX823" i="9"/>
  <c r="BJ823" i="9"/>
  <c r="AY823" i="9"/>
  <c r="BK823" i="9"/>
  <c r="AZ823" i="9"/>
  <c r="BL823" i="9"/>
  <c r="AS823" i="9"/>
  <c r="AR823" i="9"/>
  <c r="AQ822" i="9"/>
  <c r="AW822" i="9"/>
  <c r="BD822" i="9"/>
  <c r="BI822" i="9"/>
  <c r="BA822" i="9"/>
  <c r="BB822" i="9"/>
  <c r="BC822" i="9"/>
  <c r="BG822" i="9"/>
  <c r="BE822" i="9"/>
  <c r="BM822" i="9"/>
  <c r="BH822" i="9"/>
  <c r="BF822" i="9"/>
  <c r="BN822" i="9"/>
  <c r="AX822" i="9"/>
  <c r="BJ822" i="9"/>
  <c r="AY822" i="9"/>
  <c r="BK822" i="9"/>
  <c r="AZ822" i="9"/>
  <c r="BL822" i="9"/>
  <c r="AS822" i="9"/>
  <c r="AR822" i="9"/>
  <c r="AQ821" i="9"/>
  <c r="AW821" i="9"/>
  <c r="BD821" i="9"/>
  <c r="BI821" i="9"/>
  <c r="BA821" i="9"/>
  <c r="BG821" i="9"/>
  <c r="BE821" i="9"/>
  <c r="BM821" i="9"/>
  <c r="BH821" i="9"/>
  <c r="BF821" i="9"/>
  <c r="BN821" i="9"/>
  <c r="AX821" i="9"/>
  <c r="BJ821" i="9"/>
  <c r="AY821" i="9"/>
  <c r="BK821" i="9"/>
  <c r="AZ821" i="9"/>
  <c r="BL821" i="9"/>
  <c r="AS821" i="9"/>
  <c r="AR821" i="9"/>
  <c r="AQ819" i="9"/>
  <c r="AW819" i="9"/>
  <c r="BD819" i="9"/>
  <c r="BI819" i="9"/>
  <c r="BA819" i="9"/>
  <c r="BG819" i="9"/>
  <c r="BE819" i="9"/>
  <c r="BM819" i="9"/>
  <c r="BH819" i="9"/>
  <c r="BF819" i="9"/>
  <c r="BN819" i="9"/>
  <c r="AX819" i="9"/>
  <c r="BJ819" i="9"/>
  <c r="AY819" i="9"/>
  <c r="BK819" i="9"/>
  <c r="AZ819" i="9"/>
  <c r="BL819" i="9"/>
  <c r="AS819" i="9"/>
  <c r="AR819" i="9"/>
  <c r="AQ818" i="9"/>
  <c r="AW818" i="9"/>
  <c r="BD818" i="9"/>
  <c r="BI818" i="9"/>
  <c r="BA818" i="9"/>
  <c r="BG818" i="9"/>
  <c r="BE818" i="9"/>
  <c r="BM818" i="9"/>
  <c r="BH818" i="9"/>
  <c r="BF818" i="9"/>
  <c r="BN818" i="9"/>
  <c r="AX818" i="9"/>
  <c r="BJ818" i="9"/>
  <c r="AY818" i="9"/>
  <c r="BK818" i="9"/>
  <c r="AZ818" i="9"/>
  <c r="BL818" i="9"/>
  <c r="AS818" i="9"/>
  <c r="AR818" i="9"/>
  <c r="AQ817" i="9"/>
  <c r="AW817" i="9"/>
  <c r="BD817" i="9"/>
  <c r="BI817" i="9"/>
  <c r="BA817" i="9"/>
  <c r="BB817" i="9"/>
  <c r="BC817" i="9"/>
  <c r="BG817" i="9"/>
  <c r="BE817" i="9"/>
  <c r="BM817" i="9"/>
  <c r="BH817" i="9"/>
  <c r="BF817" i="9"/>
  <c r="BN817" i="9"/>
  <c r="AX817" i="9"/>
  <c r="BJ817" i="9"/>
  <c r="AY817" i="9"/>
  <c r="BK817" i="9"/>
  <c r="AZ817" i="9"/>
  <c r="BL817" i="9"/>
  <c r="AS817" i="9"/>
  <c r="AR817" i="9"/>
  <c r="AQ816" i="9"/>
  <c r="AW816" i="9"/>
  <c r="BD816" i="9"/>
  <c r="BI816" i="9"/>
  <c r="BA816" i="9"/>
  <c r="BG816" i="9"/>
  <c r="BE816" i="9"/>
  <c r="BM816" i="9"/>
  <c r="BH816" i="9"/>
  <c r="BF816" i="9"/>
  <c r="BN816" i="9"/>
  <c r="AX816" i="9"/>
  <c r="BJ816" i="9"/>
  <c r="AY816" i="9"/>
  <c r="BK816" i="9"/>
  <c r="AZ816" i="9"/>
  <c r="BL816" i="9"/>
  <c r="AS816" i="9"/>
  <c r="AR816" i="9"/>
  <c r="AQ815" i="9"/>
  <c r="AW815" i="9"/>
  <c r="BD815" i="9"/>
  <c r="BI815" i="9"/>
  <c r="BA815" i="9"/>
  <c r="BG815" i="9"/>
  <c r="BE815" i="9"/>
  <c r="BM815" i="9"/>
  <c r="BH815" i="9"/>
  <c r="BF815" i="9"/>
  <c r="BN815" i="9"/>
  <c r="AX815" i="9"/>
  <c r="BJ815" i="9"/>
  <c r="AY815" i="9"/>
  <c r="BK815" i="9"/>
  <c r="AZ815" i="9"/>
  <c r="BL815" i="9"/>
  <c r="AS815" i="9"/>
  <c r="AR815" i="9"/>
  <c r="AQ814" i="9"/>
  <c r="AW814" i="9"/>
  <c r="BD814" i="9"/>
  <c r="BI814" i="9"/>
  <c r="BA814" i="9"/>
  <c r="BG814" i="9"/>
  <c r="BE814" i="9"/>
  <c r="BM814" i="9"/>
  <c r="BH814" i="9"/>
  <c r="BF814" i="9"/>
  <c r="BN814" i="9"/>
  <c r="AX814" i="9"/>
  <c r="BJ814" i="9"/>
  <c r="AY814" i="9"/>
  <c r="BK814" i="9"/>
  <c r="AZ814" i="9"/>
  <c r="BL814" i="9"/>
  <c r="AS814" i="9"/>
  <c r="AR814" i="9"/>
  <c r="AQ813" i="9"/>
  <c r="AW813" i="9"/>
  <c r="BD813" i="9"/>
  <c r="BI813" i="9"/>
  <c r="BA813" i="9"/>
  <c r="BB813" i="9"/>
  <c r="BC813" i="9"/>
  <c r="BG813" i="9"/>
  <c r="BE813" i="9"/>
  <c r="BM813" i="9"/>
  <c r="BH813" i="9"/>
  <c r="BF813" i="9"/>
  <c r="BN813" i="9"/>
  <c r="AX813" i="9"/>
  <c r="BJ813" i="9"/>
  <c r="AY813" i="9"/>
  <c r="BK813" i="9"/>
  <c r="AZ813" i="9"/>
  <c r="BL813" i="9"/>
  <c r="AS813" i="9"/>
  <c r="AR813" i="9"/>
  <c r="AQ806" i="9"/>
  <c r="AW806" i="9"/>
  <c r="BD806" i="9"/>
  <c r="BI806" i="9"/>
  <c r="BA806" i="9"/>
  <c r="BB806" i="9"/>
  <c r="BC806" i="9"/>
  <c r="BG806" i="9"/>
  <c r="BE806" i="9"/>
  <c r="BM806" i="9"/>
  <c r="BH806" i="9"/>
  <c r="BF806" i="9"/>
  <c r="BN806" i="9"/>
  <c r="AX806" i="9"/>
  <c r="BJ806" i="9"/>
  <c r="AY806" i="9"/>
  <c r="BK806" i="9"/>
  <c r="AZ806" i="9"/>
  <c r="BL806" i="9"/>
  <c r="AS806" i="9"/>
  <c r="AR806" i="9"/>
  <c r="AQ805" i="9"/>
  <c r="AW805" i="9"/>
  <c r="BD805" i="9"/>
  <c r="BI805" i="9"/>
  <c r="BA805" i="9"/>
  <c r="BG805" i="9"/>
  <c r="BE805" i="9"/>
  <c r="BM805" i="9"/>
  <c r="BH805" i="9"/>
  <c r="BF805" i="9"/>
  <c r="BN805" i="9"/>
  <c r="AX805" i="9"/>
  <c r="BJ805" i="9"/>
  <c r="AY805" i="9"/>
  <c r="BK805" i="9"/>
  <c r="AZ805" i="9"/>
  <c r="BL805" i="9"/>
  <c r="AS805" i="9"/>
  <c r="AR805" i="9"/>
  <c r="AQ804" i="9"/>
  <c r="AW804" i="9"/>
  <c r="BD804" i="9"/>
  <c r="BI804" i="9"/>
  <c r="BA804" i="9"/>
  <c r="BG804" i="9"/>
  <c r="BE804" i="9"/>
  <c r="BM804" i="9"/>
  <c r="BH804" i="9"/>
  <c r="BF804" i="9"/>
  <c r="BN804" i="9"/>
  <c r="AX804" i="9"/>
  <c r="BJ804" i="9"/>
  <c r="AY804" i="9"/>
  <c r="BK804" i="9"/>
  <c r="AZ804" i="9"/>
  <c r="BL804" i="9"/>
  <c r="AS804" i="9"/>
  <c r="AR804" i="9"/>
  <c r="AQ803" i="9"/>
  <c r="AW803" i="9"/>
  <c r="BD803" i="9"/>
  <c r="BI803" i="9"/>
  <c r="BA803" i="9"/>
  <c r="BG803" i="9"/>
  <c r="BE803" i="9"/>
  <c r="BM803" i="9"/>
  <c r="BH803" i="9"/>
  <c r="BF803" i="9"/>
  <c r="BN803" i="9"/>
  <c r="AX803" i="9"/>
  <c r="BJ803" i="9"/>
  <c r="AY803" i="9"/>
  <c r="BK803" i="9"/>
  <c r="AZ803" i="9"/>
  <c r="BL803" i="9"/>
  <c r="AS803" i="9"/>
  <c r="AR803" i="9"/>
  <c r="AQ802" i="9"/>
  <c r="AW802" i="9"/>
  <c r="BD802" i="9"/>
  <c r="BI802" i="9"/>
  <c r="BA802" i="9"/>
  <c r="BG802" i="9"/>
  <c r="BE802" i="9"/>
  <c r="BM802" i="9"/>
  <c r="BH802" i="9"/>
  <c r="BF802" i="9"/>
  <c r="BN802" i="9"/>
  <c r="AX802" i="9"/>
  <c r="BJ802" i="9"/>
  <c r="AY802" i="9"/>
  <c r="BK802" i="9"/>
  <c r="AZ802" i="9"/>
  <c r="BL802" i="9"/>
  <c r="AS802" i="9"/>
  <c r="AR802" i="9"/>
  <c r="AQ801" i="9"/>
  <c r="AW801" i="9"/>
  <c r="BD801" i="9"/>
  <c r="BI801" i="9"/>
  <c r="BA801" i="9"/>
  <c r="BB801" i="9"/>
  <c r="BG801" i="9"/>
  <c r="BE801" i="9"/>
  <c r="BM801" i="9"/>
  <c r="BC801" i="9"/>
  <c r="BH801" i="9"/>
  <c r="BF801" i="9"/>
  <c r="BN801" i="9"/>
  <c r="AX801" i="9"/>
  <c r="BJ801" i="9"/>
  <c r="AY801" i="9"/>
  <c r="BK801" i="9"/>
  <c r="AZ801" i="9"/>
  <c r="BL801" i="9"/>
  <c r="AS801" i="9"/>
  <c r="AR801" i="9"/>
  <c r="AQ800" i="9"/>
  <c r="AW800" i="9"/>
  <c r="BD800" i="9"/>
  <c r="BI800" i="9"/>
  <c r="BA800" i="9"/>
  <c r="BG800" i="9"/>
  <c r="BE800" i="9"/>
  <c r="BM800" i="9"/>
  <c r="BH800" i="9"/>
  <c r="BF800" i="9"/>
  <c r="BN800" i="9"/>
  <c r="AX800" i="9"/>
  <c r="BJ800" i="9"/>
  <c r="AY800" i="9"/>
  <c r="BK800" i="9"/>
  <c r="AZ800" i="9"/>
  <c r="BL800" i="9"/>
  <c r="AS800" i="9"/>
  <c r="AR800" i="9"/>
  <c r="AQ798" i="9"/>
  <c r="AW798" i="9"/>
  <c r="BD798" i="9"/>
  <c r="BI798" i="9"/>
  <c r="BA798" i="9"/>
  <c r="BG798" i="9"/>
  <c r="BE798" i="9"/>
  <c r="BM798" i="9"/>
  <c r="BH798" i="9"/>
  <c r="BF798" i="9"/>
  <c r="BN798" i="9"/>
  <c r="AX798" i="9"/>
  <c r="BJ798" i="9"/>
  <c r="AY798" i="9"/>
  <c r="BK798" i="9"/>
  <c r="AZ798" i="9"/>
  <c r="BL798" i="9"/>
  <c r="AS798" i="9"/>
  <c r="AR798" i="9"/>
  <c r="AQ797" i="9"/>
  <c r="AW797" i="9"/>
  <c r="BD797" i="9"/>
  <c r="BI797" i="9"/>
  <c r="BA797" i="9"/>
  <c r="BG797" i="9"/>
  <c r="BE797" i="9"/>
  <c r="BM797" i="9"/>
  <c r="BH797" i="9"/>
  <c r="BF797" i="9"/>
  <c r="BN797" i="9"/>
  <c r="AX797" i="9"/>
  <c r="BJ797" i="9"/>
  <c r="AY797" i="9"/>
  <c r="BK797" i="9"/>
  <c r="AZ797" i="9"/>
  <c r="BL797" i="9"/>
  <c r="AS797" i="9"/>
  <c r="AR797" i="9"/>
  <c r="AQ796" i="9"/>
  <c r="AW796" i="9"/>
  <c r="BD796" i="9"/>
  <c r="BI796" i="9"/>
  <c r="BA796" i="9"/>
  <c r="BB796" i="9"/>
  <c r="BC796" i="9"/>
  <c r="BG796" i="9"/>
  <c r="BE796" i="9"/>
  <c r="BM796" i="9"/>
  <c r="BH796" i="9"/>
  <c r="BF796" i="9"/>
  <c r="BN796" i="9"/>
  <c r="AX796" i="9"/>
  <c r="BJ796" i="9"/>
  <c r="AY796" i="9"/>
  <c r="BK796" i="9"/>
  <c r="AZ796" i="9"/>
  <c r="BL796" i="9"/>
  <c r="AS796" i="9"/>
  <c r="AR796" i="9"/>
  <c r="AQ795" i="9"/>
  <c r="AW795" i="9"/>
  <c r="BD795" i="9"/>
  <c r="BI795" i="9"/>
  <c r="BA795" i="9"/>
  <c r="BG795" i="9"/>
  <c r="BE795" i="9"/>
  <c r="BM795" i="9"/>
  <c r="BH795" i="9"/>
  <c r="BF795" i="9"/>
  <c r="BN795" i="9"/>
  <c r="AX795" i="9"/>
  <c r="BJ795" i="9"/>
  <c r="AY795" i="9"/>
  <c r="BK795" i="9"/>
  <c r="AZ795" i="9"/>
  <c r="BL795" i="9"/>
  <c r="AS795" i="9"/>
  <c r="AR795" i="9"/>
  <c r="AQ794" i="9"/>
  <c r="AW794" i="9"/>
  <c r="BD794" i="9"/>
  <c r="BI794" i="9"/>
  <c r="BA794" i="9"/>
  <c r="BG794" i="9"/>
  <c r="BE794" i="9"/>
  <c r="BM794" i="9"/>
  <c r="BH794" i="9"/>
  <c r="BF794" i="9"/>
  <c r="BN794" i="9"/>
  <c r="AX794" i="9"/>
  <c r="BJ794" i="9"/>
  <c r="AY794" i="9"/>
  <c r="BK794" i="9"/>
  <c r="AZ794" i="9"/>
  <c r="BL794" i="9"/>
  <c r="AS794" i="9"/>
  <c r="AR794" i="9"/>
  <c r="AQ793" i="9"/>
  <c r="AW793" i="9"/>
  <c r="BD793" i="9"/>
  <c r="BI793" i="9"/>
  <c r="BA793" i="9"/>
  <c r="BG793" i="9"/>
  <c r="BE793" i="9"/>
  <c r="BM793" i="9"/>
  <c r="BH793" i="9"/>
  <c r="BF793" i="9"/>
  <c r="BN793" i="9"/>
  <c r="AX793" i="9"/>
  <c r="BJ793" i="9"/>
  <c r="AY793" i="9"/>
  <c r="BK793" i="9"/>
  <c r="AZ793" i="9"/>
  <c r="BL793" i="9"/>
  <c r="AS793" i="9"/>
  <c r="AR793" i="9"/>
  <c r="AQ792" i="9"/>
  <c r="AW792" i="9"/>
  <c r="BD792" i="9"/>
  <c r="BI792" i="9"/>
  <c r="BA792" i="9"/>
  <c r="BB792" i="9"/>
  <c r="BC792" i="9"/>
  <c r="BG792" i="9"/>
  <c r="BE792" i="9"/>
  <c r="BM792" i="9"/>
  <c r="BH792" i="9"/>
  <c r="BF792" i="9"/>
  <c r="BN792" i="9"/>
  <c r="AX792" i="9"/>
  <c r="BJ792" i="9"/>
  <c r="AY792" i="9"/>
  <c r="BK792" i="9"/>
  <c r="AZ792" i="9"/>
  <c r="BL792" i="9"/>
  <c r="AS792" i="9"/>
  <c r="AR792" i="9"/>
  <c r="AQ791" i="9"/>
  <c r="AW791" i="9"/>
  <c r="BD791" i="9"/>
  <c r="BI791" i="9"/>
  <c r="BA791" i="9"/>
  <c r="BG791" i="9"/>
  <c r="BE791" i="9"/>
  <c r="BM791" i="9"/>
  <c r="BH791" i="9"/>
  <c r="BF791" i="9"/>
  <c r="BN791" i="9"/>
  <c r="AX791" i="9"/>
  <c r="BJ791" i="9"/>
  <c r="AY791" i="9"/>
  <c r="BK791" i="9"/>
  <c r="AZ791" i="9"/>
  <c r="BL791" i="9"/>
  <c r="AS791" i="9"/>
  <c r="AR791" i="9"/>
  <c r="AQ785" i="9"/>
  <c r="AW785" i="9"/>
  <c r="BD785" i="9"/>
  <c r="BI785" i="9"/>
  <c r="BA785" i="9"/>
  <c r="BG785" i="9"/>
  <c r="BE785" i="9"/>
  <c r="BM785" i="9"/>
  <c r="BH785" i="9"/>
  <c r="BF785" i="9"/>
  <c r="BN785" i="9"/>
  <c r="AX785" i="9"/>
  <c r="BJ785" i="9"/>
  <c r="AY785" i="9"/>
  <c r="BK785" i="9"/>
  <c r="AZ785" i="9"/>
  <c r="BL785" i="9"/>
  <c r="AS785" i="9"/>
  <c r="AR785" i="9"/>
  <c r="AQ784" i="9"/>
  <c r="AW784" i="9"/>
  <c r="BD784" i="9"/>
  <c r="BI784" i="9"/>
  <c r="BA784" i="9"/>
  <c r="BG784" i="9"/>
  <c r="BE784" i="9"/>
  <c r="BM784" i="9"/>
  <c r="BH784" i="9"/>
  <c r="BF784" i="9"/>
  <c r="BN784" i="9"/>
  <c r="AX784" i="9"/>
  <c r="BJ784" i="9"/>
  <c r="AY784" i="9"/>
  <c r="BK784" i="9"/>
  <c r="AZ784" i="9"/>
  <c r="BL784" i="9"/>
  <c r="AS784" i="9"/>
  <c r="AR784" i="9"/>
  <c r="AQ783" i="9"/>
  <c r="AW783" i="9"/>
  <c r="BD783" i="9"/>
  <c r="BI783" i="9"/>
  <c r="BA783" i="9"/>
  <c r="BG783" i="9"/>
  <c r="BE783" i="9"/>
  <c r="BM783" i="9"/>
  <c r="BH783" i="9"/>
  <c r="BF783" i="9"/>
  <c r="BN783" i="9"/>
  <c r="AX783" i="9"/>
  <c r="BJ783" i="9"/>
  <c r="AY783" i="9"/>
  <c r="BK783" i="9"/>
  <c r="AZ783" i="9"/>
  <c r="BL783" i="9"/>
  <c r="AS783" i="9"/>
  <c r="AR783" i="9"/>
  <c r="AQ782" i="9"/>
  <c r="AW782" i="9"/>
  <c r="BD782" i="9"/>
  <c r="BI782" i="9"/>
  <c r="BA782" i="9"/>
  <c r="BG782" i="9"/>
  <c r="BE782" i="9"/>
  <c r="BM782" i="9"/>
  <c r="BH782" i="9"/>
  <c r="BF782" i="9"/>
  <c r="BN782" i="9"/>
  <c r="AX782" i="9"/>
  <c r="BJ782" i="9"/>
  <c r="AY782" i="9"/>
  <c r="BK782" i="9"/>
  <c r="AZ782" i="9"/>
  <c r="BL782" i="9"/>
  <c r="AS782" i="9"/>
  <c r="AR782" i="9"/>
  <c r="AQ781" i="9"/>
  <c r="AW781" i="9"/>
  <c r="BD781" i="9"/>
  <c r="BI781" i="9"/>
  <c r="BA781" i="9"/>
  <c r="BG781" i="9"/>
  <c r="BE781" i="9"/>
  <c r="BM781" i="9"/>
  <c r="BH781" i="9"/>
  <c r="BF781" i="9"/>
  <c r="BN781" i="9"/>
  <c r="AX781" i="9"/>
  <c r="BJ781" i="9"/>
  <c r="AY781" i="9"/>
  <c r="BK781" i="9"/>
  <c r="AZ781" i="9"/>
  <c r="BL781" i="9"/>
  <c r="AS781" i="9"/>
  <c r="AR781" i="9"/>
  <c r="AQ780" i="9"/>
  <c r="AW780" i="9"/>
  <c r="BD780" i="9"/>
  <c r="BI780" i="9"/>
  <c r="BA780" i="9"/>
  <c r="BB780" i="9"/>
  <c r="BC780" i="9"/>
  <c r="BG780" i="9"/>
  <c r="BE780" i="9"/>
  <c r="BM780" i="9"/>
  <c r="BH780" i="9"/>
  <c r="BF780" i="9"/>
  <c r="BN780" i="9"/>
  <c r="AX780" i="9"/>
  <c r="BJ780" i="9"/>
  <c r="AY780" i="9"/>
  <c r="BK780" i="9"/>
  <c r="AZ780" i="9"/>
  <c r="BL780" i="9"/>
  <c r="AS780" i="9"/>
  <c r="AR780" i="9"/>
  <c r="AQ779" i="9"/>
  <c r="AW779" i="9"/>
  <c r="BD779" i="9"/>
  <c r="BI779" i="9"/>
  <c r="BA779" i="9"/>
  <c r="BG779" i="9"/>
  <c r="BE779" i="9"/>
  <c r="BM779" i="9"/>
  <c r="BH779" i="9"/>
  <c r="BF779" i="9"/>
  <c r="BN779" i="9"/>
  <c r="AX779" i="9"/>
  <c r="BJ779" i="9"/>
  <c r="AY779" i="9"/>
  <c r="BK779" i="9"/>
  <c r="AZ779" i="9"/>
  <c r="BL779" i="9"/>
  <c r="AS779" i="9"/>
  <c r="AR779" i="9"/>
  <c r="AQ777" i="9"/>
  <c r="AW777" i="9"/>
  <c r="BD777" i="9"/>
  <c r="BI777" i="9"/>
  <c r="BA777" i="9"/>
  <c r="BG777" i="9"/>
  <c r="BE777" i="9"/>
  <c r="BM777" i="9"/>
  <c r="BH777" i="9"/>
  <c r="BF777" i="9"/>
  <c r="BN777" i="9"/>
  <c r="AX777" i="9"/>
  <c r="BJ777" i="9"/>
  <c r="AY777" i="9"/>
  <c r="BK777" i="9"/>
  <c r="AZ777" i="9"/>
  <c r="BL777" i="9"/>
  <c r="AS777" i="9"/>
  <c r="AR777" i="9"/>
  <c r="AQ776" i="9"/>
  <c r="AW776" i="9"/>
  <c r="BD776" i="9"/>
  <c r="BI776" i="9"/>
  <c r="BA776" i="9"/>
  <c r="BG776" i="9"/>
  <c r="BE776" i="9"/>
  <c r="BM776" i="9"/>
  <c r="BH776" i="9"/>
  <c r="BF776" i="9"/>
  <c r="BN776" i="9"/>
  <c r="AX776" i="9"/>
  <c r="BJ776" i="9"/>
  <c r="AY776" i="9"/>
  <c r="BK776" i="9"/>
  <c r="AZ776" i="9"/>
  <c r="BL776" i="9"/>
  <c r="AS776" i="9"/>
  <c r="AR776" i="9"/>
  <c r="AQ775" i="9"/>
  <c r="AW775" i="9"/>
  <c r="BD775" i="9"/>
  <c r="BI775" i="9"/>
  <c r="BA775" i="9"/>
  <c r="BG775" i="9"/>
  <c r="BE775" i="9"/>
  <c r="BM775" i="9"/>
  <c r="BH775" i="9"/>
  <c r="BF775" i="9"/>
  <c r="BN775" i="9"/>
  <c r="AX775" i="9"/>
  <c r="BJ775" i="9"/>
  <c r="AY775" i="9"/>
  <c r="BK775" i="9"/>
  <c r="AZ775" i="9"/>
  <c r="BL775" i="9"/>
  <c r="AS775" i="9"/>
  <c r="AR775" i="9"/>
  <c r="AQ774" i="9"/>
  <c r="AW774" i="9"/>
  <c r="BD774" i="9"/>
  <c r="BI774" i="9"/>
  <c r="BA774" i="9"/>
  <c r="BB774" i="9"/>
  <c r="BC774" i="9"/>
  <c r="BG774" i="9"/>
  <c r="BE774" i="9"/>
  <c r="BM774" i="9"/>
  <c r="BH774" i="9"/>
  <c r="BF774" i="9"/>
  <c r="BN774" i="9"/>
  <c r="AX774" i="9"/>
  <c r="BJ774" i="9"/>
  <c r="AY774" i="9"/>
  <c r="BK774" i="9"/>
  <c r="AZ774" i="9"/>
  <c r="BL774" i="9"/>
  <c r="AS774" i="9"/>
  <c r="AR774" i="9"/>
  <c r="AQ773" i="9"/>
  <c r="AW773" i="9"/>
  <c r="BD773" i="9"/>
  <c r="BI773" i="9"/>
  <c r="BA773" i="9"/>
  <c r="BG773" i="9"/>
  <c r="BE773" i="9"/>
  <c r="BM773" i="9"/>
  <c r="BH773" i="9"/>
  <c r="BF773" i="9"/>
  <c r="BN773" i="9"/>
  <c r="AX773" i="9"/>
  <c r="BJ773" i="9"/>
  <c r="AY773" i="9"/>
  <c r="BK773" i="9"/>
  <c r="AZ773" i="9"/>
  <c r="BL773" i="9"/>
  <c r="AS773" i="9"/>
  <c r="AR773" i="9"/>
  <c r="AQ772" i="9"/>
  <c r="AW772" i="9"/>
  <c r="BD772" i="9"/>
  <c r="BI772" i="9"/>
  <c r="BA772" i="9"/>
  <c r="BG772" i="9"/>
  <c r="BE772" i="9"/>
  <c r="BM772" i="9"/>
  <c r="BH772" i="9"/>
  <c r="BF772" i="9"/>
  <c r="BN772" i="9"/>
  <c r="AX772" i="9"/>
  <c r="BJ772" i="9"/>
  <c r="AY772" i="9"/>
  <c r="BK772" i="9"/>
  <c r="AZ772" i="9"/>
  <c r="BL772" i="9"/>
  <c r="AS772" i="9"/>
  <c r="AR772" i="9"/>
  <c r="AQ770" i="9"/>
  <c r="AW770" i="9"/>
  <c r="BD770" i="9"/>
  <c r="BI770" i="9"/>
  <c r="BA770" i="9"/>
  <c r="BG770" i="9"/>
  <c r="BE770" i="9"/>
  <c r="BM770" i="9"/>
  <c r="BH770" i="9"/>
  <c r="BF770" i="9"/>
  <c r="BN770" i="9"/>
  <c r="AX770" i="9"/>
  <c r="BJ770" i="9"/>
  <c r="AY770" i="9"/>
  <c r="BK770" i="9"/>
  <c r="AZ770" i="9"/>
  <c r="BL770" i="9"/>
  <c r="AS770" i="9"/>
  <c r="AR770" i="9"/>
  <c r="AQ763" i="9"/>
  <c r="AW763" i="9"/>
  <c r="BD763" i="9"/>
  <c r="BI763" i="9"/>
  <c r="BA763" i="9"/>
  <c r="BG763" i="9"/>
  <c r="BE763" i="9"/>
  <c r="BM763" i="9"/>
  <c r="BH763" i="9"/>
  <c r="BF763" i="9"/>
  <c r="BN763" i="9"/>
  <c r="AX763" i="9"/>
  <c r="BJ763" i="9"/>
  <c r="AY763" i="9"/>
  <c r="BK763" i="9"/>
  <c r="AZ763" i="9"/>
  <c r="BL763" i="9"/>
  <c r="AS763" i="9"/>
  <c r="AR763" i="9"/>
  <c r="AQ762" i="9"/>
  <c r="AW762" i="9"/>
  <c r="BD762" i="9"/>
  <c r="BI762" i="9"/>
  <c r="BA762" i="9"/>
  <c r="BG762" i="9"/>
  <c r="BE762" i="9"/>
  <c r="BM762" i="9"/>
  <c r="BH762" i="9"/>
  <c r="BF762" i="9"/>
  <c r="BN762" i="9"/>
  <c r="AX762" i="9"/>
  <c r="BJ762" i="9"/>
  <c r="AY762" i="9"/>
  <c r="BK762" i="9"/>
  <c r="AZ762" i="9"/>
  <c r="BL762" i="9"/>
  <c r="AS762" i="9"/>
  <c r="AR762" i="9"/>
  <c r="AQ761" i="9"/>
  <c r="AW761" i="9"/>
  <c r="BD761" i="9"/>
  <c r="BI761" i="9"/>
  <c r="BA761" i="9"/>
  <c r="BG761" i="9"/>
  <c r="BE761" i="9"/>
  <c r="BM761" i="9"/>
  <c r="BH761" i="9"/>
  <c r="BF761" i="9"/>
  <c r="BN761" i="9"/>
  <c r="AX761" i="9"/>
  <c r="BJ761" i="9"/>
  <c r="AY761" i="9"/>
  <c r="BK761" i="9"/>
  <c r="AZ761" i="9"/>
  <c r="BL761" i="9"/>
  <c r="AS761" i="9"/>
  <c r="AR761" i="9"/>
  <c r="AQ760" i="9"/>
  <c r="AW760" i="9"/>
  <c r="BD760" i="9"/>
  <c r="BI760" i="9"/>
  <c r="BA760" i="9"/>
  <c r="BB760" i="9"/>
  <c r="BG760" i="9"/>
  <c r="BE760" i="9"/>
  <c r="BM760" i="9"/>
  <c r="BC760" i="9"/>
  <c r="BH760" i="9"/>
  <c r="BF760" i="9"/>
  <c r="BN760" i="9"/>
  <c r="AX760" i="9"/>
  <c r="BJ760" i="9"/>
  <c r="AY760" i="9"/>
  <c r="BK760" i="9"/>
  <c r="AZ760" i="9"/>
  <c r="BL760" i="9"/>
  <c r="AS760" i="9"/>
  <c r="AR760" i="9"/>
  <c r="AQ759" i="9"/>
  <c r="AW759" i="9"/>
  <c r="BD759" i="9"/>
  <c r="BI759" i="9"/>
  <c r="BA759" i="9"/>
  <c r="BG759" i="9"/>
  <c r="BE759" i="9"/>
  <c r="BM759" i="9"/>
  <c r="BH759" i="9"/>
  <c r="BF759" i="9"/>
  <c r="BN759" i="9"/>
  <c r="AX759" i="9"/>
  <c r="BJ759" i="9"/>
  <c r="AY759" i="9"/>
  <c r="BK759" i="9"/>
  <c r="AZ759" i="9"/>
  <c r="BL759" i="9"/>
  <c r="AS759" i="9"/>
  <c r="AR759" i="9"/>
  <c r="AQ758" i="9"/>
  <c r="AW758" i="9"/>
  <c r="BD758" i="9"/>
  <c r="BI758" i="9"/>
  <c r="BA758" i="9"/>
  <c r="BG758" i="9"/>
  <c r="BE758" i="9"/>
  <c r="BM758" i="9"/>
  <c r="BH758" i="9"/>
  <c r="BF758" i="9"/>
  <c r="BN758" i="9"/>
  <c r="AX758" i="9"/>
  <c r="BJ758" i="9"/>
  <c r="AY758" i="9"/>
  <c r="BK758" i="9"/>
  <c r="AZ758" i="9"/>
  <c r="BL758" i="9"/>
  <c r="AS758" i="9"/>
  <c r="AR758" i="9"/>
  <c r="AQ756" i="9"/>
  <c r="AW756" i="9"/>
  <c r="BD756" i="9"/>
  <c r="BI756" i="9"/>
  <c r="BA756" i="9"/>
  <c r="BG756" i="9"/>
  <c r="BE756" i="9"/>
  <c r="BM756" i="9"/>
  <c r="BH756" i="9"/>
  <c r="BF756" i="9"/>
  <c r="BN756" i="9"/>
  <c r="AX756" i="9"/>
  <c r="BJ756" i="9"/>
  <c r="AY756" i="9"/>
  <c r="BK756" i="9"/>
  <c r="AZ756" i="9"/>
  <c r="BL756" i="9"/>
  <c r="AS756" i="9"/>
  <c r="AR756" i="9"/>
  <c r="AQ755" i="9"/>
  <c r="AW755" i="9"/>
  <c r="BD755" i="9"/>
  <c r="BI755" i="9"/>
  <c r="BA755" i="9"/>
  <c r="BG755" i="9"/>
  <c r="BE755" i="9"/>
  <c r="BM755" i="9"/>
  <c r="BH755" i="9"/>
  <c r="BF755" i="9"/>
  <c r="BN755" i="9"/>
  <c r="AX755" i="9"/>
  <c r="BJ755" i="9"/>
  <c r="AY755" i="9"/>
  <c r="BK755" i="9"/>
  <c r="AZ755" i="9"/>
  <c r="BL755" i="9"/>
  <c r="AS755" i="9"/>
  <c r="AR755" i="9"/>
  <c r="AQ754" i="9"/>
  <c r="AW754" i="9"/>
  <c r="BD754" i="9"/>
  <c r="BI754" i="9"/>
  <c r="BA754" i="9"/>
  <c r="BG754" i="9"/>
  <c r="BE754" i="9"/>
  <c r="BM754" i="9"/>
  <c r="BH754" i="9"/>
  <c r="BF754" i="9"/>
  <c r="BN754" i="9"/>
  <c r="AX754" i="9"/>
  <c r="BJ754" i="9"/>
  <c r="AY754" i="9"/>
  <c r="BK754" i="9"/>
  <c r="AZ754" i="9"/>
  <c r="BL754" i="9"/>
  <c r="AS754" i="9"/>
  <c r="AR754" i="9"/>
  <c r="AQ753" i="9"/>
  <c r="AW753" i="9"/>
  <c r="BD753" i="9"/>
  <c r="BI753" i="9"/>
  <c r="BA753" i="9"/>
  <c r="BB753" i="9"/>
  <c r="BC753" i="9"/>
  <c r="BG753" i="9"/>
  <c r="BE753" i="9"/>
  <c r="BM753" i="9"/>
  <c r="BH753" i="9"/>
  <c r="BF753" i="9"/>
  <c r="BN753" i="9"/>
  <c r="AX753" i="9"/>
  <c r="BJ753" i="9"/>
  <c r="AY753" i="9"/>
  <c r="BK753" i="9"/>
  <c r="AZ753" i="9"/>
  <c r="BL753" i="9"/>
  <c r="AS753" i="9"/>
  <c r="AR753" i="9"/>
  <c r="AQ752" i="9"/>
  <c r="AW752" i="9"/>
  <c r="BD752" i="9"/>
  <c r="BI752" i="9"/>
  <c r="BA752" i="9"/>
  <c r="BG752" i="9"/>
  <c r="BE752" i="9"/>
  <c r="BM752" i="9"/>
  <c r="BH752" i="9"/>
  <c r="BF752" i="9"/>
  <c r="BN752" i="9"/>
  <c r="AX752" i="9"/>
  <c r="BJ752" i="9"/>
  <c r="AY752" i="9"/>
  <c r="BK752" i="9"/>
  <c r="AZ752" i="9"/>
  <c r="BL752" i="9"/>
  <c r="AS752" i="9"/>
  <c r="AR752" i="9"/>
  <c r="AQ751" i="9"/>
  <c r="AW751" i="9"/>
  <c r="BD751" i="9"/>
  <c r="BI751" i="9"/>
  <c r="BA751" i="9"/>
  <c r="BG751" i="9"/>
  <c r="BE751" i="9"/>
  <c r="BM751" i="9"/>
  <c r="BH751" i="9"/>
  <c r="BF751" i="9"/>
  <c r="BN751" i="9"/>
  <c r="AX751" i="9"/>
  <c r="BJ751" i="9"/>
  <c r="AY751" i="9"/>
  <c r="BK751" i="9"/>
  <c r="AZ751" i="9"/>
  <c r="BL751" i="9"/>
  <c r="AS751" i="9"/>
  <c r="AR751" i="9"/>
  <c r="AQ750" i="9"/>
  <c r="AW750" i="9"/>
  <c r="BD750" i="9"/>
  <c r="BI750" i="9"/>
  <c r="BA750" i="9"/>
  <c r="BG750" i="9"/>
  <c r="BE750" i="9"/>
  <c r="BM750" i="9"/>
  <c r="BH750" i="9"/>
  <c r="BF750" i="9"/>
  <c r="BN750" i="9"/>
  <c r="AX750" i="9"/>
  <c r="BJ750" i="9"/>
  <c r="AY750" i="9"/>
  <c r="BK750" i="9"/>
  <c r="AZ750" i="9"/>
  <c r="BL750" i="9"/>
  <c r="AS750" i="9"/>
  <c r="AR750" i="9"/>
  <c r="AQ749" i="9"/>
  <c r="AW749" i="9"/>
  <c r="BD749" i="9"/>
  <c r="BI749" i="9"/>
  <c r="BA749" i="9"/>
  <c r="BG749" i="9"/>
  <c r="BE749" i="9"/>
  <c r="BM749" i="9"/>
  <c r="BH749" i="9"/>
  <c r="BF749" i="9"/>
  <c r="BN749" i="9"/>
  <c r="AX749" i="9"/>
  <c r="BJ749" i="9"/>
  <c r="AY749" i="9"/>
  <c r="BK749" i="9"/>
  <c r="AZ749" i="9"/>
  <c r="BL749" i="9"/>
  <c r="AS749" i="9"/>
  <c r="AR749" i="9"/>
  <c r="AQ743" i="9"/>
  <c r="AW743" i="9"/>
  <c r="BD743" i="9"/>
  <c r="BI743" i="9"/>
  <c r="BA743" i="9"/>
  <c r="BG743" i="9"/>
  <c r="BE743" i="9"/>
  <c r="BM743" i="9"/>
  <c r="BH743" i="9"/>
  <c r="BF743" i="9"/>
  <c r="BN743" i="9"/>
  <c r="AX743" i="9"/>
  <c r="BJ743" i="9"/>
  <c r="AY743" i="9"/>
  <c r="BK743" i="9"/>
  <c r="AZ743" i="9"/>
  <c r="BL743" i="9"/>
  <c r="AS743" i="9"/>
  <c r="AR743" i="9"/>
  <c r="AQ742" i="9"/>
  <c r="AW742" i="9"/>
  <c r="BD742" i="9"/>
  <c r="BI742" i="9"/>
  <c r="BA742" i="9"/>
  <c r="BG742" i="9"/>
  <c r="BE742" i="9"/>
  <c r="BM742" i="9"/>
  <c r="BH742" i="9"/>
  <c r="BF742" i="9"/>
  <c r="BN742" i="9"/>
  <c r="AX742" i="9"/>
  <c r="BJ742" i="9"/>
  <c r="AY742" i="9"/>
  <c r="BK742" i="9"/>
  <c r="AZ742" i="9"/>
  <c r="BL742" i="9"/>
  <c r="AS742" i="9"/>
  <c r="AR742" i="9"/>
  <c r="AQ741" i="9"/>
  <c r="AW741" i="9"/>
  <c r="BD741" i="9"/>
  <c r="BI741" i="9"/>
  <c r="BA741" i="9"/>
  <c r="BG741" i="9"/>
  <c r="BE741" i="9"/>
  <c r="BM741" i="9"/>
  <c r="BH741" i="9"/>
  <c r="BF741" i="9"/>
  <c r="BN741" i="9"/>
  <c r="AX741" i="9"/>
  <c r="BJ741" i="9"/>
  <c r="AY741" i="9"/>
  <c r="BK741" i="9"/>
  <c r="AZ741" i="9"/>
  <c r="BL741" i="9"/>
  <c r="AS741" i="9"/>
  <c r="AR741" i="9"/>
  <c r="AQ740" i="9"/>
  <c r="AW740" i="9"/>
  <c r="BD740" i="9"/>
  <c r="BI740" i="9"/>
  <c r="BA740" i="9"/>
  <c r="BG740" i="9"/>
  <c r="BE740" i="9"/>
  <c r="BM740" i="9"/>
  <c r="BH740" i="9"/>
  <c r="BF740" i="9"/>
  <c r="BN740" i="9"/>
  <c r="AX740" i="9"/>
  <c r="BJ740" i="9"/>
  <c r="AY740" i="9"/>
  <c r="BK740" i="9"/>
  <c r="AZ740" i="9"/>
  <c r="BL740" i="9"/>
  <c r="AS740" i="9"/>
  <c r="AR740" i="9"/>
  <c r="AQ739" i="9"/>
  <c r="AW739" i="9"/>
  <c r="BD739" i="9"/>
  <c r="BI739" i="9"/>
  <c r="BA739" i="9"/>
  <c r="BB739" i="9"/>
  <c r="BC739" i="9"/>
  <c r="BG739" i="9"/>
  <c r="BE739" i="9"/>
  <c r="BM739" i="9"/>
  <c r="BH739" i="9"/>
  <c r="BF739" i="9"/>
  <c r="BN739" i="9"/>
  <c r="AX739" i="9"/>
  <c r="BJ739" i="9"/>
  <c r="AY739" i="9"/>
  <c r="BK739" i="9"/>
  <c r="AZ739" i="9"/>
  <c r="BL739" i="9"/>
  <c r="AS739" i="9"/>
  <c r="AR739" i="9"/>
  <c r="AQ738" i="9"/>
  <c r="AW738" i="9"/>
  <c r="BD738" i="9"/>
  <c r="BI738" i="9"/>
  <c r="BA738" i="9"/>
  <c r="BG738" i="9"/>
  <c r="BE738" i="9"/>
  <c r="BM738" i="9"/>
  <c r="BH738" i="9"/>
  <c r="BF738" i="9"/>
  <c r="BN738" i="9"/>
  <c r="AX738" i="9"/>
  <c r="BJ738" i="9"/>
  <c r="AY738" i="9"/>
  <c r="BK738" i="9"/>
  <c r="AZ738" i="9"/>
  <c r="BL738" i="9"/>
  <c r="AS738" i="9"/>
  <c r="AR738" i="9"/>
  <c r="AQ737" i="9"/>
  <c r="AW737" i="9"/>
  <c r="BD737" i="9"/>
  <c r="BI737" i="9"/>
  <c r="BA737" i="9"/>
  <c r="BG737" i="9"/>
  <c r="BE737" i="9"/>
  <c r="BM737" i="9"/>
  <c r="BH737" i="9"/>
  <c r="BF737" i="9"/>
  <c r="BN737" i="9"/>
  <c r="AX737" i="9"/>
  <c r="BJ737" i="9"/>
  <c r="AY737" i="9"/>
  <c r="BK737" i="9"/>
  <c r="AZ737" i="9"/>
  <c r="BL737" i="9"/>
  <c r="AS737" i="9"/>
  <c r="AR737" i="9"/>
  <c r="AQ735" i="9"/>
  <c r="AW735" i="9"/>
  <c r="BD735" i="9"/>
  <c r="BI735" i="9"/>
  <c r="BA735" i="9"/>
  <c r="BG735" i="9"/>
  <c r="BE735" i="9"/>
  <c r="BM735" i="9"/>
  <c r="BH735" i="9"/>
  <c r="BF735" i="9"/>
  <c r="BN735" i="9"/>
  <c r="AX735" i="9"/>
  <c r="BJ735" i="9"/>
  <c r="AY735" i="9"/>
  <c r="BK735" i="9"/>
  <c r="AZ735" i="9"/>
  <c r="BL735" i="9"/>
  <c r="AS735" i="9"/>
  <c r="AR735" i="9"/>
  <c r="AQ734" i="9"/>
  <c r="AW734" i="9"/>
  <c r="BD734" i="9"/>
  <c r="BI734" i="9"/>
  <c r="BA734" i="9"/>
  <c r="BG734" i="9"/>
  <c r="BE734" i="9"/>
  <c r="BM734" i="9"/>
  <c r="BH734" i="9"/>
  <c r="BF734" i="9"/>
  <c r="BN734" i="9"/>
  <c r="AX734" i="9"/>
  <c r="BJ734" i="9"/>
  <c r="AY734" i="9"/>
  <c r="BK734" i="9"/>
  <c r="AZ734" i="9"/>
  <c r="BL734" i="9"/>
  <c r="AS734" i="9"/>
  <c r="AR734" i="9"/>
  <c r="AQ733" i="9"/>
  <c r="AW733" i="9"/>
  <c r="BD733" i="9"/>
  <c r="BI733" i="9"/>
  <c r="BA733" i="9"/>
  <c r="BG733" i="9"/>
  <c r="BE733" i="9"/>
  <c r="BM733" i="9"/>
  <c r="BH733" i="9"/>
  <c r="BF733" i="9"/>
  <c r="BN733" i="9"/>
  <c r="AX733" i="9"/>
  <c r="BJ733" i="9"/>
  <c r="AY733" i="9"/>
  <c r="BK733" i="9"/>
  <c r="AZ733" i="9"/>
  <c r="BL733" i="9"/>
  <c r="AS733" i="9"/>
  <c r="AR733" i="9"/>
  <c r="AQ732" i="9"/>
  <c r="AW732" i="9"/>
  <c r="BD732" i="9"/>
  <c r="BI732" i="9"/>
  <c r="BA732" i="9"/>
  <c r="BB732" i="9"/>
  <c r="BC732" i="9"/>
  <c r="BG732" i="9"/>
  <c r="BE732" i="9"/>
  <c r="BM732" i="9"/>
  <c r="BH732" i="9"/>
  <c r="BF732" i="9"/>
  <c r="BN732" i="9"/>
  <c r="AX732" i="9"/>
  <c r="BJ732" i="9"/>
  <c r="AY732" i="9"/>
  <c r="BK732" i="9"/>
  <c r="AZ732" i="9"/>
  <c r="BL732" i="9"/>
  <c r="AS732" i="9"/>
  <c r="AR732" i="9"/>
  <c r="AQ731" i="9"/>
  <c r="AW731" i="9"/>
  <c r="BD731" i="9"/>
  <c r="BI731" i="9"/>
  <c r="BA731" i="9"/>
  <c r="BG731" i="9"/>
  <c r="BE731" i="9"/>
  <c r="BM731" i="9"/>
  <c r="BH731" i="9"/>
  <c r="BF731" i="9"/>
  <c r="BN731" i="9"/>
  <c r="AX731" i="9"/>
  <c r="BJ731" i="9"/>
  <c r="AY731" i="9"/>
  <c r="BK731" i="9"/>
  <c r="AZ731" i="9"/>
  <c r="BL731" i="9"/>
  <c r="AS731" i="9"/>
  <c r="AR731" i="9"/>
  <c r="AQ730" i="9"/>
  <c r="AW730" i="9"/>
  <c r="BD730" i="9"/>
  <c r="BI730" i="9"/>
  <c r="BA730" i="9"/>
  <c r="BG730" i="9"/>
  <c r="BE730" i="9"/>
  <c r="BM730" i="9"/>
  <c r="BH730" i="9"/>
  <c r="BF730" i="9"/>
  <c r="BN730" i="9"/>
  <c r="AX730" i="9"/>
  <c r="BJ730" i="9"/>
  <c r="AY730" i="9"/>
  <c r="BK730" i="9"/>
  <c r="AZ730" i="9"/>
  <c r="BL730" i="9"/>
  <c r="AS730" i="9"/>
  <c r="AR730" i="9"/>
  <c r="AQ729" i="9"/>
  <c r="AW729" i="9"/>
  <c r="BD729" i="9"/>
  <c r="BI729" i="9"/>
  <c r="BA729" i="9"/>
  <c r="BG729" i="9"/>
  <c r="BE729" i="9"/>
  <c r="BM729" i="9"/>
  <c r="BH729" i="9"/>
  <c r="BF729" i="9"/>
  <c r="BN729" i="9"/>
  <c r="AX729" i="9"/>
  <c r="BJ729" i="9"/>
  <c r="AY729" i="9"/>
  <c r="BK729" i="9"/>
  <c r="AZ729" i="9"/>
  <c r="BL729" i="9"/>
  <c r="AS729" i="9"/>
  <c r="AR729" i="9"/>
  <c r="AQ722" i="9"/>
  <c r="AW722" i="9"/>
  <c r="BD722" i="9"/>
  <c r="BI722" i="9"/>
  <c r="BA722" i="9"/>
  <c r="BG722" i="9"/>
  <c r="BE722" i="9"/>
  <c r="BM722" i="9"/>
  <c r="BH722" i="9"/>
  <c r="BF722" i="9"/>
  <c r="BN722" i="9"/>
  <c r="AX722" i="9"/>
  <c r="BJ722" i="9"/>
  <c r="AY722" i="9"/>
  <c r="BK722" i="9"/>
  <c r="AZ722" i="9"/>
  <c r="BL722" i="9"/>
  <c r="AS722" i="9"/>
  <c r="AR722" i="9"/>
  <c r="AQ721" i="9"/>
  <c r="AW721" i="9"/>
  <c r="BD721" i="9"/>
  <c r="BI721" i="9"/>
  <c r="BA721" i="9"/>
  <c r="BG721" i="9"/>
  <c r="BE721" i="9"/>
  <c r="BM721" i="9"/>
  <c r="BH721" i="9"/>
  <c r="BF721" i="9"/>
  <c r="BN721" i="9"/>
  <c r="AX721" i="9"/>
  <c r="BJ721" i="9"/>
  <c r="AY721" i="9"/>
  <c r="BK721" i="9"/>
  <c r="AZ721" i="9"/>
  <c r="BL721" i="9"/>
  <c r="AS721" i="9"/>
  <c r="AR721" i="9"/>
  <c r="AQ720" i="9"/>
  <c r="AW720" i="9"/>
  <c r="BD720" i="9"/>
  <c r="BI720" i="9"/>
  <c r="BA720" i="9"/>
  <c r="BG720" i="9"/>
  <c r="BE720" i="9"/>
  <c r="BM720" i="9"/>
  <c r="BH720" i="9"/>
  <c r="BF720" i="9"/>
  <c r="BN720" i="9"/>
  <c r="AX720" i="9"/>
  <c r="BJ720" i="9"/>
  <c r="AY720" i="9"/>
  <c r="BK720" i="9"/>
  <c r="AZ720" i="9"/>
  <c r="BL720" i="9"/>
  <c r="AS720" i="9"/>
  <c r="AR720" i="9"/>
  <c r="AQ719" i="9"/>
  <c r="AW719" i="9"/>
  <c r="BD719" i="9"/>
  <c r="BI719" i="9"/>
  <c r="BA719" i="9"/>
  <c r="BG719" i="9"/>
  <c r="BE719" i="9"/>
  <c r="BM719" i="9"/>
  <c r="BH719" i="9"/>
  <c r="BF719" i="9"/>
  <c r="BN719" i="9"/>
  <c r="AX719" i="9"/>
  <c r="BJ719" i="9"/>
  <c r="AY719" i="9"/>
  <c r="BK719" i="9"/>
  <c r="AZ719" i="9"/>
  <c r="BL719" i="9"/>
  <c r="AS719" i="9"/>
  <c r="AR719" i="9"/>
  <c r="AQ718" i="9"/>
  <c r="AW718" i="9"/>
  <c r="BD718" i="9"/>
  <c r="BI718" i="9"/>
  <c r="BA718" i="9"/>
  <c r="BB718" i="9"/>
  <c r="BG718" i="9"/>
  <c r="BE718" i="9"/>
  <c r="BM718" i="9"/>
  <c r="BC718" i="9"/>
  <c r="BH718" i="9"/>
  <c r="BF718" i="9"/>
  <c r="BN718" i="9"/>
  <c r="AX718" i="9"/>
  <c r="BJ718" i="9"/>
  <c r="AY718" i="9"/>
  <c r="BK718" i="9"/>
  <c r="AZ718" i="9"/>
  <c r="BL718" i="9"/>
  <c r="AS718" i="9"/>
  <c r="AR718" i="9"/>
  <c r="AQ717" i="9"/>
  <c r="AW717" i="9"/>
  <c r="BD717" i="9"/>
  <c r="BI717" i="9"/>
  <c r="BA717" i="9"/>
  <c r="BG717" i="9"/>
  <c r="BE717" i="9"/>
  <c r="BM717" i="9"/>
  <c r="BH717" i="9"/>
  <c r="BF717" i="9"/>
  <c r="BN717" i="9"/>
  <c r="AX717" i="9"/>
  <c r="BJ717" i="9"/>
  <c r="AY717" i="9"/>
  <c r="BK717" i="9"/>
  <c r="AZ717" i="9"/>
  <c r="BL717" i="9"/>
  <c r="AS717" i="9"/>
  <c r="AR717" i="9"/>
  <c r="AQ716" i="9"/>
  <c r="AW716" i="9"/>
  <c r="BD716" i="9"/>
  <c r="BI716" i="9"/>
  <c r="BA716" i="9"/>
  <c r="BG716" i="9"/>
  <c r="BE716" i="9"/>
  <c r="BM716" i="9"/>
  <c r="BH716" i="9"/>
  <c r="BF716" i="9"/>
  <c r="BN716" i="9"/>
  <c r="AX716" i="9"/>
  <c r="BJ716" i="9"/>
  <c r="AY716" i="9"/>
  <c r="BK716" i="9"/>
  <c r="AZ716" i="9"/>
  <c r="BL716" i="9"/>
  <c r="AS716" i="9"/>
  <c r="AR716" i="9"/>
  <c r="AQ714" i="9"/>
  <c r="AW714" i="9"/>
  <c r="BD714" i="9"/>
  <c r="BI714" i="9"/>
  <c r="BA714" i="9"/>
  <c r="BG714" i="9"/>
  <c r="BE714" i="9"/>
  <c r="BM714" i="9"/>
  <c r="BH714" i="9"/>
  <c r="BF714" i="9"/>
  <c r="BN714" i="9"/>
  <c r="AX714" i="9"/>
  <c r="BJ714" i="9"/>
  <c r="AY714" i="9"/>
  <c r="BK714" i="9"/>
  <c r="AZ714" i="9"/>
  <c r="BL714" i="9"/>
  <c r="AS714" i="9"/>
  <c r="AR714" i="9"/>
  <c r="AQ713" i="9"/>
  <c r="AW713" i="9"/>
  <c r="BD713" i="9"/>
  <c r="BI713" i="9"/>
  <c r="BA713" i="9"/>
  <c r="BG713" i="9"/>
  <c r="BE713" i="9"/>
  <c r="BM713" i="9"/>
  <c r="BH713" i="9"/>
  <c r="BF713" i="9"/>
  <c r="BN713" i="9"/>
  <c r="AX713" i="9"/>
  <c r="BJ713" i="9"/>
  <c r="AY713" i="9"/>
  <c r="BK713" i="9"/>
  <c r="AZ713" i="9"/>
  <c r="BL713" i="9"/>
  <c r="AS713" i="9"/>
  <c r="AR713" i="9"/>
  <c r="AQ712" i="9"/>
  <c r="AW712" i="9"/>
  <c r="BD712" i="9"/>
  <c r="BI712" i="9"/>
  <c r="BA712" i="9"/>
  <c r="BG712" i="9"/>
  <c r="BE712" i="9"/>
  <c r="BM712" i="9"/>
  <c r="BH712" i="9"/>
  <c r="BF712" i="9"/>
  <c r="BN712" i="9"/>
  <c r="AX712" i="9"/>
  <c r="BJ712" i="9"/>
  <c r="AY712" i="9"/>
  <c r="BK712" i="9"/>
  <c r="AZ712" i="9"/>
  <c r="BL712" i="9"/>
  <c r="AS712" i="9"/>
  <c r="AR712" i="9"/>
  <c r="AQ711" i="9"/>
  <c r="AW711" i="9"/>
  <c r="BD711" i="9"/>
  <c r="BI711" i="9"/>
  <c r="BA711" i="9"/>
  <c r="BB711" i="9"/>
  <c r="BC711" i="9"/>
  <c r="BG711" i="9"/>
  <c r="BE711" i="9"/>
  <c r="BM711" i="9"/>
  <c r="BH711" i="9"/>
  <c r="BF711" i="9"/>
  <c r="BN711" i="9"/>
  <c r="AX711" i="9"/>
  <c r="BJ711" i="9"/>
  <c r="AY711" i="9"/>
  <c r="BK711" i="9"/>
  <c r="AZ711" i="9"/>
  <c r="BL711" i="9"/>
  <c r="AS711" i="9"/>
  <c r="AR711" i="9"/>
  <c r="AQ710" i="9"/>
  <c r="AW710" i="9"/>
  <c r="BD710" i="9"/>
  <c r="BI710" i="9"/>
  <c r="BA710" i="9"/>
  <c r="BG710" i="9"/>
  <c r="BE710" i="9"/>
  <c r="BM710" i="9"/>
  <c r="BH710" i="9"/>
  <c r="BF710" i="9"/>
  <c r="BN710" i="9"/>
  <c r="AX710" i="9"/>
  <c r="BJ710" i="9"/>
  <c r="AY710" i="9"/>
  <c r="BK710" i="9"/>
  <c r="AZ710" i="9"/>
  <c r="BL710" i="9"/>
  <c r="AS710" i="9"/>
  <c r="AR710" i="9"/>
  <c r="AQ709" i="9"/>
  <c r="AW709" i="9"/>
  <c r="BD709" i="9"/>
  <c r="BI709" i="9"/>
  <c r="BA709" i="9"/>
  <c r="BG709" i="9"/>
  <c r="BE709" i="9"/>
  <c r="BM709" i="9"/>
  <c r="BH709" i="9"/>
  <c r="BF709" i="9"/>
  <c r="BN709" i="9"/>
  <c r="AX709" i="9"/>
  <c r="BJ709" i="9"/>
  <c r="AY709" i="9"/>
  <c r="BK709" i="9"/>
  <c r="AZ709" i="9"/>
  <c r="BL709" i="9"/>
  <c r="AS709" i="9"/>
  <c r="AR709" i="9"/>
  <c r="AQ708" i="9"/>
  <c r="AW708" i="9"/>
  <c r="BD708" i="9"/>
  <c r="BI708" i="9"/>
  <c r="BA708" i="9"/>
  <c r="BG708" i="9"/>
  <c r="BE708" i="9"/>
  <c r="BM708" i="9"/>
  <c r="BH708" i="9"/>
  <c r="BF708" i="9"/>
  <c r="BN708" i="9"/>
  <c r="AX708" i="9"/>
  <c r="BJ708" i="9"/>
  <c r="AY708" i="9"/>
  <c r="BK708" i="9"/>
  <c r="AZ708" i="9"/>
  <c r="BL708" i="9"/>
  <c r="AS708" i="9"/>
  <c r="AR708" i="9"/>
  <c r="AQ707" i="9"/>
  <c r="AW707" i="9"/>
  <c r="BD707" i="9"/>
  <c r="BI707" i="9"/>
  <c r="BA707" i="9"/>
  <c r="BG707" i="9"/>
  <c r="BE707" i="9"/>
  <c r="BM707" i="9"/>
  <c r="BH707" i="9"/>
  <c r="BF707" i="9"/>
  <c r="BN707" i="9"/>
  <c r="AX707" i="9"/>
  <c r="BJ707" i="9"/>
  <c r="AY707" i="9"/>
  <c r="BK707" i="9"/>
  <c r="AZ707" i="9"/>
  <c r="BL707" i="9"/>
  <c r="AS707" i="9"/>
  <c r="AR707" i="9"/>
  <c r="AQ705" i="9"/>
  <c r="AW705" i="9"/>
  <c r="BD705" i="9"/>
  <c r="BI705" i="9"/>
  <c r="AX705" i="9"/>
  <c r="BJ705" i="9"/>
  <c r="AY705" i="9"/>
  <c r="BK705" i="9"/>
  <c r="AZ705" i="9"/>
  <c r="BL705" i="9"/>
  <c r="BA705" i="9"/>
  <c r="BG705" i="9"/>
  <c r="BE705" i="9"/>
  <c r="BM705" i="9"/>
  <c r="BH705" i="9"/>
  <c r="BF705" i="9"/>
  <c r="BN705" i="9"/>
  <c r="AS705" i="9"/>
  <c r="AR705" i="9"/>
  <c r="AQ704" i="9"/>
  <c r="AW704" i="9"/>
  <c r="BD704" i="9"/>
  <c r="BI704" i="9"/>
  <c r="AX704" i="9"/>
  <c r="BJ704" i="9"/>
  <c r="AY704" i="9"/>
  <c r="BK704" i="9"/>
  <c r="AZ704" i="9"/>
  <c r="BL704" i="9"/>
  <c r="BA704" i="9"/>
  <c r="BB704" i="9"/>
  <c r="BC704" i="9"/>
  <c r="BG704" i="9"/>
  <c r="BE704" i="9"/>
  <c r="BM704" i="9"/>
  <c r="BH704" i="9"/>
  <c r="BF704" i="9"/>
  <c r="BN704" i="9"/>
  <c r="AS704" i="9"/>
  <c r="AR704" i="9"/>
  <c r="AQ703" i="9"/>
  <c r="AW703" i="9"/>
  <c r="BD703" i="9"/>
  <c r="BI703" i="9"/>
  <c r="AX703" i="9"/>
  <c r="BJ703" i="9"/>
  <c r="AY703" i="9"/>
  <c r="BK703" i="9"/>
  <c r="AZ703" i="9"/>
  <c r="BL703" i="9"/>
  <c r="BA703" i="9"/>
  <c r="BB703" i="9"/>
  <c r="BC703" i="9"/>
  <c r="BG703" i="9"/>
  <c r="BE703" i="9"/>
  <c r="BM703" i="9"/>
  <c r="BH703" i="9"/>
  <c r="BF703" i="9"/>
  <c r="BN703" i="9"/>
  <c r="AS703" i="9"/>
  <c r="AR703" i="9"/>
  <c r="AQ702" i="9"/>
  <c r="AW702" i="9"/>
  <c r="BD702" i="9"/>
  <c r="BI702" i="9"/>
  <c r="AX702" i="9"/>
  <c r="BJ702" i="9"/>
  <c r="AY702" i="9"/>
  <c r="BK702" i="9"/>
  <c r="AZ702" i="9"/>
  <c r="BL702" i="9"/>
  <c r="BA702" i="9"/>
  <c r="BB702" i="9"/>
  <c r="BC702" i="9"/>
  <c r="BG702" i="9"/>
  <c r="BE702" i="9"/>
  <c r="BM702" i="9"/>
  <c r="BH702" i="9"/>
  <c r="BF702" i="9"/>
  <c r="BN702" i="9"/>
  <c r="AS702" i="9"/>
  <c r="AR702" i="9"/>
  <c r="AQ701" i="9"/>
  <c r="AW701" i="9"/>
  <c r="BD701" i="9"/>
  <c r="BI701" i="9"/>
  <c r="AX701" i="9"/>
  <c r="BJ701" i="9"/>
  <c r="AY701" i="9"/>
  <c r="BK701" i="9"/>
  <c r="AZ701" i="9"/>
  <c r="BL701" i="9"/>
  <c r="BA701" i="9"/>
  <c r="BG701" i="9"/>
  <c r="BE701" i="9"/>
  <c r="BM701" i="9"/>
  <c r="BH701" i="9"/>
  <c r="BF701" i="9"/>
  <c r="BN701" i="9"/>
  <c r="AS701" i="9"/>
  <c r="AR701" i="9"/>
  <c r="AQ700" i="9"/>
  <c r="AW700" i="9"/>
  <c r="BD700" i="9"/>
  <c r="BI700" i="9"/>
  <c r="AX700" i="9"/>
  <c r="BJ700" i="9"/>
  <c r="AY700" i="9"/>
  <c r="BK700" i="9"/>
  <c r="AZ700" i="9"/>
  <c r="BL700" i="9"/>
  <c r="BA700" i="9"/>
  <c r="BG700" i="9"/>
  <c r="BE700" i="9"/>
  <c r="BM700" i="9"/>
  <c r="BH700" i="9"/>
  <c r="BF700" i="9"/>
  <c r="BN700" i="9"/>
  <c r="AS700" i="9"/>
  <c r="AR700" i="9"/>
  <c r="AQ699" i="9"/>
  <c r="AW699" i="9"/>
  <c r="BD699" i="9"/>
  <c r="BI699" i="9"/>
  <c r="AX699" i="9"/>
  <c r="BJ699" i="9"/>
  <c r="AY699" i="9"/>
  <c r="BK699" i="9"/>
  <c r="AZ699" i="9"/>
  <c r="BL699" i="9"/>
  <c r="BA699" i="9"/>
  <c r="BB699" i="9"/>
  <c r="BC699" i="9"/>
  <c r="BG699" i="9"/>
  <c r="BE699" i="9"/>
  <c r="BM699" i="9"/>
  <c r="BH699" i="9"/>
  <c r="BF699" i="9"/>
  <c r="BN699" i="9"/>
  <c r="AS699" i="9"/>
  <c r="AR699" i="9"/>
  <c r="AQ698" i="9"/>
  <c r="AW698" i="9"/>
  <c r="BD698" i="9"/>
  <c r="BI698" i="9"/>
  <c r="BA698" i="9"/>
  <c r="BB698" i="9"/>
  <c r="BC698" i="9"/>
  <c r="BG698" i="9"/>
  <c r="BE698" i="9"/>
  <c r="BM698" i="9"/>
  <c r="BH698" i="9"/>
  <c r="BF698" i="9"/>
  <c r="BN698" i="9"/>
  <c r="AX698" i="9"/>
  <c r="BJ698" i="9"/>
  <c r="AY698" i="9"/>
  <c r="BK698" i="9"/>
  <c r="AZ698" i="9"/>
  <c r="BL698" i="9"/>
  <c r="AS698" i="9"/>
  <c r="AR698" i="9"/>
  <c r="AQ697" i="9"/>
  <c r="AW697" i="9"/>
  <c r="BD697" i="9"/>
  <c r="BI697" i="9"/>
  <c r="BA697" i="9"/>
  <c r="BG697" i="9"/>
  <c r="BE697" i="9"/>
  <c r="BM697" i="9"/>
  <c r="BH697" i="9"/>
  <c r="BF697" i="9"/>
  <c r="BN697" i="9"/>
  <c r="AX697" i="9"/>
  <c r="BJ697" i="9"/>
  <c r="AY697" i="9"/>
  <c r="BK697" i="9"/>
  <c r="AZ697" i="9"/>
  <c r="BL697" i="9"/>
  <c r="AS697" i="9"/>
  <c r="AR697" i="9"/>
  <c r="AQ696" i="9"/>
  <c r="AW696" i="9"/>
  <c r="BD696" i="9"/>
  <c r="BI696" i="9"/>
  <c r="BA696" i="9"/>
  <c r="BB696" i="9"/>
  <c r="BC696" i="9"/>
  <c r="BG696" i="9"/>
  <c r="BE696" i="9"/>
  <c r="BM696" i="9"/>
  <c r="BH696" i="9"/>
  <c r="BF696" i="9"/>
  <c r="BN696" i="9"/>
  <c r="AX696" i="9"/>
  <c r="BJ696" i="9"/>
  <c r="AY696" i="9"/>
  <c r="BK696" i="9"/>
  <c r="AZ696" i="9"/>
  <c r="BL696" i="9"/>
  <c r="AS696" i="9"/>
  <c r="AR696" i="9"/>
  <c r="AQ695" i="9"/>
  <c r="AW695" i="9"/>
  <c r="BD695" i="9"/>
  <c r="BI695" i="9"/>
  <c r="AX695" i="9"/>
  <c r="BJ695" i="9"/>
  <c r="AY695" i="9"/>
  <c r="BK695" i="9"/>
  <c r="AZ695" i="9"/>
  <c r="BL695" i="9"/>
  <c r="BA695" i="9"/>
  <c r="BG695" i="9"/>
  <c r="BE695" i="9"/>
  <c r="BM695" i="9"/>
  <c r="BH695" i="9"/>
  <c r="BF695" i="9"/>
  <c r="BN695" i="9"/>
  <c r="AS695" i="9"/>
  <c r="AR695" i="9"/>
  <c r="AQ694" i="9"/>
  <c r="AW694" i="9"/>
  <c r="BD694" i="9"/>
  <c r="BI694" i="9"/>
  <c r="BA694" i="9"/>
  <c r="BG694" i="9"/>
  <c r="BE694" i="9"/>
  <c r="BM694" i="9"/>
  <c r="BH694" i="9"/>
  <c r="BF694" i="9"/>
  <c r="BN694" i="9"/>
  <c r="AX694" i="9"/>
  <c r="BJ694" i="9"/>
  <c r="AY694" i="9"/>
  <c r="BK694" i="9"/>
  <c r="AZ694" i="9"/>
  <c r="BL694" i="9"/>
  <c r="AS694" i="9"/>
  <c r="AR694" i="9"/>
  <c r="AQ693" i="9"/>
  <c r="AW693" i="9"/>
  <c r="BD693" i="9"/>
  <c r="BI693" i="9"/>
  <c r="BA693" i="9"/>
  <c r="BG693" i="9"/>
  <c r="BE693" i="9"/>
  <c r="BM693" i="9"/>
  <c r="BH693" i="9"/>
  <c r="BF693" i="9"/>
  <c r="BN693" i="9"/>
  <c r="AX693" i="9"/>
  <c r="BJ693" i="9"/>
  <c r="AY693" i="9"/>
  <c r="BK693" i="9"/>
  <c r="AZ693" i="9"/>
  <c r="BL693" i="9"/>
  <c r="AS693" i="9"/>
  <c r="AR693" i="9"/>
  <c r="AQ692" i="9"/>
  <c r="AW692" i="9"/>
  <c r="BD692" i="9"/>
  <c r="BI692" i="9"/>
  <c r="BA692" i="9"/>
  <c r="BG692" i="9"/>
  <c r="BE692" i="9"/>
  <c r="BM692" i="9"/>
  <c r="BH692" i="9"/>
  <c r="BF692" i="9"/>
  <c r="BN692" i="9"/>
  <c r="AX692" i="9"/>
  <c r="BJ692" i="9"/>
  <c r="AY692" i="9"/>
  <c r="BK692" i="9"/>
  <c r="AZ692" i="9"/>
  <c r="BL692" i="9"/>
  <c r="AS692" i="9"/>
  <c r="AR692" i="9"/>
  <c r="AQ691" i="9"/>
  <c r="AW691" i="9"/>
  <c r="BD691" i="9"/>
  <c r="BI691" i="9"/>
  <c r="BA691" i="9"/>
  <c r="BG691" i="9"/>
  <c r="BE691" i="9"/>
  <c r="BM691" i="9"/>
  <c r="BH691" i="9"/>
  <c r="BF691" i="9"/>
  <c r="BN691" i="9"/>
  <c r="AX691" i="9"/>
  <c r="BJ691" i="9"/>
  <c r="AY691" i="9"/>
  <c r="BK691" i="9"/>
  <c r="AZ691" i="9"/>
  <c r="BL691" i="9"/>
  <c r="AS691" i="9"/>
  <c r="AR691" i="9"/>
  <c r="AQ690" i="9"/>
  <c r="AW690" i="9"/>
  <c r="BD690" i="9"/>
  <c r="BI690" i="9"/>
  <c r="BA690" i="9"/>
  <c r="BG690" i="9"/>
  <c r="BE690" i="9"/>
  <c r="BM690" i="9"/>
  <c r="BH690" i="9"/>
  <c r="BF690" i="9"/>
  <c r="BN690" i="9"/>
  <c r="AX690" i="9"/>
  <c r="BJ690" i="9"/>
  <c r="AY690" i="9"/>
  <c r="BK690" i="9"/>
  <c r="AZ690" i="9"/>
  <c r="BL690" i="9"/>
  <c r="AS690" i="9"/>
  <c r="AR690" i="9"/>
  <c r="AQ689" i="9"/>
  <c r="AW689" i="9"/>
  <c r="BD689" i="9"/>
  <c r="BI689" i="9"/>
  <c r="BA689" i="9"/>
  <c r="BB689" i="9"/>
  <c r="BC689" i="9"/>
  <c r="BG689" i="9"/>
  <c r="BE689" i="9"/>
  <c r="BM689" i="9"/>
  <c r="BH689" i="9"/>
  <c r="BF689" i="9"/>
  <c r="BN689" i="9"/>
  <c r="AX689" i="9"/>
  <c r="BJ689" i="9"/>
  <c r="AY689" i="9"/>
  <c r="BK689" i="9"/>
  <c r="AZ689" i="9"/>
  <c r="BL689" i="9"/>
  <c r="AS689" i="9"/>
  <c r="AR689" i="9"/>
  <c r="AQ688" i="9"/>
  <c r="AW688" i="9"/>
  <c r="BD688" i="9"/>
  <c r="BI688" i="9"/>
  <c r="BA688" i="9"/>
  <c r="BG688" i="9"/>
  <c r="BE688" i="9"/>
  <c r="BM688" i="9"/>
  <c r="BH688" i="9"/>
  <c r="BF688" i="9"/>
  <c r="BN688" i="9"/>
  <c r="AX688" i="9"/>
  <c r="BJ688" i="9"/>
  <c r="AY688" i="9"/>
  <c r="BK688" i="9"/>
  <c r="AZ688" i="9"/>
  <c r="BL688" i="9"/>
  <c r="AS688" i="9"/>
  <c r="AR688" i="9"/>
  <c r="AQ687" i="9"/>
  <c r="AW687" i="9"/>
  <c r="BD687" i="9"/>
  <c r="BI687" i="9"/>
  <c r="BA687" i="9"/>
  <c r="BG687" i="9"/>
  <c r="BE687" i="9"/>
  <c r="BM687" i="9"/>
  <c r="BH687" i="9"/>
  <c r="BF687" i="9"/>
  <c r="BN687" i="9"/>
  <c r="AX687" i="9"/>
  <c r="BJ687" i="9"/>
  <c r="AY687" i="9"/>
  <c r="BK687" i="9"/>
  <c r="AZ687" i="9"/>
  <c r="BL687" i="9"/>
  <c r="AS687" i="9"/>
  <c r="AR687" i="9"/>
  <c r="AQ679" i="9"/>
  <c r="AW679" i="9"/>
  <c r="BD679" i="9"/>
  <c r="BI679" i="9"/>
  <c r="BA679" i="9"/>
  <c r="BG679" i="9"/>
  <c r="BE679" i="9"/>
  <c r="BM679" i="9"/>
  <c r="BH679" i="9"/>
  <c r="BF679" i="9"/>
  <c r="BN679" i="9"/>
  <c r="AX679" i="9"/>
  <c r="BJ679" i="9"/>
  <c r="AY679" i="9"/>
  <c r="BK679" i="9"/>
  <c r="AZ679" i="9"/>
  <c r="BL679" i="9"/>
  <c r="AS679" i="9"/>
  <c r="AR679" i="9"/>
  <c r="AQ678" i="9"/>
  <c r="AW678" i="9"/>
  <c r="BD678" i="9"/>
  <c r="BI678" i="9"/>
  <c r="BA678" i="9"/>
  <c r="BG678" i="9"/>
  <c r="BE678" i="9"/>
  <c r="BM678" i="9"/>
  <c r="BH678" i="9"/>
  <c r="BF678" i="9"/>
  <c r="BN678" i="9"/>
  <c r="AX678" i="9"/>
  <c r="BJ678" i="9"/>
  <c r="AY678" i="9"/>
  <c r="BK678" i="9"/>
  <c r="AZ678" i="9"/>
  <c r="BL678" i="9"/>
  <c r="AS678" i="9"/>
  <c r="AR678" i="9"/>
  <c r="AQ677" i="9"/>
  <c r="AW677" i="9"/>
  <c r="BD677" i="9"/>
  <c r="BI677" i="9"/>
  <c r="BA677" i="9"/>
  <c r="BG677" i="9"/>
  <c r="BE677" i="9"/>
  <c r="BM677" i="9"/>
  <c r="BH677" i="9"/>
  <c r="BF677" i="9"/>
  <c r="BN677" i="9"/>
  <c r="AX677" i="9"/>
  <c r="BJ677" i="9"/>
  <c r="AY677" i="9"/>
  <c r="BK677" i="9"/>
  <c r="AZ677" i="9"/>
  <c r="BL677" i="9"/>
  <c r="AS677" i="9"/>
  <c r="AR677" i="9"/>
  <c r="AQ676" i="9"/>
  <c r="AW676" i="9"/>
  <c r="BD676" i="9"/>
  <c r="BI676" i="9"/>
  <c r="BA676" i="9"/>
  <c r="BB676" i="9"/>
  <c r="BG676" i="9"/>
  <c r="BE676" i="9"/>
  <c r="BM676" i="9"/>
  <c r="BC676" i="9"/>
  <c r="BH676" i="9"/>
  <c r="BF676" i="9"/>
  <c r="BN676" i="9"/>
  <c r="AX676" i="9"/>
  <c r="BJ676" i="9"/>
  <c r="AY676" i="9"/>
  <c r="BK676" i="9"/>
  <c r="AZ676" i="9"/>
  <c r="BL676" i="9"/>
  <c r="AS676" i="9"/>
  <c r="AR676" i="9"/>
  <c r="AQ675" i="9"/>
  <c r="AW675" i="9"/>
  <c r="BD675" i="9"/>
  <c r="BI675" i="9"/>
  <c r="BA675" i="9"/>
  <c r="BG675" i="9"/>
  <c r="BE675" i="9"/>
  <c r="BM675" i="9"/>
  <c r="BH675" i="9"/>
  <c r="BF675" i="9"/>
  <c r="BN675" i="9"/>
  <c r="AX675" i="9"/>
  <c r="BJ675" i="9"/>
  <c r="AY675" i="9"/>
  <c r="BK675" i="9"/>
  <c r="AZ675" i="9"/>
  <c r="BL675" i="9"/>
  <c r="AS675" i="9"/>
  <c r="AR675" i="9"/>
  <c r="AQ674" i="9"/>
  <c r="AW674" i="9"/>
  <c r="BD674" i="9"/>
  <c r="BI674" i="9"/>
  <c r="BA674" i="9"/>
  <c r="BB674" i="9"/>
  <c r="BC674" i="9"/>
  <c r="BG674" i="9"/>
  <c r="BE674" i="9"/>
  <c r="BM674" i="9"/>
  <c r="BH674" i="9"/>
  <c r="BF674" i="9"/>
  <c r="BN674" i="9"/>
  <c r="AX674" i="9"/>
  <c r="BJ674" i="9"/>
  <c r="AY674" i="9"/>
  <c r="BK674" i="9"/>
  <c r="AZ674" i="9"/>
  <c r="BL674" i="9"/>
  <c r="AS674" i="9"/>
  <c r="AR674" i="9"/>
  <c r="AQ673" i="9"/>
  <c r="AW673" i="9"/>
  <c r="BD673" i="9"/>
  <c r="BI673" i="9"/>
  <c r="AX673" i="9"/>
  <c r="BJ673" i="9"/>
  <c r="AY673" i="9"/>
  <c r="BK673" i="9"/>
  <c r="AZ673" i="9"/>
  <c r="BL673" i="9"/>
  <c r="BA673" i="9"/>
  <c r="BB673" i="9"/>
  <c r="BC673" i="9"/>
  <c r="BG673" i="9"/>
  <c r="BE673" i="9"/>
  <c r="BM673" i="9"/>
  <c r="BH673" i="9"/>
  <c r="BF673" i="9"/>
  <c r="BN673" i="9"/>
  <c r="AS673" i="9"/>
  <c r="AR673" i="9"/>
  <c r="AQ672" i="9"/>
  <c r="AW672" i="9"/>
  <c r="BD672" i="9"/>
  <c r="BI672" i="9"/>
  <c r="BA672" i="9"/>
  <c r="BB672" i="9"/>
  <c r="BC672" i="9"/>
  <c r="BG672" i="9"/>
  <c r="BE672" i="9"/>
  <c r="BM672" i="9"/>
  <c r="BH672" i="9"/>
  <c r="BF672" i="9"/>
  <c r="BN672" i="9"/>
  <c r="AX672" i="9"/>
  <c r="BJ672" i="9"/>
  <c r="AY672" i="9"/>
  <c r="BK672" i="9"/>
  <c r="AZ672" i="9"/>
  <c r="BL672" i="9"/>
  <c r="AS672" i="9"/>
  <c r="AR672" i="9"/>
  <c r="AQ671" i="9"/>
  <c r="AW671" i="9"/>
  <c r="BD671" i="9"/>
  <c r="BI671" i="9"/>
  <c r="BA671" i="9"/>
  <c r="BG671" i="9"/>
  <c r="BE671" i="9"/>
  <c r="BM671" i="9"/>
  <c r="BH671" i="9"/>
  <c r="BF671" i="9"/>
  <c r="BN671" i="9"/>
  <c r="AX671" i="9"/>
  <c r="BJ671" i="9"/>
  <c r="AY671" i="9"/>
  <c r="BK671" i="9"/>
  <c r="AZ671" i="9"/>
  <c r="BL671" i="9"/>
  <c r="AS671" i="9"/>
  <c r="AR671" i="9"/>
  <c r="AQ670" i="9"/>
  <c r="AW670" i="9"/>
  <c r="BD670" i="9"/>
  <c r="BI670" i="9"/>
  <c r="BA670" i="9"/>
  <c r="BG670" i="9"/>
  <c r="BE670" i="9"/>
  <c r="BM670" i="9"/>
  <c r="BH670" i="9"/>
  <c r="BF670" i="9"/>
  <c r="BN670" i="9"/>
  <c r="AX670" i="9"/>
  <c r="BJ670" i="9"/>
  <c r="AY670" i="9"/>
  <c r="BK670" i="9"/>
  <c r="AZ670" i="9"/>
  <c r="BL670" i="9"/>
  <c r="AS670" i="9"/>
  <c r="AR670" i="9"/>
  <c r="AQ669" i="9"/>
  <c r="AW669" i="9"/>
  <c r="BD669" i="9"/>
  <c r="BI669" i="9"/>
  <c r="BA669" i="9"/>
  <c r="BB669" i="9"/>
  <c r="BC669" i="9"/>
  <c r="BG669" i="9"/>
  <c r="BE669" i="9"/>
  <c r="BM669" i="9"/>
  <c r="BH669" i="9"/>
  <c r="BF669" i="9"/>
  <c r="BN669" i="9"/>
  <c r="AX669" i="9"/>
  <c r="BJ669" i="9"/>
  <c r="AY669" i="9"/>
  <c r="BK669" i="9"/>
  <c r="AZ669" i="9"/>
  <c r="BL669" i="9"/>
  <c r="AS669" i="9"/>
  <c r="AR669" i="9"/>
  <c r="AQ668" i="9"/>
  <c r="AW668" i="9"/>
  <c r="BD668" i="9"/>
  <c r="BI668" i="9"/>
  <c r="BA668" i="9"/>
  <c r="BG668" i="9"/>
  <c r="BE668" i="9"/>
  <c r="BM668" i="9"/>
  <c r="BH668" i="9"/>
  <c r="BF668" i="9"/>
  <c r="BN668" i="9"/>
  <c r="AX668" i="9"/>
  <c r="BJ668" i="9"/>
  <c r="AY668" i="9"/>
  <c r="BK668" i="9"/>
  <c r="AZ668" i="9"/>
  <c r="BL668" i="9"/>
  <c r="AS668" i="9"/>
  <c r="AR668" i="9"/>
  <c r="AQ667" i="9"/>
  <c r="AW667" i="9"/>
  <c r="BD667" i="9"/>
  <c r="BI667" i="9"/>
  <c r="BA667" i="9"/>
  <c r="BG667" i="9"/>
  <c r="BE667" i="9"/>
  <c r="BM667" i="9"/>
  <c r="BH667" i="9"/>
  <c r="BF667" i="9"/>
  <c r="BN667" i="9"/>
  <c r="AX667" i="9"/>
  <c r="BJ667" i="9"/>
  <c r="AY667" i="9"/>
  <c r="BK667" i="9"/>
  <c r="AZ667" i="9"/>
  <c r="BL667" i="9"/>
  <c r="AS667" i="9"/>
  <c r="AR667" i="9"/>
  <c r="AQ665" i="9"/>
  <c r="AW665" i="9"/>
  <c r="BD665" i="9"/>
  <c r="BI665" i="9"/>
  <c r="BA665" i="9"/>
  <c r="BG665" i="9"/>
  <c r="BE665" i="9"/>
  <c r="BM665" i="9"/>
  <c r="BH665" i="9"/>
  <c r="BF665" i="9"/>
  <c r="BN665" i="9"/>
  <c r="AX665" i="9"/>
  <c r="BJ665" i="9"/>
  <c r="AY665" i="9"/>
  <c r="BK665" i="9"/>
  <c r="AZ665" i="9"/>
  <c r="BL665" i="9"/>
  <c r="AS665" i="9"/>
  <c r="AR665" i="9"/>
  <c r="BB658" i="9"/>
  <c r="BC658" i="9"/>
  <c r="BB656" i="9"/>
  <c r="BC656" i="9"/>
  <c r="AQ655" i="9"/>
  <c r="AW655" i="9"/>
  <c r="BD655" i="9"/>
  <c r="BI655" i="9"/>
  <c r="BA655" i="9"/>
  <c r="BG655" i="9"/>
  <c r="BE655" i="9"/>
  <c r="BM655" i="9"/>
  <c r="BH655" i="9"/>
  <c r="BF655" i="9"/>
  <c r="BN655" i="9"/>
  <c r="AX655" i="9"/>
  <c r="BJ655" i="9"/>
  <c r="AY655" i="9"/>
  <c r="BK655" i="9"/>
  <c r="AZ655" i="9"/>
  <c r="BL655" i="9"/>
  <c r="AS655" i="9"/>
  <c r="AR655" i="9"/>
  <c r="BB654" i="9"/>
  <c r="BC654" i="9"/>
  <c r="AQ648" i="9"/>
  <c r="AW648" i="9"/>
  <c r="BD648" i="9"/>
  <c r="BI648" i="9"/>
  <c r="BA648" i="9"/>
  <c r="BG648" i="9"/>
  <c r="BE648" i="9"/>
  <c r="BM648" i="9"/>
  <c r="BH648" i="9"/>
  <c r="BF648" i="9"/>
  <c r="BN648" i="9"/>
  <c r="AX648" i="9"/>
  <c r="BJ648" i="9"/>
  <c r="AY648" i="9"/>
  <c r="BK648" i="9"/>
  <c r="AZ648" i="9"/>
  <c r="BL648" i="9"/>
  <c r="AS648" i="9"/>
  <c r="AR648" i="9"/>
  <c r="AQ647" i="9"/>
  <c r="AW647" i="9"/>
  <c r="BD647" i="9"/>
  <c r="BI647" i="9"/>
  <c r="BA647" i="9"/>
  <c r="BG647" i="9"/>
  <c r="BE647" i="9"/>
  <c r="BM647" i="9"/>
  <c r="BH647" i="9"/>
  <c r="BF647" i="9"/>
  <c r="BN647" i="9"/>
  <c r="AX647" i="9"/>
  <c r="BJ647" i="9"/>
  <c r="AY647" i="9"/>
  <c r="BK647" i="9"/>
  <c r="AZ647" i="9"/>
  <c r="BL647" i="9"/>
  <c r="AS647" i="9"/>
  <c r="AR647" i="9"/>
  <c r="AQ646" i="9"/>
  <c r="AW646" i="9"/>
  <c r="BD646" i="9"/>
  <c r="BI646" i="9"/>
  <c r="BA646" i="9"/>
  <c r="BG646" i="9"/>
  <c r="BE646" i="9"/>
  <c r="BM646" i="9"/>
  <c r="BH646" i="9"/>
  <c r="BF646" i="9"/>
  <c r="BN646" i="9"/>
  <c r="AX646" i="9"/>
  <c r="BJ646" i="9"/>
  <c r="AY646" i="9"/>
  <c r="BK646" i="9"/>
  <c r="AZ646" i="9"/>
  <c r="BL646" i="9"/>
  <c r="AS646" i="9"/>
  <c r="AR646" i="9"/>
  <c r="BB643" i="9"/>
  <c r="BC643" i="9"/>
  <c r="BB641" i="9"/>
  <c r="BC641" i="9"/>
  <c r="BB633" i="9"/>
  <c r="BC633" i="9"/>
  <c r="BB606" i="9"/>
  <c r="BC606" i="9"/>
  <c r="M583" i="9"/>
  <c r="L583" i="9"/>
  <c r="K583" i="9"/>
  <c r="J583" i="9"/>
  <c r="I583" i="9"/>
  <c r="H583" i="9"/>
  <c r="G583" i="9"/>
  <c r="F583" i="9"/>
  <c r="C583" i="9"/>
  <c r="M582" i="9"/>
  <c r="L582" i="9"/>
  <c r="K582" i="9"/>
  <c r="J582" i="9"/>
  <c r="I582" i="9"/>
  <c r="H582" i="9"/>
  <c r="G582" i="9"/>
  <c r="F582" i="9"/>
  <c r="E582" i="9"/>
  <c r="C582" i="9"/>
  <c r="M581" i="9"/>
  <c r="L581" i="9"/>
  <c r="K581" i="9"/>
  <c r="J581" i="9"/>
  <c r="I581" i="9"/>
  <c r="H581" i="9"/>
  <c r="G581" i="9"/>
  <c r="F581" i="9"/>
  <c r="E581" i="9"/>
  <c r="C581" i="9"/>
  <c r="M580" i="9"/>
  <c r="L580" i="9"/>
  <c r="K580" i="9"/>
  <c r="J580" i="9"/>
  <c r="I580" i="9"/>
  <c r="H580" i="9"/>
  <c r="G580" i="9"/>
  <c r="F580" i="9"/>
  <c r="E580" i="9"/>
  <c r="C580" i="9"/>
  <c r="M579" i="9"/>
  <c r="L579" i="9"/>
  <c r="K579" i="9"/>
  <c r="J579" i="9"/>
  <c r="I579" i="9"/>
  <c r="H579" i="9"/>
  <c r="G579" i="9"/>
  <c r="AQ579" i="9"/>
  <c r="AW579" i="9"/>
  <c r="BD579" i="9"/>
  <c r="BI579" i="9"/>
  <c r="BA579" i="9"/>
  <c r="BG579" i="9"/>
  <c r="BE579" i="9"/>
  <c r="BM579" i="9"/>
  <c r="BH579" i="9"/>
  <c r="BF579" i="9"/>
  <c r="BN579" i="9"/>
  <c r="AX579" i="9"/>
  <c r="BJ579" i="9"/>
  <c r="AY579" i="9"/>
  <c r="BK579" i="9"/>
  <c r="AZ579" i="9"/>
  <c r="BL579" i="9"/>
  <c r="AS579" i="9"/>
  <c r="AR579" i="9"/>
  <c r="F579" i="9"/>
  <c r="C579" i="9"/>
  <c r="M578" i="9"/>
  <c r="L578" i="9"/>
  <c r="K578" i="9"/>
  <c r="J578" i="9"/>
  <c r="I578" i="9"/>
  <c r="H578" i="9"/>
  <c r="G578" i="9"/>
  <c r="AQ578" i="9"/>
  <c r="AW578" i="9"/>
  <c r="BD578" i="9"/>
  <c r="BI578" i="9"/>
  <c r="BA578" i="9"/>
  <c r="BG578" i="9"/>
  <c r="BE578" i="9"/>
  <c r="BM578" i="9"/>
  <c r="BH578" i="9"/>
  <c r="BF578" i="9"/>
  <c r="BN578" i="9"/>
  <c r="AX578" i="9"/>
  <c r="BJ578" i="9"/>
  <c r="AY578" i="9"/>
  <c r="BK578" i="9"/>
  <c r="AZ578" i="9"/>
  <c r="BL578" i="9"/>
  <c r="AS578" i="9"/>
  <c r="AR578" i="9"/>
  <c r="F578" i="9"/>
  <c r="C578" i="9"/>
  <c r="M577" i="9"/>
  <c r="L577" i="9"/>
  <c r="K577" i="9"/>
  <c r="J577" i="9"/>
  <c r="I577" i="9"/>
  <c r="H577" i="9"/>
  <c r="G577" i="9"/>
  <c r="AQ577" i="9"/>
  <c r="AW577" i="9"/>
  <c r="BD577" i="9"/>
  <c r="BI577" i="9"/>
  <c r="BA577" i="9"/>
  <c r="BG577" i="9"/>
  <c r="BE577" i="9"/>
  <c r="BM577" i="9"/>
  <c r="BH577" i="9"/>
  <c r="BF577" i="9"/>
  <c r="BN577" i="9"/>
  <c r="AX577" i="9"/>
  <c r="BJ577" i="9"/>
  <c r="AY577" i="9"/>
  <c r="BK577" i="9"/>
  <c r="AZ577" i="9"/>
  <c r="BL577" i="9"/>
  <c r="AS577" i="9"/>
  <c r="AR577" i="9"/>
  <c r="F577" i="9"/>
  <c r="C577" i="9"/>
  <c r="M576" i="9"/>
  <c r="L576" i="9"/>
  <c r="K576" i="9"/>
  <c r="J576" i="9"/>
  <c r="I576" i="9"/>
  <c r="H576" i="9"/>
  <c r="G576" i="9"/>
  <c r="AQ576" i="9"/>
  <c r="AW576" i="9"/>
  <c r="BD576" i="9"/>
  <c r="BI576" i="9"/>
  <c r="BA576" i="9"/>
  <c r="BG576" i="9"/>
  <c r="BE576" i="9"/>
  <c r="BM576" i="9"/>
  <c r="BH576" i="9"/>
  <c r="BF576" i="9"/>
  <c r="BN576" i="9"/>
  <c r="AX576" i="9"/>
  <c r="BJ576" i="9"/>
  <c r="AY576" i="9"/>
  <c r="BK576" i="9"/>
  <c r="AZ576" i="9"/>
  <c r="BL576" i="9"/>
  <c r="AS576" i="9"/>
  <c r="AR576" i="9"/>
  <c r="F576" i="9"/>
  <c r="C576" i="9"/>
  <c r="M575" i="9"/>
  <c r="L575" i="9"/>
  <c r="K575" i="9"/>
  <c r="J575" i="9"/>
  <c r="I575" i="9"/>
  <c r="H575" i="9"/>
  <c r="G575" i="9"/>
  <c r="AQ575" i="9"/>
  <c r="AW575" i="9"/>
  <c r="BD575" i="9"/>
  <c r="BI575" i="9"/>
  <c r="BA575" i="9"/>
  <c r="BG575" i="9"/>
  <c r="BE575" i="9"/>
  <c r="BM575" i="9"/>
  <c r="BH575" i="9"/>
  <c r="BF575" i="9"/>
  <c r="BN575" i="9"/>
  <c r="AX575" i="9"/>
  <c r="BJ575" i="9"/>
  <c r="AY575" i="9"/>
  <c r="BK575" i="9"/>
  <c r="AZ575" i="9"/>
  <c r="BL575" i="9"/>
  <c r="AS575" i="9"/>
  <c r="AR575" i="9"/>
  <c r="F575" i="9"/>
  <c r="C575" i="9"/>
  <c r="M574" i="9"/>
  <c r="L574" i="9"/>
  <c r="K574" i="9"/>
  <c r="J574" i="9"/>
  <c r="I574" i="9"/>
  <c r="H574" i="9"/>
  <c r="G574" i="9"/>
  <c r="AQ574" i="9"/>
  <c r="AW574" i="9"/>
  <c r="BD574" i="9"/>
  <c r="BI574" i="9"/>
  <c r="BA574" i="9"/>
  <c r="BG574" i="9"/>
  <c r="BE574" i="9"/>
  <c r="BM574" i="9"/>
  <c r="BH574" i="9"/>
  <c r="BF574" i="9"/>
  <c r="BN574" i="9"/>
  <c r="AX574" i="9"/>
  <c r="BJ574" i="9"/>
  <c r="AY574" i="9"/>
  <c r="BK574" i="9"/>
  <c r="AZ574" i="9"/>
  <c r="BL574" i="9"/>
  <c r="AS574" i="9"/>
  <c r="AR574" i="9"/>
  <c r="F574" i="9"/>
  <c r="C574" i="9"/>
  <c r="M573" i="9"/>
  <c r="L573" i="9"/>
  <c r="K573" i="9"/>
  <c r="J573" i="9"/>
  <c r="I573" i="9"/>
  <c r="H573" i="9"/>
  <c r="G573" i="9"/>
  <c r="AQ573" i="9"/>
  <c r="AW573" i="9"/>
  <c r="BD573" i="9"/>
  <c r="BI573" i="9"/>
  <c r="BA573" i="9"/>
  <c r="BG573" i="9"/>
  <c r="BE573" i="9"/>
  <c r="BM573" i="9"/>
  <c r="BH573" i="9"/>
  <c r="BF573" i="9"/>
  <c r="BN573" i="9"/>
  <c r="AX573" i="9"/>
  <c r="BJ573" i="9"/>
  <c r="AY573" i="9"/>
  <c r="BK573" i="9"/>
  <c r="AZ573" i="9"/>
  <c r="BL573" i="9"/>
  <c r="AS573" i="9"/>
  <c r="AR573" i="9"/>
  <c r="F573" i="9"/>
  <c r="C573" i="9"/>
  <c r="M572" i="9"/>
  <c r="L572" i="9"/>
  <c r="K572" i="9"/>
  <c r="J572" i="9"/>
  <c r="I572" i="9"/>
  <c r="H572" i="9"/>
  <c r="G572" i="9"/>
  <c r="AQ572" i="9"/>
  <c r="AW572" i="9"/>
  <c r="BD572" i="9"/>
  <c r="BI572" i="9"/>
  <c r="BA572" i="9"/>
  <c r="BG572" i="9"/>
  <c r="BE572" i="9"/>
  <c r="BM572" i="9"/>
  <c r="BH572" i="9"/>
  <c r="BF572" i="9"/>
  <c r="BN572" i="9"/>
  <c r="AX572" i="9"/>
  <c r="BJ572" i="9"/>
  <c r="AY572" i="9"/>
  <c r="BK572" i="9"/>
  <c r="AZ572" i="9"/>
  <c r="BL572" i="9"/>
  <c r="AS572" i="9"/>
  <c r="AR572" i="9"/>
  <c r="F572" i="9"/>
  <c r="C572" i="9"/>
  <c r="M571" i="9"/>
  <c r="L571" i="9"/>
  <c r="K571" i="9"/>
  <c r="J571" i="9"/>
  <c r="I571" i="9"/>
  <c r="H571" i="9"/>
  <c r="G571" i="9"/>
  <c r="AQ571" i="9"/>
  <c r="AW571" i="9"/>
  <c r="BD571" i="9"/>
  <c r="BI571" i="9"/>
  <c r="BA571" i="9"/>
  <c r="BG571" i="9"/>
  <c r="BE571" i="9"/>
  <c r="BM571" i="9"/>
  <c r="BH571" i="9"/>
  <c r="BF571" i="9"/>
  <c r="BN571" i="9"/>
  <c r="AX571" i="9"/>
  <c r="BJ571" i="9"/>
  <c r="AY571" i="9"/>
  <c r="BK571" i="9"/>
  <c r="AZ571" i="9"/>
  <c r="BL571" i="9"/>
  <c r="AS571" i="9"/>
  <c r="AR571" i="9"/>
  <c r="F571" i="9"/>
  <c r="C571" i="9"/>
  <c r="M570" i="9"/>
  <c r="L570" i="9"/>
  <c r="K570" i="9"/>
  <c r="J570" i="9"/>
  <c r="I570" i="9"/>
  <c r="H570" i="9"/>
  <c r="G570" i="9"/>
  <c r="AQ570" i="9"/>
  <c r="AW570" i="9"/>
  <c r="BD570" i="9"/>
  <c r="BI570" i="9"/>
  <c r="BA570" i="9"/>
  <c r="BG570" i="9"/>
  <c r="BE570" i="9"/>
  <c r="BM570" i="9"/>
  <c r="BH570" i="9"/>
  <c r="BF570" i="9"/>
  <c r="BN570" i="9"/>
  <c r="AX570" i="9"/>
  <c r="BJ570" i="9"/>
  <c r="AY570" i="9"/>
  <c r="BK570" i="9"/>
  <c r="AZ570" i="9"/>
  <c r="BL570" i="9"/>
  <c r="AS570" i="9"/>
  <c r="AR570" i="9"/>
  <c r="F570" i="9"/>
  <c r="C570" i="9"/>
  <c r="M569" i="9"/>
  <c r="L569" i="9"/>
  <c r="K569" i="9"/>
  <c r="J569" i="9"/>
  <c r="I569" i="9"/>
  <c r="H569" i="9"/>
  <c r="G569" i="9"/>
  <c r="AQ569" i="9"/>
  <c r="AW569" i="9"/>
  <c r="BD569" i="9"/>
  <c r="BI569" i="9"/>
  <c r="BA569" i="9"/>
  <c r="BG569" i="9"/>
  <c r="BE569" i="9"/>
  <c r="BM569" i="9"/>
  <c r="BH569" i="9"/>
  <c r="BF569" i="9"/>
  <c r="BN569" i="9"/>
  <c r="AX569" i="9"/>
  <c r="BJ569" i="9"/>
  <c r="AY569" i="9"/>
  <c r="BK569" i="9"/>
  <c r="AZ569" i="9"/>
  <c r="BL569" i="9"/>
  <c r="AS569" i="9"/>
  <c r="AR569" i="9"/>
  <c r="F569" i="9"/>
  <c r="C569" i="9"/>
  <c r="M568" i="9"/>
  <c r="L568" i="9"/>
  <c r="K568" i="9"/>
  <c r="J568" i="9"/>
  <c r="I568" i="9"/>
  <c r="H568" i="9"/>
  <c r="G568" i="9"/>
  <c r="F568" i="9"/>
  <c r="E568" i="9"/>
  <c r="C568" i="9"/>
  <c r="M567" i="9"/>
  <c r="L567" i="9"/>
  <c r="K567" i="9"/>
  <c r="J567" i="9"/>
  <c r="I567" i="9"/>
  <c r="H567" i="9"/>
  <c r="G567" i="9"/>
  <c r="F567" i="9"/>
  <c r="E567" i="9"/>
  <c r="C567" i="9"/>
  <c r="M566" i="9"/>
  <c r="L566" i="9"/>
  <c r="K566" i="9"/>
  <c r="J566" i="9"/>
  <c r="I566" i="9"/>
  <c r="H566" i="9"/>
  <c r="G566" i="9"/>
  <c r="F566" i="9"/>
  <c r="E566" i="9"/>
  <c r="C566" i="9"/>
  <c r="M565" i="9"/>
  <c r="L565" i="9"/>
  <c r="K565" i="9"/>
  <c r="J565" i="9"/>
  <c r="I565" i="9"/>
  <c r="H565" i="9"/>
  <c r="G565" i="9"/>
  <c r="F565" i="9"/>
  <c r="E565" i="9"/>
  <c r="C565" i="9"/>
  <c r="M564" i="9"/>
  <c r="K564" i="9"/>
  <c r="J564" i="9"/>
  <c r="I564" i="9"/>
  <c r="G564" i="9"/>
  <c r="L200" i="9"/>
  <c r="K200" i="9"/>
  <c r="J200" i="9"/>
  <c r="I200" i="9"/>
  <c r="H200" i="9"/>
  <c r="L199" i="9"/>
  <c r="K199" i="9"/>
  <c r="J199" i="9"/>
  <c r="I199" i="9"/>
  <c r="H199" i="9"/>
  <c r="L198" i="9"/>
  <c r="K198" i="9"/>
  <c r="J198" i="9"/>
  <c r="I198" i="9"/>
  <c r="H198" i="9"/>
  <c r="L197" i="9"/>
  <c r="K197" i="9"/>
  <c r="J197" i="9"/>
  <c r="I197" i="9"/>
  <c r="H197" i="9"/>
  <c r="L196" i="9"/>
  <c r="K196" i="9"/>
  <c r="J196" i="9"/>
  <c r="I196" i="9"/>
  <c r="H196" i="9"/>
  <c r="L195" i="9"/>
  <c r="K195" i="9"/>
  <c r="J195" i="9"/>
  <c r="I195" i="9"/>
  <c r="H195" i="9"/>
  <c r="L194" i="9"/>
  <c r="K194" i="9"/>
  <c r="J194" i="9"/>
  <c r="I194" i="9"/>
  <c r="H194" i="9"/>
  <c r="L193" i="9"/>
  <c r="K193" i="9"/>
  <c r="J193" i="9"/>
  <c r="I193" i="9"/>
  <c r="H193" i="9"/>
  <c r="L192" i="9"/>
  <c r="K192" i="9"/>
  <c r="J192" i="9"/>
  <c r="I192" i="9"/>
  <c r="H192" i="9"/>
  <c r="L191" i="9"/>
  <c r="K191" i="9"/>
  <c r="J191" i="9"/>
  <c r="I191" i="9"/>
  <c r="H191" i="9"/>
  <c r="L190" i="9"/>
  <c r="K190" i="9"/>
  <c r="J190" i="9"/>
  <c r="I190" i="9"/>
  <c r="H190" i="9"/>
  <c r="L189" i="9"/>
  <c r="K189" i="9"/>
  <c r="J189" i="9"/>
  <c r="I189" i="9"/>
  <c r="H189" i="9"/>
  <c r="L188" i="9"/>
  <c r="K188" i="9"/>
  <c r="J188" i="9"/>
  <c r="I188" i="9"/>
  <c r="H188" i="9"/>
  <c r="L187" i="9"/>
  <c r="K187" i="9"/>
  <c r="J187" i="9"/>
  <c r="I187" i="9"/>
  <c r="H187" i="9"/>
  <c r="L185" i="9"/>
  <c r="K185" i="9"/>
  <c r="J185" i="9"/>
  <c r="I185" i="9"/>
  <c r="H185" i="9"/>
  <c r="L184" i="9"/>
  <c r="K184" i="9"/>
  <c r="J184" i="9"/>
  <c r="I184" i="9"/>
  <c r="H184" i="9"/>
  <c r="L183" i="9"/>
  <c r="K183" i="9"/>
  <c r="J183" i="9"/>
  <c r="I183" i="9"/>
  <c r="H183" i="9"/>
  <c r="L182" i="9"/>
  <c r="K182" i="9"/>
  <c r="J182" i="9"/>
  <c r="I182" i="9"/>
  <c r="H182" i="9"/>
  <c r="L181" i="9"/>
  <c r="K181" i="9"/>
  <c r="J181" i="9"/>
  <c r="I181" i="9"/>
  <c r="H181" i="9"/>
  <c r="L180" i="9"/>
  <c r="K180" i="9"/>
  <c r="J180" i="9"/>
  <c r="I180" i="9"/>
  <c r="H180" i="9"/>
  <c r="L179" i="9"/>
  <c r="K179" i="9"/>
  <c r="J179" i="9"/>
  <c r="I179" i="9"/>
  <c r="H179" i="9"/>
  <c r="L178" i="9"/>
  <c r="K178" i="9"/>
  <c r="J178" i="9"/>
  <c r="I178" i="9"/>
  <c r="H178" i="9"/>
  <c r="L177" i="9"/>
  <c r="K177" i="9"/>
  <c r="J177" i="9"/>
  <c r="I177" i="9"/>
  <c r="H177" i="9"/>
  <c r="L176" i="9"/>
  <c r="K176" i="9"/>
  <c r="J176" i="9"/>
  <c r="I176" i="9"/>
  <c r="H176" i="9"/>
  <c r="L175" i="9"/>
  <c r="K175" i="9"/>
  <c r="J175" i="9"/>
  <c r="I175" i="9"/>
  <c r="H175" i="9"/>
  <c r="L174" i="9"/>
  <c r="K174" i="9"/>
  <c r="J174" i="9"/>
  <c r="I174" i="9"/>
  <c r="H174" i="9"/>
  <c r="L173" i="9"/>
  <c r="K173" i="9"/>
  <c r="J173" i="9"/>
  <c r="I173" i="9"/>
  <c r="H173" i="9"/>
  <c r="L172" i="9"/>
  <c r="K172" i="9"/>
  <c r="J172" i="9"/>
  <c r="I172" i="9"/>
  <c r="H172" i="9"/>
  <c r="L170" i="9"/>
  <c r="K170" i="9"/>
  <c r="J170" i="9"/>
  <c r="I170" i="9"/>
  <c r="H170" i="9"/>
  <c r="L169" i="9"/>
  <c r="K169" i="9"/>
  <c r="J169" i="9"/>
  <c r="I169" i="9"/>
  <c r="H169" i="9"/>
  <c r="L168" i="9"/>
  <c r="K168" i="9"/>
  <c r="J168" i="9"/>
  <c r="I168" i="9"/>
  <c r="H168" i="9"/>
  <c r="L167" i="9"/>
  <c r="K167" i="9"/>
  <c r="J167" i="9"/>
  <c r="I167" i="9"/>
  <c r="H167" i="9"/>
  <c r="L166" i="9"/>
  <c r="K166" i="9"/>
  <c r="J166" i="9"/>
  <c r="I166" i="9"/>
  <c r="H166" i="9"/>
  <c r="L165" i="9"/>
  <c r="K165" i="9"/>
  <c r="J165" i="9"/>
  <c r="I165" i="9"/>
  <c r="H165" i="9"/>
  <c r="L164" i="9"/>
  <c r="K164" i="9"/>
  <c r="J164" i="9"/>
  <c r="I164" i="9"/>
  <c r="H164" i="9"/>
  <c r="L163" i="9"/>
  <c r="K163" i="9"/>
  <c r="J163" i="9"/>
  <c r="I163" i="9"/>
  <c r="H163" i="9"/>
  <c r="L162" i="9"/>
  <c r="K162" i="9"/>
  <c r="J162" i="9"/>
  <c r="I162" i="9"/>
  <c r="H162" i="9"/>
  <c r="L161" i="9"/>
  <c r="K161" i="9"/>
  <c r="J161" i="9"/>
  <c r="I161" i="9"/>
  <c r="H161" i="9"/>
  <c r="L160" i="9"/>
  <c r="K160" i="9"/>
  <c r="J160" i="9"/>
  <c r="I160" i="9"/>
  <c r="H160" i="9"/>
  <c r="L159" i="9"/>
  <c r="K159" i="9"/>
  <c r="J159" i="9"/>
  <c r="I159" i="9"/>
  <c r="H159" i="9"/>
  <c r="L158" i="9"/>
  <c r="K158" i="9"/>
  <c r="J158" i="9"/>
  <c r="I158" i="9"/>
  <c r="H158" i="9"/>
  <c r="L157" i="9"/>
  <c r="K157" i="9"/>
  <c r="J157" i="9"/>
  <c r="I157" i="9"/>
  <c r="H157" i="9"/>
  <c r="L155" i="9"/>
  <c r="K155" i="9"/>
  <c r="J155" i="9"/>
  <c r="I155" i="9"/>
  <c r="H155" i="9"/>
  <c r="L154" i="9"/>
  <c r="K154" i="9"/>
  <c r="J154" i="9"/>
  <c r="I154" i="9"/>
  <c r="H154" i="9"/>
  <c r="L153" i="9"/>
  <c r="K153" i="9"/>
  <c r="J153" i="9"/>
  <c r="I153" i="9"/>
  <c r="H153" i="9"/>
  <c r="L152" i="9"/>
  <c r="K152" i="9"/>
  <c r="J152" i="9"/>
  <c r="I152" i="9"/>
  <c r="H152" i="9"/>
  <c r="L151" i="9"/>
  <c r="K151" i="9"/>
  <c r="J151" i="9"/>
  <c r="I151" i="9"/>
  <c r="H151" i="9"/>
  <c r="L150" i="9"/>
  <c r="K150" i="9"/>
  <c r="J150" i="9"/>
  <c r="I150" i="9"/>
  <c r="H150" i="9"/>
  <c r="L149" i="9"/>
  <c r="K149" i="9"/>
  <c r="J149" i="9"/>
  <c r="I149" i="9"/>
  <c r="H149" i="9"/>
  <c r="L148" i="9"/>
  <c r="K148" i="9"/>
  <c r="J148" i="9"/>
  <c r="I148" i="9"/>
  <c r="H148" i="9"/>
  <c r="L147" i="9"/>
  <c r="K147" i="9"/>
  <c r="J147" i="9"/>
  <c r="I147" i="9"/>
  <c r="H147" i="9"/>
  <c r="L146" i="9"/>
  <c r="K146" i="9"/>
  <c r="J146" i="9"/>
  <c r="I146" i="9"/>
  <c r="H146" i="9"/>
  <c r="L145" i="9"/>
  <c r="K145" i="9"/>
  <c r="J145" i="9"/>
  <c r="I145" i="9"/>
  <c r="H145" i="9"/>
  <c r="L144" i="9"/>
  <c r="K144" i="9"/>
  <c r="J144" i="9"/>
  <c r="I144" i="9"/>
  <c r="H144" i="9"/>
  <c r="L143" i="9"/>
  <c r="K143" i="9"/>
  <c r="J143" i="9"/>
  <c r="I143" i="9"/>
  <c r="H143" i="9"/>
  <c r="L142" i="9"/>
  <c r="K142" i="9"/>
  <c r="J142" i="9"/>
  <c r="I142" i="9"/>
  <c r="H142" i="9"/>
  <c r="L140" i="9"/>
  <c r="K140" i="9"/>
  <c r="J140" i="9"/>
  <c r="I140" i="9"/>
  <c r="H140" i="9"/>
  <c r="L139" i="9"/>
  <c r="K139" i="9"/>
  <c r="J139" i="9"/>
  <c r="I139" i="9"/>
  <c r="H139" i="9"/>
  <c r="L138" i="9"/>
  <c r="K138" i="9"/>
  <c r="J138" i="9"/>
  <c r="I138" i="9"/>
  <c r="H138" i="9"/>
  <c r="L137" i="9"/>
  <c r="K137" i="9"/>
  <c r="J137" i="9"/>
  <c r="I137" i="9"/>
  <c r="H137" i="9"/>
  <c r="L136" i="9"/>
  <c r="K136" i="9"/>
  <c r="J136" i="9"/>
  <c r="I136" i="9"/>
  <c r="H136" i="9"/>
  <c r="L135" i="9"/>
  <c r="K135" i="9"/>
  <c r="J135" i="9"/>
  <c r="I135" i="9"/>
  <c r="H135" i="9"/>
  <c r="L134" i="9"/>
  <c r="K134" i="9"/>
  <c r="J134" i="9"/>
  <c r="I134" i="9"/>
  <c r="H134" i="9"/>
  <c r="L133" i="9"/>
  <c r="K133" i="9"/>
  <c r="J133" i="9"/>
  <c r="I133" i="9"/>
  <c r="H133" i="9"/>
  <c r="L132" i="9"/>
  <c r="K132" i="9"/>
  <c r="J132" i="9"/>
  <c r="I132" i="9"/>
  <c r="H132" i="9"/>
  <c r="L131" i="9"/>
  <c r="K131" i="9"/>
  <c r="J131" i="9"/>
  <c r="I131" i="9"/>
  <c r="H131" i="9"/>
  <c r="L130" i="9"/>
  <c r="K130" i="9"/>
  <c r="J130" i="9"/>
  <c r="I130" i="9"/>
  <c r="H130" i="9"/>
  <c r="L129" i="9"/>
  <c r="K129" i="9"/>
  <c r="J129" i="9"/>
  <c r="I129" i="9"/>
  <c r="H129" i="9"/>
  <c r="L128" i="9"/>
  <c r="K128" i="9"/>
  <c r="J128" i="9"/>
  <c r="I128" i="9"/>
  <c r="H128" i="9"/>
  <c r="L127" i="9"/>
  <c r="K127" i="9"/>
  <c r="J127" i="9"/>
  <c r="I127" i="9"/>
  <c r="H127" i="9"/>
  <c r="L125" i="9"/>
  <c r="K125" i="9"/>
  <c r="J125" i="9"/>
  <c r="I125" i="9"/>
  <c r="H125" i="9"/>
  <c r="L124" i="9"/>
  <c r="K124" i="9"/>
  <c r="J124" i="9"/>
  <c r="I124" i="9"/>
  <c r="H124" i="9"/>
  <c r="L123" i="9"/>
  <c r="K123" i="9"/>
  <c r="J123" i="9"/>
  <c r="I123" i="9"/>
  <c r="H123" i="9"/>
  <c r="L122" i="9"/>
  <c r="K122" i="9"/>
  <c r="J122" i="9"/>
  <c r="I122" i="9"/>
  <c r="H122" i="9"/>
  <c r="L121" i="9"/>
  <c r="K121" i="9"/>
  <c r="J121" i="9"/>
  <c r="I121" i="9"/>
  <c r="H121" i="9"/>
  <c r="L120" i="9"/>
  <c r="K120" i="9"/>
  <c r="J120" i="9"/>
  <c r="I120" i="9"/>
  <c r="H120" i="9"/>
  <c r="L119" i="9"/>
  <c r="K119" i="9"/>
  <c r="J119" i="9"/>
  <c r="I119" i="9"/>
  <c r="H119" i="9"/>
  <c r="L118" i="9"/>
  <c r="K118" i="9"/>
  <c r="J118" i="9"/>
  <c r="I118" i="9"/>
  <c r="H118" i="9"/>
  <c r="L117" i="9"/>
  <c r="K117" i="9"/>
  <c r="J117" i="9"/>
  <c r="I117" i="9"/>
  <c r="H117" i="9"/>
  <c r="L116" i="9"/>
  <c r="K116" i="9"/>
  <c r="J116" i="9"/>
  <c r="I116" i="9"/>
  <c r="H116" i="9"/>
  <c r="L115" i="9"/>
  <c r="K115" i="9"/>
  <c r="J115" i="9"/>
  <c r="I115" i="9"/>
  <c r="H115" i="9"/>
  <c r="L114" i="9"/>
  <c r="K114" i="9"/>
  <c r="J114" i="9"/>
  <c r="I114" i="9"/>
  <c r="H114" i="9"/>
  <c r="L113" i="9"/>
  <c r="K113" i="9"/>
  <c r="J113" i="9"/>
  <c r="I113" i="9"/>
  <c r="H113" i="9"/>
  <c r="L112" i="9"/>
  <c r="K112" i="9"/>
  <c r="J112" i="9"/>
  <c r="I112" i="9"/>
  <c r="H112" i="9"/>
  <c r="L110" i="9"/>
  <c r="K110" i="9"/>
  <c r="J110" i="9"/>
  <c r="I110" i="9"/>
  <c r="H110" i="9"/>
  <c r="L109" i="9"/>
  <c r="K109" i="9"/>
  <c r="J109" i="9"/>
  <c r="I109" i="9"/>
  <c r="H109" i="9"/>
  <c r="L108" i="9"/>
  <c r="K108" i="9"/>
  <c r="J108" i="9"/>
  <c r="I108" i="9"/>
  <c r="H108" i="9"/>
  <c r="L107" i="9"/>
  <c r="K107" i="9"/>
  <c r="J107" i="9"/>
  <c r="I107" i="9"/>
  <c r="H107" i="9"/>
  <c r="L106" i="9"/>
  <c r="K106" i="9"/>
  <c r="J106" i="9"/>
  <c r="I106" i="9"/>
  <c r="H106" i="9"/>
  <c r="L105" i="9"/>
  <c r="K105" i="9"/>
  <c r="J105" i="9"/>
  <c r="I105" i="9"/>
  <c r="H105" i="9"/>
  <c r="L104" i="9"/>
  <c r="K104" i="9"/>
  <c r="J104" i="9"/>
  <c r="I104" i="9"/>
  <c r="H104" i="9"/>
  <c r="L103" i="9"/>
  <c r="K103" i="9"/>
  <c r="J103" i="9"/>
  <c r="I103" i="9"/>
  <c r="H103" i="9"/>
  <c r="L102" i="9"/>
  <c r="K102" i="9"/>
  <c r="J102" i="9"/>
  <c r="I102" i="9"/>
  <c r="H102" i="9"/>
  <c r="L101" i="9"/>
  <c r="K101" i="9"/>
  <c r="J101" i="9"/>
  <c r="I101" i="9"/>
  <c r="H101" i="9"/>
  <c r="L100" i="9"/>
  <c r="K100" i="9"/>
  <c r="J100" i="9"/>
  <c r="I100" i="9"/>
  <c r="H100" i="9"/>
  <c r="L99" i="9"/>
  <c r="K99" i="9"/>
  <c r="J99" i="9"/>
  <c r="I99" i="9"/>
  <c r="H99" i="9"/>
  <c r="L98" i="9"/>
  <c r="K98" i="9"/>
  <c r="J98" i="9"/>
  <c r="I98" i="9"/>
  <c r="H98" i="9"/>
  <c r="L97" i="9"/>
  <c r="K97" i="9"/>
  <c r="J97" i="9"/>
  <c r="I97" i="9"/>
  <c r="H97" i="9"/>
  <c r="L95" i="9"/>
  <c r="K95" i="9"/>
  <c r="J95" i="9"/>
  <c r="I95" i="9"/>
  <c r="H95" i="9"/>
  <c r="L94" i="9"/>
  <c r="K94" i="9"/>
  <c r="J94" i="9"/>
  <c r="I94" i="9"/>
  <c r="H94" i="9"/>
  <c r="L93" i="9"/>
  <c r="K93" i="9"/>
  <c r="J93" i="9"/>
  <c r="I93" i="9"/>
  <c r="H93" i="9"/>
  <c r="L92" i="9"/>
  <c r="K92" i="9"/>
  <c r="J92" i="9"/>
  <c r="I92" i="9"/>
  <c r="H92" i="9"/>
  <c r="L91" i="9"/>
  <c r="K91" i="9"/>
  <c r="J91" i="9"/>
  <c r="I91" i="9"/>
  <c r="H91" i="9"/>
  <c r="L90" i="9"/>
  <c r="K90" i="9"/>
  <c r="J90" i="9"/>
  <c r="I90" i="9"/>
  <c r="H90" i="9"/>
  <c r="L89" i="9"/>
  <c r="K89" i="9"/>
  <c r="J89" i="9"/>
  <c r="I89" i="9"/>
  <c r="H89" i="9"/>
  <c r="L88" i="9"/>
  <c r="K88" i="9"/>
  <c r="J88" i="9"/>
  <c r="I88" i="9"/>
  <c r="H88" i="9"/>
  <c r="L87" i="9"/>
  <c r="K87" i="9"/>
  <c r="J87" i="9"/>
  <c r="I87" i="9"/>
  <c r="H87" i="9"/>
  <c r="L86" i="9"/>
  <c r="K86" i="9"/>
  <c r="J86" i="9"/>
  <c r="I86" i="9"/>
  <c r="H86" i="9"/>
  <c r="L85" i="9"/>
  <c r="K85" i="9"/>
  <c r="J85" i="9"/>
  <c r="I85" i="9"/>
  <c r="H85" i="9"/>
  <c r="L84" i="9"/>
  <c r="K84" i="9"/>
  <c r="J84" i="9"/>
  <c r="I84" i="9"/>
  <c r="H84" i="9"/>
  <c r="L83" i="9"/>
  <c r="K83" i="9"/>
  <c r="J83" i="9"/>
  <c r="I83" i="9"/>
  <c r="H83" i="9"/>
  <c r="L82" i="9"/>
  <c r="K82" i="9"/>
  <c r="J82" i="9"/>
  <c r="I82" i="9"/>
  <c r="H82" i="9"/>
  <c r="L80" i="9"/>
  <c r="K80" i="9"/>
  <c r="J80" i="9"/>
  <c r="I80" i="9"/>
  <c r="H80" i="9"/>
  <c r="L79" i="9"/>
  <c r="K79" i="9"/>
  <c r="J79" i="9"/>
  <c r="I79" i="9"/>
  <c r="H79" i="9"/>
  <c r="L78" i="9"/>
  <c r="K78" i="9"/>
  <c r="J78" i="9"/>
  <c r="I78" i="9"/>
  <c r="H78" i="9"/>
  <c r="L77" i="9"/>
  <c r="K77" i="9"/>
  <c r="J77" i="9"/>
  <c r="I77" i="9"/>
  <c r="H77" i="9"/>
  <c r="L76" i="9"/>
  <c r="K76" i="9"/>
  <c r="J76" i="9"/>
  <c r="I76" i="9"/>
  <c r="H76" i="9"/>
  <c r="L75" i="9"/>
  <c r="K75" i="9"/>
  <c r="J75" i="9"/>
  <c r="I75" i="9"/>
  <c r="H75" i="9"/>
  <c r="L74" i="9"/>
  <c r="K74" i="9"/>
  <c r="J74" i="9"/>
  <c r="I74" i="9"/>
  <c r="H74" i="9"/>
  <c r="L73" i="9"/>
  <c r="K73" i="9"/>
  <c r="J73" i="9"/>
  <c r="I73" i="9"/>
  <c r="H73" i="9"/>
  <c r="L72" i="9"/>
  <c r="K72" i="9"/>
  <c r="J72" i="9"/>
  <c r="I72" i="9"/>
  <c r="H72" i="9"/>
  <c r="L71" i="9"/>
  <c r="K71" i="9"/>
  <c r="J71" i="9"/>
  <c r="I71" i="9"/>
  <c r="H71" i="9"/>
  <c r="L70" i="9"/>
  <c r="K70" i="9"/>
  <c r="J70" i="9"/>
  <c r="I70" i="9"/>
  <c r="H70" i="9"/>
  <c r="L69" i="9"/>
  <c r="K69" i="9"/>
  <c r="J69" i="9"/>
  <c r="I69" i="9"/>
  <c r="H69" i="9"/>
  <c r="L68" i="9"/>
  <c r="K68" i="9"/>
  <c r="J68" i="9"/>
  <c r="I68" i="9"/>
  <c r="H68" i="9"/>
  <c r="L67" i="9"/>
  <c r="K67" i="9"/>
  <c r="J67" i="9"/>
  <c r="I67" i="9"/>
  <c r="H67" i="9"/>
  <c r="L65" i="9"/>
  <c r="K65" i="9"/>
  <c r="J65" i="9"/>
  <c r="I65" i="9"/>
  <c r="H65" i="9"/>
  <c r="L64" i="9"/>
  <c r="K64" i="9"/>
  <c r="J64" i="9"/>
  <c r="I64" i="9"/>
  <c r="H64" i="9"/>
  <c r="L63" i="9"/>
  <c r="K63" i="9"/>
  <c r="J63" i="9"/>
  <c r="I63" i="9"/>
  <c r="H63" i="9"/>
  <c r="L62" i="9"/>
  <c r="K62" i="9"/>
  <c r="J62" i="9"/>
  <c r="I62" i="9"/>
  <c r="H62" i="9"/>
  <c r="L61" i="9"/>
  <c r="K61" i="9"/>
  <c r="J61" i="9"/>
  <c r="I61" i="9"/>
  <c r="H61" i="9"/>
  <c r="L60" i="9"/>
  <c r="K60" i="9"/>
  <c r="J60" i="9"/>
  <c r="I60" i="9"/>
  <c r="H60" i="9"/>
  <c r="L59" i="9"/>
  <c r="K59" i="9"/>
  <c r="J59" i="9"/>
  <c r="I59" i="9"/>
  <c r="H59" i="9"/>
  <c r="L58" i="9"/>
  <c r="K58" i="9"/>
  <c r="J58" i="9"/>
  <c r="I58" i="9"/>
  <c r="H58" i="9"/>
  <c r="L57" i="9"/>
  <c r="K57" i="9"/>
  <c r="J57" i="9"/>
  <c r="I57" i="9"/>
  <c r="H57" i="9"/>
  <c r="L56" i="9"/>
  <c r="K56" i="9"/>
  <c r="J56" i="9"/>
  <c r="I56" i="9"/>
  <c r="H56" i="9"/>
  <c r="L55" i="9"/>
  <c r="K55" i="9"/>
  <c r="J55" i="9"/>
  <c r="I55" i="9"/>
  <c r="H55" i="9"/>
  <c r="L54" i="9"/>
  <c r="K54" i="9"/>
  <c r="J54" i="9"/>
  <c r="I54" i="9"/>
  <c r="H54" i="9"/>
  <c r="L53" i="9"/>
  <c r="K53" i="9"/>
  <c r="J53" i="9"/>
  <c r="I53" i="9"/>
  <c r="H53" i="9"/>
  <c r="L52" i="9"/>
  <c r="K52" i="9"/>
  <c r="J52" i="9"/>
  <c r="I52" i="9"/>
  <c r="H52" i="9"/>
  <c r="L50" i="9"/>
  <c r="K50" i="9"/>
  <c r="J50" i="9"/>
  <c r="I50" i="9"/>
  <c r="H50" i="9"/>
  <c r="L49" i="9"/>
  <c r="K49" i="9"/>
  <c r="J49" i="9"/>
  <c r="I49" i="9"/>
  <c r="H49" i="9"/>
  <c r="L48" i="9"/>
  <c r="K48" i="9"/>
  <c r="J48" i="9"/>
  <c r="I48" i="9"/>
  <c r="H48" i="9"/>
  <c r="L47" i="9"/>
  <c r="K47" i="9"/>
  <c r="J47" i="9"/>
  <c r="I47" i="9"/>
  <c r="H47" i="9"/>
  <c r="L46" i="9"/>
  <c r="K46" i="9"/>
  <c r="J46" i="9"/>
  <c r="I46" i="9"/>
  <c r="H46" i="9"/>
  <c r="L45" i="9"/>
  <c r="K45" i="9"/>
  <c r="J45" i="9"/>
  <c r="I45" i="9"/>
  <c r="H45" i="9"/>
  <c r="L44" i="9"/>
  <c r="K44" i="9"/>
  <c r="J44" i="9"/>
  <c r="I44" i="9"/>
  <c r="H44" i="9"/>
  <c r="L43" i="9"/>
  <c r="K43" i="9"/>
  <c r="J43" i="9"/>
  <c r="I43" i="9"/>
  <c r="H43" i="9"/>
  <c r="L42" i="9"/>
  <c r="K42" i="9"/>
  <c r="J42" i="9"/>
  <c r="I42" i="9"/>
  <c r="H42" i="9"/>
  <c r="L41" i="9"/>
  <c r="K41" i="9"/>
  <c r="J41" i="9"/>
  <c r="I41" i="9"/>
  <c r="H41" i="9"/>
  <c r="L40" i="9"/>
  <c r="K40" i="9"/>
  <c r="J40" i="9"/>
  <c r="I40" i="9"/>
  <c r="H40" i="9"/>
  <c r="L39" i="9"/>
  <c r="K39" i="9"/>
  <c r="J39" i="9"/>
  <c r="I39" i="9"/>
  <c r="H39" i="9"/>
  <c r="L38" i="9"/>
  <c r="K38" i="9"/>
  <c r="J38" i="9"/>
  <c r="I38" i="9"/>
  <c r="H38" i="9"/>
  <c r="L37" i="9"/>
  <c r="K37" i="9"/>
  <c r="J37" i="9"/>
  <c r="I37" i="9"/>
  <c r="H37" i="9"/>
  <c r="L35" i="9"/>
  <c r="K35" i="9"/>
  <c r="J35" i="9"/>
  <c r="I35" i="9"/>
  <c r="H35" i="9"/>
  <c r="L34" i="9"/>
  <c r="K34" i="9"/>
  <c r="J34" i="9"/>
  <c r="I34" i="9"/>
  <c r="H34" i="9"/>
  <c r="L33" i="9"/>
  <c r="K33" i="9"/>
  <c r="J33" i="9"/>
  <c r="I33" i="9"/>
  <c r="H33" i="9"/>
  <c r="L32" i="9"/>
  <c r="K32" i="9"/>
  <c r="J32" i="9"/>
  <c r="I32" i="9"/>
  <c r="H32" i="9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H22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D37" i="9"/>
  <c r="D52" i="9"/>
  <c r="D67" i="9"/>
  <c r="D82" i="9"/>
  <c r="D97" i="9"/>
  <c r="D112" i="9"/>
  <c r="D127" i="9"/>
  <c r="D142" i="9"/>
  <c r="D157" i="9"/>
  <c r="D172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F200" i="9"/>
  <c r="E200" i="9"/>
  <c r="M200" i="9"/>
  <c r="G200" i="9"/>
  <c r="C200" i="9"/>
  <c r="B200" i="9"/>
  <c r="F199" i="9"/>
  <c r="E199" i="9"/>
  <c r="M199" i="9"/>
  <c r="G199" i="9"/>
  <c r="C199" i="9"/>
  <c r="B199" i="9"/>
  <c r="F198" i="9"/>
  <c r="E198" i="9"/>
  <c r="M198" i="9"/>
  <c r="G198" i="9"/>
  <c r="C198" i="9"/>
  <c r="B198" i="9"/>
  <c r="F197" i="9"/>
  <c r="E197" i="9"/>
  <c r="M197" i="9"/>
  <c r="G197" i="9"/>
  <c r="C197" i="9"/>
  <c r="B197" i="9"/>
  <c r="F196" i="9"/>
  <c r="E196" i="9"/>
  <c r="M196" i="9"/>
  <c r="G196" i="9"/>
  <c r="C196" i="9"/>
  <c r="B196" i="9"/>
  <c r="F195" i="9"/>
  <c r="E195" i="9"/>
  <c r="M195" i="9"/>
  <c r="G195" i="9"/>
  <c r="C195" i="9"/>
  <c r="B195" i="9"/>
  <c r="F194" i="9"/>
  <c r="E194" i="9"/>
  <c r="M194" i="9"/>
  <c r="G194" i="9"/>
  <c r="C194" i="9"/>
  <c r="B194" i="9"/>
  <c r="F193" i="9"/>
  <c r="E193" i="9"/>
  <c r="M193" i="9"/>
  <c r="G193" i="9"/>
  <c r="C193" i="9"/>
  <c r="B193" i="9"/>
  <c r="F192" i="9"/>
  <c r="E192" i="9"/>
  <c r="M192" i="9"/>
  <c r="G192" i="9"/>
  <c r="C192" i="9"/>
  <c r="B192" i="9"/>
  <c r="F191" i="9"/>
  <c r="E191" i="9"/>
  <c r="M191" i="9"/>
  <c r="G191" i="9"/>
  <c r="C191" i="9"/>
  <c r="B191" i="9"/>
  <c r="F190" i="9"/>
  <c r="E190" i="9"/>
  <c r="M190" i="9"/>
  <c r="G190" i="9"/>
  <c r="C190" i="9"/>
  <c r="B190" i="9"/>
  <c r="F189" i="9"/>
  <c r="E189" i="9"/>
  <c r="M189" i="9"/>
  <c r="G189" i="9"/>
  <c r="C189" i="9"/>
  <c r="B189" i="9"/>
  <c r="F188" i="9"/>
  <c r="E188" i="9"/>
  <c r="M188" i="9"/>
  <c r="G188" i="9"/>
  <c r="C188" i="9"/>
  <c r="B188" i="9"/>
  <c r="F187" i="9"/>
  <c r="E187" i="9"/>
  <c r="M187" i="9"/>
  <c r="G187" i="9"/>
  <c r="C187" i="9"/>
  <c r="B187" i="9"/>
  <c r="B186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F185" i="9"/>
  <c r="E185" i="9"/>
  <c r="M185" i="9"/>
  <c r="G185" i="9"/>
  <c r="C185" i="9"/>
  <c r="B185" i="9"/>
  <c r="F184" i="9"/>
  <c r="E184" i="9"/>
  <c r="M184" i="9"/>
  <c r="G184" i="9"/>
  <c r="C184" i="9"/>
  <c r="B184" i="9"/>
  <c r="F183" i="9"/>
  <c r="E183" i="9"/>
  <c r="M183" i="9"/>
  <c r="G183" i="9"/>
  <c r="C183" i="9"/>
  <c r="B183" i="9"/>
  <c r="F182" i="9"/>
  <c r="E182" i="9"/>
  <c r="M182" i="9"/>
  <c r="G182" i="9"/>
  <c r="C182" i="9"/>
  <c r="B182" i="9"/>
  <c r="F181" i="9"/>
  <c r="E181" i="9"/>
  <c r="M181" i="9"/>
  <c r="G181" i="9"/>
  <c r="C181" i="9"/>
  <c r="B181" i="9"/>
  <c r="F180" i="9"/>
  <c r="E180" i="9"/>
  <c r="M180" i="9"/>
  <c r="G180" i="9"/>
  <c r="C180" i="9"/>
  <c r="B180" i="9"/>
  <c r="F179" i="9"/>
  <c r="E179" i="9"/>
  <c r="M179" i="9"/>
  <c r="G179" i="9"/>
  <c r="C179" i="9"/>
  <c r="B179" i="9"/>
  <c r="F178" i="9"/>
  <c r="E178" i="9"/>
  <c r="M178" i="9"/>
  <c r="G178" i="9"/>
  <c r="C178" i="9"/>
  <c r="B178" i="9"/>
  <c r="F177" i="9"/>
  <c r="E177" i="9"/>
  <c r="M177" i="9"/>
  <c r="G177" i="9"/>
  <c r="C177" i="9"/>
  <c r="B177" i="9"/>
  <c r="F176" i="9"/>
  <c r="E176" i="9"/>
  <c r="M176" i="9"/>
  <c r="G176" i="9"/>
  <c r="C176" i="9"/>
  <c r="B176" i="9"/>
  <c r="F175" i="9"/>
  <c r="E175" i="9"/>
  <c r="M175" i="9"/>
  <c r="G175" i="9"/>
  <c r="C175" i="9"/>
  <c r="B175" i="9"/>
  <c r="F174" i="9"/>
  <c r="E174" i="9"/>
  <c r="M174" i="9"/>
  <c r="G174" i="9"/>
  <c r="C174" i="9"/>
  <c r="B174" i="9"/>
  <c r="F173" i="9"/>
  <c r="E173" i="9"/>
  <c r="M173" i="9"/>
  <c r="G173" i="9"/>
  <c r="C173" i="9"/>
  <c r="B173" i="9"/>
  <c r="F172" i="9"/>
  <c r="E172" i="9"/>
  <c r="M172" i="9"/>
  <c r="G172" i="9"/>
  <c r="C172" i="9"/>
  <c r="B172" i="9"/>
  <c r="B171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F170" i="9"/>
  <c r="E170" i="9"/>
  <c r="M170" i="9"/>
  <c r="G170" i="9"/>
  <c r="C170" i="9"/>
  <c r="B170" i="9"/>
  <c r="F169" i="9"/>
  <c r="E169" i="9"/>
  <c r="M169" i="9"/>
  <c r="G169" i="9"/>
  <c r="C169" i="9"/>
  <c r="B169" i="9"/>
  <c r="F168" i="9"/>
  <c r="E168" i="9"/>
  <c r="M168" i="9"/>
  <c r="G168" i="9"/>
  <c r="C168" i="9"/>
  <c r="B168" i="9"/>
  <c r="F167" i="9"/>
  <c r="E167" i="9"/>
  <c r="M167" i="9"/>
  <c r="G167" i="9"/>
  <c r="C167" i="9"/>
  <c r="B167" i="9"/>
  <c r="F166" i="9"/>
  <c r="E166" i="9"/>
  <c r="M166" i="9"/>
  <c r="G166" i="9"/>
  <c r="C166" i="9"/>
  <c r="B166" i="9"/>
  <c r="F165" i="9"/>
  <c r="E165" i="9"/>
  <c r="M165" i="9"/>
  <c r="G165" i="9"/>
  <c r="C165" i="9"/>
  <c r="B165" i="9"/>
  <c r="F164" i="9"/>
  <c r="E164" i="9"/>
  <c r="M164" i="9"/>
  <c r="G164" i="9"/>
  <c r="C164" i="9"/>
  <c r="B164" i="9"/>
  <c r="F163" i="9"/>
  <c r="E163" i="9"/>
  <c r="M163" i="9"/>
  <c r="G163" i="9"/>
  <c r="C163" i="9"/>
  <c r="B163" i="9"/>
  <c r="F162" i="9"/>
  <c r="E162" i="9"/>
  <c r="M162" i="9"/>
  <c r="G162" i="9"/>
  <c r="C162" i="9"/>
  <c r="B162" i="9"/>
  <c r="F161" i="9"/>
  <c r="E161" i="9"/>
  <c r="M161" i="9"/>
  <c r="G161" i="9"/>
  <c r="C161" i="9"/>
  <c r="B161" i="9"/>
  <c r="F160" i="9"/>
  <c r="E160" i="9"/>
  <c r="M160" i="9"/>
  <c r="G160" i="9"/>
  <c r="C160" i="9"/>
  <c r="B160" i="9"/>
  <c r="F159" i="9"/>
  <c r="E159" i="9"/>
  <c r="M159" i="9"/>
  <c r="G159" i="9"/>
  <c r="C159" i="9"/>
  <c r="B159" i="9"/>
  <c r="F158" i="9"/>
  <c r="E158" i="9"/>
  <c r="M158" i="9"/>
  <c r="G158" i="9"/>
  <c r="C158" i="9"/>
  <c r="B158" i="9"/>
  <c r="F157" i="9"/>
  <c r="E157" i="9"/>
  <c r="M157" i="9"/>
  <c r="G157" i="9"/>
  <c r="C157" i="9"/>
  <c r="B157" i="9"/>
  <c r="B156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F155" i="9"/>
  <c r="E155" i="9"/>
  <c r="M155" i="9"/>
  <c r="G155" i="9"/>
  <c r="C155" i="9"/>
  <c r="B155" i="9"/>
  <c r="F154" i="9"/>
  <c r="E154" i="9"/>
  <c r="M154" i="9"/>
  <c r="G154" i="9"/>
  <c r="C154" i="9"/>
  <c r="B154" i="9"/>
  <c r="F153" i="9"/>
  <c r="E153" i="9"/>
  <c r="M153" i="9"/>
  <c r="G153" i="9"/>
  <c r="C153" i="9"/>
  <c r="B153" i="9"/>
  <c r="F152" i="9"/>
  <c r="E152" i="9"/>
  <c r="M152" i="9"/>
  <c r="G152" i="9"/>
  <c r="C152" i="9"/>
  <c r="B152" i="9"/>
  <c r="F151" i="9"/>
  <c r="E151" i="9"/>
  <c r="M151" i="9"/>
  <c r="G151" i="9"/>
  <c r="C151" i="9"/>
  <c r="B151" i="9"/>
  <c r="F150" i="9"/>
  <c r="E150" i="9"/>
  <c r="M150" i="9"/>
  <c r="G150" i="9"/>
  <c r="C150" i="9"/>
  <c r="B150" i="9"/>
  <c r="F149" i="9"/>
  <c r="E149" i="9"/>
  <c r="M149" i="9"/>
  <c r="G149" i="9"/>
  <c r="C149" i="9"/>
  <c r="B149" i="9"/>
  <c r="F148" i="9"/>
  <c r="E148" i="9"/>
  <c r="M148" i="9"/>
  <c r="G148" i="9"/>
  <c r="C148" i="9"/>
  <c r="B148" i="9"/>
  <c r="F147" i="9"/>
  <c r="E147" i="9"/>
  <c r="M147" i="9"/>
  <c r="G147" i="9"/>
  <c r="C147" i="9"/>
  <c r="B147" i="9"/>
  <c r="F146" i="9"/>
  <c r="E146" i="9"/>
  <c r="M146" i="9"/>
  <c r="G146" i="9"/>
  <c r="C146" i="9"/>
  <c r="B146" i="9"/>
  <c r="F145" i="9"/>
  <c r="E145" i="9"/>
  <c r="M145" i="9"/>
  <c r="G145" i="9"/>
  <c r="C145" i="9"/>
  <c r="B145" i="9"/>
  <c r="F144" i="9"/>
  <c r="E144" i="9"/>
  <c r="M144" i="9"/>
  <c r="G144" i="9"/>
  <c r="C144" i="9"/>
  <c r="B144" i="9"/>
  <c r="F143" i="9"/>
  <c r="E143" i="9"/>
  <c r="M143" i="9"/>
  <c r="G143" i="9"/>
  <c r="C143" i="9"/>
  <c r="B143" i="9"/>
  <c r="F142" i="9"/>
  <c r="E142" i="9"/>
  <c r="M142" i="9"/>
  <c r="G142" i="9"/>
  <c r="C142" i="9"/>
  <c r="B142" i="9"/>
  <c r="B141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F140" i="9"/>
  <c r="E140" i="9"/>
  <c r="M140" i="9"/>
  <c r="G140" i="9"/>
  <c r="C140" i="9"/>
  <c r="B140" i="9"/>
  <c r="F139" i="9"/>
  <c r="E139" i="9"/>
  <c r="M139" i="9"/>
  <c r="G139" i="9"/>
  <c r="C139" i="9"/>
  <c r="B139" i="9"/>
  <c r="F138" i="9"/>
  <c r="E138" i="9"/>
  <c r="M138" i="9"/>
  <c r="G138" i="9"/>
  <c r="C138" i="9"/>
  <c r="B138" i="9"/>
  <c r="F137" i="9"/>
  <c r="E137" i="9"/>
  <c r="M137" i="9"/>
  <c r="G137" i="9"/>
  <c r="C137" i="9"/>
  <c r="B137" i="9"/>
  <c r="F136" i="9"/>
  <c r="E136" i="9"/>
  <c r="M136" i="9"/>
  <c r="G136" i="9"/>
  <c r="C136" i="9"/>
  <c r="B136" i="9"/>
  <c r="F135" i="9"/>
  <c r="E135" i="9"/>
  <c r="M135" i="9"/>
  <c r="G135" i="9"/>
  <c r="C135" i="9"/>
  <c r="B135" i="9"/>
  <c r="F134" i="9"/>
  <c r="E134" i="9"/>
  <c r="M134" i="9"/>
  <c r="G134" i="9"/>
  <c r="C134" i="9"/>
  <c r="B134" i="9"/>
  <c r="F133" i="9"/>
  <c r="E133" i="9"/>
  <c r="M133" i="9"/>
  <c r="G133" i="9"/>
  <c r="C133" i="9"/>
  <c r="B133" i="9"/>
  <c r="F132" i="9"/>
  <c r="E132" i="9"/>
  <c r="M132" i="9"/>
  <c r="G132" i="9"/>
  <c r="C132" i="9"/>
  <c r="B132" i="9"/>
  <c r="F131" i="9"/>
  <c r="E131" i="9"/>
  <c r="M131" i="9"/>
  <c r="G131" i="9"/>
  <c r="C131" i="9"/>
  <c r="B131" i="9"/>
  <c r="F130" i="9"/>
  <c r="E130" i="9"/>
  <c r="M130" i="9"/>
  <c r="G130" i="9"/>
  <c r="C130" i="9"/>
  <c r="B130" i="9"/>
  <c r="F129" i="9"/>
  <c r="E129" i="9"/>
  <c r="M129" i="9"/>
  <c r="G129" i="9"/>
  <c r="C129" i="9"/>
  <c r="B129" i="9"/>
  <c r="F128" i="9"/>
  <c r="E128" i="9"/>
  <c r="M128" i="9"/>
  <c r="G128" i="9"/>
  <c r="C128" i="9"/>
  <c r="B128" i="9"/>
  <c r="F127" i="9"/>
  <c r="E127" i="9"/>
  <c r="M127" i="9"/>
  <c r="G127" i="9"/>
  <c r="C127" i="9"/>
  <c r="B127" i="9"/>
  <c r="B126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F125" i="9"/>
  <c r="E125" i="9"/>
  <c r="M125" i="9"/>
  <c r="G125" i="9"/>
  <c r="C125" i="9"/>
  <c r="B125" i="9"/>
  <c r="F124" i="9"/>
  <c r="E124" i="9"/>
  <c r="M124" i="9"/>
  <c r="G124" i="9"/>
  <c r="C124" i="9"/>
  <c r="B124" i="9"/>
  <c r="F123" i="9"/>
  <c r="E123" i="9"/>
  <c r="M123" i="9"/>
  <c r="G123" i="9"/>
  <c r="C123" i="9"/>
  <c r="B123" i="9"/>
  <c r="F122" i="9"/>
  <c r="E122" i="9"/>
  <c r="M122" i="9"/>
  <c r="G122" i="9"/>
  <c r="C122" i="9"/>
  <c r="B122" i="9"/>
  <c r="F121" i="9"/>
  <c r="E121" i="9"/>
  <c r="M121" i="9"/>
  <c r="G121" i="9"/>
  <c r="C121" i="9"/>
  <c r="B121" i="9"/>
  <c r="F120" i="9"/>
  <c r="E120" i="9"/>
  <c r="M120" i="9"/>
  <c r="G120" i="9"/>
  <c r="C120" i="9"/>
  <c r="B120" i="9"/>
  <c r="F119" i="9"/>
  <c r="E119" i="9"/>
  <c r="M119" i="9"/>
  <c r="G119" i="9"/>
  <c r="C119" i="9"/>
  <c r="B119" i="9"/>
  <c r="F118" i="9"/>
  <c r="E118" i="9"/>
  <c r="M118" i="9"/>
  <c r="G118" i="9"/>
  <c r="C118" i="9"/>
  <c r="B118" i="9"/>
  <c r="F117" i="9"/>
  <c r="E117" i="9"/>
  <c r="M117" i="9"/>
  <c r="G117" i="9"/>
  <c r="C117" i="9"/>
  <c r="B117" i="9"/>
  <c r="F116" i="9"/>
  <c r="E116" i="9"/>
  <c r="M116" i="9"/>
  <c r="G116" i="9"/>
  <c r="C116" i="9"/>
  <c r="B116" i="9"/>
  <c r="F115" i="9"/>
  <c r="E115" i="9"/>
  <c r="M115" i="9"/>
  <c r="G115" i="9"/>
  <c r="C115" i="9"/>
  <c r="B115" i="9"/>
  <c r="F114" i="9"/>
  <c r="E114" i="9"/>
  <c r="M114" i="9"/>
  <c r="G114" i="9"/>
  <c r="C114" i="9"/>
  <c r="B114" i="9"/>
  <c r="F113" i="9"/>
  <c r="E113" i="9"/>
  <c r="M113" i="9"/>
  <c r="G113" i="9"/>
  <c r="C113" i="9"/>
  <c r="B113" i="9"/>
  <c r="F112" i="9"/>
  <c r="E112" i="9"/>
  <c r="M112" i="9"/>
  <c r="G112" i="9"/>
  <c r="C112" i="9"/>
  <c r="B112" i="9"/>
  <c r="B111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F110" i="9"/>
  <c r="E110" i="9"/>
  <c r="M110" i="9"/>
  <c r="G110" i="9"/>
  <c r="C110" i="9"/>
  <c r="B110" i="9"/>
  <c r="F109" i="9"/>
  <c r="E109" i="9"/>
  <c r="M109" i="9"/>
  <c r="G109" i="9"/>
  <c r="C109" i="9"/>
  <c r="B109" i="9"/>
  <c r="F108" i="9"/>
  <c r="E108" i="9"/>
  <c r="M108" i="9"/>
  <c r="G108" i="9"/>
  <c r="C108" i="9"/>
  <c r="B108" i="9"/>
  <c r="F107" i="9"/>
  <c r="E107" i="9"/>
  <c r="M107" i="9"/>
  <c r="G107" i="9"/>
  <c r="C107" i="9"/>
  <c r="B107" i="9"/>
  <c r="F106" i="9"/>
  <c r="E106" i="9"/>
  <c r="M106" i="9"/>
  <c r="G106" i="9"/>
  <c r="C106" i="9"/>
  <c r="B106" i="9"/>
  <c r="F105" i="9"/>
  <c r="E105" i="9"/>
  <c r="M105" i="9"/>
  <c r="G105" i="9"/>
  <c r="C105" i="9"/>
  <c r="B105" i="9"/>
  <c r="F104" i="9"/>
  <c r="E104" i="9"/>
  <c r="M104" i="9"/>
  <c r="G104" i="9"/>
  <c r="C104" i="9"/>
  <c r="B104" i="9"/>
  <c r="F103" i="9"/>
  <c r="E103" i="9"/>
  <c r="M103" i="9"/>
  <c r="G103" i="9"/>
  <c r="C103" i="9"/>
  <c r="B103" i="9"/>
  <c r="F102" i="9"/>
  <c r="E102" i="9"/>
  <c r="M102" i="9"/>
  <c r="G102" i="9"/>
  <c r="C102" i="9"/>
  <c r="B102" i="9"/>
  <c r="F101" i="9"/>
  <c r="E101" i="9"/>
  <c r="M101" i="9"/>
  <c r="G101" i="9"/>
  <c r="C101" i="9"/>
  <c r="B101" i="9"/>
  <c r="F100" i="9"/>
  <c r="E100" i="9"/>
  <c r="M100" i="9"/>
  <c r="G100" i="9"/>
  <c r="C100" i="9"/>
  <c r="B100" i="9"/>
  <c r="F99" i="9"/>
  <c r="E99" i="9"/>
  <c r="M99" i="9"/>
  <c r="G99" i="9"/>
  <c r="C99" i="9"/>
  <c r="B99" i="9"/>
  <c r="F98" i="9"/>
  <c r="E98" i="9"/>
  <c r="M98" i="9"/>
  <c r="G98" i="9"/>
  <c r="C98" i="9"/>
  <c r="B98" i="9"/>
  <c r="F97" i="9"/>
  <c r="E97" i="9"/>
  <c r="M97" i="9"/>
  <c r="G97" i="9"/>
  <c r="C97" i="9"/>
  <c r="B97" i="9"/>
  <c r="B96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F95" i="9"/>
  <c r="E95" i="9"/>
  <c r="M95" i="9"/>
  <c r="G95" i="9"/>
  <c r="C95" i="9"/>
  <c r="B95" i="9"/>
  <c r="F94" i="9"/>
  <c r="E94" i="9"/>
  <c r="M94" i="9"/>
  <c r="G94" i="9"/>
  <c r="C94" i="9"/>
  <c r="B94" i="9"/>
  <c r="F93" i="9"/>
  <c r="E93" i="9"/>
  <c r="M93" i="9"/>
  <c r="G93" i="9"/>
  <c r="C93" i="9"/>
  <c r="B93" i="9"/>
  <c r="F92" i="9"/>
  <c r="E92" i="9"/>
  <c r="M92" i="9"/>
  <c r="G92" i="9"/>
  <c r="C92" i="9"/>
  <c r="B92" i="9"/>
  <c r="F91" i="9"/>
  <c r="E91" i="9"/>
  <c r="M91" i="9"/>
  <c r="G91" i="9"/>
  <c r="C91" i="9"/>
  <c r="B91" i="9"/>
  <c r="F90" i="9"/>
  <c r="E90" i="9"/>
  <c r="M90" i="9"/>
  <c r="G90" i="9"/>
  <c r="C90" i="9"/>
  <c r="B90" i="9"/>
  <c r="F89" i="9"/>
  <c r="E89" i="9"/>
  <c r="M89" i="9"/>
  <c r="G89" i="9"/>
  <c r="C89" i="9"/>
  <c r="B89" i="9"/>
  <c r="F88" i="9"/>
  <c r="E88" i="9"/>
  <c r="M88" i="9"/>
  <c r="G88" i="9"/>
  <c r="C88" i="9"/>
  <c r="B88" i="9"/>
  <c r="F87" i="9"/>
  <c r="E87" i="9"/>
  <c r="M87" i="9"/>
  <c r="G87" i="9"/>
  <c r="C87" i="9"/>
  <c r="B87" i="9"/>
  <c r="F86" i="9"/>
  <c r="E86" i="9"/>
  <c r="M86" i="9"/>
  <c r="G86" i="9"/>
  <c r="C86" i="9"/>
  <c r="B86" i="9"/>
  <c r="F85" i="9"/>
  <c r="E85" i="9"/>
  <c r="M85" i="9"/>
  <c r="G85" i="9"/>
  <c r="C85" i="9"/>
  <c r="B85" i="9"/>
  <c r="F84" i="9"/>
  <c r="E84" i="9"/>
  <c r="M84" i="9"/>
  <c r="G84" i="9"/>
  <c r="C84" i="9"/>
  <c r="B84" i="9"/>
  <c r="F83" i="9"/>
  <c r="E83" i="9"/>
  <c r="M83" i="9"/>
  <c r="G83" i="9"/>
  <c r="C83" i="9"/>
  <c r="B83" i="9"/>
  <c r="F82" i="9"/>
  <c r="E82" i="9"/>
  <c r="M82" i="9"/>
  <c r="G82" i="9"/>
  <c r="C82" i="9"/>
  <c r="B82" i="9"/>
  <c r="B81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F80" i="9"/>
  <c r="E80" i="9"/>
  <c r="M80" i="9"/>
  <c r="G80" i="9"/>
  <c r="C80" i="9"/>
  <c r="B80" i="9"/>
  <c r="F79" i="9"/>
  <c r="E79" i="9"/>
  <c r="M79" i="9"/>
  <c r="G79" i="9"/>
  <c r="C79" i="9"/>
  <c r="B79" i="9"/>
  <c r="F78" i="9"/>
  <c r="E78" i="9"/>
  <c r="M78" i="9"/>
  <c r="G78" i="9"/>
  <c r="C78" i="9"/>
  <c r="B78" i="9"/>
  <c r="F77" i="9"/>
  <c r="E77" i="9"/>
  <c r="M77" i="9"/>
  <c r="G77" i="9"/>
  <c r="C77" i="9"/>
  <c r="B77" i="9"/>
  <c r="F76" i="9"/>
  <c r="E76" i="9"/>
  <c r="M76" i="9"/>
  <c r="G76" i="9"/>
  <c r="C76" i="9"/>
  <c r="B76" i="9"/>
  <c r="F75" i="9"/>
  <c r="E75" i="9"/>
  <c r="M75" i="9"/>
  <c r="G75" i="9"/>
  <c r="C75" i="9"/>
  <c r="B75" i="9"/>
  <c r="F74" i="9"/>
  <c r="E74" i="9"/>
  <c r="M74" i="9"/>
  <c r="G74" i="9"/>
  <c r="C74" i="9"/>
  <c r="B74" i="9"/>
  <c r="F73" i="9"/>
  <c r="E73" i="9"/>
  <c r="M73" i="9"/>
  <c r="G73" i="9"/>
  <c r="C73" i="9"/>
  <c r="B73" i="9"/>
  <c r="F72" i="9"/>
  <c r="E72" i="9"/>
  <c r="M72" i="9"/>
  <c r="G72" i="9"/>
  <c r="C72" i="9"/>
  <c r="B72" i="9"/>
  <c r="F71" i="9"/>
  <c r="E71" i="9"/>
  <c r="M71" i="9"/>
  <c r="G71" i="9"/>
  <c r="C71" i="9"/>
  <c r="B71" i="9"/>
  <c r="F70" i="9"/>
  <c r="E70" i="9"/>
  <c r="M70" i="9"/>
  <c r="G70" i="9"/>
  <c r="C70" i="9"/>
  <c r="B70" i="9"/>
  <c r="F69" i="9"/>
  <c r="E69" i="9"/>
  <c r="M69" i="9"/>
  <c r="G69" i="9"/>
  <c r="C69" i="9"/>
  <c r="B69" i="9"/>
  <c r="F68" i="9"/>
  <c r="E68" i="9"/>
  <c r="M68" i="9"/>
  <c r="G68" i="9"/>
  <c r="C68" i="9"/>
  <c r="B68" i="9"/>
  <c r="F67" i="9"/>
  <c r="E67" i="9"/>
  <c r="M67" i="9"/>
  <c r="G67" i="9"/>
  <c r="C67" i="9"/>
  <c r="B67" i="9"/>
  <c r="B66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F65" i="9"/>
  <c r="E65" i="9"/>
  <c r="M65" i="9"/>
  <c r="G65" i="9"/>
  <c r="C65" i="9"/>
  <c r="B65" i="9"/>
  <c r="F64" i="9"/>
  <c r="E64" i="9"/>
  <c r="M64" i="9"/>
  <c r="G64" i="9"/>
  <c r="C64" i="9"/>
  <c r="B64" i="9"/>
  <c r="F63" i="9"/>
  <c r="E63" i="9"/>
  <c r="M63" i="9"/>
  <c r="G63" i="9"/>
  <c r="C63" i="9"/>
  <c r="B63" i="9"/>
  <c r="F62" i="9"/>
  <c r="E62" i="9"/>
  <c r="M62" i="9"/>
  <c r="G62" i="9"/>
  <c r="C62" i="9"/>
  <c r="B62" i="9"/>
  <c r="F61" i="9"/>
  <c r="E61" i="9"/>
  <c r="M61" i="9"/>
  <c r="G61" i="9"/>
  <c r="C61" i="9"/>
  <c r="B61" i="9"/>
  <c r="F60" i="9"/>
  <c r="E60" i="9"/>
  <c r="M60" i="9"/>
  <c r="G60" i="9"/>
  <c r="C60" i="9"/>
  <c r="B60" i="9"/>
  <c r="F59" i="9"/>
  <c r="E59" i="9"/>
  <c r="M59" i="9"/>
  <c r="G59" i="9"/>
  <c r="C59" i="9"/>
  <c r="B59" i="9"/>
  <c r="F58" i="9"/>
  <c r="E58" i="9"/>
  <c r="M58" i="9"/>
  <c r="G58" i="9"/>
  <c r="C58" i="9"/>
  <c r="B58" i="9"/>
  <c r="F57" i="9"/>
  <c r="E57" i="9"/>
  <c r="M57" i="9"/>
  <c r="G57" i="9"/>
  <c r="C57" i="9"/>
  <c r="B57" i="9"/>
  <c r="F56" i="9"/>
  <c r="E56" i="9"/>
  <c r="M56" i="9"/>
  <c r="G56" i="9"/>
  <c r="C56" i="9"/>
  <c r="B56" i="9"/>
  <c r="F55" i="9"/>
  <c r="E55" i="9"/>
  <c r="M55" i="9"/>
  <c r="G55" i="9"/>
  <c r="C55" i="9"/>
  <c r="B55" i="9"/>
  <c r="F54" i="9"/>
  <c r="E54" i="9"/>
  <c r="M54" i="9"/>
  <c r="G54" i="9"/>
  <c r="C54" i="9"/>
  <c r="B54" i="9"/>
  <c r="F53" i="9"/>
  <c r="E53" i="9"/>
  <c r="M53" i="9"/>
  <c r="G53" i="9"/>
  <c r="C53" i="9"/>
  <c r="B53" i="9"/>
  <c r="F52" i="9"/>
  <c r="E52" i="9"/>
  <c r="M52" i="9"/>
  <c r="G52" i="9"/>
  <c r="C52" i="9"/>
  <c r="B52" i="9"/>
  <c r="B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M50" i="9"/>
  <c r="G50" i="9"/>
  <c r="M49" i="9"/>
  <c r="G49" i="9"/>
  <c r="M48" i="9"/>
  <c r="G48" i="9"/>
  <c r="M47" i="9"/>
  <c r="G47" i="9"/>
  <c r="M46" i="9"/>
  <c r="G46" i="9"/>
  <c r="M45" i="9"/>
  <c r="G45" i="9"/>
  <c r="M44" i="9"/>
  <c r="G44" i="9"/>
  <c r="M43" i="9"/>
  <c r="G43" i="9"/>
  <c r="M42" i="9"/>
  <c r="G42" i="9"/>
  <c r="M41" i="9"/>
  <c r="G41" i="9"/>
  <c r="M40" i="9"/>
  <c r="G40" i="9"/>
  <c r="M39" i="9"/>
  <c r="G39" i="9"/>
  <c r="M38" i="9"/>
  <c r="G38" i="9"/>
  <c r="M37" i="9"/>
  <c r="G37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M35" i="9"/>
  <c r="G35" i="9"/>
  <c r="M34" i="9"/>
  <c r="G34" i="9"/>
  <c r="M33" i="9"/>
  <c r="G33" i="9"/>
  <c r="M32" i="9"/>
  <c r="G32" i="9"/>
  <c r="M31" i="9"/>
  <c r="G31" i="9"/>
  <c r="M30" i="9"/>
  <c r="G30" i="9"/>
  <c r="M29" i="9"/>
  <c r="G29" i="9"/>
  <c r="M28" i="9"/>
  <c r="G28" i="9"/>
  <c r="M27" i="9"/>
  <c r="G27" i="9"/>
  <c r="M26" i="9"/>
  <c r="G26" i="9"/>
  <c r="M25" i="9"/>
  <c r="G25" i="9"/>
  <c r="M24" i="9"/>
  <c r="G24" i="9"/>
  <c r="M23" i="9"/>
  <c r="G23" i="9"/>
  <c r="M22" i="9"/>
  <c r="G22" i="9"/>
  <c r="I22" i="9"/>
  <c r="AC518" i="9"/>
  <c r="E518" i="9"/>
  <c r="AQ597" i="9"/>
  <c r="BA597" i="9"/>
  <c r="BH597" i="9"/>
  <c r="BF597" i="9"/>
  <c r="BN597" i="9"/>
  <c r="BG597" i="9"/>
  <c r="BE597" i="9"/>
  <c r="BM597" i="9"/>
  <c r="AZ597" i="9"/>
  <c r="BL597" i="9"/>
  <c r="AY597" i="9"/>
  <c r="BK597" i="9"/>
  <c r="AX597" i="9"/>
  <c r="BJ597" i="9"/>
  <c r="AW597" i="9"/>
  <c r="BD597" i="9"/>
  <c r="BI597" i="9"/>
  <c r="BC597" i="9"/>
  <c r="BB597" i="9"/>
  <c r="AS597" i="9"/>
  <c r="AV597" i="9"/>
  <c r="AT597" i="9"/>
  <c r="AU597" i="9"/>
  <c r="AR597" i="9"/>
  <c r="AP597" i="9"/>
  <c r="AQ596" i="9"/>
  <c r="BA596" i="9"/>
  <c r="BH596" i="9"/>
  <c r="BF596" i="9"/>
  <c r="BN596" i="9"/>
  <c r="BG596" i="9"/>
  <c r="BE596" i="9"/>
  <c r="BM596" i="9"/>
  <c r="AZ596" i="9"/>
  <c r="BL596" i="9"/>
  <c r="AY596" i="9"/>
  <c r="BK596" i="9"/>
  <c r="AX596" i="9"/>
  <c r="BJ596" i="9"/>
  <c r="AW596" i="9"/>
  <c r="BD596" i="9"/>
  <c r="BI596" i="9"/>
  <c r="BC596" i="9"/>
  <c r="BB596" i="9"/>
  <c r="AS596" i="9"/>
  <c r="AV596" i="9"/>
  <c r="AT596" i="9"/>
  <c r="AU596" i="9"/>
  <c r="AR596" i="9"/>
  <c r="AP596" i="9"/>
  <c r="L564" i="9"/>
  <c r="H564" i="9"/>
  <c r="AQ1115" i="9"/>
  <c r="BA1115" i="9"/>
  <c r="BH1115" i="9"/>
  <c r="BF1115" i="9"/>
  <c r="BN1115" i="9"/>
  <c r="BG1115" i="9"/>
  <c r="BE1115" i="9"/>
  <c r="BM1115" i="9"/>
  <c r="AZ1115" i="9"/>
  <c r="BL1115" i="9"/>
  <c r="AY1115" i="9"/>
  <c r="BK1115" i="9"/>
  <c r="AX1115" i="9"/>
  <c r="BJ1115" i="9"/>
  <c r="AW1115" i="9"/>
  <c r="BD1115" i="9"/>
  <c r="BI1115" i="9"/>
  <c r="BC1115" i="9"/>
  <c r="BB1115" i="9"/>
  <c r="AS1115" i="9"/>
  <c r="AV1115" i="9"/>
  <c r="AT1115" i="9"/>
  <c r="AU1115" i="9"/>
  <c r="AR1115" i="9"/>
  <c r="AP1115" i="9"/>
  <c r="AQ1114" i="9"/>
  <c r="BA1114" i="9"/>
  <c r="BH1114" i="9"/>
  <c r="BF1114" i="9"/>
  <c r="BN1114" i="9"/>
  <c r="BG1114" i="9"/>
  <c r="BE1114" i="9"/>
  <c r="BM1114" i="9"/>
  <c r="AZ1114" i="9"/>
  <c r="BL1114" i="9"/>
  <c r="AY1114" i="9"/>
  <c r="BK1114" i="9"/>
  <c r="AX1114" i="9"/>
  <c r="BJ1114" i="9"/>
  <c r="AW1114" i="9"/>
  <c r="BD1114" i="9"/>
  <c r="BI1114" i="9"/>
  <c r="BC1114" i="9"/>
  <c r="BB1114" i="9"/>
  <c r="AS1114" i="9"/>
  <c r="AV1114" i="9"/>
  <c r="AT1114" i="9"/>
  <c r="AU1114" i="9"/>
  <c r="AR1114" i="9"/>
  <c r="AP1114" i="9"/>
  <c r="AQ1113" i="9"/>
  <c r="BA1113" i="9"/>
  <c r="BH1113" i="9"/>
  <c r="BF1113" i="9"/>
  <c r="BN1113" i="9"/>
  <c r="BG1113" i="9"/>
  <c r="BE1113" i="9"/>
  <c r="BM1113" i="9"/>
  <c r="AZ1113" i="9"/>
  <c r="BL1113" i="9"/>
  <c r="AY1113" i="9"/>
  <c r="BK1113" i="9"/>
  <c r="AX1113" i="9"/>
  <c r="BJ1113" i="9"/>
  <c r="AW1113" i="9"/>
  <c r="BD1113" i="9"/>
  <c r="BI1113" i="9"/>
  <c r="BC1113" i="9"/>
  <c r="BB1113" i="9"/>
  <c r="AS1113" i="9"/>
  <c r="AV1113" i="9"/>
  <c r="AT1113" i="9"/>
  <c r="AU1113" i="9"/>
  <c r="AR1113" i="9"/>
  <c r="AP1113" i="9"/>
  <c r="AQ1112" i="9"/>
  <c r="BA1112" i="9"/>
  <c r="BH1112" i="9"/>
  <c r="BF1112" i="9"/>
  <c r="BN1112" i="9"/>
  <c r="BG1112" i="9"/>
  <c r="BE1112" i="9"/>
  <c r="BM1112" i="9"/>
  <c r="AZ1112" i="9"/>
  <c r="BL1112" i="9"/>
  <c r="AY1112" i="9"/>
  <c r="BK1112" i="9"/>
  <c r="AX1112" i="9"/>
  <c r="BJ1112" i="9"/>
  <c r="AW1112" i="9"/>
  <c r="BD1112" i="9"/>
  <c r="BI1112" i="9"/>
  <c r="BC1112" i="9"/>
  <c r="BB1112" i="9"/>
  <c r="AS1112" i="9"/>
  <c r="AV1112" i="9"/>
  <c r="AT1112" i="9"/>
  <c r="AU1112" i="9"/>
  <c r="AR1112" i="9"/>
  <c r="AP1112" i="9"/>
  <c r="AQ1111" i="9"/>
  <c r="BA1111" i="9"/>
  <c r="BH1111" i="9"/>
  <c r="BF1111" i="9"/>
  <c r="BN1111" i="9"/>
  <c r="BG1111" i="9"/>
  <c r="BE1111" i="9"/>
  <c r="BM1111" i="9"/>
  <c r="AZ1111" i="9"/>
  <c r="BL1111" i="9"/>
  <c r="AY1111" i="9"/>
  <c r="BK1111" i="9"/>
  <c r="AX1111" i="9"/>
  <c r="BJ1111" i="9"/>
  <c r="AW1111" i="9"/>
  <c r="BD1111" i="9"/>
  <c r="BI1111" i="9"/>
  <c r="BC1111" i="9"/>
  <c r="BB1111" i="9"/>
  <c r="AS1111" i="9"/>
  <c r="AV1111" i="9"/>
  <c r="AT1111" i="9"/>
  <c r="AU1111" i="9"/>
  <c r="AR1111" i="9"/>
  <c r="AP1111" i="9"/>
  <c r="AQ1110" i="9"/>
  <c r="BA1110" i="9"/>
  <c r="BH1110" i="9"/>
  <c r="BF1110" i="9"/>
  <c r="BN1110" i="9"/>
  <c r="BG1110" i="9"/>
  <c r="BE1110" i="9"/>
  <c r="BM1110" i="9"/>
  <c r="AZ1110" i="9"/>
  <c r="BL1110" i="9"/>
  <c r="AY1110" i="9"/>
  <c r="BK1110" i="9"/>
  <c r="AX1110" i="9"/>
  <c r="BJ1110" i="9"/>
  <c r="AW1110" i="9"/>
  <c r="BD1110" i="9"/>
  <c r="BI1110" i="9"/>
  <c r="BC1110" i="9"/>
  <c r="BB1110" i="9"/>
  <c r="AS1110" i="9"/>
  <c r="AV1110" i="9"/>
  <c r="AT1110" i="9"/>
  <c r="AU1110" i="9"/>
  <c r="AR1110" i="9"/>
  <c r="AP1110" i="9"/>
  <c r="AQ1109" i="9"/>
  <c r="BA1109" i="9"/>
  <c r="BH1109" i="9"/>
  <c r="BF1109" i="9"/>
  <c r="BN1109" i="9"/>
  <c r="BG1109" i="9"/>
  <c r="BE1109" i="9"/>
  <c r="BM1109" i="9"/>
  <c r="AZ1109" i="9"/>
  <c r="BL1109" i="9"/>
  <c r="AY1109" i="9"/>
  <c r="BK1109" i="9"/>
  <c r="AX1109" i="9"/>
  <c r="BJ1109" i="9"/>
  <c r="AW1109" i="9"/>
  <c r="BD1109" i="9"/>
  <c r="BI1109" i="9"/>
  <c r="BC1109" i="9"/>
  <c r="BB1109" i="9"/>
  <c r="AS1109" i="9"/>
  <c r="AV1109" i="9"/>
  <c r="AT1109" i="9"/>
  <c r="AU1109" i="9"/>
  <c r="AR1109" i="9"/>
  <c r="AP1109" i="9"/>
  <c r="AQ1108" i="9"/>
  <c r="BA1108" i="9"/>
  <c r="BH1108" i="9"/>
  <c r="BF1108" i="9"/>
  <c r="BN1108" i="9"/>
  <c r="BG1108" i="9"/>
  <c r="BE1108" i="9"/>
  <c r="BM1108" i="9"/>
  <c r="AZ1108" i="9"/>
  <c r="BL1108" i="9"/>
  <c r="AY1108" i="9"/>
  <c r="BK1108" i="9"/>
  <c r="AX1108" i="9"/>
  <c r="BJ1108" i="9"/>
  <c r="AW1108" i="9"/>
  <c r="BD1108" i="9"/>
  <c r="BI1108" i="9"/>
  <c r="BC1108" i="9"/>
  <c r="BB1108" i="9"/>
  <c r="AS1108" i="9"/>
  <c r="AV1108" i="9"/>
  <c r="AT1108" i="9"/>
  <c r="AU1108" i="9"/>
  <c r="AR1108" i="9"/>
  <c r="AP1108" i="9"/>
  <c r="AQ1107" i="9"/>
  <c r="BA1107" i="9"/>
  <c r="BH1107" i="9"/>
  <c r="BF1107" i="9"/>
  <c r="BN1107" i="9"/>
  <c r="BG1107" i="9"/>
  <c r="BE1107" i="9"/>
  <c r="BM1107" i="9"/>
  <c r="AZ1107" i="9"/>
  <c r="BL1107" i="9"/>
  <c r="AY1107" i="9"/>
  <c r="BK1107" i="9"/>
  <c r="AX1107" i="9"/>
  <c r="BJ1107" i="9"/>
  <c r="AW1107" i="9"/>
  <c r="BD1107" i="9"/>
  <c r="BI1107" i="9"/>
  <c r="BC1107" i="9"/>
  <c r="BB1107" i="9"/>
  <c r="AS1107" i="9"/>
  <c r="AV1107" i="9"/>
  <c r="AT1107" i="9"/>
  <c r="AU1107" i="9"/>
  <c r="AR1107" i="9"/>
  <c r="AP1107" i="9"/>
  <c r="AQ1106" i="9"/>
  <c r="BA1106" i="9"/>
  <c r="BH1106" i="9"/>
  <c r="BF1106" i="9"/>
  <c r="BN1106" i="9"/>
  <c r="BG1106" i="9"/>
  <c r="BE1106" i="9"/>
  <c r="BM1106" i="9"/>
  <c r="AZ1106" i="9"/>
  <c r="BL1106" i="9"/>
  <c r="AY1106" i="9"/>
  <c r="BK1106" i="9"/>
  <c r="AX1106" i="9"/>
  <c r="BJ1106" i="9"/>
  <c r="AW1106" i="9"/>
  <c r="BD1106" i="9"/>
  <c r="BI1106" i="9"/>
  <c r="BC1106" i="9"/>
  <c r="BB1106" i="9"/>
  <c r="AS1106" i="9"/>
  <c r="AV1106" i="9"/>
  <c r="AT1106" i="9"/>
  <c r="AU1106" i="9"/>
  <c r="AR1106" i="9"/>
  <c r="AP1106" i="9"/>
  <c r="AQ1105" i="9"/>
  <c r="BA1105" i="9"/>
  <c r="BH1105" i="9"/>
  <c r="BF1105" i="9"/>
  <c r="BN1105" i="9"/>
  <c r="BG1105" i="9"/>
  <c r="BE1105" i="9"/>
  <c r="BM1105" i="9"/>
  <c r="AZ1105" i="9"/>
  <c r="BL1105" i="9"/>
  <c r="AY1105" i="9"/>
  <c r="BK1105" i="9"/>
  <c r="AX1105" i="9"/>
  <c r="BJ1105" i="9"/>
  <c r="AW1105" i="9"/>
  <c r="BD1105" i="9"/>
  <c r="BI1105" i="9"/>
  <c r="BC1105" i="9"/>
  <c r="BB1105" i="9"/>
  <c r="AS1105" i="9"/>
  <c r="AV1105" i="9"/>
  <c r="AT1105" i="9"/>
  <c r="AU1105" i="9"/>
  <c r="AR1105" i="9"/>
  <c r="AP1105" i="9"/>
  <c r="AQ1104" i="9"/>
  <c r="BA1104" i="9"/>
  <c r="BH1104" i="9"/>
  <c r="BF1104" i="9"/>
  <c r="BN1104" i="9"/>
  <c r="BG1104" i="9"/>
  <c r="BE1104" i="9"/>
  <c r="BM1104" i="9"/>
  <c r="AZ1104" i="9"/>
  <c r="BL1104" i="9"/>
  <c r="AY1104" i="9"/>
  <c r="BK1104" i="9"/>
  <c r="AX1104" i="9"/>
  <c r="BJ1104" i="9"/>
  <c r="AW1104" i="9"/>
  <c r="BD1104" i="9"/>
  <c r="BI1104" i="9"/>
  <c r="BC1104" i="9"/>
  <c r="BB1104" i="9"/>
  <c r="AS1104" i="9"/>
  <c r="AV1104" i="9"/>
  <c r="AT1104" i="9"/>
  <c r="AU1104" i="9"/>
  <c r="AR1104" i="9"/>
  <c r="AP1104" i="9"/>
  <c r="AQ1103" i="9"/>
  <c r="BA1103" i="9"/>
  <c r="BH1103" i="9"/>
  <c r="BF1103" i="9"/>
  <c r="BN1103" i="9"/>
  <c r="BG1103" i="9"/>
  <c r="BE1103" i="9"/>
  <c r="BM1103" i="9"/>
  <c r="AZ1103" i="9"/>
  <c r="BL1103" i="9"/>
  <c r="AY1103" i="9"/>
  <c r="BK1103" i="9"/>
  <c r="AX1103" i="9"/>
  <c r="BJ1103" i="9"/>
  <c r="AW1103" i="9"/>
  <c r="BD1103" i="9"/>
  <c r="BI1103" i="9"/>
  <c r="BC1103" i="9"/>
  <c r="BB1103" i="9"/>
  <c r="AS1103" i="9"/>
  <c r="AV1103" i="9"/>
  <c r="AT1103" i="9"/>
  <c r="AU1103" i="9"/>
  <c r="AR1103" i="9"/>
  <c r="AP1103" i="9"/>
  <c r="AQ1102" i="9"/>
  <c r="BA1102" i="9"/>
  <c r="BH1102" i="9"/>
  <c r="BF1102" i="9"/>
  <c r="BN1102" i="9"/>
  <c r="BG1102" i="9"/>
  <c r="BE1102" i="9"/>
  <c r="BM1102" i="9"/>
  <c r="AZ1102" i="9"/>
  <c r="BL1102" i="9"/>
  <c r="AY1102" i="9"/>
  <c r="BK1102" i="9"/>
  <c r="AX1102" i="9"/>
  <c r="BJ1102" i="9"/>
  <c r="AW1102" i="9"/>
  <c r="BD1102" i="9"/>
  <c r="BI1102" i="9"/>
  <c r="BC1102" i="9"/>
  <c r="BB1102" i="9"/>
  <c r="AS1102" i="9"/>
  <c r="AV1102" i="9"/>
  <c r="AT1102" i="9"/>
  <c r="AU1102" i="9"/>
  <c r="AR1102" i="9"/>
  <c r="AP1102" i="9"/>
  <c r="AQ1101" i="9"/>
  <c r="BA1101" i="9"/>
  <c r="BH1101" i="9"/>
  <c r="BF1101" i="9"/>
  <c r="BN1101" i="9"/>
  <c r="BG1101" i="9"/>
  <c r="BE1101" i="9"/>
  <c r="BM1101" i="9"/>
  <c r="AZ1101" i="9"/>
  <c r="BL1101" i="9"/>
  <c r="AY1101" i="9"/>
  <c r="BK1101" i="9"/>
  <c r="AX1101" i="9"/>
  <c r="BJ1101" i="9"/>
  <c r="AW1101" i="9"/>
  <c r="BD1101" i="9"/>
  <c r="BI1101" i="9"/>
  <c r="BC1101" i="9"/>
  <c r="BB1101" i="9"/>
  <c r="AS1101" i="9"/>
  <c r="AV1101" i="9"/>
  <c r="AT1101" i="9"/>
  <c r="AU1101" i="9"/>
  <c r="AR1101" i="9"/>
  <c r="AP1101" i="9"/>
  <c r="AQ1100" i="9"/>
  <c r="BA1100" i="9"/>
  <c r="BH1100" i="9"/>
  <c r="BF1100" i="9"/>
  <c r="BN1100" i="9"/>
  <c r="BG1100" i="9"/>
  <c r="BE1100" i="9"/>
  <c r="BM1100" i="9"/>
  <c r="AZ1100" i="9"/>
  <c r="BL1100" i="9"/>
  <c r="AY1100" i="9"/>
  <c r="BK1100" i="9"/>
  <c r="AX1100" i="9"/>
  <c r="BJ1100" i="9"/>
  <c r="AW1100" i="9"/>
  <c r="BD1100" i="9"/>
  <c r="BI1100" i="9"/>
  <c r="BC1100" i="9"/>
  <c r="BB1100" i="9"/>
  <c r="AS1100" i="9"/>
  <c r="AV1100" i="9"/>
  <c r="AT1100" i="9"/>
  <c r="AU1100" i="9"/>
  <c r="AR1100" i="9"/>
  <c r="AP1100" i="9"/>
  <c r="AQ1099" i="9"/>
  <c r="BA1099" i="9"/>
  <c r="BH1099" i="9"/>
  <c r="BF1099" i="9"/>
  <c r="BN1099" i="9"/>
  <c r="BG1099" i="9"/>
  <c r="BE1099" i="9"/>
  <c r="BM1099" i="9"/>
  <c r="AZ1099" i="9"/>
  <c r="BL1099" i="9"/>
  <c r="AY1099" i="9"/>
  <c r="BK1099" i="9"/>
  <c r="AX1099" i="9"/>
  <c r="BJ1099" i="9"/>
  <c r="AW1099" i="9"/>
  <c r="BD1099" i="9"/>
  <c r="BI1099" i="9"/>
  <c r="BC1099" i="9"/>
  <c r="BB1099" i="9"/>
  <c r="AS1099" i="9"/>
  <c r="AV1099" i="9"/>
  <c r="AT1099" i="9"/>
  <c r="AU1099" i="9"/>
  <c r="AR1099" i="9"/>
  <c r="AP1099" i="9"/>
  <c r="AQ1098" i="9"/>
  <c r="BA1098" i="9"/>
  <c r="BH1098" i="9"/>
  <c r="BF1098" i="9"/>
  <c r="BN1098" i="9"/>
  <c r="BG1098" i="9"/>
  <c r="BE1098" i="9"/>
  <c r="BM1098" i="9"/>
  <c r="AZ1098" i="9"/>
  <c r="BL1098" i="9"/>
  <c r="AY1098" i="9"/>
  <c r="BK1098" i="9"/>
  <c r="AX1098" i="9"/>
  <c r="BJ1098" i="9"/>
  <c r="AW1098" i="9"/>
  <c r="BD1098" i="9"/>
  <c r="BI1098" i="9"/>
  <c r="BC1098" i="9"/>
  <c r="BB1098" i="9"/>
  <c r="AS1098" i="9"/>
  <c r="AV1098" i="9"/>
  <c r="AT1098" i="9"/>
  <c r="AU1098" i="9"/>
  <c r="AR1098" i="9"/>
  <c r="AP1098" i="9"/>
  <c r="AQ1097" i="9"/>
  <c r="BA1097" i="9"/>
  <c r="BH1097" i="9"/>
  <c r="BF1097" i="9"/>
  <c r="BN1097" i="9"/>
  <c r="BG1097" i="9"/>
  <c r="BE1097" i="9"/>
  <c r="BM1097" i="9"/>
  <c r="AZ1097" i="9"/>
  <c r="BL1097" i="9"/>
  <c r="AY1097" i="9"/>
  <c r="BK1097" i="9"/>
  <c r="AX1097" i="9"/>
  <c r="BJ1097" i="9"/>
  <c r="AW1097" i="9"/>
  <c r="BD1097" i="9"/>
  <c r="BI1097" i="9"/>
  <c r="BC1097" i="9"/>
  <c r="BB1097" i="9"/>
  <c r="AS1097" i="9"/>
  <c r="AV1097" i="9"/>
  <c r="AT1097" i="9"/>
  <c r="AU1097" i="9"/>
  <c r="AR1097" i="9"/>
  <c r="AP1097" i="9"/>
  <c r="AQ1096" i="9"/>
  <c r="BA1096" i="9"/>
  <c r="BH1096" i="9"/>
  <c r="BF1096" i="9"/>
  <c r="BN1096" i="9"/>
  <c r="BG1096" i="9"/>
  <c r="BE1096" i="9"/>
  <c r="BM1096" i="9"/>
  <c r="AZ1096" i="9"/>
  <c r="BL1096" i="9"/>
  <c r="AY1096" i="9"/>
  <c r="BK1096" i="9"/>
  <c r="AX1096" i="9"/>
  <c r="BJ1096" i="9"/>
  <c r="AW1096" i="9"/>
  <c r="BD1096" i="9"/>
  <c r="BI1096" i="9"/>
  <c r="BC1096" i="9"/>
  <c r="BB1096" i="9"/>
  <c r="AS1096" i="9"/>
  <c r="AV1096" i="9"/>
  <c r="AT1096" i="9"/>
  <c r="AU1096" i="9"/>
  <c r="AR1096" i="9"/>
  <c r="AP1096" i="9"/>
  <c r="AQ1095" i="9"/>
  <c r="BA1095" i="9"/>
  <c r="BH1095" i="9"/>
  <c r="BF1095" i="9"/>
  <c r="BN1095" i="9"/>
  <c r="BG1095" i="9"/>
  <c r="BE1095" i="9"/>
  <c r="BM1095" i="9"/>
  <c r="AZ1095" i="9"/>
  <c r="BL1095" i="9"/>
  <c r="AY1095" i="9"/>
  <c r="BK1095" i="9"/>
  <c r="AX1095" i="9"/>
  <c r="BJ1095" i="9"/>
  <c r="AW1095" i="9"/>
  <c r="BD1095" i="9"/>
  <c r="BI1095" i="9"/>
  <c r="BC1095" i="9"/>
  <c r="BB1095" i="9"/>
  <c r="AS1095" i="9"/>
  <c r="AV1095" i="9"/>
  <c r="AT1095" i="9"/>
  <c r="AU1095" i="9"/>
  <c r="AR1095" i="9"/>
  <c r="AP1095" i="9"/>
  <c r="AQ1094" i="9"/>
  <c r="BA1094" i="9"/>
  <c r="BH1094" i="9"/>
  <c r="BF1094" i="9"/>
  <c r="BN1094" i="9"/>
  <c r="BG1094" i="9"/>
  <c r="BE1094" i="9"/>
  <c r="BM1094" i="9"/>
  <c r="AZ1094" i="9"/>
  <c r="BL1094" i="9"/>
  <c r="AY1094" i="9"/>
  <c r="BK1094" i="9"/>
  <c r="AX1094" i="9"/>
  <c r="BJ1094" i="9"/>
  <c r="AW1094" i="9"/>
  <c r="BD1094" i="9"/>
  <c r="BI1094" i="9"/>
  <c r="BC1094" i="9"/>
  <c r="BB1094" i="9"/>
  <c r="AS1094" i="9"/>
  <c r="AV1094" i="9"/>
  <c r="AT1094" i="9"/>
  <c r="AU1094" i="9"/>
  <c r="AR1094" i="9"/>
  <c r="AP1094" i="9"/>
  <c r="AQ1093" i="9"/>
  <c r="BA1093" i="9"/>
  <c r="BH1093" i="9"/>
  <c r="BF1093" i="9"/>
  <c r="BN1093" i="9"/>
  <c r="BG1093" i="9"/>
  <c r="BE1093" i="9"/>
  <c r="BM1093" i="9"/>
  <c r="AZ1093" i="9"/>
  <c r="BL1093" i="9"/>
  <c r="AY1093" i="9"/>
  <c r="BK1093" i="9"/>
  <c r="AX1093" i="9"/>
  <c r="BJ1093" i="9"/>
  <c r="AW1093" i="9"/>
  <c r="BD1093" i="9"/>
  <c r="BI1093" i="9"/>
  <c r="BC1093" i="9"/>
  <c r="BB1093" i="9"/>
  <c r="AS1093" i="9"/>
  <c r="AV1093" i="9"/>
  <c r="AT1093" i="9"/>
  <c r="AU1093" i="9"/>
  <c r="AR1093" i="9"/>
  <c r="AP1093" i="9"/>
  <c r="AQ1092" i="9"/>
  <c r="BA1092" i="9"/>
  <c r="BH1092" i="9"/>
  <c r="BF1092" i="9"/>
  <c r="BN1092" i="9"/>
  <c r="BG1092" i="9"/>
  <c r="BE1092" i="9"/>
  <c r="BM1092" i="9"/>
  <c r="AZ1092" i="9"/>
  <c r="BL1092" i="9"/>
  <c r="AY1092" i="9"/>
  <c r="BK1092" i="9"/>
  <c r="AX1092" i="9"/>
  <c r="BJ1092" i="9"/>
  <c r="AW1092" i="9"/>
  <c r="BD1092" i="9"/>
  <c r="BI1092" i="9"/>
  <c r="BC1092" i="9"/>
  <c r="BB1092" i="9"/>
  <c r="AS1092" i="9"/>
  <c r="AV1092" i="9"/>
  <c r="AT1092" i="9"/>
  <c r="AU1092" i="9"/>
  <c r="AR1092" i="9"/>
  <c r="AP1092" i="9"/>
  <c r="AQ1091" i="9"/>
  <c r="BA1091" i="9"/>
  <c r="BH1091" i="9"/>
  <c r="BF1091" i="9"/>
  <c r="BN1091" i="9"/>
  <c r="BG1091" i="9"/>
  <c r="BE1091" i="9"/>
  <c r="BM1091" i="9"/>
  <c r="AZ1091" i="9"/>
  <c r="BL1091" i="9"/>
  <c r="AY1091" i="9"/>
  <c r="BK1091" i="9"/>
  <c r="AX1091" i="9"/>
  <c r="BJ1091" i="9"/>
  <c r="AW1091" i="9"/>
  <c r="BD1091" i="9"/>
  <c r="BI1091" i="9"/>
  <c r="BC1091" i="9"/>
  <c r="BB1091" i="9"/>
  <c r="AS1091" i="9"/>
  <c r="AV1091" i="9"/>
  <c r="AT1091" i="9"/>
  <c r="AU1091" i="9"/>
  <c r="AR1091" i="9"/>
  <c r="AP1091" i="9"/>
  <c r="AQ1090" i="9"/>
  <c r="BA1090" i="9"/>
  <c r="BH1090" i="9"/>
  <c r="BF1090" i="9"/>
  <c r="BN1090" i="9"/>
  <c r="BG1090" i="9"/>
  <c r="BE1090" i="9"/>
  <c r="BM1090" i="9"/>
  <c r="AZ1090" i="9"/>
  <c r="BL1090" i="9"/>
  <c r="AY1090" i="9"/>
  <c r="BK1090" i="9"/>
  <c r="AX1090" i="9"/>
  <c r="BJ1090" i="9"/>
  <c r="AW1090" i="9"/>
  <c r="BD1090" i="9"/>
  <c r="BI1090" i="9"/>
  <c r="BC1090" i="9"/>
  <c r="BB1090" i="9"/>
  <c r="AS1090" i="9"/>
  <c r="AV1090" i="9"/>
  <c r="AT1090" i="9"/>
  <c r="AU1090" i="9"/>
  <c r="AR1090" i="9"/>
  <c r="AP1090" i="9"/>
  <c r="AQ1089" i="9"/>
  <c r="BA1089" i="9"/>
  <c r="BH1089" i="9"/>
  <c r="BF1089" i="9"/>
  <c r="BN1089" i="9"/>
  <c r="BG1089" i="9"/>
  <c r="BE1089" i="9"/>
  <c r="BM1089" i="9"/>
  <c r="AZ1089" i="9"/>
  <c r="BL1089" i="9"/>
  <c r="AY1089" i="9"/>
  <c r="BK1089" i="9"/>
  <c r="AX1089" i="9"/>
  <c r="BJ1089" i="9"/>
  <c r="AW1089" i="9"/>
  <c r="BD1089" i="9"/>
  <c r="BI1089" i="9"/>
  <c r="BC1089" i="9"/>
  <c r="BB1089" i="9"/>
  <c r="AS1089" i="9"/>
  <c r="AV1089" i="9"/>
  <c r="AT1089" i="9"/>
  <c r="AU1089" i="9"/>
  <c r="AR1089" i="9"/>
  <c r="AP1089" i="9"/>
  <c r="AQ1088" i="9"/>
  <c r="BA1088" i="9"/>
  <c r="BH1088" i="9"/>
  <c r="BF1088" i="9"/>
  <c r="BN1088" i="9"/>
  <c r="BG1088" i="9"/>
  <c r="BE1088" i="9"/>
  <c r="BM1088" i="9"/>
  <c r="AZ1088" i="9"/>
  <c r="BL1088" i="9"/>
  <c r="AY1088" i="9"/>
  <c r="BK1088" i="9"/>
  <c r="AX1088" i="9"/>
  <c r="BJ1088" i="9"/>
  <c r="AW1088" i="9"/>
  <c r="BD1088" i="9"/>
  <c r="BI1088" i="9"/>
  <c r="BC1088" i="9"/>
  <c r="BB1088" i="9"/>
  <c r="AS1088" i="9"/>
  <c r="AV1088" i="9"/>
  <c r="AT1088" i="9"/>
  <c r="AU1088" i="9"/>
  <c r="AR1088" i="9"/>
  <c r="AP1088" i="9"/>
  <c r="AQ1087" i="9"/>
  <c r="BA1087" i="9"/>
  <c r="BH1087" i="9"/>
  <c r="BF1087" i="9"/>
  <c r="BN1087" i="9"/>
  <c r="BG1087" i="9"/>
  <c r="BE1087" i="9"/>
  <c r="BM1087" i="9"/>
  <c r="AZ1087" i="9"/>
  <c r="BL1087" i="9"/>
  <c r="AY1087" i="9"/>
  <c r="BK1087" i="9"/>
  <c r="AX1087" i="9"/>
  <c r="BJ1087" i="9"/>
  <c r="AW1087" i="9"/>
  <c r="BD1087" i="9"/>
  <c r="BI1087" i="9"/>
  <c r="BC1087" i="9"/>
  <c r="BB1087" i="9"/>
  <c r="AS1087" i="9"/>
  <c r="AV1087" i="9"/>
  <c r="AT1087" i="9"/>
  <c r="AU1087" i="9"/>
  <c r="AR1087" i="9"/>
  <c r="AP1087" i="9"/>
  <c r="AQ1086" i="9"/>
  <c r="BA1086" i="9"/>
  <c r="BH1086" i="9"/>
  <c r="BF1086" i="9"/>
  <c r="BN1086" i="9"/>
  <c r="BG1086" i="9"/>
  <c r="BE1086" i="9"/>
  <c r="BM1086" i="9"/>
  <c r="AZ1086" i="9"/>
  <c r="BL1086" i="9"/>
  <c r="AY1086" i="9"/>
  <c r="BK1086" i="9"/>
  <c r="AX1086" i="9"/>
  <c r="BJ1086" i="9"/>
  <c r="AW1086" i="9"/>
  <c r="BD1086" i="9"/>
  <c r="BI1086" i="9"/>
  <c r="BC1086" i="9"/>
  <c r="BB1086" i="9"/>
  <c r="AS1086" i="9"/>
  <c r="AV1086" i="9"/>
  <c r="AT1086" i="9"/>
  <c r="AU1086" i="9"/>
  <c r="AR1086" i="9"/>
  <c r="AP1086" i="9"/>
  <c r="AQ1085" i="9"/>
  <c r="BA1085" i="9"/>
  <c r="BH1085" i="9"/>
  <c r="BF1085" i="9"/>
  <c r="BN1085" i="9"/>
  <c r="BG1085" i="9"/>
  <c r="BE1085" i="9"/>
  <c r="BM1085" i="9"/>
  <c r="AZ1085" i="9"/>
  <c r="BL1085" i="9"/>
  <c r="AY1085" i="9"/>
  <c r="BK1085" i="9"/>
  <c r="AX1085" i="9"/>
  <c r="BJ1085" i="9"/>
  <c r="AW1085" i="9"/>
  <c r="BD1085" i="9"/>
  <c r="BI1085" i="9"/>
  <c r="BC1085" i="9"/>
  <c r="BB1085" i="9"/>
  <c r="AS1085" i="9"/>
  <c r="AV1085" i="9"/>
  <c r="AT1085" i="9"/>
  <c r="AU1085" i="9"/>
  <c r="AR1085" i="9"/>
  <c r="AP1085" i="9"/>
  <c r="AQ1084" i="9"/>
  <c r="BA1084" i="9"/>
  <c r="BH1084" i="9"/>
  <c r="BF1084" i="9"/>
  <c r="BN1084" i="9"/>
  <c r="BG1084" i="9"/>
  <c r="BE1084" i="9"/>
  <c r="BM1084" i="9"/>
  <c r="AZ1084" i="9"/>
  <c r="BL1084" i="9"/>
  <c r="AY1084" i="9"/>
  <c r="BK1084" i="9"/>
  <c r="AX1084" i="9"/>
  <c r="BJ1084" i="9"/>
  <c r="AW1084" i="9"/>
  <c r="BD1084" i="9"/>
  <c r="BI1084" i="9"/>
  <c r="BC1084" i="9"/>
  <c r="BB1084" i="9"/>
  <c r="AS1084" i="9"/>
  <c r="AV1084" i="9"/>
  <c r="AT1084" i="9"/>
  <c r="AU1084" i="9"/>
  <c r="AR1084" i="9"/>
  <c r="AP1084" i="9"/>
  <c r="AQ1083" i="9"/>
  <c r="BA1083" i="9"/>
  <c r="BH1083" i="9"/>
  <c r="BF1083" i="9"/>
  <c r="BN1083" i="9"/>
  <c r="BG1083" i="9"/>
  <c r="BE1083" i="9"/>
  <c r="BM1083" i="9"/>
  <c r="AZ1083" i="9"/>
  <c r="BL1083" i="9"/>
  <c r="AY1083" i="9"/>
  <c r="BK1083" i="9"/>
  <c r="AX1083" i="9"/>
  <c r="BJ1083" i="9"/>
  <c r="AW1083" i="9"/>
  <c r="BD1083" i="9"/>
  <c r="BI1083" i="9"/>
  <c r="BC1083" i="9"/>
  <c r="BB1083" i="9"/>
  <c r="AS1083" i="9"/>
  <c r="AV1083" i="9"/>
  <c r="AT1083" i="9"/>
  <c r="AU1083" i="9"/>
  <c r="AR1083" i="9"/>
  <c r="AP1083" i="9"/>
  <c r="AQ1082" i="9"/>
  <c r="BA1082" i="9"/>
  <c r="BH1082" i="9"/>
  <c r="BF1082" i="9"/>
  <c r="BN1082" i="9"/>
  <c r="BG1082" i="9"/>
  <c r="BE1082" i="9"/>
  <c r="BM1082" i="9"/>
  <c r="AZ1082" i="9"/>
  <c r="BL1082" i="9"/>
  <c r="AY1082" i="9"/>
  <c r="BK1082" i="9"/>
  <c r="AX1082" i="9"/>
  <c r="BJ1082" i="9"/>
  <c r="AW1082" i="9"/>
  <c r="BD1082" i="9"/>
  <c r="BI1082" i="9"/>
  <c r="BC1082" i="9"/>
  <c r="BB1082" i="9"/>
  <c r="AS1082" i="9"/>
  <c r="AV1082" i="9"/>
  <c r="AT1082" i="9"/>
  <c r="AU1082" i="9"/>
  <c r="AR1082" i="9"/>
  <c r="AP1082" i="9"/>
  <c r="AQ1081" i="9"/>
  <c r="BA1081" i="9"/>
  <c r="BH1081" i="9"/>
  <c r="BF1081" i="9"/>
  <c r="BN1081" i="9"/>
  <c r="BG1081" i="9"/>
  <c r="BE1081" i="9"/>
  <c r="BM1081" i="9"/>
  <c r="AZ1081" i="9"/>
  <c r="BL1081" i="9"/>
  <c r="AY1081" i="9"/>
  <c r="BK1081" i="9"/>
  <c r="AX1081" i="9"/>
  <c r="BJ1081" i="9"/>
  <c r="AW1081" i="9"/>
  <c r="BD1081" i="9"/>
  <c r="BI1081" i="9"/>
  <c r="BC1081" i="9"/>
  <c r="BB1081" i="9"/>
  <c r="AS1081" i="9"/>
  <c r="AV1081" i="9"/>
  <c r="AT1081" i="9"/>
  <c r="AU1081" i="9"/>
  <c r="AR1081" i="9"/>
  <c r="AP1081" i="9"/>
  <c r="AQ1080" i="9"/>
  <c r="BA1080" i="9"/>
  <c r="BH1080" i="9"/>
  <c r="BF1080" i="9"/>
  <c r="BN1080" i="9"/>
  <c r="BG1080" i="9"/>
  <c r="BE1080" i="9"/>
  <c r="BM1080" i="9"/>
  <c r="AZ1080" i="9"/>
  <c r="BL1080" i="9"/>
  <c r="AY1080" i="9"/>
  <c r="BK1080" i="9"/>
  <c r="AX1080" i="9"/>
  <c r="BJ1080" i="9"/>
  <c r="AW1080" i="9"/>
  <c r="BD1080" i="9"/>
  <c r="BI1080" i="9"/>
  <c r="BC1080" i="9"/>
  <c r="BB1080" i="9"/>
  <c r="AS1080" i="9"/>
  <c r="AV1080" i="9"/>
  <c r="AT1080" i="9"/>
  <c r="AU1080" i="9"/>
  <c r="AR1080" i="9"/>
  <c r="AP1080" i="9"/>
  <c r="AQ1079" i="9"/>
  <c r="BA1079" i="9"/>
  <c r="BH1079" i="9"/>
  <c r="BF1079" i="9"/>
  <c r="BN1079" i="9"/>
  <c r="BG1079" i="9"/>
  <c r="BE1079" i="9"/>
  <c r="BM1079" i="9"/>
  <c r="AZ1079" i="9"/>
  <c r="BL1079" i="9"/>
  <c r="AY1079" i="9"/>
  <c r="BK1079" i="9"/>
  <c r="AX1079" i="9"/>
  <c r="BJ1079" i="9"/>
  <c r="AW1079" i="9"/>
  <c r="BD1079" i="9"/>
  <c r="BI1079" i="9"/>
  <c r="BC1079" i="9"/>
  <c r="BB1079" i="9"/>
  <c r="AS1079" i="9"/>
  <c r="AV1079" i="9"/>
  <c r="AT1079" i="9"/>
  <c r="AU1079" i="9"/>
  <c r="AR1079" i="9"/>
  <c r="AP1079" i="9"/>
  <c r="AQ1078" i="9"/>
  <c r="BA1078" i="9"/>
  <c r="BH1078" i="9"/>
  <c r="BF1078" i="9"/>
  <c r="BN1078" i="9"/>
  <c r="BG1078" i="9"/>
  <c r="BE1078" i="9"/>
  <c r="BM1078" i="9"/>
  <c r="AZ1078" i="9"/>
  <c r="BL1078" i="9"/>
  <c r="AY1078" i="9"/>
  <c r="BK1078" i="9"/>
  <c r="AX1078" i="9"/>
  <c r="BJ1078" i="9"/>
  <c r="AW1078" i="9"/>
  <c r="BD1078" i="9"/>
  <c r="BI1078" i="9"/>
  <c r="BC1078" i="9"/>
  <c r="BB1078" i="9"/>
  <c r="AS1078" i="9"/>
  <c r="AV1078" i="9"/>
  <c r="AT1078" i="9"/>
  <c r="AU1078" i="9"/>
  <c r="AR1078" i="9"/>
  <c r="AP1078" i="9"/>
  <c r="AQ1077" i="9"/>
  <c r="BA1077" i="9"/>
  <c r="BH1077" i="9"/>
  <c r="BF1077" i="9"/>
  <c r="BN1077" i="9"/>
  <c r="BG1077" i="9"/>
  <c r="BE1077" i="9"/>
  <c r="BM1077" i="9"/>
  <c r="AZ1077" i="9"/>
  <c r="BL1077" i="9"/>
  <c r="AY1077" i="9"/>
  <c r="BK1077" i="9"/>
  <c r="AX1077" i="9"/>
  <c r="BJ1077" i="9"/>
  <c r="AW1077" i="9"/>
  <c r="BD1077" i="9"/>
  <c r="BI1077" i="9"/>
  <c r="BC1077" i="9"/>
  <c r="BB1077" i="9"/>
  <c r="AS1077" i="9"/>
  <c r="AV1077" i="9"/>
  <c r="AT1077" i="9"/>
  <c r="AU1077" i="9"/>
  <c r="AR1077" i="9"/>
  <c r="AP1077" i="9"/>
  <c r="AQ1076" i="9"/>
  <c r="BA1076" i="9"/>
  <c r="BH1076" i="9"/>
  <c r="BF1076" i="9"/>
  <c r="BN1076" i="9"/>
  <c r="BG1076" i="9"/>
  <c r="BE1076" i="9"/>
  <c r="BM1076" i="9"/>
  <c r="AZ1076" i="9"/>
  <c r="BL1076" i="9"/>
  <c r="AY1076" i="9"/>
  <c r="BK1076" i="9"/>
  <c r="AX1076" i="9"/>
  <c r="BJ1076" i="9"/>
  <c r="AW1076" i="9"/>
  <c r="BD1076" i="9"/>
  <c r="BI1076" i="9"/>
  <c r="BC1076" i="9"/>
  <c r="BB1076" i="9"/>
  <c r="AS1076" i="9"/>
  <c r="AV1076" i="9"/>
  <c r="AT1076" i="9"/>
  <c r="AU1076" i="9"/>
  <c r="AR1076" i="9"/>
  <c r="AP1076" i="9"/>
  <c r="AQ1075" i="9"/>
  <c r="BA1075" i="9"/>
  <c r="BH1075" i="9"/>
  <c r="BF1075" i="9"/>
  <c r="BN1075" i="9"/>
  <c r="BG1075" i="9"/>
  <c r="BE1075" i="9"/>
  <c r="BM1075" i="9"/>
  <c r="AZ1075" i="9"/>
  <c r="BL1075" i="9"/>
  <c r="AY1075" i="9"/>
  <c r="BK1075" i="9"/>
  <c r="AX1075" i="9"/>
  <c r="BJ1075" i="9"/>
  <c r="AW1075" i="9"/>
  <c r="BD1075" i="9"/>
  <c r="BI1075" i="9"/>
  <c r="BC1075" i="9"/>
  <c r="BB1075" i="9"/>
  <c r="AS1075" i="9"/>
  <c r="AV1075" i="9"/>
  <c r="AT1075" i="9"/>
  <c r="AU1075" i="9"/>
  <c r="AR1075" i="9"/>
  <c r="AP1075" i="9"/>
  <c r="AQ1074" i="9"/>
  <c r="BA1074" i="9"/>
  <c r="BH1074" i="9"/>
  <c r="BF1074" i="9"/>
  <c r="BN1074" i="9"/>
  <c r="BG1074" i="9"/>
  <c r="BE1074" i="9"/>
  <c r="BM1074" i="9"/>
  <c r="AZ1074" i="9"/>
  <c r="BL1074" i="9"/>
  <c r="AY1074" i="9"/>
  <c r="BK1074" i="9"/>
  <c r="AX1074" i="9"/>
  <c r="BJ1074" i="9"/>
  <c r="AW1074" i="9"/>
  <c r="BD1074" i="9"/>
  <c r="BI1074" i="9"/>
  <c r="BC1074" i="9"/>
  <c r="BB1074" i="9"/>
  <c r="AS1074" i="9"/>
  <c r="AV1074" i="9"/>
  <c r="AT1074" i="9"/>
  <c r="AU1074" i="9"/>
  <c r="AR1074" i="9"/>
  <c r="AP1074" i="9"/>
  <c r="AQ1073" i="9"/>
  <c r="BA1073" i="9"/>
  <c r="BH1073" i="9"/>
  <c r="BF1073" i="9"/>
  <c r="BN1073" i="9"/>
  <c r="BG1073" i="9"/>
  <c r="BE1073" i="9"/>
  <c r="BM1073" i="9"/>
  <c r="AZ1073" i="9"/>
  <c r="BL1073" i="9"/>
  <c r="AY1073" i="9"/>
  <c r="BK1073" i="9"/>
  <c r="AX1073" i="9"/>
  <c r="BJ1073" i="9"/>
  <c r="AW1073" i="9"/>
  <c r="BD1073" i="9"/>
  <c r="BI1073" i="9"/>
  <c r="BC1073" i="9"/>
  <c r="BB1073" i="9"/>
  <c r="AS1073" i="9"/>
  <c r="AV1073" i="9"/>
  <c r="AT1073" i="9"/>
  <c r="AU1073" i="9"/>
  <c r="AR1073" i="9"/>
  <c r="AP1073" i="9"/>
  <c r="AQ1072" i="9"/>
  <c r="BA1072" i="9"/>
  <c r="BH1072" i="9"/>
  <c r="BF1072" i="9"/>
  <c r="BN1072" i="9"/>
  <c r="BG1072" i="9"/>
  <c r="BE1072" i="9"/>
  <c r="BM1072" i="9"/>
  <c r="AZ1072" i="9"/>
  <c r="BL1072" i="9"/>
  <c r="AY1072" i="9"/>
  <c r="BK1072" i="9"/>
  <c r="AX1072" i="9"/>
  <c r="BJ1072" i="9"/>
  <c r="AW1072" i="9"/>
  <c r="BD1072" i="9"/>
  <c r="BI1072" i="9"/>
  <c r="BC1072" i="9"/>
  <c r="BB1072" i="9"/>
  <c r="AS1072" i="9"/>
  <c r="AV1072" i="9"/>
  <c r="AT1072" i="9"/>
  <c r="AU1072" i="9"/>
  <c r="AR1072" i="9"/>
  <c r="AP1072" i="9"/>
  <c r="AQ1071" i="9"/>
  <c r="BA1071" i="9"/>
  <c r="BH1071" i="9"/>
  <c r="BF1071" i="9"/>
  <c r="BN1071" i="9"/>
  <c r="BG1071" i="9"/>
  <c r="BE1071" i="9"/>
  <c r="BM1071" i="9"/>
  <c r="AZ1071" i="9"/>
  <c r="BL1071" i="9"/>
  <c r="AY1071" i="9"/>
  <c r="BK1071" i="9"/>
  <c r="AX1071" i="9"/>
  <c r="BJ1071" i="9"/>
  <c r="AW1071" i="9"/>
  <c r="BD1071" i="9"/>
  <c r="BI1071" i="9"/>
  <c r="BC1071" i="9"/>
  <c r="BB1071" i="9"/>
  <c r="AS1071" i="9"/>
  <c r="AV1071" i="9"/>
  <c r="AT1071" i="9"/>
  <c r="AU1071" i="9"/>
  <c r="AR1071" i="9"/>
  <c r="AP1071" i="9"/>
  <c r="AQ1070" i="9"/>
  <c r="BA1070" i="9"/>
  <c r="BH1070" i="9"/>
  <c r="BF1070" i="9"/>
  <c r="BN1070" i="9"/>
  <c r="BG1070" i="9"/>
  <c r="BE1070" i="9"/>
  <c r="BM1070" i="9"/>
  <c r="AZ1070" i="9"/>
  <c r="BL1070" i="9"/>
  <c r="AY1070" i="9"/>
  <c r="BK1070" i="9"/>
  <c r="AX1070" i="9"/>
  <c r="BJ1070" i="9"/>
  <c r="AW1070" i="9"/>
  <c r="BD1070" i="9"/>
  <c r="BI1070" i="9"/>
  <c r="BC1070" i="9"/>
  <c r="BB1070" i="9"/>
  <c r="AS1070" i="9"/>
  <c r="AV1070" i="9"/>
  <c r="AT1070" i="9"/>
  <c r="AU1070" i="9"/>
  <c r="AR1070" i="9"/>
  <c r="AP1070" i="9"/>
  <c r="AQ1069" i="9"/>
  <c r="BA1069" i="9"/>
  <c r="BH1069" i="9"/>
  <c r="BF1069" i="9"/>
  <c r="BN1069" i="9"/>
  <c r="BG1069" i="9"/>
  <c r="BE1069" i="9"/>
  <c r="BM1069" i="9"/>
  <c r="AZ1069" i="9"/>
  <c r="BL1069" i="9"/>
  <c r="AY1069" i="9"/>
  <c r="BK1069" i="9"/>
  <c r="AX1069" i="9"/>
  <c r="BJ1069" i="9"/>
  <c r="AW1069" i="9"/>
  <c r="BD1069" i="9"/>
  <c r="BI1069" i="9"/>
  <c r="BC1069" i="9"/>
  <c r="BB1069" i="9"/>
  <c r="AS1069" i="9"/>
  <c r="AV1069" i="9"/>
  <c r="AT1069" i="9"/>
  <c r="AU1069" i="9"/>
  <c r="AR1069" i="9"/>
  <c r="AP1069" i="9"/>
  <c r="AQ1068" i="9"/>
  <c r="BA1068" i="9"/>
  <c r="BH1068" i="9"/>
  <c r="BF1068" i="9"/>
  <c r="BN1068" i="9"/>
  <c r="BG1068" i="9"/>
  <c r="BE1068" i="9"/>
  <c r="BM1068" i="9"/>
  <c r="AZ1068" i="9"/>
  <c r="BL1068" i="9"/>
  <c r="AY1068" i="9"/>
  <c r="BK1068" i="9"/>
  <c r="AX1068" i="9"/>
  <c r="BJ1068" i="9"/>
  <c r="AW1068" i="9"/>
  <c r="BD1068" i="9"/>
  <c r="BI1068" i="9"/>
  <c r="BC1068" i="9"/>
  <c r="BB1068" i="9"/>
  <c r="AS1068" i="9"/>
  <c r="AV1068" i="9"/>
  <c r="AT1068" i="9"/>
  <c r="AU1068" i="9"/>
  <c r="AR1068" i="9"/>
  <c r="AP1068" i="9"/>
  <c r="AQ1067" i="9"/>
  <c r="BA1067" i="9"/>
  <c r="BH1067" i="9"/>
  <c r="BF1067" i="9"/>
  <c r="BN1067" i="9"/>
  <c r="BG1067" i="9"/>
  <c r="BE1067" i="9"/>
  <c r="BM1067" i="9"/>
  <c r="AZ1067" i="9"/>
  <c r="BL1067" i="9"/>
  <c r="AY1067" i="9"/>
  <c r="BK1067" i="9"/>
  <c r="AX1067" i="9"/>
  <c r="BJ1067" i="9"/>
  <c r="AW1067" i="9"/>
  <c r="BD1067" i="9"/>
  <c r="BI1067" i="9"/>
  <c r="BC1067" i="9"/>
  <c r="BB1067" i="9"/>
  <c r="AS1067" i="9"/>
  <c r="AV1067" i="9"/>
  <c r="AT1067" i="9"/>
  <c r="AU1067" i="9"/>
  <c r="AR1067" i="9"/>
  <c r="AP1067" i="9"/>
  <c r="AQ1066" i="9"/>
  <c r="BA1066" i="9"/>
  <c r="BH1066" i="9"/>
  <c r="BF1066" i="9"/>
  <c r="BN1066" i="9"/>
  <c r="BG1066" i="9"/>
  <c r="BE1066" i="9"/>
  <c r="BM1066" i="9"/>
  <c r="AZ1066" i="9"/>
  <c r="BL1066" i="9"/>
  <c r="AY1066" i="9"/>
  <c r="BK1066" i="9"/>
  <c r="AX1066" i="9"/>
  <c r="BJ1066" i="9"/>
  <c r="AW1066" i="9"/>
  <c r="BD1066" i="9"/>
  <c r="BI1066" i="9"/>
  <c r="BC1066" i="9"/>
  <c r="BB1066" i="9"/>
  <c r="AS1066" i="9"/>
  <c r="AV1066" i="9"/>
  <c r="AT1066" i="9"/>
  <c r="AU1066" i="9"/>
  <c r="AR1066" i="9"/>
  <c r="AP1066" i="9"/>
  <c r="AQ1065" i="9"/>
  <c r="BA1065" i="9"/>
  <c r="BH1065" i="9"/>
  <c r="BF1065" i="9"/>
  <c r="BN1065" i="9"/>
  <c r="BG1065" i="9"/>
  <c r="BE1065" i="9"/>
  <c r="BM1065" i="9"/>
  <c r="AZ1065" i="9"/>
  <c r="BL1065" i="9"/>
  <c r="AY1065" i="9"/>
  <c r="BK1065" i="9"/>
  <c r="AX1065" i="9"/>
  <c r="BJ1065" i="9"/>
  <c r="AW1065" i="9"/>
  <c r="BD1065" i="9"/>
  <c r="BI1065" i="9"/>
  <c r="BC1065" i="9"/>
  <c r="BB1065" i="9"/>
  <c r="AS1065" i="9"/>
  <c r="AV1065" i="9"/>
  <c r="AT1065" i="9"/>
  <c r="AU1065" i="9"/>
  <c r="AR1065" i="9"/>
  <c r="AP1065" i="9"/>
  <c r="AQ1064" i="9"/>
  <c r="BA1064" i="9"/>
  <c r="BH1064" i="9"/>
  <c r="BF1064" i="9"/>
  <c r="BN1064" i="9"/>
  <c r="BG1064" i="9"/>
  <c r="BE1064" i="9"/>
  <c r="BM1064" i="9"/>
  <c r="AZ1064" i="9"/>
  <c r="BL1064" i="9"/>
  <c r="AY1064" i="9"/>
  <c r="BK1064" i="9"/>
  <c r="AX1064" i="9"/>
  <c r="BJ1064" i="9"/>
  <c r="AW1064" i="9"/>
  <c r="BD1064" i="9"/>
  <c r="BI1064" i="9"/>
  <c r="BC1064" i="9"/>
  <c r="BB1064" i="9"/>
  <c r="AS1064" i="9"/>
  <c r="AV1064" i="9"/>
  <c r="AT1064" i="9"/>
  <c r="AU1064" i="9"/>
  <c r="AR1064" i="9"/>
  <c r="AP1064" i="9"/>
  <c r="AQ1063" i="9"/>
  <c r="BA1063" i="9"/>
  <c r="BH1063" i="9"/>
  <c r="BF1063" i="9"/>
  <c r="BN1063" i="9"/>
  <c r="BG1063" i="9"/>
  <c r="BE1063" i="9"/>
  <c r="BM1063" i="9"/>
  <c r="AZ1063" i="9"/>
  <c r="BL1063" i="9"/>
  <c r="AY1063" i="9"/>
  <c r="BK1063" i="9"/>
  <c r="AX1063" i="9"/>
  <c r="BJ1063" i="9"/>
  <c r="AW1063" i="9"/>
  <c r="BD1063" i="9"/>
  <c r="BI1063" i="9"/>
  <c r="BC1063" i="9"/>
  <c r="BB1063" i="9"/>
  <c r="AS1063" i="9"/>
  <c r="AV1063" i="9"/>
  <c r="AT1063" i="9"/>
  <c r="AU1063" i="9"/>
  <c r="AR1063" i="9"/>
  <c r="AP1063" i="9"/>
  <c r="AQ1062" i="9"/>
  <c r="BA1062" i="9"/>
  <c r="BH1062" i="9"/>
  <c r="BF1062" i="9"/>
  <c r="BN1062" i="9"/>
  <c r="BG1062" i="9"/>
  <c r="BE1062" i="9"/>
  <c r="BM1062" i="9"/>
  <c r="AZ1062" i="9"/>
  <c r="BL1062" i="9"/>
  <c r="AY1062" i="9"/>
  <c r="BK1062" i="9"/>
  <c r="AX1062" i="9"/>
  <c r="BJ1062" i="9"/>
  <c r="AW1062" i="9"/>
  <c r="BD1062" i="9"/>
  <c r="BI1062" i="9"/>
  <c r="BC1062" i="9"/>
  <c r="BB1062" i="9"/>
  <c r="AS1062" i="9"/>
  <c r="AV1062" i="9"/>
  <c r="AT1062" i="9"/>
  <c r="AU1062" i="9"/>
  <c r="AR1062" i="9"/>
  <c r="AP1062" i="9"/>
  <c r="AQ1061" i="9"/>
  <c r="BA1061" i="9"/>
  <c r="BH1061" i="9"/>
  <c r="BF1061" i="9"/>
  <c r="BN1061" i="9"/>
  <c r="BG1061" i="9"/>
  <c r="BE1061" i="9"/>
  <c r="BM1061" i="9"/>
  <c r="AZ1061" i="9"/>
  <c r="BL1061" i="9"/>
  <c r="AY1061" i="9"/>
  <c r="BK1061" i="9"/>
  <c r="AX1061" i="9"/>
  <c r="BJ1061" i="9"/>
  <c r="AW1061" i="9"/>
  <c r="BD1061" i="9"/>
  <c r="BI1061" i="9"/>
  <c r="BC1061" i="9"/>
  <c r="BB1061" i="9"/>
  <c r="AS1061" i="9"/>
  <c r="AV1061" i="9"/>
  <c r="AT1061" i="9"/>
  <c r="AU1061" i="9"/>
  <c r="AR1061" i="9"/>
  <c r="AP1061" i="9"/>
  <c r="AQ1060" i="9"/>
  <c r="BA1060" i="9"/>
  <c r="BH1060" i="9"/>
  <c r="BF1060" i="9"/>
  <c r="BN1060" i="9"/>
  <c r="BG1060" i="9"/>
  <c r="BE1060" i="9"/>
  <c r="BM1060" i="9"/>
  <c r="AZ1060" i="9"/>
  <c r="BL1060" i="9"/>
  <c r="AY1060" i="9"/>
  <c r="BK1060" i="9"/>
  <c r="AX1060" i="9"/>
  <c r="BJ1060" i="9"/>
  <c r="AW1060" i="9"/>
  <c r="BD1060" i="9"/>
  <c r="BI1060" i="9"/>
  <c r="BC1060" i="9"/>
  <c r="BB1060" i="9"/>
  <c r="AS1060" i="9"/>
  <c r="AV1060" i="9"/>
  <c r="AT1060" i="9"/>
  <c r="AU1060" i="9"/>
  <c r="AR1060" i="9"/>
  <c r="AP1060" i="9"/>
  <c r="AQ1059" i="9"/>
  <c r="BA1059" i="9"/>
  <c r="BH1059" i="9"/>
  <c r="BF1059" i="9"/>
  <c r="BN1059" i="9"/>
  <c r="BG1059" i="9"/>
  <c r="BE1059" i="9"/>
  <c r="BM1059" i="9"/>
  <c r="AZ1059" i="9"/>
  <c r="BL1059" i="9"/>
  <c r="AY1059" i="9"/>
  <c r="BK1059" i="9"/>
  <c r="AX1059" i="9"/>
  <c r="BJ1059" i="9"/>
  <c r="AW1059" i="9"/>
  <c r="BD1059" i="9"/>
  <c r="BI1059" i="9"/>
  <c r="BC1059" i="9"/>
  <c r="BB1059" i="9"/>
  <c r="AS1059" i="9"/>
  <c r="AV1059" i="9"/>
  <c r="AT1059" i="9"/>
  <c r="AU1059" i="9"/>
  <c r="AR1059" i="9"/>
  <c r="AP1059" i="9"/>
  <c r="AQ1058" i="9"/>
  <c r="BA1058" i="9"/>
  <c r="BH1058" i="9"/>
  <c r="BF1058" i="9"/>
  <c r="BN1058" i="9"/>
  <c r="BG1058" i="9"/>
  <c r="BE1058" i="9"/>
  <c r="BM1058" i="9"/>
  <c r="AZ1058" i="9"/>
  <c r="BL1058" i="9"/>
  <c r="AY1058" i="9"/>
  <c r="BK1058" i="9"/>
  <c r="AX1058" i="9"/>
  <c r="BJ1058" i="9"/>
  <c r="AW1058" i="9"/>
  <c r="BD1058" i="9"/>
  <c r="BI1058" i="9"/>
  <c r="BC1058" i="9"/>
  <c r="BB1058" i="9"/>
  <c r="AS1058" i="9"/>
  <c r="AV1058" i="9"/>
  <c r="AT1058" i="9"/>
  <c r="AU1058" i="9"/>
  <c r="AR1058" i="9"/>
  <c r="AP1058" i="9"/>
  <c r="AQ1057" i="9"/>
  <c r="BA1057" i="9"/>
  <c r="BH1057" i="9"/>
  <c r="BF1057" i="9"/>
  <c r="BN1057" i="9"/>
  <c r="BG1057" i="9"/>
  <c r="BE1057" i="9"/>
  <c r="BM1057" i="9"/>
  <c r="AZ1057" i="9"/>
  <c r="BL1057" i="9"/>
  <c r="AY1057" i="9"/>
  <c r="BK1057" i="9"/>
  <c r="AX1057" i="9"/>
  <c r="BJ1057" i="9"/>
  <c r="AW1057" i="9"/>
  <c r="BD1057" i="9"/>
  <c r="BI1057" i="9"/>
  <c r="BC1057" i="9"/>
  <c r="BB1057" i="9"/>
  <c r="AS1057" i="9"/>
  <c r="AV1057" i="9"/>
  <c r="AT1057" i="9"/>
  <c r="AU1057" i="9"/>
  <c r="AR1057" i="9"/>
  <c r="AP1057" i="9"/>
  <c r="AQ1056" i="9"/>
  <c r="BA1056" i="9"/>
  <c r="BH1056" i="9"/>
  <c r="BF1056" i="9"/>
  <c r="BN1056" i="9"/>
  <c r="BG1056" i="9"/>
  <c r="BE1056" i="9"/>
  <c r="BM1056" i="9"/>
  <c r="AZ1056" i="9"/>
  <c r="BL1056" i="9"/>
  <c r="AY1056" i="9"/>
  <c r="BK1056" i="9"/>
  <c r="AX1056" i="9"/>
  <c r="BJ1056" i="9"/>
  <c r="AW1056" i="9"/>
  <c r="BD1056" i="9"/>
  <c r="BI1056" i="9"/>
  <c r="BC1056" i="9"/>
  <c r="BB1056" i="9"/>
  <c r="AS1056" i="9"/>
  <c r="AV1056" i="9"/>
  <c r="AT1056" i="9"/>
  <c r="AU1056" i="9"/>
  <c r="AR1056" i="9"/>
  <c r="AP1056" i="9"/>
  <c r="AQ1055" i="9"/>
  <c r="BA1055" i="9"/>
  <c r="BH1055" i="9"/>
  <c r="BF1055" i="9"/>
  <c r="BN1055" i="9"/>
  <c r="BG1055" i="9"/>
  <c r="BE1055" i="9"/>
  <c r="BM1055" i="9"/>
  <c r="AZ1055" i="9"/>
  <c r="BL1055" i="9"/>
  <c r="AY1055" i="9"/>
  <c r="BK1055" i="9"/>
  <c r="AX1055" i="9"/>
  <c r="BJ1055" i="9"/>
  <c r="AW1055" i="9"/>
  <c r="BD1055" i="9"/>
  <c r="BI1055" i="9"/>
  <c r="BC1055" i="9"/>
  <c r="BB1055" i="9"/>
  <c r="AS1055" i="9"/>
  <c r="AV1055" i="9"/>
  <c r="AT1055" i="9"/>
  <c r="AU1055" i="9"/>
  <c r="AR1055" i="9"/>
  <c r="AP1055" i="9"/>
  <c r="AQ1054" i="9"/>
  <c r="BA1054" i="9"/>
  <c r="BH1054" i="9"/>
  <c r="BF1054" i="9"/>
  <c r="BN1054" i="9"/>
  <c r="BG1054" i="9"/>
  <c r="BE1054" i="9"/>
  <c r="BM1054" i="9"/>
  <c r="AZ1054" i="9"/>
  <c r="BL1054" i="9"/>
  <c r="AY1054" i="9"/>
  <c r="BK1054" i="9"/>
  <c r="AX1054" i="9"/>
  <c r="BJ1054" i="9"/>
  <c r="AW1054" i="9"/>
  <c r="BD1054" i="9"/>
  <c r="BI1054" i="9"/>
  <c r="BC1054" i="9"/>
  <c r="BB1054" i="9"/>
  <c r="AS1054" i="9"/>
  <c r="AV1054" i="9"/>
  <c r="AT1054" i="9"/>
  <c r="AU1054" i="9"/>
  <c r="AR1054" i="9"/>
  <c r="AP1054" i="9"/>
  <c r="AQ1053" i="9"/>
  <c r="BA1053" i="9"/>
  <c r="BH1053" i="9"/>
  <c r="BF1053" i="9"/>
  <c r="BN1053" i="9"/>
  <c r="BG1053" i="9"/>
  <c r="BE1053" i="9"/>
  <c r="BM1053" i="9"/>
  <c r="AZ1053" i="9"/>
  <c r="BL1053" i="9"/>
  <c r="AY1053" i="9"/>
  <c r="BK1053" i="9"/>
  <c r="AX1053" i="9"/>
  <c r="BJ1053" i="9"/>
  <c r="AW1053" i="9"/>
  <c r="BD1053" i="9"/>
  <c r="BI1053" i="9"/>
  <c r="BC1053" i="9"/>
  <c r="BB1053" i="9"/>
  <c r="AS1053" i="9"/>
  <c r="AV1053" i="9"/>
  <c r="AT1053" i="9"/>
  <c r="AU1053" i="9"/>
  <c r="AR1053" i="9"/>
  <c r="AP1053" i="9"/>
  <c r="AQ1052" i="9"/>
  <c r="BA1052" i="9"/>
  <c r="BH1052" i="9"/>
  <c r="BF1052" i="9"/>
  <c r="BN1052" i="9"/>
  <c r="BG1052" i="9"/>
  <c r="BE1052" i="9"/>
  <c r="BM1052" i="9"/>
  <c r="AZ1052" i="9"/>
  <c r="BL1052" i="9"/>
  <c r="AY1052" i="9"/>
  <c r="BK1052" i="9"/>
  <c r="AX1052" i="9"/>
  <c r="BJ1052" i="9"/>
  <c r="AW1052" i="9"/>
  <c r="BD1052" i="9"/>
  <c r="BI1052" i="9"/>
  <c r="BC1052" i="9"/>
  <c r="BB1052" i="9"/>
  <c r="AS1052" i="9"/>
  <c r="AV1052" i="9"/>
  <c r="AT1052" i="9"/>
  <c r="AU1052" i="9"/>
  <c r="AR1052" i="9"/>
  <c r="AP1052" i="9"/>
  <c r="AQ1051" i="9"/>
  <c r="BA1051" i="9"/>
  <c r="BH1051" i="9"/>
  <c r="BF1051" i="9"/>
  <c r="BN1051" i="9"/>
  <c r="BG1051" i="9"/>
  <c r="BE1051" i="9"/>
  <c r="BM1051" i="9"/>
  <c r="AZ1051" i="9"/>
  <c r="BL1051" i="9"/>
  <c r="AY1051" i="9"/>
  <c r="BK1051" i="9"/>
  <c r="AX1051" i="9"/>
  <c r="BJ1051" i="9"/>
  <c r="AW1051" i="9"/>
  <c r="BD1051" i="9"/>
  <c r="BI1051" i="9"/>
  <c r="BC1051" i="9"/>
  <c r="BB1051" i="9"/>
  <c r="AS1051" i="9"/>
  <c r="AV1051" i="9"/>
  <c r="AT1051" i="9"/>
  <c r="AU1051" i="9"/>
  <c r="AR1051" i="9"/>
  <c r="AP1051" i="9"/>
  <c r="AQ1050" i="9"/>
  <c r="BA1050" i="9"/>
  <c r="BH1050" i="9"/>
  <c r="BF1050" i="9"/>
  <c r="BN1050" i="9"/>
  <c r="BG1050" i="9"/>
  <c r="BE1050" i="9"/>
  <c r="BM1050" i="9"/>
  <c r="AZ1050" i="9"/>
  <c r="BL1050" i="9"/>
  <c r="AY1050" i="9"/>
  <c r="BK1050" i="9"/>
  <c r="AX1050" i="9"/>
  <c r="BJ1050" i="9"/>
  <c r="AW1050" i="9"/>
  <c r="BD1050" i="9"/>
  <c r="BI1050" i="9"/>
  <c r="BC1050" i="9"/>
  <c r="BB1050" i="9"/>
  <c r="AS1050" i="9"/>
  <c r="AV1050" i="9"/>
  <c r="AT1050" i="9"/>
  <c r="AU1050" i="9"/>
  <c r="AR1050" i="9"/>
  <c r="AP1050" i="9"/>
  <c r="AQ1049" i="9"/>
  <c r="BA1049" i="9"/>
  <c r="BH1049" i="9"/>
  <c r="BF1049" i="9"/>
  <c r="BN1049" i="9"/>
  <c r="BG1049" i="9"/>
  <c r="BE1049" i="9"/>
  <c r="BM1049" i="9"/>
  <c r="AZ1049" i="9"/>
  <c r="BL1049" i="9"/>
  <c r="AY1049" i="9"/>
  <c r="BK1049" i="9"/>
  <c r="AX1049" i="9"/>
  <c r="BJ1049" i="9"/>
  <c r="AW1049" i="9"/>
  <c r="BD1049" i="9"/>
  <c r="BI1049" i="9"/>
  <c r="BC1049" i="9"/>
  <c r="BB1049" i="9"/>
  <c r="AS1049" i="9"/>
  <c r="AV1049" i="9"/>
  <c r="AT1049" i="9"/>
  <c r="AU1049" i="9"/>
  <c r="AR1049" i="9"/>
  <c r="AP1049" i="9"/>
  <c r="AQ1048" i="9"/>
  <c r="BA1048" i="9"/>
  <c r="BH1048" i="9"/>
  <c r="BF1048" i="9"/>
  <c r="BN1048" i="9"/>
  <c r="BG1048" i="9"/>
  <c r="BE1048" i="9"/>
  <c r="BM1048" i="9"/>
  <c r="AZ1048" i="9"/>
  <c r="BL1048" i="9"/>
  <c r="AY1048" i="9"/>
  <c r="BK1048" i="9"/>
  <c r="AX1048" i="9"/>
  <c r="BJ1048" i="9"/>
  <c r="AW1048" i="9"/>
  <c r="BD1048" i="9"/>
  <c r="BI1048" i="9"/>
  <c r="BC1048" i="9"/>
  <c r="BB1048" i="9"/>
  <c r="AS1048" i="9"/>
  <c r="AV1048" i="9"/>
  <c r="AT1048" i="9"/>
  <c r="AU1048" i="9"/>
  <c r="AR1048" i="9"/>
  <c r="AP1048" i="9"/>
  <c r="AQ1047" i="9"/>
  <c r="BA1047" i="9"/>
  <c r="BH1047" i="9"/>
  <c r="BF1047" i="9"/>
  <c r="BN1047" i="9"/>
  <c r="BG1047" i="9"/>
  <c r="BE1047" i="9"/>
  <c r="BM1047" i="9"/>
  <c r="AZ1047" i="9"/>
  <c r="BL1047" i="9"/>
  <c r="AY1047" i="9"/>
  <c r="BK1047" i="9"/>
  <c r="AX1047" i="9"/>
  <c r="BJ1047" i="9"/>
  <c r="AW1047" i="9"/>
  <c r="BD1047" i="9"/>
  <c r="BI1047" i="9"/>
  <c r="BC1047" i="9"/>
  <c r="BB1047" i="9"/>
  <c r="AS1047" i="9"/>
  <c r="AV1047" i="9"/>
  <c r="AT1047" i="9"/>
  <c r="AU1047" i="9"/>
  <c r="AR1047" i="9"/>
  <c r="AP1047" i="9"/>
  <c r="AQ1046" i="9"/>
  <c r="BA1046" i="9"/>
  <c r="BH1046" i="9"/>
  <c r="BF1046" i="9"/>
  <c r="BN1046" i="9"/>
  <c r="BG1046" i="9"/>
  <c r="BE1046" i="9"/>
  <c r="BM1046" i="9"/>
  <c r="AZ1046" i="9"/>
  <c r="BL1046" i="9"/>
  <c r="AY1046" i="9"/>
  <c r="BK1046" i="9"/>
  <c r="AX1046" i="9"/>
  <c r="BJ1046" i="9"/>
  <c r="AW1046" i="9"/>
  <c r="BD1046" i="9"/>
  <c r="BI1046" i="9"/>
  <c r="BC1046" i="9"/>
  <c r="BB1046" i="9"/>
  <c r="AS1046" i="9"/>
  <c r="AV1046" i="9"/>
  <c r="AT1046" i="9"/>
  <c r="AU1046" i="9"/>
  <c r="AR1046" i="9"/>
  <c r="AP1046" i="9"/>
  <c r="AQ1045" i="9"/>
  <c r="BA1045" i="9"/>
  <c r="BH1045" i="9"/>
  <c r="BF1045" i="9"/>
  <c r="BN1045" i="9"/>
  <c r="BG1045" i="9"/>
  <c r="BE1045" i="9"/>
  <c r="BM1045" i="9"/>
  <c r="AZ1045" i="9"/>
  <c r="BL1045" i="9"/>
  <c r="AY1045" i="9"/>
  <c r="BK1045" i="9"/>
  <c r="AX1045" i="9"/>
  <c r="BJ1045" i="9"/>
  <c r="AW1045" i="9"/>
  <c r="BD1045" i="9"/>
  <c r="BI1045" i="9"/>
  <c r="BC1045" i="9"/>
  <c r="BB1045" i="9"/>
  <c r="AS1045" i="9"/>
  <c r="AV1045" i="9"/>
  <c r="AT1045" i="9"/>
  <c r="AU1045" i="9"/>
  <c r="AR1045" i="9"/>
  <c r="AP1045" i="9"/>
  <c r="AQ1044" i="9"/>
  <c r="BA1044" i="9"/>
  <c r="BH1044" i="9"/>
  <c r="BF1044" i="9"/>
  <c r="BN1044" i="9"/>
  <c r="BG1044" i="9"/>
  <c r="BE1044" i="9"/>
  <c r="BM1044" i="9"/>
  <c r="AZ1044" i="9"/>
  <c r="BL1044" i="9"/>
  <c r="AY1044" i="9"/>
  <c r="BK1044" i="9"/>
  <c r="AX1044" i="9"/>
  <c r="BJ1044" i="9"/>
  <c r="AW1044" i="9"/>
  <c r="BD1044" i="9"/>
  <c r="BI1044" i="9"/>
  <c r="BC1044" i="9"/>
  <c r="BB1044" i="9"/>
  <c r="AS1044" i="9"/>
  <c r="AV1044" i="9"/>
  <c r="AT1044" i="9"/>
  <c r="AU1044" i="9"/>
  <c r="AR1044" i="9"/>
  <c r="AP1044" i="9"/>
  <c r="AQ1043" i="9"/>
  <c r="BA1043" i="9"/>
  <c r="BH1043" i="9"/>
  <c r="BF1043" i="9"/>
  <c r="BN1043" i="9"/>
  <c r="BG1043" i="9"/>
  <c r="BE1043" i="9"/>
  <c r="BM1043" i="9"/>
  <c r="AZ1043" i="9"/>
  <c r="BL1043" i="9"/>
  <c r="AY1043" i="9"/>
  <c r="BK1043" i="9"/>
  <c r="AX1043" i="9"/>
  <c r="BJ1043" i="9"/>
  <c r="AW1043" i="9"/>
  <c r="BD1043" i="9"/>
  <c r="BI1043" i="9"/>
  <c r="BC1043" i="9"/>
  <c r="BB1043" i="9"/>
  <c r="AS1043" i="9"/>
  <c r="AV1043" i="9"/>
  <c r="AT1043" i="9"/>
  <c r="AU1043" i="9"/>
  <c r="AR1043" i="9"/>
  <c r="AP1043" i="9"/>
  <c r="AQ1042" i="9"/>
  <c r="BA1042" i="9"/>
  <c r="BH1042" i="9"/>
  <c r="BF1042" i="9"/>
  <c r="BN1042" i="9"/>
  <c r="BG1042" i="9"/>
  <c r="BE1042" i="9"/>
  <c r="BM1042" i="9"/>
  <c r="AZ1042" i="9"/>
  <c r="BL1042" i="9"/>
  <c r="AY1042" i="9"/>
  <c r="BK1042" i="9"/>
  <c r="AX1042" i="9"/>
  <c r="BJ1042" i="9"/>
  <c r="AW1042" i="9"/>
  <c r="BD1042" i="9"/>
  <c r="BI1042" i="9"/>
  <c r="BC1042" i="9"/>
  <c r="BB1042" i="9"/>
  <c r="AS1042" i="9"/>
  <c r="AV1042" i="9"/>
  <c r="AT1042" i="9"/>
  <c r="AU1042" i="9"/>
  <c r="AR1042" i="9"/>
  <c r="AP1042" i="9"/>
  <c r="AQ1041" i="9"/>
  <c r="BA1041" i="9"/>
  <c r="BH1041" i="9"/>
  <c r="BF1041" i="9"/>
  <c r="BN1041" i="9"/>
  <c r="BG1041" i="9"/>
  <c r="BE1041" i="9"/>
  <c r="BM1041" i="9"/>
  <c r="AZ1041" i="9"/>
  <c r="BL1041" i="9"/>
  <c r="AY1041" i="9"/>
  <c r="BK1041" i="9"/>
  <c r="AX1041" i="9"/>
  <c r="BJ1041" i="9"/>
  <c r="AW1041" i="9"/>
  <c r="BD1041" i="9"/>
  <c r="BI1041" i="9"/>
  <c r="BC1041" i="9"/>
  <c r="BB1041" i="9"/>
  <c r="AS1041" i="9"/>
  <c r="AV1041" i="9"/>
  <c r="AT1041" i="9"/>
  <c r="AU1041" i="9"/>
  <c r="AR1041" i="9"/>
  <c r="AP1041" i="9"/>
  <c r="AQ1040" i="9"/>
  <c r="BA1040" i="9"/>
  <c r="BH1040" i="9"/>
  <c r="BF1040" i="9"/>
  <c r="BN1040" i="9"/>
  <c r="BG1040" i="9"/>
  <c r="BE1040" i="9"/>
  <c r="BM1040" i="9"/>
  <c r="AZ1040" i="9"/>
  <c r="BL1040" i="9"/>
  <c r="AY1040" i="9"/>
  <c r="BK1040" i="9"/>
  <c r="AX1040" i="9"/>
  <c r="BJ1040" i="9"/>
  <c r="AW1040" i="9"/>
  <c r="BD1040" i="9"/>
  <c r="BI1040" i="9"/>
  <c r="BC1040" i="9"/>
  <c r="BB1040" i="9"/>
  <c r="AS1040" i="9"/>
  <c r="AV1040" i="9"/>
  <c r="AT1040" i="9"/>
  <c r="AU1040" i="9"/>
  <c r="AR1040" i="9"/>
  <c r="AP1040" i="9"/>
  <c r="AQ1039" i="9"/>
  <c r="BA1039" i="9"/>
  <c r="BH1039" i="9"/>
  <c r="BF1039" i="9"/>
  <c r="BN1039" i="9"/>
  <c r="BG1039" i="9"/>
  <c r="BE1039" i="9"/>
  <c r="BM1039" i="9"/>
  <c r="AZ1039" i="9"/>
  <c r="BL1039" i="9"/>
  <c r="AY1039" i="9"/>
  <c r="BK1039" i="9"/>
  <c r="AX1039" i="9"/>
  <c r="BJ1039" i="9"/>
  <c r="AW1039" i="9"/>
  <c r="BD1039" i="9"/>
  <c r="BI1039" i="9"/>
  <c r="BC1039" i="9"/>
  <c r="BB1039" i="9"/>
  <c r="AS1039" i="9"/>
  <c r="AV1039" i="9"/>
  <c r="AT1039" i="9"/>
  <c r="AU1039" i="9"/>
  <c r="AR1039" i="9"/>
  <c r="AP1039" i="9"/>
  <c r="AQ1038" i="9"/>
  <c r="BA1038" i="9"/>
  <c r="BH1038" i="9"/>
  <c r="BF1038" i="9"/>
  <c r="BN1038" i="9"/>
  <c r="BG1038" i="9"/>
  <c r="BE1038" i="9"/>
  <c r="BM1038" i="9"/>
  <c r="AZ1038" i="9"/>
  <c r="BL1038" i="9"/>
  <c r="AY1038" i="9"/>
  <c r="BK1038" i="9"/>
  <c r="AX1038" i="9"/>
  <c r="BJ1038" i="9"/>
  <c r="AW1038" i="9"/>
  <c r="BD1038" i="9"/>
  <c r="BI1038" i="9"/>
  <c r="BC1038" i="9"/>
  <c r="BB1038" i="9"/>
  <c r="AS1038" i="9"/>
  <c r="AV1038" i="9"/>
  <c r="AT1038" i="9"/>
  <c r="AU1038" i="9"/>
  <c r="AR1038" i="9"/>
  <c r="AP1038" i="9"/>
  <c r="AQ1037" i="9"/>
  <c r="BA1037" i="9"/>
  <c r="BH1037" i="9"/>
  <c r="BF1037" i="9"/>
  <c r="BN1037" i="9"/>
  <c r="BG1037" i="9"/>
  <c r="BE1037" i="9"/>
  <c r="BM1037" i="9"/>
  <c r="AZ1037" i="9"/>
  <c r="BL1037" i="9"/>
  <c r="AY1037" i="9"/>
  <c r="BK1037" i="9"/>
  <c r="AX1037" i="9"/>
  <c r="BJ1037" i="9"/>
  <c r="AW1037" i="9"/>
  <c r="BD1037" i="9"/>
  <c r="BI1037" i="9"/>
  <c r="BC1037" i="9"/>
  <c r="BB1037" i="9"/>
  <c r="AS1037" i="9"/>
  <c r="AV1037" i="9"/>
  <c r="AT1037" i="9"/>
  <c r="AU1037" i="9"/>
  <c r="AR1037" i="9"/>
  <c r="AP1037" i="9"/>
  <c r="AQ1036" i="9"/>
  <c r="BA1036" i="9"/>
  <c r="BH1036" i="9"/>
  <c r="BF1036" i="9"/>
  <c r="BN1036" i="9"/>
  <c r="BG1036" i="9"/>
  <c r="BE1036" i="9"/>
  <c r="BM1036" i="9"/>
  <c r="AZ1036" i="9"/>
  <c r="BL1036" i="9"/>
  <c r="AY1036" i="9"/>
  <c r="BK1036" i="9"/>
  <c r="AX1036" i="9"/>
  <c r="BJ1036" i="9"/>
  <c r="AW1036" i="9"/>
  <c r="BD1036" i="9"/>
  <c r="BI1036" i="9"/>
  <c r="BC1036" i="9"/>
  <c r="BB1036" i="9"/>
  <c r="AS1036" i="9"/>
  <c r="AV1036" i="9"/>
  <c r="AT1036" i="9"/>
  <c r="AU1036" i="9"/>
  <c r="AR1036" i="9"/>
  <c r="AP1036" i="9"/>
  <c r="AQ1035" i="9"/>
  <c r="BA1035" i="9"/>
  <c r="BH1035" i="9"/>
  <c r="BF1035" i="9"/>
  <c r="BN1035" i="9"/>
  <c r="BG1035" i="9"/>
  <c r="BE1035" i="9"/>
  <c r="BM1035" i="9"/>
  <c r="AZ1035" i="9"/>
  <c r="BL1035" i="9"/>
  <c r="AY1035" i="9"/>
  <c r="BK1035" i="9"/>
  <c r="AX1035" i="9"/>
  <c r="BJ1035" i="9"/>
  <c r="AW1035" i="9"/>
  <c r="BD1035" i="9"/>
  <c r="BI1035" i="9"/>
  <c r="BC1035" i="9"/>
  <c r="BB1035" i="9"/>
  <c r="AS1035" i="9"/>
  <c r="AV1035" i="9"/>
  <c r="AT1035" i="9"/>
  <c r="AU1035" i="9"/>
  <c r="AR1035" i="9"/>
  <c r="AP1035" i="9"/>
  <c r="AQ1034" i="9"/>
  <c r="BA1034" i="9"/>
  <c r="BH1034" i="9"/>
  <c r="BF1034" i="9"/>
  <c r="BN1034" i="9"/>
  <c r="BG1034" i="9"/>
  <c r="BE1034" i="9"/>
  <c r="BM1034" i="9"/>
  <c r="AZ1034" i="9"/>
  <c r="BL1034" i="9"/>
  <c r="AY1034" i="9"/>
  <c r="BK1034" i="9"/>
  <c r="AX1034" i="9"/>
  <c r="BJ1034" i="9"/>
  <c r="AW1034" i="9"/>
  <c r="BD1034" i="9"/>
  <c r="BI1034" i="9"/>
  <c r="BC1034" i="9"/>
  <c r="BB1034" i="9"/>
  <c r="AS1034" i="9"/>
  <c r="AV1034" i="9"/>
  <c r="AT1034" i="9"/>
  <c r="AU1034" i="9"/>
  <c r="AR1034" i="9"/>
  <c r="AP1034" i="9"/>
  <c r="AQ1033" i="9"/>
  <c r="BA1033" i="9"/>
  <c r="BH1033" i="9"/>
  <c r="BF1033" i="9"/>
  <c r="BN1033" i="9"/>
  <c r="BG1033" i="9"/>
  <c r="BE1033" i="9"/>
  <c r="BM1033" i="9"/>
  <c r="AZ1033" i="9"/>
  <c r="BL1033" i="9"/>
  <c r="AY1033" i="9"/>
  <c r="BK1033" i="9"/>
  <c r="AX1033" i="9"/>
  <c r="BJ1033" i="9"/>
  <c r="AW1033" i="9"/>
  <c r="BD1033" i="9"/>
  <c r="BI1033" i="9"/>
  <c r="BC1033" i="9"/>
  <c r="BB1033" i="9"/>
  <c r="AS1033" i="9"/>
  <c r="AV1033" i="9"/>
  <c r="AT1033" i="9"/>
  <c r="AU1033" i="9"/>
  <c r="AR1033" i="9"/>
  <c r="AP1033" i="9"/>
  <c r="AQ1032" i="9"/>
  <c r="BA1032" i="9"/>
  <c r="BH1032" i="9"/>
  <c r="BF1032" i="9"/>
  <c r="BN1032" i="9"/>
  <c r="BG1032" i="9"/>
  <c r="BE1032" i="9"/>
  <c r="BM1032" i="9"/>
  <c r="AZ1032" i="9"/>
  <c r="BL1032" i="9"/>
  <c r="AY1032" i="9"/>
  <c r="BK1032" i="9"/>
  <c r="AX1032" i="9"/>
  <c r="BJ1032" i="9"/>
  <c r="AW1032" i="9"/>
  <c r="BD1032" i="9"/>
  <c r="BI1032" i="9"/>
  <c r="BC1032" i="9"/>
  <c r="BB1032" i="9"/>
  <c r="AS1032" i="9"/>
  <c r="AV1032" i="9"/>
  <c r="AT1032" i="9"/>
  <c r="AU1032" i="9"/>
  <c r="AR1032" i="9"/>
  <c r="AP1032" i="9"/>
  <c r="AQ1031" i="9"/>
  <c r="BA1031" i="9"/>
  <c r="BH1031" i="9"/>
  <c r="BF1031" i="9"/>
  <c r="BN1031" i="9"/>
  <c r="BG1031" i="9"/>
  <c r="BE1031" i="9"/>
  <c r="BM1031" i="9"/>
  <c r="AZ1031" i="9"/>
  <c r="BL1031" i="9"/>
  <c r="AY1031" i="9"/>
  <c r="BK1031" i="9"/>
  <c r="AX1031" i="9"/>
  <c r="BJ1031" i="9"/>
  <c r="AW1031" i="9"/>
  <c r="BD1031" i="9"/>
  <c r="BI1031" i="9"/>
  <c r="BC1031" i="9"/>
  <c r="BB1031" i="9"/>
  <c r="AS1031" i="9"/>
  <c r="AV1031" i="9"/>
  <c r="AT1031" i="9"/>
  <c r="AU1031" i="9"/>
  <c r="AR1031" i="9"/>
  <c r="AP1031" i="9"/>
  <c r="AQ1030" i="9"/>
  <c r="BA1030" i="9"/>
  <c r="BH1030" i="9"/>
  <c r="BF1030" i="9"/>
  <c r="BN1030" i="9"/>
  <c r="BG1030" i="9"/>
  <c r="BE1030" i="9"/>
  <c r="BM1030" i="9"/>
  <c r="AZ1030" i="9"/>
  <c r="BL1030" i="9"/>
  <c r="AY1030" i="9"/>
  <c r="BK1030" i="9"/>
  <c r="AX1030" i="9"/>
  <c r="BJ1030" i="9"/>
  <c r="AW1030" i="9"/>
  <c r="BD1030" i="9"/>
  <c r="BI1030" i="9"/>
  <c r="BC1030" i="9"/>
  <c r="BB1030" i="9"/>
  <c r="AS1030" i="9"/>
  <c r="AV1030" i="9"/>
  <c r="AT1030" i="9"/>
  <c r="AU1030" i="9"/>
  <c r="AR1030" i="9"/>
  <c r="AP1030" i="9"/>
  <c r="AQ1029" i="9"/>
  <c r="BA1029" i="9"/>
  <c r="BH1029" i="9"/>
  <c r="BF1029" i="9"/>
  <c r="BN1029" i="9"/>
  <c r="BG1029" i="9"/>
  <c r="BE1029" i="9"/>
  <c r="BM1029" i="9"/>
  <c r="AZ1029" i="9"/>
  <c r="BL1029" i="9"/>
  <c r="AY1029" i="9"/>
  <c r="BK1029" i="9"/>
  <c r="AX1029" i="9"/>
  <c r="BJ1029" i="9"/>
  <c r="AW1029" i="9"/>
  <c r="BD1029" i="9"/>
  <c r="BI1029" i="9"/>
  <c r="BC1029" i="9"/>
  <c r="BB1029" i="9"/>
  <c r="AS1029" i="9"/>
  <c r="AV1029" i="9"/>
  <c r="AT1029" i="9"/>
  <c r="AU1029" i="9"/>
  <c r="AR1029" i="9"/>
  <c r="AP1029" i="9"/>
  <c r="AQ1028" i="9"/>
  <c r="BA1028" i="9"/>
  <c r="BH1028" i="9"/>
  <c r="BF1028" i="9"/>
  <c r="BN1028" i="9"/>
  <c r="BG1028" i="9"/>
  <c r="BE1028" i="9"/>
  <c r="BM1028" i="9"/>
  <c r="AZ1028" i="9"/>
  <c r="BL1028" i="9"/>
  <c r="AY1028" i="9"/>
  <c r="BK1028" i="9"/>
  <c r="AX1028" i="9"/>
  <c r="BJ1028" i="9"/>
  <c r="AW1028" i="9"/>
  <c r="BD1028" i="9"/>
  <c r="BI1028" i="9"/>
  <c r="BC1028" i="9"/>
  <c r="BB1028" i="9"/>
  <c r="AS1028" i="9"/>
  <c r="AV1028" i="9"/>
  <c r="AT1028" i="9"/>
  <c r="AU1028" i="9"/>
  <c r="AR1028" i="9"/>
  <c r="AP1028" i="9"/>
  <c r="AQ1027" i="9"/>
  <c r="BA1027" i="9"/>
  <c r="BH1027" i="9"/>
  <c r="BF1027" i="9"/>
  <c r="BN1027" i="9"/>
  <c r="BG1027" i="9"/>
  <c r="BE1027" i="9"/>
  <c r="BM1027" i="9"/>
  <c r="AZ1027" i="9"/>
  <c r="BL1027" i="9"/>
  <c r="AY1027" i="9"/>
  <c r="BK1027" i="9"/>
  <c r="AX1027" i="9"/>
  <c r="BJ1027" i="9"/>
  <c r="AW1027" i="9"/>
  <c r="BD1027" i="9"/>
  <c r="BI1027" i="9"/>
  <c r="BC1027" i="9"/>
  <c r="BB1027" i="9"/>
  <c r="AS1027" i="9"/>
  <c r="AV1027" i="9"/>
  <c r="AT1027" i="9"/>
  <c r="AU1027" i="9"/>
  <c r="AR1027" i="9"/>
  <c r="AP1027" i="9"/>
  <c r="AQ1026" i="9"/>
  <c r="BA1026" i="9"/>
  <c r="BH1026" i="9"/>
  <c r="BF1026" i="9"/>
  <c r="BN1026" i="9"/>
  <c r="BG1026" i="9"/>
  <c r="BE1026" i="9"/>
  <c r="BM1026" i="9"/>
  <c r="AZ1026" i="9"/>
  <c r="BL1026" i="9"/>
  <c r="AY1026" i="9"/>
  <c r="BK1026" i="9"/>
  <c r="AX1026" i="9"/>
  <c r="BJ1026" i="9"/>
  <c r="AW1026" i="9"/>
  <c r="BD1026" i="9"/>
  <c r="BI1026" i="9"/>
  <c r="BC1026" i="9"/>
  <c r="BB1026" i="9"/>
  <c r="AS1026" i="9"/>
  <c r="AV1026" i="9"/>
  <c r="AT1026" i="9"/>
  <c r="AU1026" i="9"/>
  <c r="AR1026" i="9"/>
  <c r="AP1026" i="9"/>
  <c r="AQ1025" i="9"/>
  <c r="BA1025" i="9"/>
  <c r="BH1025" i="9"/>
  <c r="BF1025" i="9"/>
  <c r="BN1025" i="9"/>
  <c r="BG1025" i="9"/>
  <c r="BE1025" i="9"/>
  <c r="BM1025" i="9"/>
  <c r="AZ1025" i="9"/>
  <c r="BL1025" i="9"/>
  <c r="AY1025" i="9"/>
  <c r="BK1025" i="9"/>
  <c r="AX1025" i="9"/>
  <c r="BJ1025" i="9"/>
  <c r="AW1025" i="9"/>
  <c r="BD1025" i="9"/>
  <c r="BI1025" i="9"/>
  <c r="BC1025" i="9"/>
  <c r="BB1025" i="9"/>
  <c r="AS1025" i="9"/>
  <c r="AV1025" i="9"/>
  <c r="AT1025" i="9"/>
  <c r="AU1025" i="9"/>
  <c r="AR1025" i="9"/>
  <c r="AP1025" i="9"/>
  <c r="AQ1024" i="9"/>
  <c r="BA1024" i="9"/>
  <c r="BH1024" i="9"/>
  <c r="BF1024" i="9"/>
  <c r="BN1024" i="9"/>
  <c r="BG1024" i="9"/>
  <c r="BE1024" i="9"/>
  <c r="BM1024" i="9"/>
  <c r="AZ1024" i="9"/>
  <c r="BL1024" i="9"/>
  <c r="AY1024" i="9"/>
  <c r="BK1024" i="9"/>
  <c r="AX1024" i="9"/>
  <c r="BJ1024" i="9"/>
  <c r="AW1024" i="9"/>
  <c r="BD1024" i="9"/>
  <c r="BI1024" i="9"/>
  <c r="BC1024" i="9"/>
  <c r="BB1024" i="9"/>
  <c r="AS1024" i="9"/>
  <c r="AV1024" i="9"/>
  <c r="AT1024" i="9"/>
  <c r="AU1024" i="9"/>
  <c r="AR1024" i="9"/>
  <c r="AP1024" i="9"/>
  <c r="AQ1023" i="9"/>
  <c r="BA1023" i="9"/>
  <c r="BH1023" i="9"/>
  <c r="BF1023" i="9"/>
  <c r="BN1023" i="9"/>
  <c r="BG1023" i="9"/>
  <c r="BE1023" i="9"/>
  <c r="BM1023" i="9"/>
  <c r="AZ1023" i="9"/>
  <c r="BL1023" i="9"/>
  <c r="AY1023" i="9"/>
  <c r="BK1023" i="9"/>
  <c r="AX1023" i="9"/>
  <c r="BJ1023" i="9"/>
  <c r="AW1023" i="9"/>
  <c r="BD1023" i="9"/>
  <c r="BI1023" i="9"/>
  <c r="BC1023" i="9"/>
  <c r="BB1023" i="9"/>
  <c r="AS1023" i="9"/>
  <c r="AV1023" i="9"/>
  <c r="AT1023" i="9"/>
  <c r="AU1023" i="9"/>
  <c r="AR1023" i="9"/>
  <c r="AP1023" i="9"/>
  <c r="AQ1022" i="9"/>
  <c r="BA1022" i="9"/>
  <c r="BH1022" i="9"/>
  <c r="BF1022" i="9"/>
  <c r="BN1022" i="9"/>
  <c r="BG1022" i="9"/>
  <c r="BE1022" i="9"/>
  <c r="BM1022" i="9"/>
  <c r="AZ1022" i="9"/>
  <c r="BL1022" i="9"/>
  <c r="AY1022" i="9"/>
  <c r="BK1022" i="9"/>
  <c r="AX1022" i="9"/>
  <c r="BJ1022" i="9"/>
  <c r="AW1022" i="9"/>
  <c r="BD1022" i="9"/>
  <c r="BI1022" i="9"/>
  <c r="BC1022" i="9"/>
  <c r="BB1022" i="9"/>
  <c r="AS1022" i="9"/>
  <c r="AV1022" i="9"/>
  <c r="AT1022" i="9"/>
  <c r="AU1022" i="9"/>
  <c r="AR1022" i="9"/>
  <c r="AP1022" i="9"/>
  <c r="AQ1021" i="9"/>
  <c r="BA1021" i="9"/>
  <c r="BH1021" i="9"/>
  <c r="BF1021" i="9"/>
  <c r="BN1021" i="9"/>
  <c r="BG1021" i="9"/>
  <c r="BE1021" i="9"/>
  <c r="BM1021" i="9"/>
  <c r="AZ1021" i="9"/>
  <c r="BL1021" i="9"/>
  <c r="AY1021" i="9"/>
  <c r="BK1021" i="9"/>
  <c r="AX1021" i="9"/>
  <c r="BJ1021" i="9"/>
  <c r="AW1021" i="9"/>
  <c r="BD1021" i="9"/>
  <c r="BI1021" i="9"/>
  <c r="BC1021" i="9"/>
  <c r="BB1021" i="9"/>
  <c r="AS1021" i="9"/>
  <c r="AV1021" i="9"/>
  <c r="AT1021" i="9"/>
  <c r="AU1021" i="9"/>
  <c r="AR1021" i="9"/>
  <c r="AP1021" i="9"/>
  <c r="BC1020" i="9"/>
  <c r="BB1020" i="9"/>
  <c r="AV1020" i="9"/>
  <c r="AT1020" i="9"/>
  <c r="AU1020" i="9"/>
  <c r="AP1020" i="9"/>
  <c r="BC1019" i="9"/>
  <c r="BB1019" i="9"/>
  <c r="AV1019" i="9"/>
  <c r="AT1019" i="9"/>
  <c r="AU1019" i="9"/>
  <c r="AP1019" i="9"/>
  <c r="BC1018" i="9"/>
  <c r="BB1018" i="9"/>
  <c r="AV1018" i="9"/>
  <c r="AT1018" i="9"/>
  <c r="AU1018" i="9"/>
  <c r="AP1018" i="9"/>
  <c r="BC1017" i="9"/>
  <c r="BB1017" i="9"/>
  <c r="AV1017" i="9"/>
  <c r="AT1017" i="9"/>
  <c r="AU1017" i="9"/>
  <c r="AP1017" i="9"/>
  <c r="BC1016" i="9"/>
  <c r="BB1016" i="9"/>
  <c r="AV1016" i="9"/>
  <c r="AT1016" i="9"/>
  <c r="AU1016" i="9"/>
  <c r="AP1016" i="9"/>
  <c r="AV1015" i="9"/>
  <c r="AT1015" i="9"/>
  <c r="AU1015" i="9"/>
  <c r="AP1015" i="9"/>
  <c r="BC1014" i="9"/>
  <c r="BB1014" i="9"/>
  <c r="AV1014" i="9"/>
  <c r="AT1014" i="9"/>
  <c r="AU1014" i="9"/>
  <c r="AP1014" i="9"/>
  <c r="AV1013" i="9"/>
  <c r="AT1013" i="9"/>
  <c r="AU1013" i="9"/>
  <c r="AP1013" i="9"/>
  <c r="AQ1012" i="9"/>
  <c r="BA1012" i="9"/>
  <c r="BH1012" i="9"/>
  <c r="BF1012" i="9"/>
  <c r="BN1012" i="9"/>
  <c r="BG1012" i="9"/>
  <c r="BE1012" i="9"/>
  <c r="BM1012" i="9"/>
  <c r="AZ1012" i="9"/>
  <c r="BL1012" i="9"/>
  <c r="AY1012" i="9"/>
  <c r="BK1012" i="9"/>
  <c r="AX1012" i="9"/>
  <c r="BJ1012" i="9"/>
  <c r="AW1012" i="9"/>
  <c r="BD1012" i="9"/>
  <c r="BI1012" i="9"/>
  <c r="BC1012" i="9"/>
  <c r="BB1012" i="9"/>
  <c r="AS1012" i="9"/>
  <c r="AV1012" i="9"/>
  <c r="AT1012" i="9"/>
  <c r="AU1012" i="9"/>
  <c r="AR1012" i="9"/>
  <c r="AP1012" i="9"/>
  <c r="AQ1011" i="9"/>
  <c r="BA1011" i="9"/>
  <c r="BB1011" i="9"/>
  <c r="BH1011" i="9"/>
  <c r="BF1011" i="9"/>
  <c r="BN1011" i="9"/>
  <c r="BC1011" i="9"/>
  <c r="BG1011" i="9"/>
  <c r="BE1011" i="9"/>
  <c r="BM1011" i="9"/>
  <c r="AZ1011" i="9"/>
  <c r="BL1011" i="9"/>
  <c r="AY1011" i="9"/>
  <c r="BK1011" i="9"/>
  <c r="AX1011" i="9"/>
  <c r="BJ1011" i="9"/>
  <c r="AW1011" i="9"/>
  <c r="BD1011" i="9"/>
  <c r="BI1011" i="9"/>
  <c r="AS1011" i="9"/>
  <c r="AV1011" i="9"/>
  <c r="AT1011" i="9"/>
  <c r="AU1011" i="9"/>
  <c r="AR1011" i="9"/>
  <c r="AP1011" i="9"/>
  <c r="BC1010" i="9"/>
  <c r="BB1010" i="9"/>
  <c r="AV1010" i="9"/>
  <c r="AT1010" i="9"/>
  <c r="AU1010" i="9"/>
  <c r="AP1010" i="9"/>
  <c r="AV1009" i="9"/>
  <c r="AT1009" i="9"/>
  <c r="AU1009" i="9"/>
  <c r="AP1009" i="9"/>
  <c r="AQ1008" i="9"/>
  <c r="BA1008" i="9"/>
  <c r="BB1008" i="9"/>
  <c r="BH1008" i="9"/>
  <c r="BF1008" i="9"/>
  <c r="BN1008" i="9"/>
  <c r="BC1008" i="9"/>
  <c r="BG1008" i="9"/>
  <c r="BE1008" i="9"/>
  <c r="BM1008" i="9"/>
  <c r="AZ1008" i="9"/>
  <c r="BL1008" i="9"/>
  <c r="AY1008" i="9"/>
  <c r="BK1008" i="9"/>
  <c r="AX1008" i="9"/>
  <c r="BJ1008" i="9"/>
  <c r="AW1008" i="9"/>
  <c r="BD1008" i="9"/>
  <c r="BI1008" i="9"/>
  <c r="AS1008" i="9"/>
  <c r="AV1008" i="9"/>
  <c r="AT1008" i="9"/>
  <c r="AU1008" i="9"/>
  <c r="AR1008" i="9"/>
  <c r="AP1008" i="9"/>
  <c r="AQ1007" i="9"/>
  <c r="BA1007" i="9"/>
  <c r="BH1007" i="9"/>
  <c r="BF1007" i="9"/>
  <c r="BN1007" i="9"/>
  <c r="BG1007" i="9"/>
  <c r="BE1007" i="9"/>
  <c r="BM1007" i="9"/>
  <c r="AZ1007" i="9"/>
  <c r="BL1007" i="9"/>
  <c r="AY1007" i="9"/>
  <c r="BK1007" i="9"/>
  <c r="AX1007" i="9"/>
  <c r="BJ1007" i="9"/>
  <c r="AW1007" i="9"/>
  <c r="BD1007" i="9"/>
  <c r="BI1007" i="9"/>
  <c r="BC1007" i="9"/>
  <c r="BB1007" i="9"/>
  <c r="AS1007" i="9"/>
  <c r="AV1007" i="9"/>
  <c r="AT1007" i="9"/>
  <c r="AU1007" i="9"/>
  <c r="AR1007" i="9"/>
  <c r="AP1007" i="9"/>
  <c r="AQ1006" i="9"/>
  <c r="BA1006" i="9"/>
  <c r="BH1006" i="9"/>
  <c r="BF1006" i="9"/>
  <c r="BN1006" i="9"/>
  <c r="BG1006" i="9"/>
  <c r="BE1006" i="9"/>
  <c r="BM1006" i="9"/>
  <c r="AZ1006" i="9"/>
  <c r="BL1006" i="9"/>
  <c r="AY1006" i="9"/>
  <c r="BK1006" i="9"/>
  <c r="AX1006" i="9"/>
  <c r="BJ1006" i="9"/>
  <c r="AW1006" i="9"/>
  <c r="BD1006" i="9"/>
  <c r="BI1006" i="9"/>
  <c r="BC1006" i="9"/>
  <c r="BB1006" i="9"/>
  <c r="AS1006" i="9"/>
  <c r="AV1006" i="9"/>
  <c r="AT1006" i="9"/>
  <c r="AU1006" i="9"/>
  <c r="AR1006" i="9"/>
  <c r="AP1006" i="9"/>
  <c r="AQ1005" i="9"/>
  <c r="BA1005" i="9"/>
  <c r="BH1005" i="9"/>
  <c r="BF1005" i="9"/>
  <c r="BN1005" i="9"/>
  <c r="BG1005" i="9"/>
  <c r="BE1005" i="9"/>
  <c r="BM1005" i="9"/>
  <c r="AZ1005" i="9"/>
  <c r="BL1005" i="9"/>
  <c r="AY1005" i="9"/>
  <c r="BK1005" i="9"/>
  <c r="AX1005" i="9"/>
  <c r="BJ1005" i="9"/>
  <c r="AW1005" i="9"/>
  <c r="BD1005" i="9"/>
  <c r="BI1005" i="9"/>
  <c r="BC1005" i="9"/>
  <c r="BB1005" i="9"/>
  <c r="AS1005" i="9"/>
  <c r="AV1005" i="9"/>
  <c r="AT1005" i="9"/>
  <c r="AU1005" i="9"/>
  <c r="AR1005" i="9"/>
  <c r="AP1005" i="9"/>
  <c r="AQ1004" i="9"/>
  <c r="BA1004" i="9"/>
  <c r="BH1004" i="9"/>
  <c r="BF1004" i="9"/>
  <c r="BN1004" i="9"/>
  <c r="BG1004" i="9"/>
  <c r="BE1004" i="9"/>
  <c r="BM1004" i="9"/>
  <c r="AZ1004" i="9"/>
  <c r="BL1004" i="9"/>
  <c r="AY1004" i="9"/>
  <c r="BK1004" i="9"/>
  <c r="AX1004" i="9"/>
  <c r="BJ1004" i="9"/>
  <c r="AW1004" i="9"/>
  <c r="BD1004" i="9"/>
  <c r="BI1004" i="9"/>
  <c r="BC1004" i="9"/>
  <c r="BB1004" i="9"/>
  <c r="AS1004" i="9"/>
  <c r="AV1004" i="9"/>
  <c r="AT1004" i="9"/>
  <c r="AU1004" i="9"/>
  <c r="AR1004" i="9"/>
  <c r="AP1004" i="9"/>
  <c r="AQ1003" i="9"/>
  <c r="BA1003" i="9"/>
  <c r="BH1003" i="9"/>
  <c r="BF1003" i="9"/>
  <c r="BN1003" i="9"/>
  <c r="BG1003" i="9"/>
  <c r="BE1003" i="9"/>
  <c r="BM1003" i="9"/>
  <c r="AZ1003" i="9"/>
  <c r="BL1003" i="9"/>
  <c r="AY1003" i="9"/>
  <c r="BK1003" i="9"/>
  <c r="AX1003" i="9"/>
  <c r="BJ1003" i="9"/>
  <c r="AW1003" i="9"/>
  <c r="BD1003" i="9"/>
  <c r="BI1003" i="9"/>
  <c r="BC1003" i="9"/>
  <c r="BB1003" i="9"/>
  <c r="AS1003" i="9"/>
  <c r="AV1003" i="9"/>
  <c r="AT1003" i="9"/>
  <c r="AU1003" i="9"/>
  <c r="AR1003" i="9"/>
  <c r="AP1003" i="9"/>
  <c r="AQ1002" i="9"/>
  <c r="BA1002" i="9"/>
  <c r="BH1002" i="9"/>
  <c r="BF1002" i="9"/>
  <c r="BN1002" i="9"/>
  <c r="BG1002" i="9"/>
  <c r="BE1002" i="9"/>
  <c r="BM1002" i="9"/>
  <c r="AZ1002" i="9"/>
  <c r="BL1002" i="9"/>
  <c r="AY1002" i="9"/>
  <c r="BK1002" i="9"/>
  <c r="AX1002" i="9"/>
  <c r="BJ1002" i="9"/>
  <c r="AW1002" i="9"/>
  <c r="BD1002" i="9"/>
  <c r="BI1002" i="9"/>
  <c r="BC1002" i="9"/>
  <c r="BB1002" i="9"/>
  <c r="AS1002" i="9"/>
  <c r="AV1002" i="9"/>
  <c r="AT1002" i="9"/>
  <c r="AU1002" i="9"/>
  <c r="AR1002" i="9"/>
  <c r="AP1002" i="9"/>
  <c r="AQ1001" i="9"/>
  <c r="BA1001" i="9"/>
  <c r="BH1001" i="9"/>
  <c r="BF1001" i="9"/>
  <c r="BN1001" i="9"/>
  <c r="BG1001" i="9"/>
  <c r="BE1001" i="9"/>
  <c r="BM1001" i="9"/>
  <c r="AZ1001" i="9"/>
  <c r="BL1001" i="9"/>
  <c r="AY1001" i="9"/>
  <c r="BK1001" i="9"/>
  <c r="AX1001" i="9"/>
  <c r="BJ1001" i="9"/>
  <c r="AW1001" i="9"/>
  <c r="BD1001" i="9"/>
  <c r="BI1001" i="9"/>
  <c r="BC1001" i="9"/>
  <c r="BB1001" i="9"/>
  <c r="AS1001" i="9"/>
  <c r="AV1001" i="9"/>
  <c r="AT1001" i="9"/>
  <c r="AU1001" i="9"/>
  <c r="AR1001" i="9"/>
  <c r="AP1001" i="9"/>
  <c r="AQ1000" i="9"/>
  <c r="BA1000" i="9"/>
  <c r="BH1000" i="9"/>
  <c r="BF1000" i="9"/>
  <c r="BN1000" i="9"/>
  <c r="BG1000" i="9"/>
  <c r="BE1000" i="9"/>
  <c r="BM1000" i="9"/>
  <c r="AZ1000" i="9"/>
  <c r="BL1000" i="9"/>
  <c r="AY1000" i="9"/>
  <c r="BK1000" i="9"/>
  <c r="AX1000" i="9"/>
  <c r="BJ1000" i="9"/>
  <c r="AW1000" i="9"/>
  <c r="BD1000" i="9"/>
  <c r="BI1000" i="9"/>
  <c r="BC1000" i="9"/>
  <c r="BB1000" i="9"/>
  <c r="AS1000" i="9"/>
  <c r="AV1000" i="9"/>
  <c r="AT1000" i="9"/>
  <c r="AU1000" i="9"/>
  <c r="AR1000" i="9"/>
  <c r="AP1000" i="9"/>
  <c r="AQ999" i="9"/>
  <c r="BA999" i="9"/>
  <c r="BH999" i="9"/>
  <c r="BF999" i="9"/>
  <c r="BN999" i="9"/>
  <c r="BG999" i="9"/>
  <c r="BE999" i="9"/>
  <c r="BM999" i="9"/>
  <c r="AZ999" i="9"/>
  <c r="BL999" i="9"/>
  <c r="AY999" i="9"/>
  <c r="BK999" i="9"/>
  <c r="AX999" i="9"/>
  <c r="BJ999" i="9"/>
  <c r="AW999" i="9"/>
  <c r="BD999" i="9"/>
  <c r="BI999" i="9"/>
  <c r="BC999" i="9"/>
  <c r="BB999" i="9"/>
  <c r="AS999" i="9"/>
  <c r="AV999" i="9"/>
  <c r="AT999" i="9"/>
  <c r="AU999" i="9"/>
  <c r="AR999" i="9"/>
  <c r="AP999" i="9"/>
  <c r="AQ998" i="9"/>
  <c r="BA998" i="9"/>
  <c r="BH998" i="9"/>
  <c r="BF998" i="9"/>
  <c r="BN998" i="9"/>
  <c r="BG998" i="9"/>
  <c r="BE998" i="9"/>
  <c r="BM998" i="9"/>
  <c r="AZ998" i="9"/>
  <c r="BL998" i="9"/>
  <c r="AY998" i="9"/>
  <c r="BK998" i="9"/>
  <c r="AX998" i="9"/>
  <c r="BJ998" i="9"/>
  <c r="AW998" i="9"/>
  <c r="BD998" i="9"/>
  <c r="BI998" i="9"/>
  <c r="BC998" i="9"/>
  <c r="BB998" i="9"/>
  <c r="AS998" i="9"/>
  <c r="AV998" i="9"/>
  <c r="AT998" i="9"/>
  <c r="AU998" i="9"/>
  <c r="AR998" i="9"/>
  <c r="AP998" i="9"/>
  <c r="AQ997" i="9"/>
  <c r="BA997" i="9"/>
  <c r="BH997" i="9"/>
  <c r="BF997" i="9"/>
  <c r="BN997" i="9"/>
  <c r="BG997" i="9"/>
  <c r="BE997" i="9"/>
  <c r="BM997" i="9"/>
  <c r="AZ997" i="9"/>
  <c r="BL997" i="9"/>
  <c r="AY997" i="9"/>
  <c r="BK997" i="9"/>
  <c r="AX997" i="9"/>
  <c r="BJ997" i="9"/>
  <c r="AW997" i="9"/>
  <c r="BD997" i="9"/>
  <c r="BI997" i="9"/>
  <c r="BC997" i="9"/>
  <c r="BB997" i="9"/>
  <c r="AS997" i="9"/>
  <c r="AV997" i="9"/>
  <c r="AT997" i="9"/>
  <c r="AU997" i="9"/>
  <c r="AR997" i="9"/>
  <c r="AP997" i="9"/>
  <c r="AQ996" i="9"/>
  <c r="BA996" i="9"/>
  <c r="BH996" i="9"/>
  <c r="BF996" i="9"/>
  <c r="BN996" i="9"/>
  <c r="BG996" i="9"/>
  <c r="BE996" i="9"/>
  <c r="BM996" i="9"/>
  <c r="AZ996" i="9"/>
  <c r="BL996" i="9"/>
  <c r="AY996" i="9"/>
  <c r="BK996" i="9"/>
  <c r="AX996" i="9"/>
  <c r="BJ996" i="9"/>
  <c r="AW996" i="9"/>
  <c r="BD996" i="9"/>
  <c r="BI996" i="9"/>
  <c r="BC996" i="9"/>
  <c r="BB996" i="9"/>
  <c r="AS996" i="9"/>
  <c r="AV996" i="9"/>
  <c r="AT996" i="9"/>
  <c r="AU996" i="9"/>
  <c r="AR996" i="9"/>
  <c r="AP996" i="9"/>
  <c r="AQ995" i="9"/>
  <c r="BA995" i="9"/>
  <c r="BH995" i="9"/>
  <c r="BF995" i="9"/>
  <c r="BN995" i="9"/>
  <c r="BG995" i="9"/>
  <c r="BE995" i="9"/>
  <c r="BM995" i="9"/>
  <c r="AZ995" i="9"/>
  <c r="BL995" i="9"/>
  <c r="AY995" i="9"/>
  <c r="BK995" i="9"/>
  <c r="AX995" i="9"/>
  <c r="BJ995" i="9"/>
  <c r="AW995" i="9"/>
  <c r="BD995" i="9"/>
  <c r="BI995" i="9"/>
  <c r="BC995" i="9"/>
  <c r="BB995" i="9"/>
  <c r="AS995" i="9"/>
  <c r="AV995" i="9"/>
  <c r="AT995" i="9"/>
  <c r="AU995" i="9"/>
  <c r="AR995" i="9"/>
  <c r="AP995" i="9"/>
  <c r="AQ994" i="9"/>
  <c r="BA994" i="9"/>
  <c r="BH994" i="9"/>
  <c r="BF994" i="9"/>
  <c r="BN994" i="9"/>
  <c r="BG994" i="9"/>
  <c r="BE994" i="9"/>
  <c r="BM994" i="9"/>
  <c r="AZ994" i="9"/>
  <c r="BL994" i="9"/>
  <c r="AY994" i="9"/>
  <c r="BK994" i="9"/>
  <c r="AX994" i="9"/>
  <c r="BJ994" i="9"/>
  <c r="AW994" i="9"/>
  <c r="BD994" i="9"/>
  <c r="BI994" i="9"/>
  <c r="BC994" i="9"/>
  <c r="BB994" i="9"/>
  <c r="AS994" i="9"/>
  <c r="AV994" i="9"/>
  <c r="AT994" i="9"/>
  <c r="AU994" i="9"/>
  <c r="AR994" i="9"/>
  <c r="AP994" i="9"/>
  <c r="AQ993" i="9"/>
  <c r="BA993" i="9"/>
  <c r="BH993" i="9"/>
  <c r="BF993" i="9"/>
  <c r="BN993" i="9"/>
  <c r="BG993" i="9"/>
  <c r="BE993" i="9"/>
  <c r="BM993" i="9"/>
  <c r="AZ993" i="9"/>
  <c r="BL993" i="9"/>
  <c r="AY993" i="9"/>
  <c r="BK993" i="9"/>
  <c r="AX993" i="9"/>
  <c r="BJ993" i="9"/>
  <c r="AW993" i="9"/>
  <c r="BD993" i="9"/>
  <c r="BI993" i="9"/>
  <c r="BC993" i="9"/>
  <c r="BB993" i="9"/>
  <c r="AS993" i="9"/>
  <c r="AV993" i="9"/>
  <c r="AT993" i="9"/>
  <c r="AU993" i="9"/>
  <c r="AR993" i="9"/>
  <c r="AP993" i="9"/>
  <c r="AQ992" i="9"/>
  <c r="BA992" i="9"/>
  <c r="BH992" i="9"/>
  <c r="BF992" i="9"/>
  <c r="BN992" i="9"/>
  <c r="BG992" i="9"/>
  <c r="BE992" i="9"/>
  <c r="BM992" i="9"/>
  <c r="AZ992" i="9"/>
  <c r="BL992" i="9"/>
  <c r="AY992" i="9"/>
  <c r="BK992" i="9"/>
  <c r="AX992" i="9"/>
  <c r="BJ992" i="9"/>
  <c r="AW992" i="9"/>
  <c r="BD992" i="9"/>
  <c r="BI992" i="9"/>
  <c r="BC992" i="9"/>
  <c r="BB992" i="9"/>
  <c r="AS992" i="9"/>
  <c r="AV992" i="9"/>
  <c r="AT992" i="9"/>
  <c r="AU992" i="9"/>
  <c r="AR992" i="9"/>
  <c r="AP992" i="9"/>
  <c r="AQ991" i="9"/>
  <c r="BA991" i="9"/>
  <c r="BH991" i="9"/>
  <c r="BF991" i="9"/>
  <c r="BN991" i="9"/>
  <c r="BG991" i="9"/>
  <c r="BE991" i="9"/>
  <c r="BM991" i="9"/>
  <c r="AZ991" i="9"/>
  <c r="BL991" i="9"/>
  <c r="AY991" i="9"/>
  <c r="BK991" i="9"/>
  <c r="AX991" i="9"/>
  <c r="BJ991" i="9"/>
  <c r="AW991" i="9"/>
  <c r="BD991" i="9"/>
  <c r="BI991" i="9"/>
  <c r="BC991" i="9"/>
  <c r="BB991" i="9"/>
  <c r="AS991" i="9"/>
  <c r="AV991" i="9"/>
  <c r="AT991" i="9"/>
  <c r="AU991" i="9"/>
  <c r="AR991" i="9"/>
  <c r="AP991" i="9"/>
  <c r="AQ990" i="9"/>
  <c r="BA990" i="9"/>
  <c r="BH990" i="9"/>
  <c r="BF990" i="9"/>
  <c r="BN990" i="9"/>
  <c r="BG990" i="9"/>
  <c r="BE990" i="9"/>
  <c r="BM990" i="9"/>
  <c r="AZ990" i="9"/>
  <c r="BL990" i="9"/>
  <c r="AY990" i="9"/>
  <c r="BK990" i="9"/>
  <c r="AX990" i="9"/>
  <c r="BJ990" i="9"/>
  <c r="AW990" i="9"/>
  <c r="BD990" i="9"/>
  <c r="BI990" i="9"/>
  <c r="BC990" i="9"/>
  <c r="BB990" i="9"/>
  <c r="AS990" i="9"/>
  <c r="AV990" i="9"/>
  <c r="AT990" i="9"/>
  <c r="AU990" i="9"/>
  <c r="AR990" i="9"/>
  <c r="AP990" i="9"/>
  <c r="AQ989" i="9"/>
  <c r="BA989" i="9"/>
  <c r="BH989" i="9"/>
  <c r="BF989" i="9"/>
  <c r="BN989" i="9"/>
  <c r="BG989" i="9"/>
  <c r="BE989" i="9"/>
  <c r="BM989" i="9"/>
  <c r="AZ989" i="9"/>
  <c r="BL989" i="9"/>
  <c r="AY989" i="9"/>
  <c r="BK989" i="9"/>
  <c r="AX989" i="9"/>
  <c r="BJ989" i="9"/>
  <c r="AW989" i="9"/>
  <c r="BD989" i="9"/>
  <c r="BI989" i="9"/>
  <c r="BC989" i="9"/>
  <c r="BB989" i="9"/>
  <c r="AS989" i="9"/>
  <c r="AV989" i="9"/>
  <c r="AT989" i="9"/>
  <c r="AU989" i="9"/>
  <c r="AR989" i="9"/>
  <c r="AP989" i="9"/>
  <c r="AQ988" i="9"/>
  <c r="BA988" i="9"/>
  <c r="BH988" i="9"/>
  <c r="BF988" i="9"/>
  <c r="BN988" i="9"/>
  <c r="BG988" i="9"/>
  <c r="BE988" i="9"/>
  <c r="BM988" i="9"/>
  <c r="AZ988" i="9"/>
  <c r="BL988" i="9"/>
  <c r="AY988" i="9"/>
  <c r="BK988" i="9"/>
  <c r="AX988" i="9"/>
  <c r="BJ988" i="9"/>
  <c r="AW988" i="9"/>
  <c r="BD988" i="9"/>
  <c r="BI988" i="9"/>
  <c r="BC988" i="9"/>
  <c r="BB988" i="9"/>
  <c r="AS988" i="9"/>
  <c r="AV988" i="9"/>
  <c r="AT988" i="9"/>
  <c r="AU988" i="9"/>
  <c r="AR988" i="9"/>
  <c r="AP988" i="9"/>
  <c r="AQ987" i="9"/>
  <c r="BA987" i="9"/>
  <c r="BH987" i="9"/>
  <c r="BF987" i="9"/>
  <c r="BN987" i="9"/>
  <c r="BG987" i="9"/>
  <c r="BE987" i="9"/>
  <c r="BM987" i="9"/>
  <c r="AZ987" i="9"/>
  <c r="BL987" i="9"/>
  <c r="AY987" i="9"/>
  <c r="BK987" i="9"/>
  <c r="AX987" i="9"/>
  <c r="BJ987" i="9"/>
  <c r="AW987" i="9"/>
  <c r="BD987" i="9"/>
  <c r="BI987" i="9"/>
  <c r="BC987" i="9"/>
  <c r="BB987" i="9"/>
  <c r="AS987" i="9"/>
  <c r="AV987" i="9"/>
  <c r="AT987" i="9"/>
  <c r="AU987" i="9"/>
  <c r="AR987" i="9"/>
  <c r="AP987" i="9"/>
  <c r="AQ986" i="9"/>
  <c r="BA986" i="9"/>
  <c r="BH986" i="9"/>
  <c r="BF986" i="9"/>
  <c r="BN986" i="9"/>
  <c r="BG986" i="9"/>
  <c r="BE986" i="9"/>
  <c r="BM986" i="9"/>
  <c r="AZ986" i="9"/>
  <c r="BL986" i="9"/>
  <c r="AY986" i="9"/>
  <c r="BK986" i="9"/>
  <c r="AX986" i="9"/>
  <c r="BJ986" i="9"/>
  <c r="AW986" i="9"/>
  <c r="BD986" i="9"/>
  <c r="BI986" i="9"/>
  <c r="BC986" i="9"/>
  <c r="BB986" i="9"/>
  <c r="AS986" i="9"/>
  <c r="AV986" i="9"/>
  <c r="AT986" i="9"/>
  <c r="AU986" i="9"/>
  <c r="AR986" i="9"/>
  <c r="AP986" i="9"/>
  <c r="AQ985" i="9"/>
  <c r="BA985" i="9"/>
  <c r="BH985" i="9"/>
  <c r="BF985" i="9"/>
  <c r="BN985" i="9"/>
  <c r="BG985" i="9"/>
  <c r="BE985" i="9"/>
  <c r="BM985" i="9"/>
  <c r="AZ985" i="9"/>
  <c r="BL985" i="9"/>
  <c r="AY985" i="9"/>
  <c r="BK985" i="9"/>
  <c r="AX985" i="9"/>
  <c r="BJ985" i="9"/>
  <c r="AW985" i="9"/>
  <c r="BD985" i="9"/>
  <c r="BI985" i="9"/>
  <c r="BC985" i="9"/>
  <c r="BB985" i="9"/>
  <c r="AS985" i="9"/>
  <c r="AV985" i="9"/>
  <c r="AT985" i="9"/>
  <c r="AU985" i="9"/>
  <c r="AR985" i="9"/>
  <c r="AP985" i="9"/>
  <c r="AQ984" i="9"/>
  <c r="BA984" i="9"/>
  <c r="BH984" i="9"/>
  <c r="BF984" i="9"/>
  <c r="BN984" i="9"/>
  <c r="BG984" i="9"/>
  <c r="BE984" i="9"/>
  <c r="BM984" i="9"/>
  <c r="AZ984" i="9"/>
  <c r="BL984" i="9"/>
  <c r="AY984" i="9"/>
  <c r="BK984" i="9"/>
  <c r="AX984" i="9"/>
  <c r="BJ984" i="9"/>
  <c r="AW984" i="9"/>
  <c r="BD984" i="9"/>
  <c r="BI984" i="9"/>
  <c r="BC984" i="9"/>
  <c r="BB984" i="9"/>
  <c r="AS984" i="9"/>
  <c r="AV984" i="9"/>
  <c r="AT984" i="9"/>
  <c r="AU984" i="9"/>
  <c r="AR984" i="9"/>
  <c r="AP984" i="9"/>
  <c r="AQ983" i="9"/>
  <c r="BA983" i="9"/>
  <c r="BH983" i="9"/>
  <c r="BF983" i="9"/>
  <c r="BN983" i="9"/>
  <c r="BG983" i="9"/>
  <c r="BE983" i="9"/>
  <c r="BM983" i="9"/>
  <c r="AZ983" i="9"/>
  <c r="BL983" i="9"/>
  <c r="AY983" i="9"/>
  <c r="BK983" i="9"/>
  <c r="AX983" i="9"/>
  <c r="BJ983" i="9"/>
  <c r="AW983" i="9"/>
  <c r="BD983" i="9"/>
  <c r="BI983" i="9"/>
  <c r="BC983" i="9"/>
  <c r="BB983" i="9"/>
  <c r="AS983" i="9"/>
  <c r="AV983" i="9"/>
  <c r="AT983" i="9"/>
  <c r="AU983" i="9"/>
  <c r="AR983" i="9"/>
  <c r="AP983" i="9"/>
  <c r="AQ982" i="9"/>
  <c r="BA982" i="9"/>
  <c r="BH982" i="9"/>
  <c r="BF982" i="9"/>
  <c r="BN982" i="9"/>
  <c r="BG982" i="9"/>
  <c r="BE982" i="9"/>
  <c r="BM982" i="9"/>
  <c r="AZ982" i="9"/>
  <c r="BL982" i="9"/>
  <c r="AY982" i="9"/>
  <c r="BK982" i="9"/>
  <c r="AX982" i="9"/>
  <c r="BJ982" i="9"/>
  <c r="AW982" i="9"/>
  <c r="BD982" i="9"/>
  <c r="BI982" i="9"/>
  <c r="BC982" i="9"/>
  <c r="BB982" i="9"/>
  <c r="AS982" i="9"/>
  <c r="AV982" i="9"/>
  <c r="AT982" i="9"/>
  <c r="AU982" i="9"/>
  <c r="AR982" i="9"/>
  <c r="AP982" i="9"/>
  <c r="AQ981" i="9"/>
  <c r="BA981" i="9"/>
  <c r="BH981" i="9"/>
  <c r="BF981" i="9"/>
  <c r="BN981" i="9"/>
  <c r="BG981" i="9"/>
  <c r="BE981" i="9"/>
  <c r="BM981" i="9"/>
  <c r="AZ981" i="9"/>
  <c r="BL981" i="9"/>
  <c r="AY981" i="9"/>
  <c r="BK981" i="9"/>
  <c r="AX981" i="9"/>
  <c r="BJ981" i="9"/>
  <c r="AW981" i="9"/>
  <c r="BD981" i="9"/>
  <c r="BI981" i="9"/>
  <c r="BC981" i="9"/>
  <c r="BB981" i="9"/>
  <c r="AS981" i="9"/>
  <c r="AV981" i="9"/>
  <c r="AT981" i="9"/>
  <c r="AU981" i="9"/>
  <c r="AR981" i="9"/>
  <c r="AP981" i="9"/>
  <c r="AQ980" i="9"/>
  <c r="BA980" i="9"/>
  <c r="BB980" i="9"/>
  <c r="BH980" i="9"/>
  <c r="BF980" i="9"/>
  <c r="BN980" i="9"/>
  <c r="BC980" i="9"/>
  <c r="BG980" i="9"/>
  <c r="BE980" i="9"/>
  <c r="BM980" i="9"/>
  <c r="AZ980" i="9"/>
  <c r="BL980" i="9"/>
  <c r="AY980" i="9"/>
  <c r="BK980" i="9"/>
  <c r="AX980" i="9"/>
  <c r="BJ980" i="9"/>
  <c r="AW980" i="9"/>
  <c r="BD980" i="9"/>
  <c r="BI980" i="9"/>
  <c r="AS980" i="9"/>
  <c r="AV980" i="9"/>
  <c r="AT980" i="9"/>
  <c r="AU980" i="9"/>
  <c r="AR980" i="9"/>
  <c r="AP980" i="9"/>
  <c r="BB979" i="9"/>
  <c r="BC979" i="9"/>
  <c r="AV979" i="9"/>
  <c r="AT979" i="9"/>
  <c r="AU979" i="9"/>
  <c r="AP979" i="9"/>
  <c r="AV978" i="9"/>
  <c r="AT978" i="9"/>
  <c r="AU978" i="9"/>
  <c r="AP978" i="9"/>
  <c r="BC977" i="9"/>
  <c r="BB977" i="9"/>
  <c r="AV977" i="9"/>
  <c r="AT977" i="9"/>
  <c r="AU977" i="9"/>
  <c r="AP977" i="9"/>
  <c r="BB976" i="9"/>
  <c r="BC976" i="9"/>
  <c r="AV976" i="9"/>
  <c r="AT976" i="9"/>
  <c r="AU976" i="9"/>
  <c r="AP976" i="9"/>
  <c r="BC975" i="9"/>
  <c r="BB975" i="9"/>
  <c r="AV975" i="9"/>
  <c r="AT975" i="9"/>
  <c r="AU975" i="9"/>
  <c r="AP975" i="9"/>
  <c r="AV974" i="9"/>
  <c r="AT974" i="9"/>
  <c r="AU974" i="9"/>
  <c r="AP974" i="9"/>
  <c r="BC973" i="9"/>
  <c r="BB973" i="9"/>
  <c r="AV973" i="9"/>
  <c r="AT973" i="9"/>
  <c r="AU973" i="9"/>
  <c r="AP973" i="9"/>
  <c r="BC972" i="9"/>
  <c r="BB972" i="9"/>
  <c r="AV972" i="9"/>
  <c r="AT972" i="9"/>
  <c r="AU972" i="9"/>
  <c r="AP972" i="9"/>
  <c r="BB971" i="9"/>
  <c r="BC971" i="9"/>
  <c r="AV971" i="9"/>
  <c r="AT971" i="9"/>
  <c r="AU971" i="9"/>
  <c r="AP971" i="9"/>
  <c r="BC970" i="9"/>
  <c r="BB970" i="9"/>
  <c r="AV970" i="9"/>
  <c r="AT970" i="9"/>
  <c r="AU970" i="9"/>
  <c r="AP970" i="9"/>
  <c r="AV969" i="9"/>
  <c r="AT969" i="9"/>
  <c r="AU969" i="9"/>
  <c r="AP969" i="9"/>
  <c r="BC968" i="9"/>
  <c r="BB968" i="9"/>
  <c r="AV968" i="9"/>
  <c r="AT968" i="9"/>
  <c r="AU968" i="9"/>
  <c r="AP968" i="9"/>
  <c r="AQ967" i="9"/>
  <c r="BA967" i="9"/>
  <c r="BH967" i="9"/>
  <c r="BF967" i="9"/>
  <c r="BN967" i="9"/>
  <c r="BG967" i="9"/>
  <c r="BE967" i="9"/>
  <c r="BM967" i="9"/>
  <c r="AZ967" i="9"/>
  <c r="BL967" i="9"/>
  <c r="AY967" i="9"/>
  <c r="BK967" i="9"/>
  <c r="AX967" i="9"/>
  <c r="BJ967" i="9"/>
  <c r="AW967" i="9"/>
  <c r="BD967" i="9"/>
  <c r="BI967" i="9"/>
  <c r="BC967" i="9"/>
  <c r="BB967" i="9"/>
  <c r="AS967" i="9"/>
  <c r="AV967" i="9"/>
  <c r="AT967" i="9"/>
  <c r="AU967" i="9"/>
  <c r="AR967" i="9"/>
  <c r="AP967" i="9"/>
  <c r="AQ966" i="9"/>
  <c r="BA966" i="9"/>
  <c r="BH966" i="9"/>
  <c r="BF966" i="9"/>
  <c r="BN966" i="9"/>
  <c r="BG966" i="9"/>
  <c r="BE966" i="9"/>
  <c r="BM966" i="9"/>
  <c r="AZ966" i="9"/>
  <c r="BL966" i="9"/>
  <c r="AY966" i="9"/>
  <c r="BK966" i="9"/>
  <c r="AX966" i="9"/>
  <c r="BJ966" i="9"/>
  <c r="AW966" i="9"/>
  <c r="BD966" i="9"/>
  <c r="BI966" i="9"/>
  <c r="BC966" i="9"/>
  <c r="BB966" i="9"/>
  <c r="AS966" i="9"/>
  <c r="AV966" i="9"/>
  <c r="AT966" i="9"/>
  <c r="AU966" i="9"/>
  <c r="AR966" i="9"/>
  <c r="AP966" i="9"/>
  <c r="AQ965" i="9"/>
  <c r="BA965" i="9"/>
  <c r="BH965" i="9"/>
  <c r="BF965" i="9"/>
  <c r="BN965" i="9"/>
  <c r="BG965" i="9"/>
  <c r="BE965" i="9"/>
  <c r="BM965" i="9"/>
  <c r="AZ965" i="9"/>
  <c r="BL965" i="9"/>
  <c r="AY965" i="9"/>
  <c r="BK965" i="9"/>
  <c r="AX965" i="9"/>
  <c r="BJ965" i="9"/>
  <c r="AW965" i="9"/>
  <c r="BD965" i="9"/>
  <c r="BI965" i="9"/>
  <c r="BC965" i="9"/>
  <c r="BB965" i="9"/>
  <c r="AS965" i="9"/>
  <c r="AV965" i="9"/>
  <c r="AT965" i="9"/>
  <c r="AU965" i="9"/>
  <c r="AR965" i="9"/>
  <c r="AP965" i="9"/>
  <c r="AQ964" i="9"/>
  <c r="BA964" i="9"/>
  <c r="BH964" i="9"/>
  <c r="BF964" i="9"/>
  <c r="BN964" i="9"/>
  <c r="BG964" i="9"/>
  <c r="BE964" i="9"/>
  <c r="BM964" i="9"/>
  <c r="AZ964" i="9"/>
  <c r="BL964" i="9"/>
  <c r="AY964" i="9"/>
  <c r="BK964" i="9"/>
  <c r="AX964" i="9"/>
  <c r="BJ964" i="9"/>
  <c r="AW964" i="9"/>
  <c r="BD964" i="9"/>
  <c r="BI964" i="9"/>
  <c r="BC964" i="9"/>
  <c r="BB964" i="9"/>
  <c r="AS964" i="9"/>
  <c r="AV964" i="9"/>
  <c r="AT964" i="9"/>
  <c r="AU964" i="9"/>
  <c r="AR964" i="9"/>
  <c r="AP964" i="9"/>
  <c r="AQ963" i="9"/>
  <c r="BA963" i="9"/>
  <c r="BH963" i="9"/>
  <c r="BF963" i="9"/>
  <c r="BN963" i="9"/>
  <c r="BG963" i="9"/>
  <c r="BE963" i="9"/>
  <c r="BM963" i="9"/>
  <c r="AZ963" i="9"/>
  <c r="BL963" i="9"/>
  <c r="AY963" i="9"/>
  <c r="BK963" i="9"/>
  <c r="AX963" i="9"/>
  <c r="BJ963" i="9"/>
  <c r="AW963" i="9"/>
  <c r="BD963" i="9"/>
  <c r="BI963" i="9"/>
  <c r="BC963" i="9"/>
  <c r="BB963" i="9"/>
  <c r="AS963" i="9"/>
  <c r="AV963" i="9"/>
  <c r="AT963" i="9"/>
  <c r="AU963" i="9"/>
  <c r="AR963" i="9"/>
  <c r="AP963" i="9"/>
  <c r="AQ962" i="9"/>
  <c r="BA962" i="9"/>
  <c r="BH962" i="9"/>
  <c r="BF962" i="9"/>
  <c r="BN962" i="9"/>
  <c r="BG962" i="9"/>
  <c r="BE962" i="9"/>
  <c r="BM962" i="9"/>
  <c r="AZ962" i="9"/>
  <c r="BL962" i="9"/>
  <c r="AY962" i="9"/>
  <c r="BK962" i="9"/>
  <c r="AX962" i="9"/>
  <c r="BJ962" i="9"/>
  <c r="AW962" i="9"/>
  <c r="BD962" i="9"/>
  <c r="BI962" i="9"/>
  <c r="BC962" i="9"/>
  <c r="BB962" i="9"/>
  <c r="AS962" i="9"/>
  <c r="AV962" i="9"/>
  <c r="AT962" i="9"/>
  <c r="AU962" i="9"/>
  <c r="AR962" i="9"/>
  <c r="AP962" i="9"/>
  <c r="AQ961" i="9"/>
  <c r="BA961" i="9"/>
  <c r="BH961" i="9"/>
  <c r="BF961" i="9"/>
  <c r="BN961" i="9"/>
  <c r="BG961" i="9"/>
  <c r="BE961" i="9"/>
  <c r="BM961" i="9"/>
  <c r="AZ961" i="9"/>
  <c r="BL961" i="9"/>
  <c r="AY961" i="9"/>
  <c r="BK961" i="9"/>
  <c r="AX961" i="9"/>
  <c r="BJ961" i="9"/>
  <c r="AW961" i="9"/>
  <c r="BD961" i="9"/>
  <c r="BI961" i="9"/>
  <c r="BC961" i="9"/>
  <c r="BB961" i="9"/>
  <c r="AS961" i="9"/>
  <c r="AV961" i="9"/>
  <c r="AT961" i="9"/>
  <c r="AU961" i="9"/>
  <c r="AR961" i="9"/>
  <c r="AP961" i="9"/>
  <c r="AQ960" i="9"/>
  <c r="BA960" i="9"/>
  <c r="BH960" i="9"/>
  <c r="BF960" i="9"/>
  <c r="BN960" i="9"/>
  <c r="BG960" i="9"/>
  <c r="BE960" i="9"/>
  <c r="BM960" i="9"/>
  <c r="AZ960" i="9"/>
  <c r="BL960" i="9"/>
  <c r="AY960" i="9"/>
  <c r="BK960" i="9"/>
  <c r="AX960" i="9"/>
  <c r="BJ960" i="9"/>
  <c r="AW960" i="9"/>
  <c r="BD960" i="9"/>
  <c r="BI960" i="9"/>
  <c r="BC960" i="9"/>
  <c r="BB960" i="9"/>
  <c r="AS960" i="9"/>
  <c r="AV960" i="9"/>
  <c r="AT960" i="9"/>
  <c r="AU960" i="9"/>
  <c r="AR960" i="9"/>
  <c r="AP960" i="9"/>
  <c r="AQ959" i="9"/>
  <c r="BA959" i="9"/>
  <c r="BH959" i="9"/>
  <c r="BF959" i="9"/>
  <c r="BN959" i="9"/>
  <c r="BG959" i="9"/>
  <c r="BE959" i="9"/>
  <c r="BM959" i="9"/>
  <c r="AZ959" i="9"/>
  <c r="BL959" i="9"/>
  <c r="AY959" i="9"/>
  <c r="BK959" i="9"/>
  <c r="AX959" i="9"/>
  <c r="BJ959" i="9"/>
  <c r="AW959" i="9"/>
  <c r="BD959" i="9"/>
  <c r="BI959" i="9"/>
  <c r="BC959" i="9"/>
  <c r="BB959" i="9"/>
  <c r="AS959" i="9"/>
  <c r="AV959" i="9"/>
  <c r="AT959" i="9"/>
  <c r="AU959" i="9"/>
  <c r="AR959" i="9"/>
  <c r="AP959" i="9"/>
  <c r="AQ958" i="9"/>
  <c r="BA958" i="9"/>
  <c r="BH958" i="9"/>
  <c r="BF958" i="9"/>
  <c r="BN958" i="9"/>
  <c r="BG958" i="9"/>
  <c r="BE958" i="9"/>
  <c r="BM958" i="9"/>
  <c r="AZ958" i="9"/>
  <c r="BL958" i="9"/>
  <c r="AY958" i="9"/>
  <c r="BK958" i="9"/>
  <c r="AX958" i="9"/>
  <c r="BJ958" i="9"/>
  <c r="AW958" i="9"/>
  <c r="BD958" i="9"/>
  <c r="BI958" i="9"/>
  <c r="BC958" i="9"/>
  <c r="BB958" i="9"/>
  <c r="AS958" i="9"/>
  <c r="AV958" i="9"/>
  <c r="AT958" i="9"/>
  <c r="AU958" i="9"/>
  <c r="AR958" i="9"/>
  <c r="AP958" i="9"/>
  <c r="AQ957" i="9"/>
  <c r="BA957" i="9"/>
  <c r="BH957" i="9"/>
  <c r="BF957" i="9"/>
  <c r="BN957" i="9"/>
  <c r="BG957" i="9"/>
  <c r="BE957" i="9"/>
  <c r="BM957" i="9"/>
  <c r="AZ957" i="9"/>
  <c r="BL957" i="9"/>
  <c r="AY957" i="9"/>
  <c r="BK957" i="9"/>
  <c r="AX957" i="9"/>
  <c r="BJ957" i="9"/>
  <c r="AW957" i="9"/>
  <c r="BD957" i="9"/>
  <c r="BI957" i="9"/>
  <c r="BC957" i="9"/>
  <c r="BB957" i="9"/>
  <c r="AS957" i="9"/>
  <c r="AV957" i="9"/>
  <c r="AT957" i="9"/>
  <c r="AU957" i="9"/>
  <c r="AR957" i="9"/>
  <c r="AP957" i="9"/>
  <c r="AQ956" i="9"/>
  <c r="BA956" i="9"/>
  <c r="BH956" i="9"/>
  <c r="BF956" i="9"/>
  <c r="BN956" i="9"/>
  <c r="BG956" i="9"/>
  <c r="BE956" i="9"/>
  <c r="BM956" i="9"/>
  <c r="AZ956" i="9"/>
  <c r="BL956" i="9"/>
  <c r="AY956" i="9"/>
  <c r="BK956" i="9"/>
  <c r="AX956" i="9"/>
  <c r="BJ956" i="9"/>
  <c r="AW956" i="9"/>
  <c r="BD956" i="9"/>
  <c r="BI956" i="9"/>
  <c r="BC956" i="9"/>
  <c r="BB956" i="9"/>
  <c r="AS956" i="9"/>
  <c r="AV956" i="9"/>
  <c r="AT956" i="9"/>
  <c r="AU956" i="9"/>
  <c r="AR956" i="9"/>
  <c r="AP956" i="9"/>
  <c r="AQ955" i="9"/>
  <c r="BA955" i="9"/>
  <c r="BH955" i="9"/>
  <c r="BF955" i="9"/>
  <c r="BN955" i="9"/>
  <c r="BG955" i="9"/>
  <c r="BE955" i="9"/>
  <c r="BM955" i="9"/>
  <c r="AZ955" i="9"/>
  <c r="BL955" i="9"/>
  <c r="AY955" i="9"/>
  <c r="BK955" i="9"/>
  <c r="AX955" i="9"/>
  <c r="BJ955" i="9"/>
  <c r="AW955" i="9"/>
  <c r="BD955" i="9"/>
  <c r="BI955" i="9"/>
  <c r="BC955" i="9"/>
  <c r="BB955" i="9"/>
  <c r="AS955" i="9"/>
  <c r="AV955" i="9"/>
  <c r="AT955" i="9"/>
  <c r="AU955" i="9"/>
  <c r="AR955" i="9"/>
  <c r="AP955" i="9"/>
  <c r="AQ954" i="9"/>
  <c r="BA954" i="9"/>
  <c r="BH954" i="9"/>
  <c r="BF954" i="9"/>
  <c r="BN954" i="9"/>
  <c r="BG954" i="9"/>
  <c r="BE954" i="9"/>
  <c r="BM954" i="9"/>
  <c r="AZ954" i="9"/>
  <c r="BL954" i="9"/>
  <c r="AY954" i="9"/>
  <c r="BK954" i="9"/>
  <c r="AX954" i="9"/>
  <c r="BJ954" i="9"/>
  <c r="AW954" i="9"/>
  <c r="BD954" i="9"/>
  <c r="BI954" i="9"/>
  <c r="BC954" i="9"/>
  <c r="BB954" i="9"/>
  <c r="AS954" i="9"/>
  <c r="AV954" i="9"/>
  <c r="AT954" i="9"/>
  <c r="AU954" i="9"/>
  <c r="AR954" i="9"/>
  <c r="AP954" i="9"/>
  <c r="AQ953" i="9"/>
  <c r="BA953" i="9"/>
  <c r="BH953" i="9"/>
  <c r="BF953" i="9"/>
  <c r="BN953" i="9"/>
  <c r="BG953" i="9"/>
  <c r="BE953" i="9"/>
  <c r="BM953" i="9"/>
  <c r="AZ953" i="9"/>
  <c r="BL953" i="9"/>
  <c r="AY953" i="9"/>
  <c r="BK953" i="9"/>
  <c r="AX953" i="9"/>
  <c r="BJ953" i="9"/>
  <c r="AW953" i="9"/>
  <c r="BD953" i="9"/>
  <c r="BI953" i="9"/>
  <c r="BC953" i="9"/>
  <c r="BB953" i="9"/>
  <c r="AS953" i="9"/>
  <c r="AV953" i="9"/>
  <c r="AT953" i="9"/>
  <c r="AU953" i="9"/>
  <c r="AR953" i="9"/>
  <c r="AP953" i="9"/>
  <c r="AQ952" i="9"/>
  <c r="BA952" i="9"/>
  <c r="BH952" i="9"/>
  <c r="BF952" i="9"/>
  <c r="BN952" i="9"/>
  <c r="BG952" i="9"/>
  <c r="BE952" i="9"/>
  <c r="BM952" i="9"/>
  <c r="AZ952" i="9"/>
  <c r="BL952" i="9"/>
  <c r="AY952" i="9"/>
  <c r="BK952" i="9"/>
  <c r="AX952" i="9"/>
  <c r="BJ952" i="9"/>
  <c r="AW952" i="9"/>
  <c r="BD952" i="9"/>
  <c r="BI952" i="9"/>
  <c r="BC952" i="9"/>
  <c r="BB952" i="9"/>
  <c r="AS952" i="9"/>
  <c r="AV952" i="9"/>
  <c r="AT952" i="9"/>
  <c r="AU952" i="9"/>
  <c r="AR952" i="9"/>
  <c r="AP952" i="9"/>
  <c r="AQ951" i="9"/>
  <c r="BA951" i="9"/>
  <c r="BH951" i="9"/>
  <c r="BF951" i="9"/>
  <c r="BN951" i="9"/>
  <c r="BG951" i="9"/>
  <c r="BE951" i="9"/>
  <c r="BM951" i="9"/>
  <c r="AZ951" i="9"/>
  <c r="BL951" i="9"/>
  <c r="AY951" i="9"/>
  <c r="BK951" i="9"/>
  <c r="AX951" i="9"/>
  <c r="BJ951" i="9"/>
  <c r="AW951" i="9"/>
  <c r="BD951" i="9"/>
  <c r="BI951" i="9"/>
  <c r="BC951" i="9"/>
  <c r="BB951" i="9"/>
  <c r="AS951" i="9"/>
  <c r="AV951" i="9"/>
  <c r="AT951" i="9"/>
  <c r="AU951" i="9"/>
  <c r="AR951" i="9"/>
  <c r="AP951" i="9"/>
  <c r="AV950" i="9"/>
  <c r="AT950" i="9"/>
  <c r="AU950" i="9"/>
  <c r="AP950" i="9"/>
  <c r="BC949" i="9"/>
  <c r="BB949" i="9"/>
  <c r="AV949" i="9"/>
  <c r="AT949" i="9"/>
  <c r="AU949" i="9"/>
  <c r="AP949" i="9"/>
  <c r="AV948" i="9"/>
  <c r="AT948" i="9"/>
  <c r="AU948" i="9"/>
  <c r="AP948" i="9"/>
  <c r="AQ947" i="9"/>
  <c r="BA947" i="9"/>
  <c r="BH947" i="9"/>
  <c r="BF947" i="9"/>
  <c r="BN947" i="9"/>
  <c r="BG947" i="9"/>
  <c r="BE947" i="9"/>
  <c r="BM947" i="9"/>
  <c r="AZ947" i="9"/>
  <c r="BL947" i="9"/>
  <c r="AY947" i="9"/>
  <c r="BK947" i="9"/>
  <c r="AX947" i="9"/>
  <c r="BJ947" i="9"/>
  <c r="AW947" i="9"/>
  <c r="BD947" i="9"/>
  <c r="BI947" i="9"/>
  <c r="BC947" i="9"/>
  <c r="BB947" i="9"/>
  <c r="AS947" i="9"/>
  <c r="AV947" i="9"/>
  <c r="AT947" i="9"/>
  <c r="AU947" i="9"/>
  <c r="AR947" i="9"/>
  <c r="AP947" i="9"/>
  <c r="BC946" i="9"/>
  <c r="BB946" i="9"/>
  <c r="AV946" i="9"/>
  <c r="AT946" i="9"/>
  <c r="AU946" i="9"/>
  <c r="AP946" i="9"/>
  <c r="BC945" i="9"/>
  <c r="BB945" i="9"/>
  <c r="AV945" i="9"/>
  <c r="AT945" i="9"/>
  <c r="AU945" i="9"/>
  <c r="AP945" i="9"/>
  <c r="BC944" i="9"/>
  <c r="BB944" i="9"/>
  <c r="AV944" i="9"/>
  <c r="AT944" i="9"/>
  <c r="AU944" i="9"/>
  <c r="AP944" i="9"/>
  <c r="BC943" i="9"/>
  <c r="BB943" i="9"/>
  <c r="AV943" i="9"/>
  <c r="AT943" i="9"/>
  <c r="AU943" i="9"/>
  <c r="AP943" i="9"/>
  <c r="BC942" i="9"/>
  <c r="BB942" i="9"/>
  <c r="AV942" i="9"/>
  <c r="AT942" i="9"/>
  <c r="AU942" i="9"/>
  <c r="AP942" i="9"/>
  <c r="AV941" i="9"/>
  <c r="AT941" i="9"/>
  <c r="AU941" i="9"/>
  <c r="AP941" i="9"/>
  <c r="BC940" i="9"/>
  <c r="BB940" i="9"/>
  <c r="AV940" i="9"/>
  <c r="AT940" i="9"/>
  <c r="AU940" i="9"/>
  <c r="AP940" i="9"/>
  <c r="BC939" i="9"/>
  <c r="BB939" i="9"/>
  <c r="AV939" i="9"/>
  <c r="AT939" i="9"/>
  <c r="AU939" i="9"/>
  <c r="AP939" i="9"/>
  <c r="AQ938" i="9"/>
  <c r="BA938" i="9"/>
  <c r="BH938" i="9"/>
  <c r="BF938" i="9"/>
  <c r="BN938" i="9"/>
  <c r="BG938" i="9"/>
  <c r="BE938" i="9"/>
  <c r="BM938" i="9"/>
  <c r="AZ938" i="9"/>
  <c r="BL938" i="9"/>
  <c r="AY938" i="9"/>
  <c r="BK938" i="9"/>
  <c r="AX938" i="9"/>
  <c r="BJ938" i="9"/>
  <c r="AW938" i="9"/>
  <c r="BD938" i="9"/>
  <c r="BI938" i="9"/>
  <c r="BC938" i="9"/>
  <c r="BB938" i="9"/>
  <c r="AS938" i="9"/>
  <c r="AV938" i="9"/>
  <c r="AT938" i="9"/>
  <c r="AU938" i="9"/>
  <c r="AR938" i="9"/>
  <c r="AP938" i="9"/>
  <c r="AQ937" i="9"/>
  <c r="BA937" i="9"/>
  <c r="BH937" i="9"/>
  <c r="BF937" i="9"/>
  <c r="BN937" i="9"/>
  <c r="BG937" i="9"/>
  <c r="BE937" i="9"/>
  <c r="BM937" i="9"/>
  <c r="AZ937" i="9"/>
  <c r="BL937" i="9"/>
  <c r="AY937" i="9"/>
  <c r="BK937" i="9"/>
  <c r="AX937" i="9"/>
  <c r="BJ937" i="9"/>
  <c r="AW937" i="9"/>
  <c r="BD937" i="9"/>
  <c r="BI937" i="9"/>
  <c r="BC937" i="9"/>
  <c r="BB937" i="9"/>
  <c r="AS937" i="9"/>
  <c r="AV937" i="9"/>
  <c r="AT937" i="9"/>
  <c r="AU937" i="9"/>
  <c r="AR937" i="9"/>
  <c r="AP937" i="9"/>
  <c r="AQ936" i="9"/>
  <c r="BA936" i="9"/>
  <c r="BH936" i="9"/>
  <c r="BF936" i="9"/>
  <c r="BN936" i="9"/>
  <c r="BG936" i="9"/>
  <c r="BE936" i="9"/>
  <c r="BM936" i="9"/>
  <c r="AZ936" i="9"/>
  <c r="BL936" i="9"/>
  <c r="AY936" i="9"/>
  <c r="BK936" i="9"/>
  <c r="AX936" i="9"/>
  <c r="BJ936" i="9"/>
  <c r="AW936" i="9"/>
  <c r="BD936" i="9"/>
  <c r="BI936" i="9"/>
  <c r="BC936" i="9"/>
  <c r="BB936" i="9"/>
  <c r="AS936" i="9"/>
  <c r="AV936" i="9"/>
  <c r="AT936" i="9"/>
  <c r="AU936" i="9"/>
  <c r="AR936" i="9"/>
  <c r="AP936" i="9"/>
  <c r="AQ935" i="9"/>
  <c r="BA935" i="9"/>
  <c r="BH935" i="9"/>
  <c r="BF935" i="9"/>
  <c r="BN935" i="9"/>
  <c r="BG935" i="9"/>
  <c r="BE935" i="9"/>
  <c r="BM935" i="9"/>
  <c r="AZ935" i="9"/>
  <c r="BL935" i="9"/>
  <c r="AY935" i="9"/>
  <c r="BK935" i="9"/>
  <c r="AX935" i="9"/>
  <c r="BJ935" i="9"/>
  <c r="AW935" i="9"/>
  <c r="BD935" i="9"/>
  <c r="BI935" i="9"/>
  <c r="BC935" i="9"/>
  <c r="BB935" i="9"/>
  <c r="AS935" i="9"/>
  <c r="AV935" i="9"/>
  <c r="AT935" i="9"/>
  <c r="AU935" i="9"/>
  <c r="AR935" i="9"/>
  <c r="AP935" i="9"/>
  <c r="AQ934" i="9"/>
  <c r="BA934" i="9"/>
  <c r="BH934" i="9"/>
  <c r="BF934" i="9"/>
  <c r="BN934" i="9"/>
  <c r="BG934" i="9"/>
  <c r="BE934" i="9"/>
  <c r="BM934" i="9"/>
  <c r="AZ934" i="9"/>
  <c r="BL934" i="9"/>
  <c r="AY934" i="9"/>
  <c r="BK934" i="9"/>
  <c r="AX934" i="9"/>
  <c r="BJ934" i="9"/>
  <c r="AW934" i="9"/>
  <c r="BD934" i="9"/>
  <c r="BI934" i="9"/>
  <c r="BC934" i="9"/>
  <c r="BB934" i="9"/>
  <c r="AS934" i="9"/>
  <c r="AV934" i="9"/>
  <c r="AT934" i="9"/>
  <c r="AU934" i="9"/>
  <c r="AR934" i="9"/>
  <c r="AP934" i="9"/>
  <c r="AQ933" i="9"/>
  <c r="BA933" i="9"/>
  <c r="BH933" i="9"/>
  <c r="BF933" i="9"/>
  <c r="BN933" i="9"/>
  <c r="BG933" i="9"/>
  <c r="BE933" i="9"/>
  <c r="BM933" i="9"/>
  <c r="AZ933" i="9"/>
  <c r="BL933" i="9"/>
  <c r="AY933" i="9"/>
  <c r="BK933" i="9"/>
  <c r="AX933" i="9"/>
  <c r="BJ933" i="9"/>
  <c r="AW933" i="9"/>
  <c r="BD933" i="9"/>
  <c r="BI933" i="9"/>
  <c r="BC933" i="9"/>
  <c r="BB933" i="9"/>
  <c r="AS933" i="9"/>
  <c r="AV933" i="9"/>
  <c r="AT933" i="9"/>
  <c r="AU933" i="9"/>
  <c r="AR933" i="9"/>
  <c r="AP933" i="9"/>
  <c r="AQ932" i="9"/>
  <c r="BA932" i="9"/>
  <c r="BH932" i="9"/>
  <c r="BF932" i="9"/>
  <c r="BN932" i="9"/>
  <c r="BG932" i="9"/>
  <c r="BE932" i="9"/>
  <c r="BM932" i="9"/>
  <c r="AZ932" i="9"/>
  <c r="BL932" i="9"/>
  <c r="AY932" i="9"/>
  <c r="BK932" i="9"/>
  <c r="AX932" i="9"/>
  <c r="BJ932" i="9"/>
  <c r="AW932" i="9"/>
  <c r="BD932" i="9"/>
  <c r="BI932" i="9"/>
  <c r="BC932" i="9"/>
  <c r="BB932" i="9"/>
  <c r="AS932" i="9"/>
  <c r="AV932" i="9"/>
  <c r="AT932" i="9"/>
  <c r="AU932" i="9"/>
  <c r="AR932" i="9"/>
  <c r="AP932" i="9"/>
  <c r="BC931" i="9"/>
  <c r="BB931" i="9"/>
  <c r="AV931" i="9"/>
  <c r="AT931" i="9"/>
  <c r="AU931" i="9"/>
  <c r="AP931" i="9"/>
  <c r="BC930" i="9"/>
  <c r="BB930" i="9"/>
  <c r="AV930" i="9"/>
  <c r="AT930" i="9"/>
  <c r="AU930" i="9"/>
  <c r="AP930" i="9"/>
  <c r="BC929" i="9"/>
  <c r="BB929" i="9"/>
  <c r="AV929" i="9"/>
  <c r="AT929" i="9"/>
  <c r="AU929" i="9"/>
  <c r="AP929" i="9"/>
  <c r="AV928" i="9"/>
  <c r="AT928" i="9"/>
  <c r="AU928" i="9"/>
  <c r="AP928" i="9"/>
  <c r="BC927" i="9"/>
  <c r="BB927" i="9"/>
  <c r="AV927" i="9"/>
  <c r="AT927" i="9"/>
  <c r="AU927" i="9"/>
  <c r="AP927" i="9"/>
  <c r="BC926" i="9"/>
  <c r="BB926" i="9"/>
  <c r="AV926" i="9"/>
  <c r="AT926" i="9"/>
  <c r="AU926" i="9"/>
  <c r="AP926" i="9"/>
  <c r="AQ925" i="9"/>
  <c r="BA925" i="9"/>
  <c r="BH925" i="9"/>
  <c r="BF925" i="9"/>
  <c r="BN925" i="9"/>
  <c r="BG925" i="9"/>
  <c r="BE925" i="9"/>
  <c r="BM925" i="9"/>
  <c r="AZ925" i="9"/>
  <c r="BL925" i="9"/>
  <c r="AY925" i="9"/>
  <c r="BK925" i="9"/>
  <c r="AX925" i="9"/>
  <c r="BJ925" i="9"/>
  <c r="AW925" i="9"/>
  <c r="BD925" i="9"/>
  <c r="BI925" i="9"/>
  <c r="BC925" i="9"/>
  <c r="BB925" i="9"/>
  <c r="AS925" i="9"/>
  <c r="AV925" i="9"/>
  <c r="AT925" i="9"/>
  <c r="AU925" i="9"/>
  <c r="AR925" i="9"/>
  <c r="AP925" i="9"/>
  <c r="BC924" i="9"/>
  <c r="BB924" i="9"/>
  <c r="AV924" i="9"/>
  <c r="AT924" i="9"/>
  <c r="AU924" i="9"/>
  <c r="AP924" i="9"/>
  <c r="BC923" i="9"/>
  <c r="BB923" i="9"/>
  <c r="AV923" i="9"/>
  <c r="AT923" i="9"/>
  <c r="AU923" i="9"/>
  <c r="AP923" i="9"/>
  <c r="BC922" i="9"/>
  <c r="BB922" i="9"/>
  <c r="AV922" i="9"/>
  <c r="AT922" i="9"/>
  <c r="AU922" i="9"/>
  <c r="AP922" i="9"/>
  <c r="AV921" i="9"/>
  <c r="AT921" i="9"/>
  <c r="AU921" i="9"/>
  <c r="AP921" i="9"/>
  <c r="BC920" i="9"/>
  <c r="BB920" i="9"/>
  <c r="AV920" i="9"/>
  <c r="AT920" i="9"/>
  <c r="AU920" i="9"/>
  <c r="AP920" i="9"/>
  <c r="BC919" i="9"/>
  <c r="BB919" i="9"/>
  <c r="AV919" i="9"/>
  <c r="AT919" i="9"/>
  <c r="AU919" i="9"/>
  <c r="AP919" i="9"/>
  <c r="BC918" i="9"/>
  <c r="BB918" i="9"/>
  <c r="AV918" i="9"/>
  <c r="AT918" i="9"/>
  <c r="AU918" i="9"/>
  <c r="AP918" i="9"/>
  <c r="BC917" i="9"/>
  <c r="BB917" i="9"/>
  <c r="AV917" i="9"/>
  <c r="AT917" i="9"/>
  <c r="AU917" i="9"/>
  <c r="AP917" i="9"/>
  <c r="AQ916" i="9"/>
  <c r="BA916" i="9"/>
  <c r="BH916" i="9"/>
  <c r="BF916" i="9"/>
  <c r="BN916" i="9"/>
  <c r="BG916" i="9"/>
  <c r="BE916" i="9"/>
  <c r="BM916" i="9"/>
  <c r="AZ916" i="9"/>
  <c r="BL916" i="9"/>
  <c r="AY916" i="9"/>
  <c r="BK916" i="9"/>
  <c r="AX916" i="9"/>
  <c r="BJ916" i="9"/>
  <c r="AW916" i="9"/>
  <c r="BD916" i="9"/>
  <c r="BI916" i="9"/>
  <c r="BC916" i="9"/>
  <c r="BB916" i="9"/>
  <c r="AS916" i="9"/>
  <c r="AV916" i="9"/>
  <c r="AT916" i="9"/>
  <c r="AU916" i="9"/>
  <c r="AR916" i="9"/>
  <c r="AP916" i="9"/>
  <c r="AQ915" i="9"/>
  <c r="BA915" i="9"/>
  <c r="BH915" i="9"/>
  <c r="BF915" i="9"/>
  <c r="BN915" i="9"/>
  <c r="BG915" i="9"/>
  <c r="BE915" i="9"/>
  <c r="BM915" i="9"/>
  <c r="AZ915" i="9"/>
  <c r="BL915" i="9"/>
  <c r="AY915" i="9"/>
  <c r="BK915" i="9"/>
  <c r="AX915" i="9"/>
  <c r="BJ915" i="9"/>
  <c r="AW915" i="9"/>
  <c r="BD915" i="9"/>
  <c r="BI915" i="9"/>
  <c r="BC915" i="9"/>
  <c r="BB915" i="9"/>
  <c r="AS915" i="9"/>
  <c r="AV915" i="9"/>
  <c r="AT915" i="9"/>
  <c r="AU915" i="9"/>
  <c r="AR915" i="9"/>
  <c r="AP915" i="9"/>
  <c r="AQ914" i="9"/>
  <c r="BA914" i="9"/>
  <c r="BH914" i="9"/>
  <c r="BF914" i="9"/>
  <c r="BN914" i="9"/>
  <c r="BG914" i="9"/>
  <c r="BE914" i="9"/>
  <c r="BM914" i="9"/>
  <c r="AZ914" i="9"/>
  <c r="BL914" i="9"/>
  <c r="AY914" i="9"/>
  <c r="BK914" i="9"/>
  <c r="AX914" i="9"/>
  <c r="BJ914" i="9"/>
  <c r="AW914" i="9"/>
  <c r="BD914" i="9"/>
  <c r="BI914" i="9"/>
  <c r="BC914" i="9"/>
  <c r="BB914" i="9"/>
  <c r="AS914" i="9"/>
  <c r="AV914" i="9"/>
  <c r="AT914" i="9"/>
  <c r="AU914" i="9"/>
  <c r="AR914" i="9"/>
  <c r="AP914" i="9"/>
  <c r="AQ913" i="9"/>
  <c r="BA913" i="9"/>
  <c r="BH913" i="9"/>
  <c r="BF913" i="9"/>
  <c r="BN913" i="9"/>
  <c r="BG913" i="9"/>
  <c r="BE913" i="9"/>
  <c r="BM913" i="9"/>
  <c r="AZ913" i="9"/>
  <c r="BL913" i="9"/>
  <c r="AY913" i="9"/>
  <c r="BK913" i="9"/>
  <c r="AX913" i="9"/>
  <c r="BJ913" i="9"/>
  <c r="AW913" i="9"/>
  <c r="BD913" i="9"/>
  <c r="BI913" i="9"/>
  <c r="BC913" i="9"/>
  <c r="BB913" i="9"/>
  <c r="AS913" i="9"/>
  <c r="AV913" i="9"/>
  <c r="AT913" i="9"/>
  <c r="AU913" i="9"/>
  <c r="AR913" i="9"/>
  <c r="AP913" i="9"/>
  <c r="AQ912" i="9"/>
  <c r="BA912" i="9"/>
  <c r="BH912" i="9"/>
  <c r="BF912" i="9"/>
  <c r="BN912" i="9"/>
  <c r="BG912" i="9"/>
  <c r="BE912" i="9"/>
  <c r="BM912" i="9"/>
  <c r="AZ912" i="9"/>
  <c r="BL912" i="9"/>
  <c r="AY912" i="9"/>
  <c r="BK912" i="9"/>
  <c r="AX912" i="9"/>
  <c r="BJ912" i="9"/>
  <c r="AW912" i="9"/>
  <c r="BD912" i="9"/>
  <c r="BI912" i="9"/>
  <c r="BC912" i="9"/>
  <c r="BB912" i="9"/>
  <c r="AS912" i="9"/>
  <c r="AV912" i="9"/>
  <c r="AT912" i="9"/>
  <c r="AU912" i="9"/>
  <c r="AR912" i="9"/>
  <c r="AP912" i="9"/>
  <c r="BC911" i="9"/>
  <c r="BB911" i="9"/>
  <c r="AV911" i="9"/>
  <c r="AT911" i="9"/>
  <c r="AU911" i="9"/>
  <c r="AP911" i="9"/>
  <c r="AV910" i="9"/>
  <c r="AT910" i="9"/>
  <c r="AU910" i="9"/>
  <c r="AP910" i="9"/>
  <c r="AQ909" i="9"/>
  <c r="BA909" i="9"/>
  <c r="BH909" i="9"/>
  <c r="BF909" i="9"/>
  <c r="BN909" i="9"/>
  <c r="BG909" i="9"/>
  <c r="BE909" i="9"/>
  <c r="BM909" i="9"/>
  <c r="AZ909" i="9"/>
  <c r="BL909" i="9"/>
  <c r="AY909" i="9"/>
  <c r="BK909" i="9"/>
  <c r="AX909" i="9"/>
  <c r="BJ909" i="9"/>
  <c r="AW909" i="9"/>
  <c r="BD909" i="9"/>
  <c r="BI909" i="9"/>
  <c r="BC909" i="9"/>
  <c r="BB909" i="9"/>
  <c r="AS909" i="9"/>
  <c r="AV909" i="9"/>
  <c r="AT909" i="9"/>
  <c r="AU909" i="9"/>
  <c r="AR909" i="9"/>
  <c r="AP909" i="9"/>
  <c r="AV908" i="9"/>
  <c r="AT908" i="9"/>
  <c r="AU908" i="9"/>
  <c r="AP908" i="9"/>
  <c r="BC907" i="9"/>
  <c r="BB907" i="9"/>
  <c r="AV907" i="9"/>
  <c r="AT907" i="9"/>
  <c r="AU907" i="9"/>
  <c r="AP907" i="9"/>
  <c r="AV906" i="9"/>
  <c r="AT906" i="9"/>
  <c r="AU906" i="9"/>
  <c r="AP906" i="9"/>
  <c r="BC905" i="9"/>
  <c r="BB905" i="9"/>
  <c r="AV905" i="9"/>
  <c r="AT905" i="9"/>
  <c r="AU905" i="9"/>
  <c r="AP905" i="9"/>
  <c r="BC904" i="9"/>
  <c r="BB904" i="9"/>
  <c r="AV904" i="9"/>
  <c r="AT904" i="9"/>
  <c r="AU904" i="9"/>
  <c r="AP904" i="9"/>
  <c r="BC903" i="9"/>
  <c r="BB903" i="9"/>
  <c r="AV903" i="9"/>
  <c r="AT903" i="9"/>
  <c r="AU903" i="9"/>
  <c r="AP903" i="9"/>
  <c r="AQ902" i="9"/>
  <c r="BA902" i="9"/>
  <c r="BH902" i="9"/>
  <c r="BF902" i="9"/>
  <c r="BN902" i="9"/>
  <c r="BG902" i="9"/>
  <c r="BE902" i="9"/>
  <c r="BM902" i="9"/>
  <c r="AZ902" i="9"/>
  <c r="BL902" i="9"/>
  <c r="AY902" i="9"/>
  <c r="BK902" i="9"/>
  <c r="AX902" i="9"/>
  <c r="BJ902" i="9"/>
  <c r="AW902" i="9"/>
  <c r="BD902" i="9"/>
  <c r="BI902" i="9"/>
  <c r="BC902" i="9"/>
  <c r="BB902" i="9"/>
  <c r="AS902" i="9"/>
  <c r="AV902" i="9"/>
  <c r="AT902" i="9"/>
  <c r="AU902" i="9"/>
  <c r="AR902" i="9"/>
  <c r="AP902" i="9"/>
  <c r="BC901" i="9"/>
  <c r="BB901" i="9"/>
  <c r="AV901" i="9"/>
  <c r="AT901" i="9"/>
  <c r="AU901" i="9"/>
  <c r="AP901" i="9"/>
  <c r="BC900" i="9"/>
  <c r="BB900" i="9"/>
  <c r="AV900" i="9"/>
  <c r="AT900" i="9"/>
  <c r="AU900" i="9"/>
  <c r="AP900" i="9"/>
  <c r="BC899" i="9"/>
  <c r="BB899" i="9"/>
  <c r="AV899" i="9"/>
  <c r="AT899" i="9"/>
  <c r="AU899" i="9"/>
  <c r="AP899" i="9"/>
  <c r="BC898" i="9"/>
  <c r="BB898" i="9"/>
  <c r="AV898" i="9"/>
  <c r="AT898" i="9"/>
  <c r="AU898" i="9"/>
  <c r="AP898" i="9"/>
  <c r="BC897" i="9"/>
  <c r="BB897" i="9"/>
  <c r="AV897" i="9"/>
  <c r="AT897" i="9"/>
  <c r="AU897" i="9"/>
  <c r="AP897" i="9"/>
  <c r="BC896" i="9"/>
  <c r="BB896" i="9"/>
  <c r="AV896" i="9"/>
  <c r="AT896" i="9"/>
  <c r="AU896" i="9"/>
  <c r="AP896" i="9"/>
  <c r="AQ895" i="9"/>
  <c r="BA895" i="9"/>
  <c r="BH895" i="9"/>
  <c r="BF895" i="9"/>
  <c r="BN895" i="9"/>
  <c r="BG895" i="9"/>
  <c r="BE895" i="9"/>
  <c r="BM895" i="9"/>
  <c r="AZ895" i="9"/>
  <c r="BL895" i="9"/>
  <c r="AY895" i="9"/>
  <c r="BK895" i="9"/>
  <c r="AX895" i="9"/>
  <c r="BJ895" i="9"/>
  <c r="AW895" i="9"/>
  <c r="BD895" i="9"/>
  <c r="BI895" i="9"/>
  <c r="BC895" i="9"/>
  <c r="BB895" i="9"/>
  <c r="AS895" i="9"/>
  <c r="AV895" i="9"/>
  <c r="AT895" i="9"/>
  <c r="AU895" i="9"/>
  <c r="AR895" i="9"/>
  <c r="AP895" i="9"/>
  <c r="AQ894" i="9"/>
  <c r="BA894" i="9"/>
  <c r="BH894" i="9"/>
  <c r="BF894" i="9"/>
  <c r="BN894" i="9"/>
  <c r="BG894" i="9"/>
  <c r="BE894" i="9"/>
  <c r="BM894" i="9"/>
  <c r="AZ894" i="9"/>
  <c r="BL894" i="9"/>
  <c r="AY894" i="9"/>
  <c r="BK894" i="9"/>
  <c r="AX894" i="9"/>
  <c r="BJ894" i="9"/>
  <c r="AW894" i="9"/>
  <c r="BD894" i="9"/>
  <c r="BI894" i="9"/>
  <c r="BC894" i="9"/>
  <c r="BB894" i="9"/>
  <c r="AS894" i="9"/>
  <c r="AV894" i="9"/>
  <c r="AT894" i="9"/>
  <c r="AU894" i="9"/>
  <c r="AR894" i="9"/>
  <c r="AP894" i="9"/>
  <c r="AQ893" i="9"/>
  <c r="BA893" i="9"/>
  <c r="BH893" i="9"/>
  <c r="BF893" i="9"/>
  <c r="BN893" i="9"/>
  <c r="BG893" i="9"/>
  <c r="BE893" i="9"/>
  <c r="BM893" i="9"/>
  <c r="AZ893" i="9"/>
  <c r="BL893" i="9"/>
  <c r="AY893" i="9"/>
  <c r="BK893" i="9"/>
  <c r="AX893" i="9"/>
  <c r="BJ893" i="9"/>
  <c r="AW893" i="9"/>
  <c r="BD893" i="9"/>
  <c r="BI893" i="9"/>
  <c r="BC893" i="9"/>
  <c r="BB893" i="9"/>
  <c r="AS893" i="9"/>
  <c r="AV893" i="9"/>
  <c r="AT893" i="9"/>
  <c r="AU893" i="9"/>
  <c r="AR893" i="9"/>
  <c r="AP893" i="9"/>
  <c r="AQ892" i="9"/>
  <c r="BA892" i="9"/>
  <c r="BH892" i="9"/>
  <c r="BF892" i="9"/>
  <c r="BN892" i="9"/>
  <c r="BG892" i="9"/>
  <c r="BE892" i="9"/>
  <c r="BM892" i="9"/>
  <c r="AZ892" i="9"/>
  <c r="BL892" i="9"/>
  <c r="AY892" i="9"/>
  <c r="BK892" i="9"/>
  <c r="AX892" i="9"/>
  <c r="BJ892" i="9"/>
  <c r="AW892" i="9"/>
  <c r="BD892" i="9"/>
  <c r="BI892" i="9"/>
  <c r="BC892" i="9"/>
  <c r="BB892" i="9"/>
  <c r="AS892" i="9"/>
  <c r="AV892" i="9"/>
  <c r="AT892" i="9"/>
  <c r="AU892" i="9"/>
  <c r="AR892" i="9"/>
  <c r="AP892" i="9"/>
  <c r="AQ891" i="9"/>
  <c r="BA891" i="9"/>
  <c r="BH891" i="9"/>
  <c r="BF891" i="9"/>
  <c r="BN891" i="9"/>
  <c r="BG891" i="9"/>
  <c r="BE891" i="9"/>
  <c r="BM891" i="9"/>
  <c r="AZ891" i="9"/>
  <c r="BL891" i="9"/>
  <c r="AY891" i="9"/>
  <c r="BK891" i="9"/>
  <c r="AX891" i="9"/>
  <c r="BJ891" i="9"/>
  <c r="AW891" i="9"/>
  <c r="BD891" i="9"/>
  <c r="BI891" i="9"/>
  <c r="BC891" i="9"/>
  <c r="BB891" i="9"/>
  <c r="AS891" i="9"/>
  <c r="AV891" i="9"/>
  <c r="AT891" i="9"/>
  <c r="AU891" i="9"/>
  <c r="AR891" i="9"/>
  <c r="AP891" i="9"/>
  <c r="BC890" i="9"/>
  <c r="BB890" i="9"/>
  <c r="AV890" i="9"/>
  <c r="AT890" i="9"/>
  <c r="AU890" i="9"/>
  <c r="AP890" i="9"/>
  <c r="BC889" i="9"/>
  <c r="BB889" i="9"/>
  <c r="AV889" i="9"/>
  <c r="AT889" i="9"/>
  <c r="AU889" i="9"/>
  <c r="AP889" i="9"/>
  <c r="AQ888" i="9"/>
  <c r="BA888" i="9"/>
  <c r="BH888" i="9"/>
  <c r="BF888" i="9"/>
  <c r="BN888" i="9"/>
  <c r="BG888" i="9"/>
  <c r="BE888" i="9"/>
  <c r="BM888" i="9"/>
  <c r="AZ888" i="9"/>
  <c r="BL888" i="9"/>
  <c r="AY888" i="9"/>
  <c r="BK888" i="9"/>
  <c r="AX888" i="9"/>
  <c r="BJ888" i="9"/>
  <c r="AW888" i="9"/>
  <c r="BD888" i="9"/>
  <c r="BI888" i="9"/>
  <c r="BC888" i="9"/>
  <c r="BB888" i="9"/>
  <c r="AS888" i="9"/>
  <c r="AV888" i="9"/>
  <c r="AT888" i="9"/>
  <c r="AU888" i="9"/>
  <c r="AR888" i="9"/>
  <c r="AP888" i="9"/>
  <c r="BC887" i="9"/>
  <c r="BB887" i="9"/>
  <c r="AV887" i="9"/>
  <c r="AT887" i="9"/>
  <c r="AU887" i="9"/>
  <c r="AP887" i="9"/>
  <c r="BC886" i="9"/>
  <c r="BB886" i="9"/>
  <c r="AV886" i="9"/>
  <c r="AT886" i="9"/>
  <c r="AU886" i="9"/>
  <c r="AP886" i="9"/>
  <c r="AV885" i="9"/>
  <c r="AT885" i="9"/>
  <c r="AU885" i="9"/>
  <c r="AP885" i="9"/>
  <c r="BC884" i="9"/>
  <c r="BB884" i="9"/>
  <c r="AV884" i="9"/>
  <c r="AT884" i="9"/>
  <c r="AU884" i="9"/>
  <c r="AP884" i="9"/>
  <c r="BC883" i="9"/>
  <c r="BB883" i="9"/>
  <c r="AV883" i="9"/>
  <c r="AT883" i="9"/>
  <c r="AU883" i="9"/>
  <c r="AP883" i="9"/>
  <c r="BC882" i="9"/>
  <c r="BB882" i="9"/>
  <c r="AV882" i="9"/>
  <c r="AT882" i="9"/>
  <c r="AU882" i="9"/>
  <c r="AP882" i="9"/>
  <c r="AQ881" i="9"/>
  <c r="BA881" i="9"/>
  <c r="BH881" i="9"/>
  <c r="BF881" i="9"/>
  <c r="BN881" i="9"/>
  <c r="BG881" i="9"/>
  <c r="BE881" i="9"/>
  <c r="BM881" i="9"/>
  <c r="AZ881" i="9"/>
  <c r="BL881" i="9"/>
  <c r="AY881" i="9"/>
  <c r="BK881" i="9"/>
  <c r="AX881" i="9"/>
  <c r="BJ881" i="9"/>
  <c r="AW881" i="9"/>
  <c r="BD881" i="9"/>
  <c r="BI881" i="9"/>
  <c r="BC881" i="9"/>
  <c r="BB881" i="9"/>
  <c r="AS881" i="9"/>
  <c r="AV881" i="9"/>
  <c r="AT881" i="9"/>
  <c r="AU881" i="9"/>
  <c r="AR881" i="9"/>
  <c r="AP881" i="9"/>
  <c r="BC880" i="9"/>
  <c r="BB880" i="9"/>
  <c r="AV880" i="9"/>
  <c r="AT880" i="9"/>
  <c r="AU880" i="9"/>
  <c r="AP880" i="9"/>
  <c r="BC879" i="9"/>
  <c r="BB879" i="9"/>
  <c r="AV879" i="9"/>
  <c r="AT879" i="9"/>
  <c r="AU879" i="9"/>
  <c r="AP879" i="9"/>
  <c r="BC878" i="9"/>
  <c r="BB878" i="9"/>
  <c r="AV878" i="9"/>
  <c r="AT878" i="9"/>
  <c r="AU878" i="9"/>
  <c r="AP878" i="9"/>
  <c r="BC877" i="9"/>
  <c r="BB877" i="9"/>
  <c r="AV877" i="9"/>
  <c r="AT877" i="9"/>
  <c r="AU877" i="9"/>
  <c r="AP877" i="9"/>
  <c r="BC876" i="9"/>
  <c r="BB876" i="9"/>
  <c r="AV876" i="9"/>
  <c r="AT876" i="9"/>
  <c r="AU876" i="9"/>
  <c r="AP876" i="9"/>
  <c r="BC875" i="9"/>
  <c r="BB875" i="9"/>
  <c r="AV875" i="9"/>
  <c r="AT875" i="9"/>
  <c r="AU875" i="9"/>
  <c r="AP875" i="9"/>
  <c r="AQ874" i="9"/>
  <c r="BA874" i="9"/>
  <c r="BH874" i="9"/>
  <c r="BF874" i="9"/>
  <c r="BN874" i="9"/>
  <c r="BG874" i="9"/>
  <c r="BE874" i="9"/>
  <c r="BM874" i="9"/>
  <c r="AZ874" i="9"/>
  <c r="BL874" i="9"/>
  <c r="AY874" i="9"/>
  <c r="BK874" i="9"/>
  <c r="AX874" i="9"/>
  <c r="BJ874" i="9"/>
  <c r="AW874" i="9"/>
  <c r="BD874" i="9"/>
  <c r="BI874" i="9"/>
  <c r="BC874" i="9"/>
  <c r="BB874" i="9"/>
  <c r="AS874" i="9"/>
  <c r="AV874" i="9"/>
  <c r="AT874" i="9"/>
  <c r="AU874" i="9"/>
  <c r="AR874" i="9"/>
  <c r="AP874" i="9"/>
  <c r="AQ873" i="9"/>
  <c r="BA873" i="9"/>
  <c r="BH873" i="9"/>
  <c r="BF873" i="9"/>
  <c r="BN873" i="9"/>
  <c r="BG873" i="9"/>
  <c r="BE873" i="9"/>
  <c r="BM873" i="9"/>
  <c r="AZ873" i="9"/>
  <c r="BL873" i="9"/>
  <c r="AY873" i="9"/>
  <c r="BK873" i="9"/>
  <c r="AX873" i="9"/>
  <c r="BJ873" i="9"/>
  <c r="AW873" i="9"/>
  <c r="BD873" i="9"/>
  <c r="BI873" i="9"/>
  <c r="BC873" i="9"/>
  <c r="BB873" i="9"/>
  <c r="AS873" i="9"/>
  <c r="AV873" i="9"/>
  <c r="AT873" i="9"/>
  <c r="AU873" i="9"/>
  <c r="AR873" i="9"/>
  <c r="AP873" i="9"/>
  <c r="AQ872" i="9"/>
  <c r="BA872" i="9"/>
  <c r="BH872" i="9"/>
  <c r="BF872" i="9"/>
  <c r="BN872" i="9"/>
  <c r="BG872" i="9"/>
  <c r="BE872" i="9"/>
  <c r="BM872" i="9"/>
  <c r="AZ872" i="9"/>
  <c r="BL872" i="9"/>
  <c r="AY872" i="9"/>
  <c r="BK872" i="9"/>
  <c r="AX872" i="9"/>
  <c r="BJ872" i="9"/>
  <c r="AW872" i="9"/>
  <c r="BD872" i="9"/>
  <c r="BI872" i="9"/>
  <c r="BC872" i="9"/>
  <c r="BB872" i="9"/>
  <c r="AS872" i="9"/>
  <c r="AV872" i="9"/>
  <c r="AT872" i="9"/>
  <c r="AU872" i="9"/>
  <c r="AR872" i="9"/>
  <c r="AP872" i="9"/>
  <c r="AQ871" i="9"/>
  <c r="BA871" i="9"/>
  <c r="BH871" i="9"/>
  <c r="BF871" i="9"/>
  <c r="BN871" i="9"/>
  <c r="BG871" i="9"/>
  <c r="BE871" i="9"/>
  <c r="BM871" i="9"/>
  <c r="AZ871" i="9"/>
  <c r="BL871" i="9"/>
  <c r="AY871" i="9"/>
  <c r="BK871" i="9"/>
  <c r="AX871" i="9"/>
  <c r="BJ871" i="9"/>
  <c r="AW871" i="9"/>
  <c r="BD871" i="9"/>
  <c r="BI871" i="9"/>
  <c r="BC871" i="9"/>
  <c r="BB871" i="9"/>
  <c r="AS871" i="9"/>
  <c r="AV871" i="9"/>
  <c r="AT871" i="9"/>
  <c r="AU871" i="9"/>
  <c r="AR871" i="9"/>
  <c r="AP871" i="9"/>
  <c r="AQ870" i="9"/>
  <c r="BA870" i="9"/>
  <c r="BH870" i="9"/>
  <c r="BF870" i="9"/>
  <c r="BN870" i="9"/>
  <c r="BG870" i="9"/>
  <c r="BE870" i="9"/>
  <c r="BM870" i="9"/>
  <c r="AZ870" i="9"/>
  <c r="BL870" i="9"/>
  <c r="AY870" i="9"/>
  <c r="BK870" i="9"/>
  <c r="AX870" i="9"/>
  <c r="BJ870" i="9"/>
  <c r="AW870" i="9"/>
  <c r="BD870" i="9"/>
  <c r="BI870" i="9"/>
  <c r="BC870" i="9"/>
  <c r="BB870" i="9"/>
  <c r="AS870" i="9"/>
  <c r="AV870" i="9"/>
  <c r="AT870" i="9"/>
  <c r="AU870" i="9"/>
  <c r="AR870" i="9"/>
  <c r="AP870" i="9"/>
  <c r="BC869" i="9"/>
  <c r="BB869" i="9"/>
  <c r="AV869" i="9"/>
  <c r="AT869" i="9"/>
  <c r="AU869" i="9"/>
  <c r="AP869" i="9"/>
  <c r="BC868" i="9"/>
  <c r="BB868" i="9"/>
  <c r="AV868" i="9"/>
  <c r="AT868" i="9"/>
  <c r="AU868" i="9"/>
  <c r="AP868" i="9"/>
  <c r="BC867" i="9"/>
  <c r="BB867" i="9"/>
  <c r="AV867" i="9"/>
  <c r="AT867" i="9"/>
  <c r="AU867" i="9"/>
  <c r="AP867" i="9"/>
  <c r="BC866" i="9"/>
  <c r="BB866" i="9"/>
  <c r="AV866" i="9"/>
  <c r="AT866" i="9"/>
  <c r="AU866" i="9"/>
  <c r="AP866" i="9"/>
  <c r="BC865" i="9"/>
  <c r="BB865" i="9"/>
  <c r="AV865" i="9"/>
  <c r="AT865" i="9"/>
  <c r="AU865" i="9"/>
  <c r="AP865" i="9"/>
  <c r="AV864" i="9"/>
  <c r="AT864" i="9"/>
  <c r="AU864" i="9"/>
  <c r="AP864" i="9"/>
  <c r="BC863" i="9"/>
  <c r="BB863" i="9"/>
  <c r="AV863" i="9"/>
  <c r="AT863" i="9"/>
  <c r="AU863" i="9"/>
  <c r="AP863" i="9"/>
  <c r="AQ862" i="9"/>
  <c r="BA862" i="9"/>
  <c r="BH862" i="9"/>
  <c r="BF862" i="9"/>
  <c r="BN862" i="9"/>
  <c r="BG862" i="9"/>
  <c r="BE862" i="9"/>
  <c r="BM862" i="9"/>
  <c r="AZ862" i="9"/>
  <c r="BL862" i="9"/>
  <c r="AY862" i="9"/>
  <c r="BK862" i="9"/>
  <c r="AX862" i="9"/>
  <c r="BJ862" i="9"/>
  <c r="AW862" i="9"/>
  <c r="BD862" i="9"/>
  <c r="BI862" i="9"/>
  <c r="BC862" i="9"/>
  <c r="BB862" i="9"/>
  <c r="AS862" i="9"/>
  <c r="AV862" i="9"/>
  <c r="AT862" i="9"/>
  <c r="AU862" i="9"/>
  <c r="AR862" i="9"/>
  <c r="AP862" i="9"/>
  <c r="BC861" i="9"/>
  <c r="BB861" i="9"/>
  <c r="AV861" i="9"/>
  <c r="AT861" i="9"/>
  <c r="AU861" i="9"/>
  <c r="AP861" i="9"/>
  <c r="BC860" i="9"/>
  <c r="BB860" i="9"/>
  <c r="AV860" i="9"/>
  <c r="AT860" i="9"/>
  <c r="AU860" i="9"/>
  <c r="AP860" i="9"/>
  <c r="BC859" i="9"/>
  <c r="BB859" i="9"/>
  <c r="AV859" i="9"/>
  <c r="AT859" i="9"/>
  <c r="AU859" i="9"/>
  <c r="AP859" i="9"/>
  <c r="AV858" i="9"/>
  <c r="AT858" i="9"/>
  <c r="AU858" i="9"/>
  <c r="AP858" i="9"/>
  <c r="BC857" i="9"/>
  <c r="BB857" i="9"/>
  <c r="AV857" i="9"/>
  <c r="AT857" i="9"/>
  <c r="AU857" i="9"/>
  <c r="AP857" i="9"/>
  <c r="BC856" i="9"/>
  <c r="BB856" i="9"/>
  <c r="AV856" i="9"/>
  <c r="AT856" i="9"/>
  <c r="AU856" i="9"/>
  <c r="AP856" i="9"/>
  <c r="AQ855" i="9"/>
  <c r="BA855" i="9"/>
  <c r="BH855" i="9"/>
  <c r="BF855" i="9"/>
  <c r="BN855" i="9"/>
  <c r="BG855" i="9"/>
  <c r="BE855" i="9"/>
  <c r="BM855" i="9"/>
  <c r="AZ855" i="9"/>
  <c r="BL855" i="9"/>
  <c r="AY855" i="9"/>
  <c r="BK855" i="9"/>
  <c r="AX855" i="9"/>
  <c r="BJ855" i="9"/>
  <c r="AW855" i="9"/>
  <c r="BD855" i="9"/>
  <c r="BI855" i="9"/>
  <c r="BC855" i="9"/>
  <c r="BB855" i="9"/>
  <c r="AS855" i="9"/>
  <c r="AV855" i="9"/>
  <c r="AT855" i="9"/>
  <c r="AU855" i="9"/>
  <c r="AR855" i="9"/>
  <c r="AP855" i="9"/>
  <c r="BC854" i="9"/>
  <c r="BB854" i="9"/>
  <c r="AV854" i="9"/>
  <c r="AT854" i="9"/>
  <c r="AU854" i="9"/>
  <c r="AP854" i="9"/>
  <c r="AQ853" i="9"/>
  <c r="BA853" i="9"/>
  <c r="BH853" i="9"/>
  <c r="BF853" i="9"/>
  <c r="BN853" i="9"/>
  <c r="BG853" i="9"/>
  <c r="BE853" i="9"/>
  <c r="BM853" i="9"/>
  <c r="AZ853" i="9"/>
  <c r="BL853" i="9"/>
  <c r="AY853" i="9"/>
  <c r="BK853" i="9"/>
  <c r="AX853" i="9"/>
  <c r="BJ853" i="9"/>
  <c r="AW853" i="9"/>
  <c r="BD853" i="9"/>
  <c r="BI853" i="9"/>
  <c r="BC853" i="9"/>
  <c r="BB853" i="9"/>
  <c r="AS853" i="9"/>
  <c r="AV853" i="9"/>
  <c r="AT853" i="9"/>
  <c r="AU853" i="9"/>
  <c r="AR853" i="9"/>
  <c r="AP853" i="9"/>
  <c r="AQ852" i="9"/>
  <c r="BA852" i="9"/>
  <c r="BH852" i="9"/>
  <c r="BF852" i="9"/>
  <c r="BN852" i="9"/>
  <c r="BG852" i="9"/>
  <c r="BE852" i="9"/>
  <c r="BM852" i="9"/>
  <c r="AZ852" i="9"/>
  <c r="BL852" i="9"/>
  <c r="AY852" i="9"/>
  <c r="BK852" i="9"/>
  <c r="AX852" i="9"/>
  <c r="BJ852" i="9"/>
  <c r="AW852" i="9"/>
  <c r="BD852" i="9"/>
  <c r="BI852" i="9"/>
  <c r="BC852" i="9"/>
  <c r="BB852" i="9"/>
  <c r="AS852" i="9"/>
  <c r="AV852" i="9"/>
  <c r="AT852" i="9"/>
  <c r="AU852" i="9"/>
  <c r="AR852" i="9"/>
  <c r="AP852" i="9"/>
  <c r="AQ851" i="9"/>
  <c r="BA851" i="9"/>
  <c r="BH851" i="9"/>
  <c r="BF851" i="9"/>
  <c r="BN851" i="9"/>
  <c r="BG851" i="9"/>
  <c r="BE851" i="9"/>
  <c r="BM851" i="9"/>
  <c r="AZ851" i="9"/>
  <c r="BL851" i="9"/>
  <c r="AY851" i="9"/>
  <c r="BK851" i="9"/>
  <c r="AX851" i="9"/>
  <c r="BJ851" i="9"/>
  <c r="AW851" i="9"/>
  <c r="BD851" i="9"/>
  <c r="BI851" i="9"/>
  <c r="BC851" i="9"/>
  <c r="BB851" i="9"/>
  <c r="AS851" i="9"/>
  <c r="AV851" i="9"/>
  <c r="AT851" i="9"/>
  <c r="AU851" i="9"/>
  <c r="AR851" i="9"/>
  <c r="AP851" i="9"/>
  <c r="AQ850" i="9"/>
  <c r="BA850" i="9"/>
  <c r="BH850" i="9"/>
  <c r="BF850" i="9"/>
  <c r="BN850" i="9"/>
  <c r="BG850" i="9"/>
  <c r="BE850" i="9"/>
  <c r="BM850" i="9"/>
  <c r="AZ850" i="9"/>
  <c r="BL850" i="9"/>
  <c r="AY850" i="9"/>
  <c r="BK850" i="9"/>
  <c r="AX850" i="9"/>
  <c r="BJ850" i="9"/>
  <c r="AW850" i="9"/>
  <c r="BD850" i="9"/>
  <c r="BI850" i="9"/>
  <c r="BC850" i="9"/>
  <c r="BB850" i="9"/>
  <c r="AS850" i="9"/>
  <c r="AV850" i="9"/>
  <c r="AT850" i="9"/>
  <c r="AU850" i="9"/>
  <c r="AR850" i="9"/>
  <c r="AP850" i="9"/>
  <c r="AQ849" i="9"/>
  <c r="BA849" i="9"/>
  <c r="BH849" i="9"/>
  <c r="BF849" i="9"/>
  <c r="BN849" i="9"/>
  <c r="BG849" i="9"/>
  <c r="BE849" i="9"/>
  <c r="BM849" i="9"/>
  <c r="AZ849" i="9"/>
  <c r="BL849" i="9"/>
  <c r="AY849" i="9"/>
  <c r="BK849" i="9"/>
  <c r="AX849" i="9"/>
  <c r="BJ849" i="9"/>
  <c r="AW849" i="9"/>
  <c r="BD849" i="9"/>
  <c r="BI849" i="9"/>
  <c r="BC849" i="9"/>
  <c r="BB849" i="9"/>
  <c r="AS849" i="9"/>
  <c r="AV849" i="9"/>
  <c r="AT849" i="9"/>
  <c r="AU849" i="9"/>
  <c r="AR849" i="9"/>
  <c r="AP849" i="9"/>
  <c r="AQ848" i="9"/>
  <c r="BA848" i="9"/>
  <c r="BH848" i="9"/>
  <c r="BF848" i="9"/>
  <c r="BN848" i="9"/>
  <c r="BG848" i="9"/>
  <c r="BE848" i="9"/>
  <c r="BM848" i="9"/>
  <c r="AZ848" i="9"/>
  <c r="BL848" i="9"/>
  <c r="AY848" i="9"/>
  <c r="BK848" i="9"/>
  <c r="AX848" i="9"/>
  <c r="BJ848" i="9"/>
  <c r="AW848" i="9"/>
  <c r="BD848" i="9"/>
  <c r="BI848" i="9"/>
  <c r="BC848" i="9"/>
  <c r="BB848" i="9"/>
  <c r="AS848" i="9"/>
  <c r="AV848" i="9"/>
  <c r="AT848" i="9"/>
  <c r="AU848" i="9"/>
  <c r="AR848" i="9"/>
  <c r="AP848" i="9"/>
  <c r="BC847" i="9"/>
  <c r="BB847" i="9"/>
  <c r="AV847" i="9"/>
  <c r="AT847" i="9"/>
  <c r="AU847" i="9"/>
  <c r="AP847" i="9"/>
  <c r="BC846" i="9"/>
  <c r="BB846" i="9"/>
  <c r="AV846" i="9"/>
  <c r="AT846" i="9"/>
  <c r="AU846" i="9"/>
  <c r="AP846" i="9"/>
  <c r="BC845" i="9"/>
  <c r="BB845" i="9"/>
  <c r="AV845" i="9"/>
  <c r="AT845" i="9"/>
  <c r="AU845" i="9"/>
  <c r="AP845" i="9"/>
  <c r="AV844" i="9"/>
  <c r="AT844" i="9"/>
  <c r="AU844" i="9"/>
  <c r="AP844" i="9"/>
  <c r="BC843" i="9"/>
  <c r="BB843" i="9"/>
  <c r="AV843" i="9"/>
  <c r="AT843" i="9"/>
  <c r="AU843" i="9"/>
  <c r="AP843" i="9"/>
  <c r="BC842" i="9"/>
  <c r="BB842" i="9"/>
  <c r="AV842" i="9"/>
  <c r="AT842" i="9"/>
  <c r="AU842" i="9"/>
  <c r="AP842" i="9"/>
  <c r="AQ841" i="9"/>
  <c r="BA841" i="9"/>
  <c r="BH841" i="9"/>
  <c r="BF841" i="9"/>
  <c r="BN841" i="9"/>
  <c r="BG841" i="9"/>
  <c r="BE841" i="9"/>
  <c r="BM841" i="9"/>
  <c r="AZ841" i="9"/>
  <c r="BL841" i="9"/>
  <c r="AY841" i="9"/>
  <c r="BK841" i="9"/>
  <c r="AX841" i="9"/>
  <c r="BJ841" i="9"/>
  <c r="AW841" i="9"/>
  <c r="BD841" i="9"/>
  <c r="BI841" i="9"/>
  <c r="BC841" i="9"/>
  <c r="BB841" i="9"/>
  <c r="AS841" i="9"/>
  <c r="AV841" i="9"/>
  <c r="AT841" i="9"/>
  <c r="AU841" i="9"/>
  <c r="AR841" i="9"/>
  <c r="AP841" i="9"/>
  <c r="BC840" i="9"/>
  <c r="BB840" i="9"/>
  <c r="AV840" i="9"/>
  <c r="AT840" i="9"/>
  <c r="AU840" i="9"/>
  <c r="AP840" i="9"/>
  <c r="BC839" i="9"/>
  <c r="BB839" i="9"/>
  <c r="AV839" i="9"/>
  <c r="AT839" i="9"/>
  <c r="AU839" i="9"/>
  <c r="AP839" i="9"/>
  <c r="BC838" i="9"/>
  <c r="BB838" i="9"/>
  <c r="AV838" i="9"/>
  <c r="AT838" i="9"/>
  <c r="AU838" i="9"/>
  <c r="AP838" i="9"/>
  <c r="AV837" i="9"/>
  <c r="AT837" i="9"/>
  <c r="AU837" i="9"/>
  <c r="AP837" i="9"/>
  <c r="BC836" i="9"/>
  <c r="BB836" i="9"/>
  <c r="AV836" i="9"/>
  <c r="AT836" i="9"/>
  <c r="AU836" i="9"/>
  <c r="AP836" i="9"/>
  <c r="BC835" i="9"/>
  <c r="BB835" i="9"/>
  <c r="AV835" i="9"/>
  <c r="AT835" i="9"/>
  <c r="AU835" i="9"/>
  <c r="AP835" i="9"/>
  <c r="BC834" i="9"/>
  <c r="BB834" i="9"/>
  <c r="AV834" i="9"/>
  <c r="AT834" i="9"/>
  <c r="AU834" i="9"/>
  <c r="AP834" i="9"/>
  <c r="BC833" i="9"/>
  <c r="BB833" i="9"/>
  <c r="AV833" i="9"/>
  <c r="AT833" i="9"/>
  <c r="AU833" i="9"/>
  <c r="AP833" i="9"/>
  <c r="AQ832" i="9"/>
  <c r="BA832" i="9"/>
  <c r="BH832" i="9"/>
  <c r="BF832" i="9"/>
  <c r="BN832" i="9"/>
  <c r="BG832" i="9"/>
  <c r="BE832" i="9"/>
  <c r="BM832" i="9"/>
  <c r="AZ832" i="9"/>
  <c r="BL832" i="9"/>
  <c r="AY832" i="9"/>
  <c r="BK832" i="9"/>
  <c r="AX832" i="9"/>
  <c r="BJ832" i="9"/>
  <c r="AW832" i="9"/>
  <c r="BD832" i="9"/>
  <c r="BI832" i="9"/>
  <c r="BC832" i="9"/>
  <c r="BB832" i="9"/>
  <c r="AS832" i="9"/>
  <c r="AV832" i="9"/>
  <c r="AT832" i="9"/>
  <c r="AU832" i="9"/>
  <c r="AR832" i="9"/>
  <c r="AP832" i="9"/>
  <c r="AQ831" i="9"/>
  <c r="BA831" i="9"/>
  <c r="BH831" i="9"/>
  <c r="BF831" i="9"/>
  <c r="BN831" i="9"/>
  <c r="BG831" i="9"/>
  <c r="BE831" i="9"/>
  <c r="BM831" i="9"/>
  <c r="AZ831" i="9"/>
  <c r="BL831" i="9"/>
  <c r="AY831" i="9"/>
  <c r="BK831" i="9"/>
  <c r="AX831" i="9"/>
  <c r="BJ831" i="9"/>
  <c r="AW831" i="9"/>
  <c r="BD831" i="9"/>
  <c r="BI831" i="9"/>
  <c r="BC831" i="9"/>
  <c r="BB831" i="9"/>
  <c r="AS831" i="9"/>
  <c r="AV831" i="9"/>
  <c r="AT831" i="9"/>
  <c r="AU831" i="9"/>
  <c r="AR831" i="9"/>
  <c r="AP831" i="9"/>
  <c r="AQ830" i="9"/>
  <c r="BA830" i="9"/>
  <c r="BH830" i="9"/>
  <c r="BF830" i="9"/>
  <c r="BN830" i="9"/>
  <c r="BG830" i="9"/>
  <c r="BE830" i="9"/>
  <c r="BM830" i="9"/>
  <c r="AZ830" i="9"/>
  <c r="BL830" i="9"/>
  <c r="AY830" i="9"/>
  <c r="BK830" i="9"/>
  <c r="AX830" i="9"/>
  <c r="BJ830" i="9"/>
  <c r="AW830" i="9"/>
  <c r="BD830" i="9"/>
  <c r="BI830" i="9"/>
  <c r="BC830" i="9"/>
  <c r="BB830" i="9"/>
  <c r="AS830" i="9"/>
  <c r="AV830" i="9"/>
  <c r="AT830" i="9"/>
  <c r="AU830" i="9"/>
  <c r="AR830" i="9"/>
  <c r="AP830" i="9"/>
  <c r="AQ829" i="9"/>
  <c r="BA829" i="9"/>
  <c r="BH829" i="9"/>
  <c r="BF829" i="9"/>
  <c r="BN829" i="9"/>
  <c r="BG829" i="9"/>
  <c r="BE829" i="9"/>
  <c r="BM829" i="9"/>
  <c r="AZ829" i="9"/>
  <c r="BL829" i="9"/>
  <c r="AY829" i="9"/>
  <c r="BK829" i="9"/>
  <c r="AX829" i="9"/>
  <c r="BJ829" i="9"/>
  <c r="AW829" i="9"/>
  <c r="BD829" i="9"/>
  <c r="BI829" i="9"/>
  <c r="BC829" i="9"/>
  <c r="BB829" i="9"/>
  <c r="AS829" i="9"/>
  <c r="AV829" i="9"/>
  <c r="AT829" i="9"/>
  <c r="AU829" i="9"/>
  <c r="AR829" i="9"/>
  <c r="AP829" i="9"/>
  <c r="AQ828" i="9"/>
  <c r="BA828" i="9"/>
  <c r="BH828" i="9"/>
  <c r="BF828" i="9"/>
  <c r="BN828" i="9"/>
  <c r="BG828" i="9"/>
  <c r="BE828" i="9"/>
  <c r="BM828" i="9"/>
  <c r="AZ828" i="9"/>
  <c r="BL828" i="9"/>
  <c r="AY828" i="9"/>
  <c r="BK828" i="9"/>
  <c r="AX828" i="9"/>
  <c r="BJ828" i="9"/>
  <c r="AW828" i="9"/>
  <c r="BD828" i="9"/>
  <c r="BI828" i="9"/>
  <c r="BC828" i="9"/>
  <c r="BB828" i="9"/>
  <c r="AS828" i="9"/>
  <c r="AV828" i="9"/>
  <c r="AT828" i="9"/>
  <c r="AU828" i="9"/>
  <c r="AR828" i="9"/>
  <c r="AP828" i="9"/>
  <c r="AV827" i="9"/>
  <c r="AT827" i="9"/>
  <c r="AU827" i="9"/>
  <c r="AP827" i="9"/>
  <c r="BC826" i="9"/>
  <c r="BB826" i="9"/>
  <c r="AV826" i="9"/>
  <c r="AT826" i="9"/>
  <c r="AU826" i="9"/>
  <c r="AP826" i="9"/>
  <c r="BC825" i="9"/>
  <c r="BB825" i="9"/>
  <c r="AV825" i="9"/>
  <c r="AT825" i="9"/>
  <c r="AU825" i="9"/>
  <c r="AP825" i="9"/>
  <c r="BC824" i="9"/>
  <c r="BB824" i="9"/>
  <c r="AV824" i="9"/>
  <c r="AT824" i="9"/>
  <c r="AU824" i="9"/>
  <c r="AP824" i="9"/>
  <c r="BC823" i="9"/>
  <c r="BB823" i="9"/>
  <c r="AV823" i="9"/>
  <c r="AT823" i="9"/>
  <c r="AU823" i="9"/>
  <c r="AP823" i="9"/>
  <c r="AV822" i="9"/>
  <c r="AT822" i="9"/>
  <c r="AU822" i="9"/>
  <c r="AP822" i="9"/>
  <c r="BC821" i="9"/>
  <c r="BB821" i="9"/>
  <c r="AV821" i="9"/>
  <c r="AT821" i="9"/>
  <c r="AU821" i="9"/>
  <c r="AP821" i="9"/>
  <c r="AQ820" i="9"/>
  <c r="BA820" i="9"/>
  <c r="BH820" i="9"/>
  <c r="BF820" i="9"/>
  <c r="BN820" i="9"/>
  <c r="BG820" i="9"/>
  <c r="BE820" i="9"/>
  <c r="BM820" i="9"/>
  <c r="AZ820" i="9"/>
  <c r="BL820" i="9"/>
  <c r="AY820" i="9"/>
  <c r="BK820" i="9"/>
  <c r="AX820" i="9"/>
  <c r="BJ820" i="9"/>
  <c r="AW820" i="9"/>
  <c r="BD820" i="9"/>
  <c r="BI820" i="9"/>
  <c r="BC820" i="9"/>
  <c r="BB820" i="9"/>
  <c r="AS820" i="9"/>
  <c r="AV820" i="9"/>
  <c r="AT820" i="9"/>
  <c r="AU820" i="9"/>
  <c r="AR820" i="9"/>
  <c r="AP820" i="9"/>
  <c r="BC819" i="9"/>
  <c r="BB819" i="9"/>
  <c r="AV819" i="9"/>
  <c r="AT819" i="9"/>
  <c r="AU819" i="9"/>
  <c r="AP819" i="9"/>
  <c r="BC818" i="9"/>
  <c r="BB818" i="9"/>
  <c r="AV818" i="9"/>
  <c r="AT818" i="9"/>
  <c r="AU818" i="9"/>
  <c r="AP818" i="9"/>
  <c r="AV817" i="9"/>
  <c r="AT817" i="9"/>
  <c r="AU817" i="9"/>
  <c r="AP817" i="9"/>
  <c r="BC816" i="9"/>
  <c r="BB816" i="9"/>
  <c r="AV816" i="9"/>
  <c r="AT816" i="9"/>
  <c r="AU816" i="9"/>
  <c r="AP816" i="9"/>
  <c r="BC815" i="9"/>
  <c r="BB815" i="9"/>
  <c r="AV815" i="9"/>
  <c r="AT815" i="9"/>
  <c r="AU815" i="9"/>
  <c r="AP815" i="9"/>
  <c r="BC814" i="9"/>
  <c r="BB814" i="9"/>
  <c r="AV814" i="9"/>
  <c r="AT814" i="9"/>
  <c r="AU814" i="9"/>
  <c r="AP814" i="9"/>
  <c r="AV813" i="9"/>
  <c r="AT813" i="9"/>
  <c r="AU813" i="9"/>
  <c r="AP813" i="9"/>
  <c r="AQ812" i="9"/>
  <c r="BA812" i="9"/>
  <c r="BH812" i="9"/>
  <c r="BF812" i="9"/>
  <c r="BN812" i="9"/>
  <c r="BG812" i="9"/>
  <c r="BE812" i="9"/>
  <c r="BM812" i="9"/>
  <c r="AZ812" i="9"/>
  <c r="BL812" i="9"/>
  <c r="AY812" i="9"/>
  <c r="BK812" i="9"/>
  <c r="AX812" i="9"/>
  <c r="BJ812" i="9"/>
  <c r="AW812" i="9"/>
  <c r="BD812" i="9"/>
  <c r="BI812" i="9"/>
  <c r="BC812" i="9"/>
  <c r="BB812" i="9"/>
  <c r="AS812" i="9"/>
  <c r="AV812" i="9"/>
  <c r="AT812" i="9"/>
  <c r="AU812" i="9"/>
  <c r="AR812" i="9"/>
  <c r="AP812" i="9"/>
  <c r="AQ811" i="9"/>
  <c r="BA811" i="9"/>
  <c r="BH811" i="9"/>
  <c r="BF811" i="9"/>
  <c r="BN811" i="9"/>
  <c r="BG811" i="9"/>
  <c r="BE811" i="9"/>
  <c r="BM811" i="9"/>
  <c r="AZ811" i="9"/>
  <c r="BL811" i="9"/>
  <c r="AY811" i="9"/>
  <c r="BK811" i="9"/>
  <c r="AX811" i="9"/>
  <c r="BJ811" i="9"/>
  <c r="AW811" i="9"/>
  <c r="BD811" i="9"/>
  <c r="BI811" i="9"/>
  <c r="BC811" i="9"/>
  <c r="BB811" i="9"/>
  <c r="AS811" i="9"/>
  <c r="AV811" i="9"/>
  <c r="AT811" i="9"/>
  <c r="AU811" i="9"/>
  <c r="AR811" i="9"/>
  <c r="AP811" i="9"/>
  <c r="AQ810" i="9"/>
  <c r="BA810" i="9"/>
  <c r="BH810" i="9"/>
  <c r="BF810" i="9"/>
  <c r="BN810" i="9"/>
  <c r="BG810" i="9"/>
  <c r="BE810" i="9"/>
  <c r="BM810" i="9"/>
  <c r="AZ810" i="9"/>
  <c r="BL810" i="9"/>
  <c r="AY810" i="9"/>
  <c r="BK810" i="9"/>
  <c r="AX810" i="9"/>
  <c r="BJ810" i="9"/>
  <c r="AW810" i="9"/>
  <c r="BD810" i="9"/>
  <c r="BI810" i="9"/>
  <c r="BC810" i="9"/>
  <c r="BB810" i="9"/>
  <c r="AS810" i="9"/>
  <c r="AV810" i="9"/>
  <c r="AT810" i="9"/>
  <c r="AU810" i="9"/>
  <c r="AR810" i="9"/>
  <c r="AP810" i="9"/>
  <c r="AQ809" i="9"/>
  <c r="BA809" i="9"/>
  <c r="BH809" i="9"/>
  <c r="BF809" i="9"/>
  <c r="BN809" i="9"/>
  <c r="BG809" i="9"/>
  <c r="BE809" i="9"/>
  <c r="BM809" i="9"/>
  <c r="AZ809" i="9"/>
  <c r="BL809" i="9"/>
  <c r="AY809" i="9"/>
  <c r="BK809" i="9"/>
  <c r="AX809" i="9"/>
  <c r="BJ809" i="9"/>
  <c r="AW809" i="9"/>
  <c r="BD809" i="9"/>
  <c r="BI809" i="9"/>
  <c r="BC809" i="9"/>
  <c r="BB809" i="9"/>
  <c r="AS809" i="9"/>
  <c r="AV809" i="9"/>
  <c r="AT809" i="9"/>
  <c r="AU809" i="9"/>
  <c r="AR809" i="9"/>
  <c r="AP809" i="9"/>
  <c r="AQ808" i="9"/>
  <c r="BA808" i="9"/>
  <c r="BH808" i="9"/>
  <c r="BF808" i="9"/>
  <c r="BN808" i="9"/>
  <c r="BG808" i="9"/>
  <c r="BE808" i="9"/>
  <c r="BM808" i="9"/>
  <c r="AZ808" i="9"/>
  <c r="BL808" i="9"/>
  <c r="AY808" i="9"/>
  <c r="BK808" i="9"/>
  <c r="AX808" i="9"/>
  <c r="BJ808" i="9"/>
  <c r="AW808" i="9"/>
  <c r="BD808" i="9"/>
  <c r="BI808" i="9"/>
  <c r="BC808" i="9"/>
  <c r="BB808" i="9"/>
  <c r="AS808" i="9"/>
  <c r="AV808" i="9"/>
  <c r="AT808" i="9"/>
  <c r="AU808" i="9"/>
  <c r="AR808" i="9"/>
  <c r="AP808" i="9"/>
  <c r="AQ807" i="9"/>
  <c r="BA807" i="9"/>
  <c r="BH807" i="9"/>
  <c r="BF807" i="9"/>
  <c r="BN807" i="9"/>
  <c r="BG807" i="9"/>
  <c r="BE807" i="9"/>
  <c r="BM807" i="9"/>
  <c r="AZ807" i="9"/>
  <c r="BL807" i="9"/>
  <c r="AY807" i="9"/>
  <c r="BK807" i="9"/>
  <c r="AX807" i="9"/>
  <c r="BJ807" i="9"/>
  <c r="AW807" i="9"/>
  <c r="BD807" i="9"/>
  <c r="BI807" i="9"/>
  <c r="BC807" i="9"/>
  <c r="BB807" i="9"/>
  <c r="AS807" i="9"/>
  <c r="AV807" i="9"/>
  <c r="AT807" i="9"/>
  <c r="AU807" i="9"/>
  <c r="AR807" i="9"/>
  <c r="AP807" i="9"/>
  <c r="AV806" i="9"/>
  <c r="AT806" i="9"/>
  <c r="AU806" i="9"/>
  <c r="AP806" i="9"/>
  <c r="BC805" i="9"/>
  <c r="BB805" i="9"/>
  <c r="AV805" i="9"/>
  <c r="AT805" i="9"/>
  <c r="AU805" i="9"/>
  <c r="AP805" i="9"/>
  <c r="BC804" i="9"/>
  <c r="BB804" i="9"/>
  <c r="AV804" i="9"/>
  <c r="AT804" i="9"/>
  <c r="AU804" i="9"/>
  <c r="AP804" i="9"/>
  <c r="BC803" i="9"/>
  <c r="BB803" i="9"/>
  <c r="AV803" i="9"/>
  <c r="AT803" i="9"/>
  <c r="AU803" i="9"/>
  <c r="AP803" i="9"/>
  <c r="BC802" i="9"/>
  <c r="BB802" i="9"/>
  <c r="AV802" i="9"/>
  <c r="AT802" i="9"/>
  <c r="AU802" i="9"/>
  <c r="AP802" i="9"/>
  <c r="AV801" i="9"/>
  <c r="AT801" i="9"/>
  <c r="AU801" i="9"/>
  <c r="AP801" i="9"/>
  <c r="BC800" i="9"/>
  <c r="BB800" i="9"/>
  <c r="AV800" i="9"/>
  <c r="AT800" i="9"/>
  <c r="AU800" i="9"/>
  <c r="AP800" i="9"/>
  <c r="AQ799" i="9"/>
  <c r="BA799" i="9"/>
  <c r="BH799" i="9"/>
  <c r="BF799" i="9"/>
  <c r="BN799" i="9"/>
  <c r="BG799" i="9"/>
  <c r="BE799" i="9"/>
  <c r="BM799" i="9"/>
  <c r="AZ799" i="9"/>
  <c r="BL799" i="9"/>
  <c r="AY799" i="9"/>
  <c r="BK799" i="9"/>
  <c r="AX799" i="9"/>
  <c r="BJ799" i="9"/>
  <c r="AW799" i="9"/>
  <c r="BD799" i="9"/>
  <c r="BI799" i="9"/>
  <c r="BC799" i="9"/>
  <c r="BB799" i="9"/>
  <c r="AS799" i="9"/>
  <c r="AV799" i="9"/>
  <c r="AT799" i="9"/>
  <c r="AU799" i="9"/>
  <c r="AR799" i="9"/>
  <c r="AP799" i="9"/>
  <c r="BC798" i="9"/>
  <c r="BB798" i="9"/>
  <c r="AV798" i="9"/>
  <c r="AT798" i="9"/>
  <c r="AU798" i="9"/>
  <c r="AP798" i="9"/>
  <c r="BC797" i="9"/>
  <c r="BB797" i="9"/>
  <c r="AV797" i="9"/>
  <c r="AT797" i="9"/>
  <c r="AU797" i="9"/>
  <c r="AP797" i="9"/>
  <c r="AV796" i="9"/>
  <c r="AT796" i="9"/>
  <c r="AU796" i="9"/>
  <c r="AP796" i="9"/>
  <c r="BC795" i="9"/>
  <c r="BB795" i="9"/>
  <c r="AV795" i="9"/>
  <c r="AT795" i="9"/>
  <c r="AU795" i="9"/>
  <c r="AP795" i="9"/>
  <c r="BC794" i="9"/>
  <c r="BB794" i="9"/>
  <c r="AV794" i="9"/>
  <c r="AT794" i="9"/>
  <c r="AU794" i="9"/>
  <c r="AP794" i="9"/>
  <c r="BC793" i="9"/>
  <c r="BB793" i="9"/>
  <c r="AV793" i="9"/>
  <c r="AT793" i="9"/>
  <c r="AU793" i="9"/>
  <c r="AP793" i="9"/>
  <c r="AV792" i="9"/>
  <c r="AT792" i="9"/>
  <c r="AU792" i="9"/>
  <c r="AP792" i="9"/>
  <c r="BC791" i="9"/>
  <c r="BB791" i="9"/>
  <c r="AV791" i="9"/>
  <c r="AT791" i="9"/>
  <c r="AU791" i="9"/>
  <c r="AP791" i="9"/>
  <c r="AQ790" i="9"/>
  <c r="BA790" i="9"/>
  <c r="BH790" i="9"/>
  <c r="BF790" i="9"/>
  <c r="BN790" i="9"/>
  <c r="BG790" i="9"/>
  <c r="BE790" i="9"/>
  <c r="BM790" i="9"/>
  <c r="AZ790" i="9"/>
  <c r="BL790" i="9"/>
  <c r="AY790" i="9"/>
  <c r="BK790" i="9"/>
  <c r="AX790" i="9"/>
  <c r="BJ790" i="9"/>
  <c r="AW790" i="9"/>
  <c r="BD790" i="9"/>
  <c r="BI790" i="9"/>
  <c r="BC790" i="9"/>
  <c r="BB790" i="9"/>
  <c r="AS790" i="9"/>
  <c r="AV790" i="9"/>
  <c r="AT790" i="9"/>
  <c r="AU790" i="9"/>
  <c r="AR790" i="9"/>
  <c r="AP790" i="9"/>
  <c r="AQ789" i="9"/>
  <c r="BA789" i="9"/>
  <c r="BH789" i="9"/>
  <c r="BF789" i="9"/>
  <c r="BN789" i="9"/>
  <c r="BG789" i="9"/>
  <c r="BE789" i="9"/>
  <c r="BM789" i="9"/>
  <c r="AZ789" i="9"/>
  <c r="BL789" i="9"/>
  <c r="AY789" i="9"/>
  <c r="BK789" i="9"/>
  <c r="AX789" i="9"/>
  <c r="BJ789" i="9"/>
  <c r="AW789" i="9"/>
  <c r="BD789" i="9"/>
  <c r="BI789" i="9"/>
  <c r="BC789" i="9"/>
  <c r="BB789" i="9"/>
  <c r="AS789" i="9"/>
  <c r="AV789" i="9"/>
  <c r="AT789" i="9"/>
  <c r="AU789" i="9"/>
  <c r="AR789" i="9"/>
  <c r="AP789" i="9"/>
  <c r="AQ788" i="9"/>
  <c r="BA788" i="9"/>
  <c r="BH788" i="9"/>
  <c r="BF788" i="9"/>
  <c r="BN788" i="9"/>
  <c r="BG788" i="9"/>
  <c r="BE788" i="9"/>
  <c r="BM788" i="9"/>
  <c r="AZ788" i="9"/>
  <c r="BL788" i="9"/>
  <c r="AY788" i="9"/>
  <c r="BK788" i="9"/>
  <c r="AX788" i="9"/>
  <c r="BJ788" i="9"/>
  <c r="AW788" i="9"/>
  <c r="BD788" i="9"/>
  <c r="BI788" i="9"/>
  <c r="BC788" i="9"/>
  <c r="BB788" i="9"/>
  <c r="AS788" i="9"/>
  <c r="AV788" i="9"/>
  <c r="AT788" i="9"/>
  <c r="AU788" i="9"/>
  <c r="AR788" i="9"/>
  <c r="AP788" i="9"/>
  <c r="AQ787" i="9"/>
  <c r="BA787" i="9"/>
  <c r="BH787" i="9"/>
  <c r="BF787" i="9"/>
  <c r="BN787" i="9"/>
  <c r="BG787" i="9"/>
  <c r="BE787" i="9"/>
  <c r="BM787" i="9"/>
  <c r="AZ787" i="9"/>
  <c r="BL787" i="9"/>
  <c r="AY787" i="9"/>
  <c r="BK787" i="9"/>
  <c r="AX787" i="9"/>
  <c r="BJ787" i="9"/>
  <c r="AW787" i="9"/>
  <c r="BD787" i="9"/>
  <c r="BI787" i="9"/>
  <c r="BC787" i="9"/>
  <c r="BB787" i="9"/>
  <c r="AS787" i="9"/>
  <c r="AV787" i="9"/>
  <c r="AT787" i="9"/>
  <c r="AU787" i="9"/>
  <c r="AR787" i="9"/>
  <c r="AP787" i="9"/>
  <c r="AQ786" i="9"/>
  <c r="BA786" i="9"/>
  <c r="BH786" i="9"/>
  <c r="BF786" i="9"/>
  <c r="BN786" i="9"/>
  <c r="BG786" i="9"/>
  <c r="BE786" i="9"/>
  <c r="BM786" i="9"/>
  <c r="AZ786" i="9"/>
  <c r="BL786" i="9"/>
  <c r="AY786" i="9"/>
  <c r="BK786" i="9"/>
  <c r="AX786" i="9"/>
  <c r="BJ786" i="9"/>
  <c r="AW786" i="9"/>
  <c r="BD786" i="9"/>
  <c r="BI786" i="9"/>
  <c r="BC786" i="9"/>
  <c r="BB786" i="9"/>
  <c r="AS786" i="9"/>
  <c r="AV786" i="9"/>
  <c r="AT786" i="9"/>
  <c r="AU786" i="9"/>
  <c r="AR786" i="9"/>
  <c r="AP786" i="9"/>
  <c r="BC785" i="9"/>
  <c r="BB785" i="9"/>
  <c r="AV785" i="9"/>
  <c r="AT785" i="9"/>
  <c r="AU785" i="9"/>
  <c r="AP785" i="9"/>
  <c r="BC784" i="9"/>
  <c r="BB784" i="9"/>
  <c r="AV784" i="9"/>
  <c r="AT784" i="9"/>
  <c r="AU784" i="9"/>
  <c r="AP784" i="9"/>
  <c r="BC783" i="9"/>
  <c r="BB783" i="9"/>
  <c r="AV783" i="9"/>
  <c r="AT783" i="9"/>
  <c r="AU783" i="9"/>
  <c r="AP783" i="9"/>
  <c r="BC782" i="9"/>
  <c r="BB782" i="9"/>
  <c r="AV782" i="9"/>
  <c r="AT782" i="9"/>
  <c r="AU782" i="9"/>
  <c r="AP782" i="9"/>
  <c r="BC781" i="9"/>
  <c r="BB781" i="9"/>
  <c r="AV781" i="9"/>
  <c r="AT781" i="9"/>
  <c r="AU781" i="9"/>
  <c r="AP781" i="9"/>
  <c r="AV780" i="9"/>
  <c r="AT780" i="9"/>
  <c r="AU780" i="9"/>
  <c r="AP780" i="9"/>
  <c r="BC779" i="9"/>
  <c r="BB779" i="9"/>
  <c r="AV779" i="9"/>
  <c r="AT779" i="9"/>
  <c r="AU779" i="9"/>
  <c r="AP779" i="9"/>
  <c r="AQ778" i="9"/>
  <c r="BA778" i="9"/>
  <c r="BH778" i="9"/>
  <c r="BF778" i="9"/>
  <c r="BN778" i="9"/>
  <c r="BG778" i="9"/>
  <c r="BE778" i="9"/>
  <c r="BM778" i="9"/>
  <c r="AZ778" i="9"/>
  <c r="BL778" i="9"/>
  <c r="AY778" i="9"/>
  <c r="BK778" i="9"/>
  <c r="AX778" i="9"/>
  <c r="BJ778" i="9"/>
  <c r="AW778" i="9"/>
  <c r="BD778" i="9"/>
  <c r="BI778" i="9"/>
  <c r="BC778" i="9"/>
  <c r="BB778" i="9"/>
  <c r="AS778" i="9"/>
  <c r="AV778" i="9"/>
  <c r="AT778" i="9"/>
  <c r="AU778" i="9"/>
  <c r="AR778" i="9"/>
  <c r="AP778" i="9"/>
  <c r="BC777" i="9"/>
  <c r="BB777" i="9"/>
  <c r="AV777" i="9"/>
  <c r="AT777" i="9"/>
  <c r="AU777" i="9"/>
  <c r="AP777" i="9"/>
  <c r="BC776" i="9"/>
  <c r="BB776" i="9"/>
  <c r="AV776" i="9"/>
  <c r="AT776" i="9"/>
  <c r="AU776" i="9"/>
  <c r="AP776" i="9"/>
  <c r="BC775" i="9"/>
  <c r="BB775" i="9"/>
  <c r="AV775" i="9"/>
  <c r="AT775" i="9"/>
  <c r="AU775" i="9"/>
  <c r="AP775" i="9"/>
  <c r="AV774" i="9"/>
  <c r="AT774" i="9"/>
  <c r="AU774" i="9"/>
  <c r="AP774" i="9"/>
  <c r="BC773" i="9"/>
  <c r="BB773" i="9"/>
  <c r="AV773" i="9"/>
  <c r="AT773" i="9"/>
  <c r="AU773" i="9"/>
  <c r="AP773" i="9"/>
  <c r="BC772" i="9"/>
  <c r="BB772" i="9"/>
  <c r="AV772" i="9"/>
  <c r="AT772" i="9"/>
  <c r="AU772" i="9"/>
  <c r="AP772" i="9"/>
  <c r="AQ771" i="9"/>
  <c r="BA771" i="9"/>
  <c r="BH771" i="9"/>
  <c r="BF771" i="9"/>
  <c r="BN771" i="9"/>
  <c r="BG771" i="9"/>
  <c r="BE771" i="9"/>
  <c r="BM771" i="9"/>
  <c r="AZ771" i="9"/>
  <c r="BL771" i="9"/>
  <c r="AY771" i="9"/>
  <c r="BK771" i="9"/>
  <c r="AX771" i="9"/>
  <c r="BJ771" i="9"/>
  <c r="AW771" i="9"/>
  <c r="BD771" i="9"/>
  <c r="BI771" i="9"/>
  <c r="BC771" i="9"/>
  <c r="BB771" i="9"/>
  <c r="AS771" i="9"/>
  <c r="AV771" i="9"/>
  <c r="AT771" i="9"/>
  <c r="AU771" i="9"/>
  <c r="AR771" i="9"/>
  <c r="AP771" i="9"/>
  <c r="BC770" i="9"/>
  <c r="BB770" i="9"/>
  <c r="AV770" i="9"/>
  <c r="AT770" i="9"/>
  <c r="AU770" i="9"/>
  <c r="AP770" i="9"/>
  <c r="AQ769" i="9"/>
  <c r="BA769" i="9"/>
  <c r="BH769" i="9"/>
  <c r="BF769" i="9"/>
  <c r="BN769" i="9"/>
  <c r="BG769" i="9"/>
  <c r="BE769" i="9"/>
  <c r="BM769" i="9"/>
  <c r="AZ769" i="9"/>
  <c r="BL769" i="9"/>
  <c r="AY769" i="9"/>
  <c r="BK769" i="9"/>
  <c r="AX769" i="9"/>
  <c r="BJ769" i="9"/>
  <c r="AW769" i="9"/>
  <c r="BD769" i="9"/>
  <c r="BI769" i="9"/>
  <c r="BC769" i="9"/>
  <c r="BB769" i="9"/>
  <c r="AS769" i="9"/>
  <c r="AV769" i="9"/>
  <c r="AT769" i="9"/>
  <c r="AU769" i="9"/>
  <c r="AR769" i="9"/>
  <c r="AP769" i="9"/>
  <c r="AQ768" i="9"/>
  <c r="BA768" i="9"/>
  <c r="BH768" i="9"/>
  <c r="BF768" i="9"/>
  <c r="BN768" i="9"/>
  <c r="BG768" i="9"/>
  <c r="BE768" i="9"/>
  <c r="BM768" i="9"/>
  <c r="AZ768" i="9"/>
  <c r="BL768" i="9"/>
  <c r="AY768" i="9"/>
  <c r="BK768" i="9"/>
  <c r="AX768" i="9"/>
  <c r="BJ768" i="9"/>
  <c r="AW768" i="9"/>
  <c r="BD768" i="9"/>
  <c r="BI768" i="9"/>
  <c r="BC768" i="9"/>
  <c r="BB768" i="9"/>
  <c r="AS768" i="9"/>
  <c r="AV768" i="9"/>
  <c r="AT768" i="9"/>
  <c r="AU768" i="9"/>
  <c r="AR768" i="9"/>
  <c r="AP768" i="9"/>
  <c r="AQ767" i="9"/>
  <c r="BA767" i="9"/>
  <c r="BH767" i="9"/>
  <c r="BF767" i="9"/>
  <c r="BN767" i="9"/>
  <c r="BG767" i="9"/>
  <c r="BE767" i="9"/>
  <c r="BM767" i="9"/>
  <c r="AZ767" i="9"/>
  <c r="BL767" i="9"/>
  <c r="AY767" i="9"/>
  <c r="BK767" i="9"/>
  <c r="AX767" i="9"/>
  <c r="BJ767" i="9"/>
  <c r="AW767" i="9"/>
  <c r="BD767" i="9"/>
  <c r="BI767" i="9"/>
  <c r="BC767" i="9"/>
  <c r="BB767" i="9"/>
  <c r="AS767" i="9"/>
  <c r="AV767" i="9"/>
  <c r="AT767" i="9"/>
  <c r="AU767" i="9"/>
  <c r="AR767" i="9"/>
  <c r="AP767" i="9"/>
  <c r="AQ766" i="9"/>
  <c r="BA766" i="9"/>
  <c r="BH766" i="9"/>
  <c r="BF766" i="9"/>
  <c r="BN766" i="9"/>
  <c r="BG766" i="9"/>
  <c r="BE766" i="9"/>
  <c r="BM766" i="9"/>
  <c r="AZ766" i="9"/>
  <c r="BL766" i="9"/>
  <c r="AY766" i="9"/>
  <c r="BK766" i="9"/>
  <c r="AX766" i="9"/>
  <c r="BJ766" i="9"/>
  <c r="AW766" i="9"/>
  <c r="BD766" i="9"/>
  <c r="BI766" i="9"/>
  <c r="BC766" i="9"/>
  <c r="BB766" i="9"/>
  <c r="AS766" i="9"/>
  <c r="AV766" i="9"/>
  <c r="AT766" i="9"/>
  <c r="AU766" i="9"/>
  <c r="AR766" i="9"/>
  <c r="AP766" i="9"/>
  <c r="AQ765" i="9"/>
  <c r="BA765" i="9"/>
  <c r="BH765" i="9"/>
  <c r="BF765" i="9"/>
  <c r="BN765" i="9"/>
  <c r="BG765" i="9"/>
  <c r="BE765" i="9"/>
  <c r="BM765" i="9"/>
  <c r="AZ765" i="9"/>
  <c r="BL765" i="9"/>
  <c r="AY765" i="9"/>
  <c r="BK765" i="9"/>
  <c r="AX765" i="9"/>
  <c r="BJ765" i="9"/>
  <c r="AW765" i="9"/>
  <c r="BD765" i="9"/>
  <c r="BI765" i="9"/>
  <c r="BC765" i="9"/>
  <c r="BB765" i="9"/>
  <c r="AS765" i="9"/>
  <c r="AV765" i="9"/>
  <c r="AT765" i="9"/>
  <c r="AU765" i="9"/>
  <c r="AR765" i="9"/>
  <c r="AP765" i="9"/>
  <c r="AQ764" i="9"/>
  <c r="BA764" i="9"/>
  <c r="BH764" i="9"/>
  <c r="BF764" i="9"/>
  <c r="BN764" i="9"/>
  <c r="BG764" i="9"/>
  <c r="BE764" i="9"/>
  <c r="BM764" i="9"/>
  <c r="AZ764" i="9"/>
  <c r="BL764" i="9"/>
  <c r="AY764" i="9"/>
  <c r="BK764" i="9"/>
  <c r="AX764" i="9"/>
  <c r="BJ764" i="9"/>
  <c r="AW764" i="9"/>
  <c r="BD764" i="9"/>
  <c r="BI764" i="9"/>
  <c r="BC764" i="9"/>
  <c r="BB764" i="9"/>
  <c r="AS764" i="9"/>
  <c r="AV764" i="9"/>
  <c r="AT764" i="9"/>
  <c r="AU764" i="9"/>
  <c r="AR764" i="9"/>
  <c r="AP764" i="9"/>
  <c r="BC763" i="9"/>
  <c r="BB763" i="9"/>
  <c r="AV763" i="9"/>
  <c r="AT763" i="9"/>
  <c r="AU763" i="9"/>
  <c r="AP763" i="9"/>
  <c r="BC762" i="9"/>
  <c r="BB762" i="9"/>
  <c r="AV762" i="9"/>
  <c r="AT762" i="9"/>
  <c r="AU762" i="9"/>
  <c r="AP762" i="9"/>
  <c r="BC761" i="9"/>
  <c r="BB761" i="9"/>
  <c r="AV761" i="9"/>
  <c r="AT761" i="9"/>
  <c r="AU761" i="9"/>
  <c r="AP761" i="9"/>
  <c r="AV760" i="9"/>
  <c r="AT760" i="9"/>
  <c r="AU760" i="9"/>
  <c r="AP760" i="9"/>
  <c r="BC759" i="9"/>
  <c r="BB759" i="9"/>
  <c r="AV759" i="9"/>
  <c r="AT759" i="9"/>
  <c r="AU759" i="9"/>
  <c r="AP759" i="9"/>
  <c r="BC758" i="9"/>
  <c r="BB758" i="9"/>
  <c r="AV758" i="9"/>
  <c r="AT758" i="9"/>
  <c r="AU758" i="9"/>
  <c r="AP758" i="9"/>
  <c r="AQ757" i="9"/>
  <c r="BA757" i="9"/>
  <c r="BH757" i="9"/>
  <c r="BF757" i="9"/>
  <c r="BN757" i="9"/>
  <c r="BG757" i="9"/>
  <c r="BE757" i="9"/>
  <c r="BM757" i="9"/>
  <c r="AZ757" i="9"/>
  <c r="BL757" i="9"/>
  <c r="AY757" i="9"/>
  <c r="BK757" i="9"/>
  <c r="AX757" i="9"/>
  <c r="BJ757" i="9"/>
  <c r="AW757" i="9"/>
  <c r="BD757" i="9"/>
  <c r="BI757" i="9"/>
  <c r="BC757" i="9"/>
  <c r="BB757" i="9"/>
  <c r="AS757" i="9"/>
  <c r="AV757" i="9"/>
  <c r="AT757" i="9"/>
  <c r="AU757" i="9"/>
  <c r="AR757" i="9"/>
  <c r="AP757" i="9"/>
  <c r="BC756" i="9"/>
  <c r="BB756" i="9"/>
  <c r="AV756" i="9"/>
  <c r="AT756" i="9"/>
  <c r="AU756" i="9"/>
  <c r="AP756" i="9"/>
  <c r="BC755" i="9"/>
  <c r="BB755" i="9"/>
  <c r="AV755" i="9"/>
  <c r="AT755" i="9"/>
  <c r="AU755" i="9"/>
  <c r="AP755" i="9"/>
  <c r="BC754" i="9"/>
  <c r="BB754" i="9"/>
  <c r="AV754" i="9"/>
  <c r="AT754" i="9"/>
  <c r="AU754" i="9"/>
  <c r="AP754" i="9"/>
  <c r="AV753" i="9"/>
  <c r="AT753" i="9"/>
  <c r="AU753" i="9"/>
  <c r="AP753" i="9"/>
  <c r="BC752" i="9"/>
  <c r="BB752" i="9"/>
  <c r="AV752" i="9"/>
  <c r="AT752" i="9"/>
  <c r="AU752" i="9"/>
  <c r="AP752" i="9"/>
  <c r="BC751" i="9"/>
  <c r="BB751" i="9"/>
  <c r="AV751" i="9"/>
  <c r="AT751" i="9"/>
  <c r="AU751" i="9"/>
  <c r="AP751" i="9"/>
  <c r="BC750" i="9"/>
  <c r="BB750" i="9"/>
  <c r="AV750" i="9"/>
  <c r="AT750" i="9"/>
  <c r="AU750" i="9"/>
  <c r="AP750" i="9"/>
  <c r="BC749" i="9"/>
  <c r="BB749" i="9"/>
  <c r="AV749" i="9"/>
  <c r="AT749" i="9"/>
  <c r="AU749" i="9"/>
  <c r="AP749" i="9"/>
  <c r="AQ748" i="9"/>
  <c r="BA748" i="9"/>
  <c r="BH748" i="9"/>
  <c r="BF748" i="9"/>
  <c r="BN748" i="9"/>
  <c r="BG748" i="9"/>
  <c r="BE748" i="9"/>
  <c r="BM748" i="9"/>
  <c r="AZ748" i="9"/>
  <c r="BL748" i="9"/>
  <c r="AY748" i="9"/>
  <c r="BK748" i="9"/>
  <c r="AX748" i="9"/>
  <c r="BJ748" i="9"/>
  <c r="AW748" i="9"/>
  <c r="BD748" i="9"/>
  <c r="BI748" i="9"/>
  <c r="BC748" i="9"/>
  <c r="BB748" i="9"/>
  <c r="AS748" i="9"/>
  <c r="AV748" i="9"/>
  <c r="AT748" i="9"/>
  <c r="AU748" i="9"/>
  <c r="AR748" i="9"/>
  <c r="AP748" i="9"/>
  <c r="AQ747" i="9"/>
  <c r="BA747" i="9"/>
  <c r="BH747" i="9"/>
  <c r="BF747" i="9"/>
  <c r="BN747" i="9"/>
  <c r="BG747" i="9"/>
  <c r="BE747" i="9"/>
  <c r="BM747" i="9"/>
  <c r="AZ747" i="9"/>
  <c r="BL747" i="9"/>
  <c r="AY747" i="9"/>
  <c r="BK747" i="9"/>
  <c r="AX747" i="9"/>
  <c r="BJ747" i="9"/>
  <c r="AW747" i="9"/>
  <c r="BD747" i="9"/>
  <c r="BI747" i="9"/>
  <c r="BC747" i="9"/>
  <c r="BB747" i="9"/>
  <c r="AS747" i="9"/>
  <c r="AV747" i="9"/>
  <c r="AT747" i="9"/>
  <c r="AU747" i="9"/>
  <c r="AR747" i="9"/>
  <c r="AP747" i="9"/>
  <c r="AQ746" i="9"/>
  <c r="BA746" i="9"/>
  <c r="BH746" i="9"/>
  <c r="BF746" i="9"/>
  <c r="BN746" i="9"/>
  <c r="BG746" i="9"/>
  <c r="BE746" i="9"/>
  <c r="BM746" i="9"/>
  <c r="AZ746" i="9"/>
  <c r="BL746" i="9"/>
  <c r="AY746" i="9"/>
  <c r="BK746" i="9"/>
  <c r="AX746" i="9"/>
  <c r="BJ746" i="9"/>
  <c r="AW746" i="9"/>
  <c r="BD746" i="9"/>
  <c r="BI746" i="9"/>
  <c r="BC746" i="9"/>
  <c r="BB746" i="9"/>
  <c r="AS746" i="9"/>
  <c r="AV746" i="9"/>
  <c r="AT746" i="9"/>
  <c r="AU746" i="9"/>
  <c r="AR746" i="9"/>
  <c r="AP746" i="9"/>
  <c r="AQ745" i="9"/>
  <c r="BA745" i="9"/>
  <c r="BH745" i="9"/>
  <c r="BF745" i="9"/>
  <c r="BN745" i="9"/>
  <c r="BG745" i="9"/>
  <c r="BE745" i="9"/>
  <c r="BM745" i="9"/>
  <c r="AZ745" i="9"/>
  <c r="BL745" i="9"/>
  <c r="AY745" i="9"/>
  <c r="BK745" i="9"/>
  <c r="AX745" i="9"/>
  <c r="BJ745" i="9"/>
  <c r="AW745" i="9"/>
  <c r="BD745" i="9"/>
  <c r="BI745" i="9"/>
  <c r="BC745" i="9"/>
  <c r="BB745" i="9"/>
  <c r="AS745" i="9"/>
  <c r="AV745" i="9"/>
  <c r="AT745" i="9"/>
  <c r="AU745" i="9"/>
  <c r="AR745" i="9"/>
  <c r="AP745" i="9"/>
  <c r="AQ744" i="9"/>
  <c r="BA744" i="9"/>
  <c r="BH744" i="9"/>
  <c r="BF744" i="9"/>
  <c r="BN744" i="9"/>
  <c r="BG744" i="9"/>
  <c r="BE744" i="9"/>
  <c r="BM744" i="9"/>
  <c r="AZ744" i="9"/>
  <c r="BL744" i="9"/>
  <c r="AY744" i="9"/>
  <c r="BK744" i="9"/>
  <c r="AX744" i="9"/>
  <c r="BJ744" i="9"/>
  <c r="AW744" i="9"/>
  <c r="BD744" i="9"/>
  <c r="BI744" i="9"/>
  <c r="BC744" i="9"/>
  <c r="BB744" i="9"/>
  <c r="AS744" i="9"/>
  <c r="AV744" i="9"/>
  <c r="AT744" i="9"/>
  <c r="AU744" i="9"/>
  <c r="AR744" i="9"/>
  <c r="AP744" i="9"/>
  <c r="BC743" i="9"/>
  <c r="BB743" i="9"/>
  <c r="AV743" i="9"/>
  <c r="AT743" i="9"/>
  <c r="AU743" i="9"/>
  <c r="AP743" i="9"/>
  <c r="BC742" i="9"/>
  <c r="BB742" i="9"/>
  <c r="AV742" i="9"/>
  <c r="AT742" i="9"/>
  <c r="AU742" i="9"/>
  <c r="AP742" i="9"/>
  <c r="BC741" i="9"/>
  <c r="BB741" i="9"/>
  <c r="AV741" i="9"/>
  <c r="AT741" i="9"/>
  <c r="AU741" i="9"/>
  <c r="AP741" i="9"/>
  <c r="BC740" i="9"/>
  <c r="BB740" i="9"/>
  <c r="AV740" i="9"/>
  <c r="AT740" i="9"/>
  <c r="AU740" i="9"/>
  <c r="AP740" i="9"/>
  <c r="AV739" i="9"/>
  <c r="AT739" i="9"/>
  <c r="AU739" i="9"/>
  <c r="AP739" i="9"/>
  <c r="BC738" i="9"/>
  <c r="BB738" i="9"/>
  <c r="AV738" i="9"/>
  <c r="AT738" i="9"/>
  <c r="AU738" i="9"/>
  <c r="AP738" i="9"/>
  <c r="BC737" i="9"/>
  <c r="BB737" i="9"/>
  <c r="AV737" i="9"/>
  <c r="AT737" i="9"/>
  <c r="AU737" i="9"/>
  <c r="AP737" i="9"/>
  <c r="AQ736" i="9"/>
  <c r="BA736" i="9"/>
  <c r="BH736" i="9"/>
  <c r="BF736" i="9"/>
  <c r="BN736" i="9"/>
  <c r="BG736" i="9"/>
  <c r="BE736" i="9"/>
  <c r="BM736" i="9"/>
  <c r="AZ736" i="9"/>
  <c r="BL736" i="9"/>
  <c r="AY736" i="9"/>
  <c r="BK736" i="9"/>
  <c r="AX736" i="9"/>
  <c r="BJ736" i="9"/>
  <c r="AW736" i="9"/>
  <c r="BD736" i="9"/>
  <c r="BI736" i="9"/>
  <c r="BC736" i="9"/>
  <c r="BB736" i="9"/>
  <c r="AS736" i="9"/>
  <c r="AV736" i="9"/>
  <c r="AT736" i="9"/>
  <c r="AU736" i="9"/>
  <c r="AR736" i="9"/>
  <c r="AP736" i="9"/>
  <c r="BC735" i="9"/>
  <c r="BB735" i="9"/>
  <c r="AV735" i="9"/>
  <c r="AT735" i="9"/>
  <c r="AU735" i="9"/>
  <c r="AP735" i="9"/>
  <c r="BC734" i="9"/>
  <c r="BB734" i="9"/>
  <c r="AV734" i="9"/>
  <c r="AT734" i="9"/>
  <c r="AU734" i="9"/>
  <c r="AP734" i="9"/>
  <c r="BC733" i="9"/>
  <c r="BB733" i="9"/>
  <c r="AV733" i="9"/>
  <c r="AT733" i="9"/>
  <c r="AU733" i="9"/>
  <c r="AP733" i="9"/>
  <c r="AV732" i="9"/>
  <c r="AT732" i="9"/>
  <c r="AU732" i="9"/>
  <c r="AP732" i="9"/>
  <c r="BC731" i="9"/>
  <c r="BB731" i="9"/>
  <c r="AV731" i="9"/>
  <c r="AT731" i="9"/>
  <c r="AU731" i="9"/>
  <c r="AP731" i="9"/>
  <c r="BC730" i="9"/>
  <c r="BB730" i="9"/>
  <c r="AV730" i="9"/>
  <c r="AT730" i="9"/>
  <c r="AU730" i="9"/>
  <c r="AP730" i="9"/>
  <c r="BC729" i="9"/>
  <c r="BB729" i="9"/>
  <c r="AV729" i="9"/>
  <c r="AT729" i="9"/>
  <c r="AU729" i="9"/>
  <c r="AP729" i="9"/>
  <c r="AQ728" i="9"/>
  <c r="BA728" i="9"/>
  <c r="BH728" i="9"/>
  <c r="BF728" i="9"/>
  <c r="BN728" i="9"/>
  <c r="BG728" i="9"/>
  <c r="BE728" i="9"/>
  <c r="BM728" i="9"/>
  <c r="AZ728" i="9"/>
  <c r="BL728" i="9"/>
  <c r="AY728" i="9"/>
  <c r="BK728" i="9"/>
  <c r="AX728" i="9"/>
  <c r="BJ728" i="9"/>
  <c r="AW728" i="9"/>
  <c r="BD728" i="9"/>
  <c r="BI728" i="9"/>
  <c r="BC728" i="9"/>
  <c r="BB728" i="9"/>
  <c r="AS728" i="9"/>
  <c r="AV728" i="9"/>
  <c r="AT728" i="9"/>
  <c r="AU728" i="9"/>
  <c r="AR728" i="9"/>
  <c r="AP728" i="9"/>
  <c r="AQ727" i="9"/>
  <c r="BA727" i="9"/>
  <c r="BH727" i="9"/>
  <c r="BF727" i="9"/>
  <c r="BN727" i="9"/>
  <c r="BG727" i="9"/>
  <c r="BE727" i="9"/>
  <c r="BM727" i="9"/>
  <c r="AZ727" i="9"/>
  <c r="BL727" i="9"/>
  <c r="AY727" i="9"/>
  <c r="BK727" i="9"/>
  <c r="AX727" i="9"/>
  <c r="BJ727" i="9"/>
  <c r="AW727" i="9"/>
  <c r="BD727" i="9"/>
  <c r="BI727" i="9"/>
  <c r="BC727" i="9"/>
  <c r="BB727" i="9"/>
  <c r="AS727" i="9"/>
  <c r="AV727" i="9"/>
  <c r="AT727" i="9"/>
  <c r="AU727" i="9"/>
  <c r="AR727" i="9"/>
  <c r="AP727" i="9"/>
  <c r="AQ726" i="9"/>
  <c r="BA726" i="9"/>
  <c r="BH726" i="9"/>
  <c r="BF726" i="9"/>
  <c r="BN726" i="9"/>
  <c r="BG726" i="9"/>
  <c r="BE726" i="9"/>
  <c r="BM726" i="9"/>
  <c r="AZ726" i="9"/>
  <c r="BL726" i="9"/>
  <c r="AY726" i="9"/>
  <c r="BK726" i="9"/>
  <c r="AX726" i="9"/>
  <c r="BJ726" i="9"/>
  <c r="AW726" i="9"/>
  <c r="BD726" i="9"/>
  <c r="BI726" i="9"/>
  <c r="BC726" i="9"/>
  <c r="BB726" i="9"/>
  <c r="AS726" i="9"/>
  <c r="AV726" i="9"/>
  <c r="AT726" i="9"/>
  <c r="AU726" i="9"/>
  <c r="AR726" i="9"/>
  <c r="AP726" i="9"/>
  <c r="AQ725" i="9"/>
  <c r="BA725" i="9"/>
  <c r="BH725" i="9"/>
  <c r="BF725" i="9"/>
  <c r="BN725" i="9"/>
  <c r="BG725" i="9"/>
  <c r="BE725" i="9"/>
  <c r="BM725" i="9"/>
  <c r="AZ725" i="9"/>
  <c r="BL725" i="9"/>
  <c r="AY725" i="9"/>
  <c r="BK725" i="9"/>
  <c r="AX725" i="9"/>
  <c r="BJ725" i="9"/>
  <c r="AW725" i="9"/>
  <c r="BD725" i="9"/>
  <c r="BI725" i="9"/>
  <c r="BC725" i="9"/>
  <c r="BB725" i="9"/>
  <c r="AS725" i="9"/>
  <c r="AV725" i="9"/>
  <c r="AT725" i="9"/>
  <c r="AU725" i="9"/>
  <c r="AR725" i="9"/>
  <c r="AP725" i="9"/>
  <c r="AQ724" i="9"/>
  <c r="BA724" i="9"/>
  <c r="BH724" i="9"/>
  <c r="BF724" i="9"/>
  <c r="BN724" i="9"/>
  <c r="BG724" i="9"/>
  <c r="BE724" i="9"/>
  <c r="BM724" i="9"/>
  <c r="AZ724" i="9"/>
  <c r="BL724" i="9"/>
  <c r="AY724" i="9"/>
  <c r="BK724" i="9"/>
  <c r="AX724" i="9"/>
  <c r="BJ724" i="9"/>
  <c r="AW724" i="9"/>
  <c r="BD724" i="9"/>
  <c r="BI724" i="9"/>
  <c r="BC724" i="9"/>
  <c r="BB724" i="9"/>
  <c r="AS724" i="9"/>
  <c r="AV724" i="9"/>
  <c r="AT724" i="9"/>
  <c r="AU724" i="9"/>
  <c r="AR724" i="9"/>
  <c r="AP724" i="9"/>
  <c r="AQ723" i="9"/>
  <c r="BA723" i="9"/>
  <c r="BH723" i="9"/>
  <c r="BF723" i="9"/>
  <c r="BN723" i="9"/>
  <c r="BG723" i="9"/>
  <c r="BE723" i="9"/>
  <c r="BM723" i="9"/>
  <c r="AZ723" i="9"/>
  <c r="BL723" i="9"/>
  <c r="AY723" i="9"/>
  <c r="BK723" i="9"/>
  <c r="AX723" i="9"/>
  <c r="BJ723" i="9"/>
  <c r="AW723" i="9"/>
  <c r="BD723" i="9"/>
  <c r="BI723" i="9"/>
  <c r="BC723" i="9"/>
  <c r="BB723" i="9"/>
  <c r="AS723" i="9"/>
  <c r="AV723" i="9"/>
  <c r="AT723" i="9"/>
  <c r="AU723" i="9"/>
  <c r="AR723" i="9"/>
  <c r="AP723" i="9"/>
  <c r="BC722" i="9"/>
  <c r="BB722" i="9"/>
  <c r="AV722" i="9"/>
  <c r="AT722" i="9"/>
  <c r="AU722" i="9"/>
  <c r="AP722" i="9"/>
  <c r="BC721" i="9"/>
  <c r="BB721" i="9"/>
  <c r="AV721" i="9"/>
  <c r="AT721" i="9"/>
  <c r="AU721" i="9"/>
  <c r="AP721" i="9"/>
  <c r="BC720" i="9"/>
  <c r="BB720" i="9"/>
  <c r="AV720" i="9"/>
  <c r="AT720" i="9"/>
  <c r="AU720" i="9"/>
  <c r="AP720" i="9"/>
  <c r="BC719" i="9"/>
  <c r="BB719" i="9"/>
  <c r="AV719" i="9"/>
  <c r="AT719" i="9"/>
  <c r="AU719" i="9"/>
  <c r="AP719" i="9"/>
  <c r="AV718" i="9"/>
  <c r="AT718" i="9"/>
  <c r="AU718" i="9"/>
  <c r="AP718" i="9"/>
  <c r="BC717" i="9"/>
  <c r="BB717" i="9"/>
  <c r="AV717" i="9"/>
  <c r="AT717" i="9"/>
  <c r="AU717" i="9"/>
  <c r="AP717" i="9"/>
  <c r="BC716" i="9"/>
  <c r="BB716" i="9"/>
  <c r="AV716" i="9"/>
  <c r="AT716" i="9"/>
  <c r="AU716" i="9"/>
  <c r="AP716" i="9"/>
  <c r="AQ715" i="9"/>
  <c r="BA715" i="9"/>
  <c r="BH715" i="9"/>
  <c r="BF715" i="9"/>
  <c r="BN715" i="9"/>
  <c r="BG715" i="9"/>
  <c r="BE715" i="9"/>
  <c r="BM715" i="9"/>
  <c r="AZ715" i="9"/>
  <c r="BL715" i="9"/>
  <c r="AY715" i="9"/>
  <c r="BK715" i="9"/>
  <c r="AX715" i="9"/>
  <c r="BJ715" i="9"/>
  <c r="AW715" i="9"/>
  <c r="BD715" i="9"/>
  <c r="BI715" i="9"/>
  <c r="BC715" i="9"/>
  <c r="BB715" i="9"/>
  <c r="AS715" i="9"/>
  <c r="AV715" i="9"/>
  <c r="AT715" i="9"/>
  <c r="AU715" i="9"/>
  <c r="AR715" i="9"/>
  <c r="AP715" i="9"/>
  <c r="BC714" i="9"/>
  <c r="BB714" i="9"/>
  <c r="AV714" i="9"/>
  <c r="AT714" i="9"/>
  <c r="AU714" i="9"/>
  <c r="AP714" i="9"/>
  <c r="BC713" i="9"/>
  <c r="BB713" i="9"/>
  <c r="AV713" i="9"/>
  <c r="AT713" i="9"/>
  <c r="AU713" i="9"/>
  <c r="AP713" i="9"/>
  <c r="BC712" i="9"/>
  <c r="BB712" i="9"/>
  <c r="AV712" i="9"/>
  <c r="AT712" i="9"/>
  <c r="AU712" i="9"/>
  <c r="AP712" i="9"/>
  <c r="AV711" i="9"/>
  <c r="AT711" i="9"/>
  <c r="AU711" i="9"/>
  <c r="AP711" i="9"/>
  <c r="BC710" i="9"/>
  <c r="BB710" i="9"/>
  <c r="AV710" i="9"/>
  <c r="AT710" i="9"/>
  <c r="AU710" i="9"/>
  <c r="AP710" i="9"/>
  <c r="BC709" i="9"/>
  <c r="BB709" i="9"/>
  <c r="AV709" i="9"/>
  <c r="AT709" i="9"/>
  <c r="AU709" i="9"/>
  <c r="AP709" i="9"/>
  <c r="BC708" i="9"/>
  <c r="BB708" i="9"/>
  <c r="AV708" i="9"/>
  <c r="AT708" i="9"/>
  <c r="AU708" i="9"/>
  <c r="AP708" i="9"/>
  <c r="BC707" i="9"/>
  <c r="BB707" i="9"/>
  <c r="AV707" i="9"/>
  <c r="AT707" i="9"/>
  <c r="AU707" i="9"/>
  <c r="AP707" i="9"/>
  <c r="AQ706" i="9"/>
  <c r="BA706" i="9"/>
  <c r="BH706" i="9"/>
  <c r="BF706" i="9"/>
  <c r="BN706" i="9"/>
  <c r="BG706" i="9"/>
  <c r="BE706" i="9"/>
  <c r="BM706" i="9"/>
  <c r="AZ706" i="9"/>
  <c r="BL706" i="9"/>
  <c r="AY706" i="9"/>
  <c r="BK706" i="9"/>
  <c r="AX706" i="9"/>
  <c r="BJ706" i="9"/>
  <c r="AW706" i="9"/>
  <c r="BD706" i="9"/>
  <c r="BI706" i="9"/>
  <c r="BC706" i="9"/>
  <c r="BB706" i="9"/>
  <c r="AS706" i="9"/>
  <c r="AV706" i="9"/>
  <c r="AT706" i="9"/>
  <c r="AU706" i="9"/>
  <c r="AR706" i="9"/>
  <c r="AP706" i="9"/>
  <c r="BC705" i="9"/>
  <c r="BB705" i="9"/>
  <c r="AV705" i="9"/>
  <c r="AT705" i="9"/>
  <c r="AU705" i="9"/>
  <c r="AP705" i="9"/>
  <c r="AV704" i="9"/>
  <c r="AT704" i="9"/>
  <c r="AU704" i="9"/>
  <c r="AP704" i="9"/>
  <c r="AV703" i="9"/>
  <c r="AT703" i="9"/>
  <c r="AU703" i="9"/>
  <c r="AP703" i="9"/>
  <c r="AV702" i="9"/>
  <c r="AT702" i="9"/>
  <c r="AU702" i="9"/>
  <c r="AP702" i="9"/>
  <c r="BC701" i="9"/>
  <c r="BB701" i="9"/>
  <c r="AV701" i="9"/>
  <c r="AT701" i="9"/>
  <c r="AU701" i="9"/>
  <c r="AP701" i="9"/>
  <c r="BC700" i="9"/>
  <c r="BB700" i="9"/>
  <c r="AV700" i="9"/>
  <c r="AT700" i="9"/>
  <c r="AU700" i="9"/>
  <c r="AP700" i="9"/>
  <c r="AV699" i="9"/>
  <c r="AT699" i="9"/>
  <c r="AU699" i="9"/>
  <c r="AP699" i="9"/>
  <c r="AV698" i="9"/>
  <c r="AT698" i="9"/>
  <c r="AU698" i="9"/>
  <c r="AP698" i="9"/>
  <c r="BC697" i="9"/>
  <c r="BB697" i="9"/>
  <c r="AV697" i="9"/>
  <c r="AT697" i="9"/>
  <c r="AU697" i="9"/>
  <c r="AP697" i="9"/>
  <c r="AV696" i="9"/>
  <c r="AT696" i="9"/>
  <c r="AU696" i="9"/>
  <c r="AP696" i="9"/>
  <c r="BC695" i="9"/>
  <c r="BB695" i="9"/>
  <c r="AV695" i="9"/>
  <c r="AT695" i="9"/>
  <c r="AU695" i="9"/>
  <c r="AP695" i="9"/>
  <c r="BC694" i="9"/>
  <c r="BB694" i="9"/>
  <c r="AV694" i="9"/>
  <c r="AT694" i="9"/>
  <c r="AU694" i="9"/>
  <c r="AP694" i="9"/>
  <c r="BC693" i="9"/>
  <c r="BB693" i="9"/>
  <c r="AV693" i="9"/>
  <c r="AT693" i="9"/>
  <c r="AU693" i="9"/>
  <c r="AP693" i="9"/>
  <c r="BC692" i="9"/>
  <c r="BB692" i="9"/>
  <c r="AV692" i="9"/>
  <c r="AT692" i="9"/>
  <c r="AU692" i="9"/>
  <c r="AP692" i="9"/>
  <c r="BC691" i="9"/>
  <c r="BB691" i="9"/>
  <c r="AV691" i="9"/>
  <c r="AT691" i="9"/>
  <c r="AU691" i="9"/>
  <c r="AP691" i="9"/>
  <c r="BC690" i="9"/>
  <c r="BB690" i="9"/>
  <c r="AV690" i="9"/>
  <c r="AT690" i="9"/>
  <c r="AU690" i="9"/>
  <c r="AP690" i="9"/>
  <c r="AV689" i="9"/>
  <c r="AT689" i="9"/>
  <c r="AU689" i="9"/>
  <c r="AP689" i="9"/>
  <c r="BC688" i="9"/>
  <c r="BB688" i="9"/>
  <c r="AV688" i="9"/>
  <c r="AT688" i="9"/>
  <c r="AU688" i="9"/>
  <c r="AP688" i="9"/>
  <c r="BC687" i="9"/>
  <c r="BB687" i="9"/>
  <c r="AV687" i="9"/>
  <c r="AT687" i="9"/>
  <c r="AU687" i="9"/>
  <c r="AP687" i="9"/>
  <c r="AQ686" i="9"/>
  <c r="BA686" i="9"/>
  <c r="BH686" i="9"/>
  <c r="BF686" i="9"/>
  <c r="BN686" i="9"/>
  <c r="BG686" i="9"/>
  <c r="BE686" i="9"/>
  <c r="BM686" i="9"/>
  <c r="AZ686" i="9"/>
  <c r="BL686" i="9"/>
  <c r="AY686" i="9"/>
  <c r="BK686" i="9"/>
  <c r="AX686" i="9"/>
  <c r="BJ686" i="9"/>
  <c r="AW686" i="9"/>
  <c r="BD686" i="9"/>
  <c r="BI686" i="9"/>
  <c r="BC686" i="9"/>
  <c r="BB686" i="9"/>
  <c r="AS686" i="9"/>
  <c r="AV686" i="9"/>
  <c r="AT686" i="9"/>
  <c r="AU686" i="9"/>
  <c r="AR686" i="9"/>
  <c r="AP686" i="9"/>
  <c r="AQ685" i="9"/>
  <c r="BA685" i="9"/>
  <c r="BH685" i="9"/>
  <c r="BF685" i="9"/>
  <c r="BN685" i="9"/>
  <c r="BG685" i="9"/>
  <c r="BE685" i="9"/>
  <c r="BM685" i="9"/>
  <c r="AZ685" i="9"/>
  <c r="BL685" i="9"/>
  <c r="AY685" i="9"/>
  <c r="BK685" i="9"/>
  <c r="AX685" i="9"/>
  <c r="BJ685" i="9"/>
  <c r="AW685" i="9"/>
  <c r="BD685" i="9"/>
  <c r="BI685" i="9"/>
  <c r="BC685" i="9"/>
  <c r="BB685" i="9"/>
  <c r="AS685" i="9"/>
  <c r="AV685" i="9"/>
  <c r="AT685" i="9"/>
  <c r="AU685" i="9"/>
  <c r="AR685" i="9"/>
  <c r="AP685" i="9"/>
  <c r="AQ684" i="9"/>
  <c r="BA684" i="9"/>
  <c r="BH684" i="9"/>
  <c r="BF684" i="9"/>
  <c r="BN684" i="9"/>
  <c r="BG684" i="9"/>
  <c r="BE684" i="9"/>
  <c r="BM684" i="9"/>
  <c r="AZ684" i="9"/>
  <c r="BL684" i="9"/>
  <c r="AY684" i="9"/>
  <c r="BK684" i="9"/>
  <c r="AX684" i="9"/>
  <c r="BJ684" i="9"/>
  <c r="AW684" i="9"/>
  <c r="BD684" i="9"/>
  <c r="BI684" i="9"/>
  <c r="BC684" i="9"/>
  <c r="BB684" i="9"/>
  <c r="AS684" i="9"/>
  <c r="AV684" i="9"/>
  <c r="AT684" i="9"/>
  <c r="AU684" i="9"/>
  <c r="AR684" i="9"/>
  <c r="AP684" i="9"/>
  <c r="AQ683" i="9"/>
  <c r="BA683" i="9"/>
  <c r="BH683" i="9"/>
  <c r="BF683" i="9"/>
  <c r="BN683" i="9"/>
  <c r="BG683" i="9"/>
  <c r="BE683" i="9"/>
  <c r="BM683" i="9"/>
  <c r="AZ683" i="9"/>
  <c r="BL683" i="9"/>
  <c r="AY683" i="9"/>
  <c r="BK683" i="9"/>
  <c r="AX683" i="9"/>
  <c r="BJ683" i="9"/>
  <c r="AW683" i="9"/>
  <c r="BD683" i="9"/>
  <c r="BI683" i="9"/>
  <c r="BC683" i="9"/>
  <c r="BB683" i="9"/>
  <c r="AS683" i="9"/>
  <c r="AV683" i="9"/>
  <c r="AT683" i="9"/>
  <c r="AU683" i="9"/>
  <c r="AR683" i="9"/>
  <c r="AP683" i="9"/>
  <c r="AQ682" i="9"/>
  <c r="BA682" i="9"/>
  <c r="BH682" i="9"/>
  <c r="BF682" i="9"/>
  <c r="BN682" i="9"/>
  <c r="BG682" i="9"/>
  <c r="BE682" i="9"/>
  <c r="BM682" i="9"/>
  <c r="AZ682" i="9"/>
  <c r="BL682" i="9"/>
  <c r="AY682" i="9"/>
  <c r="BK682" i="9"/>
  <c r="AX682" i="9"/>
  <c r="BJ682" i="9"/>
  <c r="AW682" i="9"/>
  <c r="BD682" i="9"/>
  <c r="BI682" i="9"/>
  <c r="BC682" i="9"/>
  <c r="BB682" i="9"/>
  <c r="AS682" i="9"/>
  <c r="AV682" i="9"/>
  <c r="AT682" i="9"/>
  <c r="AU682" i="9"/>
  <c r="AR682" i="9"/>
  <c r="AP682" i="9"/>
  <c r="AQ681" i="9"/>
  <c r="BA681" i="9"/>
  <c r="BH681" i="9"/>
  <c r="BF681" i="9"/>
  <c r="BN681" i="9"/>
  <c r="BG681" i="9"/>
  <c r="BE681" i="9"/>
  <c r="BM681" i="9"/>
  <c r="AZ681" i="9"/>
  <c r="BL681" i="9"/>
  <c r="AY681" i="9"/>
  <c r="BK681" i="9"/>
  <c r="AX681" i="9"/>
  <c r="BJ681" i="9"/>
  <c r="AW681" i="9"/>
  <c r="BD681" i="9"/>
  <c r="BI681" i="9"/>
  <c r="BC681" i="9"/>
  <c r="BB681" i="9"/>
  <c r="AS681" i="9"/>
  <c r="AV681" i="9"/>
  <c r="AT681" i="9"/>
  <c r="AU681" i="9"/>
  <c r="AR681" i="9"/>
  <c r="AP681" i="9"/>
  <c r="AQ680" i="9"/>
  <c r="BA680" i="9"/>
  <c r="BH680" i="9"/>
  <c r="BF680" i="9"/>
  <c r="BN680" i="9"/>
  <c r="BG680" i="9"/>
  <c r="BE680" i="9"/>
  <c r="BM680" i="9"/>
  <c r="AZ680" i="9"/>
  <c r="BL680" i="9"/>
  <c r="AY680" i="9"/>
  <c r="BK680" i="9"/>
  <c r="AX680" i="9"/>
  <c r="BJ680" i="9"/>
  <c r="AW680" i="9"/>
  <c r="BD680" i="9"/>
  <c r="BI680" i="9"/>
  <c r="BC680" i="9"/>
  <c r="BB680" i="9"/>
  <c r="AS680" i="9"/>
  <c r="AV680" i="9"/>
  <c r="AT680" i="9"/>
  <c r="AU680" i="9"/>
  <c r="AR680" i="9"/>
  <c r="AP680" i="9"/>
  <c r="BC679" i="9"/>
  <c r="BB679" i="9"/>
  <c r="AV679" i="9"/>
  <c r="AT679" i="9"/>
  <c r="AU679" i="9"/>
  <c r="AP679" i="9"/>
  <c r="BC678" i="9"/>
  <c r="BB678" i="9"/>
  <c r="AV678" i="9"/>
  <c r="AT678" i="9"/>
  <c r="AU678" i="9"/>
  <c r="AP678" i="9"/>
  <c r="BC677" i="9"/>
  <c r="BB677" i="9"/>
  <c r="AV677" i="9"/>
  <c r="AT677" i="9"/>
  <c r="AU677" i="9"/>
  <c r="AP677" i="9"/>
  <c r="AV676" i="9"/>
  <c r="AT676" i="9"/>
  <c r="AU676" i="9"/>
  <c r="AP676" i="9"/>
  <c r="BC675" i="9"/>
  <c r="BB675" i="9"/>
  <c r="AV675" i="9"/>
  <c r="AT675" i="9"/>
  <c r="AU675" i="9"/>
  <c r="AP675" i="9"/>
  <c r="AV674" i="9"/>
  <c r="AT674" i="9"/>
  <c r="AU674" i="9"/>
  <c r="AP674" i="9"/>
  <c r="AV673" i="9"/>
  <c r="AT673" i="9"/>
  <c r="AU673" i="9"/>
  <c r="AP673" i="9"/>
  <c r="AV672" i="9"/>
  <c r="AT672" i="9"/>
  <c r="AU672" i="9"/>
  <c r="AP672" i="9"/>
  <c r="BC671" i="9"/>
  <c r="BB671" i="9"/>
  <c r="AV671" i="9"/>
  <c r="AT671" i="9"/>
  <c r="AU671" i="9"/>
  <c r="AP671" i="9"/>
  <c r="BC670" i="9"/>
  <c r="BB670" i="9"/>
  <c r="AV670" i="9"/>
  <c r="AT670" i="9"/>
  <c r="AU670" i="9"/>
  <c r="AP670" i="9"/>
  <c r="AV669" i="9"/>
  <c r="AT669" i="9"/>
  <c r="AU669" i="9"/>
  <c r="AP669" i="9"/>
  <c r="BC668" i="9"/>
  <c r="BB668" i="9"/>
  <c r="AV668" i="9"/>
  <c r="AT668" i="9"/>
  <c r="AU668" i="9"/>
  <c r="AP668" i="9"/>
  <c r="BC667" i="9"/>
  <c r="BB667" i="9"/>
  <c r="AV667" i="9"/>
  <c r="AT667" i="9"/>
  <c r="AU667" i="9"/>
  <c r="AP667" i="9"/>
  <c r="BC666" i="9"/>
  <c r="BB666" i="9"/>
  <c r="AV666" i="9"/>
  <c r="AT666" i="9"/>
  <c r="AU666" i="9"/>
  <c r="AP666" i="9"/>
  <c r="BC665" i="9"/>
  <c r="BB665" i="9"/>
  <c r="AV665" i="9"/>
  <c r="AT665" i="9"/>
  <c r="AU665" i="9"/>
  <c r="AP665" i="9"/>
  <c r="BC664" i="9"/>
  <c r="BB664" i="9"/>
  <c r="AV664" i="9"/>
  <c r="AT664" i="9"/>
  <c r="AU664" i="9"/>
  <c r="AP664" i="9"/>
  <c r="BC663" i="9"/>
  <c r="BB663" i="9"/>
  <c r="AV663" i="9"/>
  <c r="AT663" i="9"/>
  <c r="AU663" i="9"/>
  <c r="AP663" i="9"/>
  <c r="BC662" i="9"/>
  <c r="BB662" i="9"/>
  <c r="AV662" i="9"/>
  <c r="AT662" i="9"/>
  <c r="AU662" i="9"/>
  <c r="AP662" i="9"/>
  <c r="AQ661" i="9"/>
  <c r="BA661" i="9"/>
  <c r="BH661" i="9"/>
  <c r="BF661" i="9"/>
  <c r="BN661" i="9"/>
  <c r="BG661" i="9"/>
  <c r="BE661" i="9"/>
  <c r="BM661" i="9"/>
  <c r="AZ661" i="9"/>
  <c r="BL661" i="9"/>
  <c r="AY661" i="9"/>
  <c r="BK661" i="9"/>
  <c r="AX661" i="9"/>
  <c r="BJ661" i="9"/>
  <c r="AW661" i="9"/>
  <c r="BD661" i="9"/>
  <c r="BI661" i="9"/>
  <c r="BC661" i="9"/>
  <c r="BB661" i="9"/>
  <c r="AS661" i="9"/>
  <c r="AV661" i="9"/>
  <c r="AT661" i="9"/>
  <c r="AU661" i="9"/>
  <c r="AR661" i="9"/>
  <c r="AP661" i="9"/>
  <c r="BC660" i="9"/>
  <c r="BB660" i="9"/>
  <c r="AV660" i="9"/>
  <c r="AT660" i="9"/>
  <c r="AU660" i="9"/>
  <c r="AP660" i="9"/>
  <c r="BC659" i="9"/>
  <c r="BB659" i="9"/>
  <c r="AV659" i="9"/>
  <c r="AT659" i="9"/>
  <c r="AU659" i="9"/>
  <c r="AP659" i="9"/>
  <c r="AV658" i="9"/>
  <c r="AT658" i="9"/>
  <c r="AU658" i="9"/>
  <c r="AP658" i="9"/>
  <c r="BC657" i="9"/>
  <c r="BB657" i="9"/>
  <c r="AV657" i="9"/>
  <c r="AT657" i="9"/>
  <c r="AU657" i="9"/>
  <c r="AP657" i="9"/>
  <c r="AV656" i="9"/>
  <c r="AT656" i="9"/>
  <c r="AU656" i="9"/>
  <c r="AP656" i="9"/>
  <c r="BC655" i="9"/>
  <c r="BB655" i="9"/>
  <c r="AV655" i="9"/>
  <c r="AT655" i="9"/>
  <c r="AU655" i="9"/>
  <c r="AP655" i="9"/>
  <c r="AV654" i="9"/>
  <c r="AT654" i="9"/>
  <c r="AU654" i="9"/>
  <c r="AP654" i="9"/>
  <c r="BC653" i="9"/>
  <c r="BB653" i="9"/>
  <c r="AV653" i="9"/>
  <c r="AT653" i="9"/>
  <c r="AU653" i="9"/>
  <c r="AP653" i="9"/>
  <c r="BC652" i="9"/>
  <c r="BB652" i="9"/>
  <c r="AV652" i="9"/>
  <c r="AT652" i="9"/>
  <c r="AU652" i="9"/>
  <c r="AP652" i="9"/>
  <c r="BC651" i="9"/>
  <c r="BB651" i="9"/>
  <c r="AV651" i="9"/>
  <c r="AT651" i="9"/>
  <c r="AU651" i="9"/>
  <c r="AP651" i="9"/>
  <c r="BC650" i="9"/>
  <c r="BB650" i="9"/>
  <c r="AV650" i="9"/>
  <c r="AT650" i="9"/>
  <c r="AU650" i="9"/>
  <c r="AP650" i="9"/>
  <c r="BC649" i="9"/>
  <c r="BB649" i="9"/>
  <c r="AV649" i="9"/>
  <c r="AT649" i="9"/>
  <c r="AU649" i="9"/>
  <c r="AP649" i="9"/>
  <c r="BC648" i="9"/>
  <c r="BB648" i="9"/>
  <c r="AV648" i="9"/>
  <c r="AT648" i="9"/>
  <c r="AU648" i="9"/>
  <c r="AP648" i="9"/>
  <c r="BC647" i="9"/>
  <c r="BB647" i="9"/>
  <c r="AV647" i="9"/>
  <c r="AT647" i="9"/>
  <c r="AU647" i="9"/>
  <c r="AP647" i="9"/>
  <c r="BC646" i="9"/>
  <c r="BB646" i="9"/>
  <c r="AV646" i="9"/>
  <c r="AT646" i="9"/>
  <c r="AU646" i="9"/>
  <c r="AP646" i="9"/>
  <c r="BC645" i="9"/>
  <c r="BB645" i="9"/>
  <c r="AV645" i="9"/>
  <c r="AT645" i="9"/>
  <c r="AU645" i="9"/>
  <c r="AP645" i="9"/>
  <c r="AV644" i="9"/>
  <c r="AT644" i="9"/>
  <c r="AU644" i="9"/>
  <c r="AP644" i="9"/>
  <c r="AV643" i="9"/>
  <c r="AT643" i="9"/>
  <c r="AU643" i="9"/>
  <c r="AP643" i="9"/>
  <c r="AV642" i="9"/>
  <c r="AT642" i="9"/>
  <c r="AU642" i="9"/>
  <c r="AP642" i="9"/>
  <c r="AV641" i="9"/>
  <c r="AT641" i="9"/>
  <c r="AU641" i="9"/>
  <c r="AP641" i="9"/>
  <c r="BC640" i="9"/>
  <c r="BB640" i="9"/>
  <c r="AV640" i="9"/>
  <c r="AT640" i="9"/>
  <c r="AU640" i="9"/>
  <c r="AP640" i="9"/>
  <c r="AV639" i="9"/>
  <c r="AT639" i="9"/>
  <c r="AU639" i="9"/>
  <c r="AP639" i="9"/>
  <c r="BC638" i="9"/>
  <c r="BB638" i="9"/>
  <c r="AV638" i="9"/>
  <c r="AT638" i="9"/>
  <c r="AU638" i="9"/>
  <c r="AP638" i="9"/>
  <c r="BC637" i="9"/>
  <c r="BB637" i="9"/>
  <c r="AV637" i="9"/>
  <c r="AT637" i="9"/>
  <c r="AU637" i="9"/>
  <c r="AP637" i="9"/>
  <c r="BC636" i="9"/>
  <c r="BB636" i="9"/>
  <c r="AV636" i="9"/>
  <c r="AT636" i="9"/>
  <c r="AU636" i="9"/>
  <c r="AP636" i="9"/>
  <c r="BC635" i="9"/>
  <c r="BB635" i="9"/>
  <c r="AV635" i="9"/>
  <c r="AT635" i="9"/>
  <c r="AU635" i="9"/>
  <c r="AP635" i="9"/>
  <c r="BC634" i="9"/>
  <c r="BB634" i="9"/>
  <c r="AV634" i="9"/>
  <c r="AT634" i="9"/>
  <c r="AU634" i="9"/>
  <c r="AP634" i="9"/>
  <c r="AV633" i="9"/>
  <c r="AT633" i="9"/>
  <c r="AU633" i="9"/>
  <c r="AP633" i="9"/>
  <c r="BC632" i="9"/>
  <c r="BB632" i="9"/>
  <c r="AV632" i="9"/>
  <c r="AT632" i="9"/>
  <c r="AU632" i="9"/>
  <c r="AP632" i="9"/>
  <c r="BC631" i="9"/>
  <c r="BB631" i="9"/>
  <c r="AV631" i="9"/>
  <c r="AT631" i="9"/>
  <c r="AU631" i="9"/>
  <c r="AP631" i="9"/>
  <c r="BC630" i="9"/>
  <c r="BB630" i="9"/>
  <c r="AV630" i="9"/>
  <c r="AT630" i="9"/>
  <c r="AU630" i="9"/>
  <c r="AP630" i="9"/>
  <c r="BC629" i="9"/>
  <c r="BB629" i="9"/>
  <c r="AV629" i="9"/>
  <c r="AT629" i="9"/>
  <c r="AU629" i="9"/>
  <c r="AP629" i="9"/>
  <c r="BC628" i="9"/>
  <c r="BB628" i="9"/>
  <c r="AV628" i="9"/>
  <c r="AT628" i="9"/>
  <c r="AU628" i="9"/>
  <c r="AP628" i="9"/>
  <c r="BC627" i="9"/>
  <c r="BB627" i="9"/>
  <c r="AV627" i="9"/>
  <c r="AT627" i="9"/>
  <c r="AU627" i="9"/>
  <c r="AP627" i="9"/>
  <c r="BC626" i="9"/>
  <c r="BB626" i="9"/>
  <c r="AV626" i="9"/>
  <c r="AT626" i="9"/>
  <c r="AU626" i="9"/>
  <c r="AP626" i="9"/>
  <c r="BC625" i="9"/>
  <c r="BB625" i="9"/>
  <c r="AV625" i="9"/>
  <c r="AT625" i="9"/>
  <c r="AU625" i="9"/>
  <c r="AP625" i="9"/>
  <c r="BC624" i="9"/>
  <c r="BB624" i="9"/>
  <c r="AV624" i="9"/>
  <c r="AT624" i="9"/>
  <c r="AU624" i="9"/>
  <c r="AP624" i="9"/>
  <c r="BC623" i="9"/>
  <c r="BB623" i="9"/>
  <c r="AV623" i="9"/>
  <c r="AT623" i="9"/>
  <c r="AU623" i="9"/>
  <c r="AP623" i="9"/>
  <c r="BC622" i="9"/>
  <c r="BB622" i="9"/>
  <c r="AV622" i="9"/>
  <c r="AT622" i="9"/>
  <c r="AU622" i="9"/>
  <c r="AP622" i="9"/>
  <c r="BC621" i="9"/>
  <c r="BB621" i="9"/>
  <c r="AV621" i="9"/>
  <c r="AT621" i="9"/>
  <c r="AU621" i="9"/>
  <c r="AP621" i="9"/>
  <c r="BC620" i="9"/>
  <c r="BB620" i="9"/>
  <c r="AV620" i="9"/>
  <c r="AT620" i="9"/>
  <c r="AU620" i="9"/>
  <c r="AP620" i="9"/>
  <c r="BC619" i="9"/>
  <c r="BB619" i="9"/>
  <c r="AV619" i="9"/>
  <c r="AT619" i="9"/>
  <c r="AU619" i="9"/>
  <c r="AP619" i="9"/>
  <c r="BC618" i="9"/>
  <c r="BB618" i="9"/>
  <c r="AV618" i="9"/>
  <c r="AT618" i="9"/>
  <c r="AU618" i="9"/>
  <c r="AP618" i="9"/>
  <c r="BC617" i="9"/>
  <c r="BB617" i="9"/>
  <c r="AV617" i="9"/>
  <c r="AT617" i="9"/>
  <c r="AU617" i="9"/>
  <c r="AP617" i="9"/>
  <c r="BC616" i="9"/>
  <c r="BB616" i="9"/>
  <c r="AV616" i="9"/>
  <c r="AT616" i="9"/>
  <c r="AU616" i="9"/>
  <c r="AP616" i="9"/>
  <c r="BC615" i="9"/>
  <c r="BB615" i="9"/>
  <c r="AV615" i="9"/>
  <c r="AT615" i="9"/>
  <c r="AU615" i="9"/>
  <c r="AP615" i="9"/>
  <c r="BC614" i="9"/>
  <c r="BB614" i="9"/>
  <c r="AV614" i="9"/>
  <c r="AT614" i="9"/>
  <c r="AU614" i="9"/>
  <c r="AP614" i="9"/>
  <c r="AV613" i="9"/>
  <c r="AT613" i="9"/>
  <c r="AU613" i="9"/>
  <c r="AP613" i="9"/>
  <c r="AV612" i="9"/>
  <c r="AT612" i="9"/>
  <c r="AU612" i="9"/>
  <c r="AP612" i="9"/>
  <c r="BC611" i="9"/>
  <c r="BB611" i="9"/>
  <c r="AV611" i="9"/>
  <c r="AT611" i="9"/>
  <c r="AU611" i="9"/>
  <c r="AP611" i="9"/>
  <c r="AV610" i="9"/>
  <c r="AT610" i="9"/>
  <c r="AU610" i="9"/>
  <c r="AP610" i="9"/>
  <c r="BC609" i="9"/>
  <c r="BB609" i="9"/>
  <c r="AV609" i="9"/>
  <c r="AT609" i="9"/>
  <c r="AU609" i="9"/>
  <c r="AP609" i="9"/>
  <c r="AV608" i="9"/>
  <c r="AT608" i="9"/>
  <c r="AU608" i="9"/>
  <c r="AP608" i="9"/>
  <c r="AV607" i="9"/>
  <c r="AT607" i="9"/>
  <c r="AU607" i="9"/>
  <c r="AP607" i="9"/>
  <c r="AV606" i="9"/>
  <c r="AT606" i="9"/>
  <c r="AU606" i="9"/>
  <c r="AP606" i="9"/>
  <c r="BC605" i="9"/>
  <c r="BB605" i="9"/>
  <c r="AV605" i="9"/>
  <c r="AT605" i="9"/>
  <c r="AU605" i="9"/>
  <c r="AP605" i="9"/>
  <c r="BC604" i="9"/>
  <c r="BB604" i="9"/>
  <c r="AV604" i="9"/>
  <c r="AT604" i="9"/>
  <c r="AU604" i="9"/>
  <c r="AP604" i="9"/>
  <c r="AQ603" i="9"/>
  <c r="BA603" i="9"/>
  <c r="BH603" i="9"/>
  <c r="BF603" i="9"/>
  <c r="BN603" i="9"/>
  <c r="BG603" i="9"/>
  <c r="BE603" i="9"/>
  <c r="BM603" i="9"/>
  <c r="AZ603" i="9"/>
  <c r="BL603" i="9"/>
  <c r="AY603" i="9"/>
  <c r="BK603" i="9"/>
  <c r="AX603" i="9"/>
  <c r="BJ603" i="9"/>
  <c r="AW603" i="9"/>
  <c r="BD603" i="9"/>
  <c r="BI603" i="9"/>
  <c r="BC603" i="9"/>
  <c r="BB603" i="9"/>
  <c r="AS603" i="9"/>
  <c r="AV603" i="9"/>
  <c r="AT603" i="9"/>
  <c r="AU603" i="9"/>
  <c r="AR603" i="9"/>
  <c r="AP603" i="9"/>
  <c r="BC602" i="9"/>
  <c r="BB602" i="9"/>
  <c r="AV602" i="9"/>
  <c r="AT602" i="9"/>
  <c r="AU602" i="9"/>
  <c r="AP602" i="9"/>
  <c r="AQ601" i="9"/>
  <c r="BA601" i="9"/>
  <c r="BH601" i="9"/>
  <c r="BF601" i="9"/>
  <c r="BN601" i="9"/>
  <c r="BG601" i="9"/>
  <c r="BE601" i="9"/>
  <c r="BM601" i="9"/>
  <c r="AZ601" i="9"/>
  <c r="BL601" i="9"/>
  <c r="AY601" i="9"/>
  <c r="BK601" i="9"/>
  <c r="AX601" i="9"/>
  <c r="BJ601" i="9"/>
  <c r="AW601" i="9"/>
  <c r="BD601" i="9"/>
  <c r="BI601" i="9"/>
  <c r="BC601" i="9"/>
  <c r="BB601" i="9"/>
  <c r="AS601" i="9"/>
  <c r="AV601" i="9"/>
  <c r="AT601" i="9"/>
  <c r="AU601" i="9"/>
  <c r="AR601" i="9"/>
  <c r="AP601" i="9"/>
  <c r="AQ600" i="9"/>
  <c r="BA600" i="9"/>
  <c r="BH600" i="9"/>
  <c r="BF600" i="9"/>
  <c r="BN600" i="9"/>
  <c r="BG600" i="9"/>
  <c r="BE600" i="9"/>
  <c r="BM600" i="9"/>
  <c r="AZ600" i="9"/>
  <c r="BL600" i="9"/>
  <c r="AY600" i="9"/>
  <c r="BK600" i="9"/>
  <c r="AX600" i="9"/>
  <c r="BJ600" i="9"/>
  <c r="AW600" i="9"/>
  <c r="BD600" i="9"/>
  <c r="BI600" i="9"/>
  <c r="BC600" i="9"/>
  <c r="BB600" i="9"/>
  <c r="AS600" i="9"/>
  <c r="AV600" i="9"/>
  <c r="AT600" i="9"/>
  <c r="AU600" i="9"/>
  <c r="AR600" i="9"/>
  <c r="AP600" i="9"/>
  <c r="AQ599" i="9"/>
  <c r="BA599" i="9"/>
  <c r="BH599" i="9"/>
  <c r="BF599" i="9"/>
  <c r="BN599" i="9"/>
  <c r="BG599" i="9"/>
  <c r="BE599" i="9"/>
  <c r="BM599" i="9"/>
  <c r="AZ599" i="9"/>
  <c r="BL599" i="9"/>
  <c r="AY599" i="9"/>
  <c r="BK599" i="9"/>
  <c r="AX599" i="9"/>
  <c r="BJ599" i="9"/>
  <c r="AW599" i="9"/>
  <c r="BD599" i="9"/>
  <c r="BI599" i="9"/>
  <c r="BC599" i="9"/>
  <c r="BB599" i="9"/>
  <c r="AS599" i="9"/>
  <c r="AV599" i="9"/>
  <c r="AT599" i="9"/>
  <c r="AU599" i="9"/>
  <c r="AR599" i="9"/>
  <c r="AP599" i="9"/>
  <c r="AQ598" i="9"/>
  <c r="BA598" i="9"/>
  <c r="BH598" i="9"/>
  <c r="BF598" i="9"/>
  <c r="BN598" i="9"/>
  <c r="BG598" i="9"/>
  <c r="BE598" i="9"/>
  <c r="BM598" i="9"/>
  <c r="AZ598" i="9"/>
  <c r="BL598" i="9"/>
  <c r="AY598" i="9"/>
  <c r="BK598" i="9"/>
  <c r="AX598" i="9"/>
  <c r="BJ598" i="9"/>
  <c r="AW598" i="9"/>
  <c r="BD598" i="9"/>
  <c r="BI598" i="9"/>
  <c r="BC598" i="9"/>
  <c r="BB598" i="9"/>
  <c r="AS598" i="9"/>
  <c r="AV598" i="9"/>
  <c r="AT598" i="9"/>
  <c r="AU598" i="9"/>
  <c r="AR598" i="9"/>
  <c r="AP598" i="9"/>
  <c r="AC519" i="9"/>
  <c r="E519" i="9"/>
  <c r="AC520" i="9"/>
  <c r="E520" i="9"/>
  <c r="AC521" i="9"/>
  <c r="E521" i="9"/>
  <c r="AC522" i="9"/>
  <c r="E522" i="9"/>
  <c r="AC523" i="9"/>
  <c r="E523" i="9"/>
  <c r="AC524" i="9"/>
  <c r="E524" i="9"/>
  <c r="J12" i="19"/>
  <c r="I12" i="19"/>
  <c r="O12" i="19"/>
  <c r="Q12" i="19"/>
  <c r="P12" i="19"/>
  <c r="J11" i="19"/>
  <c r="I11" i="19"/>
  <c r="Q11" i="19"/>
  <c r="O11" i="19"/>
  <c r="P11" i="19"/>
  <c r="J10" i="19"/>
  <c r="I10" i="19"/>
  <c r="Q10" i="19"/>
  <c r="O10" i="19"/>
  <c r="O9" i="19"/>
  <c r="O8" i="19"/>
  <c r="O7" i="19"/>
  <c r="O6" i="19"/>
  <c r="O5" i="19"/>
  <c r="O4" i="19"/>
  <c r="P10" i="19"/>
  <c r="R10" i="19"/>
  <c r="Q9" i="19"/>
  <c r="P9" i="19"/>
  <c r="R9" i="19"/>
  <c r="Q8" i="19"/>
  <c r="P8" i="19"/>
  <c r="R8" i="19"/>
  <c r="Q7" i="19"/>
  <c r="P7" i="19"/>
  <c r="R7" i="19"/>
  <c r="Q6" i="19"/>
  <c r="P6" i="19"/>
  <c r="R6" i="19"/>
  <c r="Q5" i="19"/>
  <c r="P5" i="19"/>
  <c r="R5" i="19"/>
  <c r="Q4" i="19"/>
  <c r="P4" i="19"/>
  <c r="R4" i="19"/>
  <c r="K10" i="19"/>
  <c r="E9" i="19"/>
  <c r="E4" i="19"/>
  <c r="E8" i="19"/>
  <c r="K26" i="19"/>
  <c r="E10" i="19"/>
  <c r="K27" i="19"/>
  <c r="E5" i="19"/>
  <c r="K28" i="19"/>
  <c r="E6" i="19"/>
  <c r="K30" i="19"/>
  <c r="K24" i="19"/>
  <c r="K22" i="19"/>
  <c r="K25" i="19"/>
  <c r="E7" i="19"/>
  <c r="K23" i="19"/>
  <c r="K33" i="19"/>
  <c r="K32" i="19"/>
  <c r="K40" i="19"/>
  <c r="K85" i="19"/>
  <c r="K81" i="19"/>
  <c r="K84" i="19"/>
  <c r="K31" i="19"/>
  <c r="K45" i="19"/>
  <c r="K44" i="19"/>
  <c r="K43" i="19"/>
  <c r="K82" i="19"/>
  <c r="K67" i="19"/>
  <c r="K83" i="19"/>
  <c r="K60" i="19"/>
  <c r="K57" i="19"/>
  <c r="K61" i="19"/>
  <c r="K62" i="19"/>
  <c r="K71" i="19"/>
  <c r="K90" i="19"/>
  <c r="K91" i="19"/>
  <c r="K89" i="19"/>
  <c r="K50" i="19"/>
  <c r="K94" i="19"/>
  <c r="K48" i="19"/>
  <c r="K139" i="19"/>
  <c r="K80" i="19"/>
  <c r="K56" i="19"/>
  <c r="K36" i="19"/>
  <c r="K35" i="19"/>
  <c r="K37" i="19"/>
  <c r="K38" i="19"/>
  <c r="K39" i="19"/>
  <c r="K49" i="19"/>
  <c r="J9" i="19"/>
  <c r="I9" i="19"/>
  <c r="K58" i="19"/>
  <c r="K54" i="19"/>
  <c r="K52" i="19"/>
  <c r="K9" i="19"/>
  <c r="K42" i="19"/>
  <c r="I6" i="19"/>
  <c r="J6" i="19"/>
  <c r="K6" i="19"/>
  <c r="J8" i="19"/>
  <c r="I8" i="19"/>
  <c r="J7" i="19"/>
  <c r="I7" i="19"/>
  <c r="K8" i="19"/>
  <c r="J4" i="19"/>
  <c r="I4" i="19"/>
  <c r="J5" i="19"/>
  <c r="I5" i="19"/>
  <c r="AC525" i="9"/>
  <c r="AC526" i="9"/>
  <c r="E525" i="9"/>
  <c r="E526" i="9"/>
  <c r="F5" i="12"/>
  <c r="G5" i="12"/>
  <c r="H5" i="12"/>
  <c r="I5" i="12"/>
  <c r="O5" i="12"/>
  <c r="AQ595" i="9"/>
  <c r="BA595" i="9"/>
  <c r="BH595" i="9"/>
  <c r="BF595" i="9"/>
  <c r="BN595" i="9"/>
  <c r="BG595" i="9"/>
  <c r="BE595" i="9"/>
  <c r="BM595" i="9"/>
  <c r="AZ595" i="9"/>
  <c r="BL595" i="9"/>
  <c r="AY595" i="9"/>
  <c r="BK595" i="9"/>
  <c r="AX595" i="9"/>
  <c r="BJ595" i="9"/>
  <c r="AW595" i="9"/>
  <c r="BD595" i="9"/>
  <c r="BI595" i="9"/>
  <c r="BC595" i="9"/>
  <c r="BB595" i="9"/>
  <c r="AS595" i="9"/>
  <c r="AV595" i="9"/>
  <c r="AT595" i="9"/>
  <c r="AU595" i="9"/>
  <c r="AR595" i="9"/>
  <c r="AP595" i="9"/>
  <c r="AQ594" i="9"/>
  <c r="BA594" i="9"/>
  <c r="BH594" i="9"/>
  <c r="BF594" i="9"/>
  <c r="BN594" i="9"/>
  <c r="BG594" i="9"/>
  <c r="BE594" i="9"/>
  <c r="BM594" i="9"/>
  <c r="AZ594" i="9"/>
  <c r="BL594" i="9"/>
  <c r="AY594" i="9"/>
  <c r="BK594" i="9"/>
  <c r="AX594" i="9"/>
  <c r="BJ594" i="9"/>
  <c r="AW594" i="9"/>
  <c r="BD594" i="9"/>
  <c r="BI594" i="9"/>
  <c r="BC594" i="9"/>
  <c r="BB594" i="9"/>
  <c r="AS594" i="9"/>
  <c r="AV594" i="9"/>
  <c r="AT594" i="9"/>
  <c r="AU594" i="9"/>
  <c r="AR594" i="9"/>
  <c r="AP594" i="9"/>
  <c r="AQ593" i="9"/>
  <c r="BA593" i="9"/>
  <c r="BH593" i="9"/>
  <c r="BF593" i="9"/>
  <c r="BN593" i="9"/>
  <c r="BG593" i="9"/>
  <c r="BE593" i="9"/>
  <c r="BM593" i="9"/>
  <c r="AZ593" i="9"/>
  <c r="BL593" i="9"/>
  <c r="AY593" i="9"/>
  <c r="BK593" i="9"/>
  <c r="AX593" i="9"/>
  <c r="BJ593" i="9"/>
  <c r="AW593" i="9"/>
  <c r="BD593" i="9"/>
  <c r="BI593" i="9"/>
  <c r="BC593" i="9"/>
  <c r="BB593" i="9"/>
  <c r="AS593" i="9"/>
  <c r="AV593" i="9"/>
  <c r="AT593" i="9"/>
  <c r="AU593" i="9"/>
  <c r="AR593" i="9"/>
  <c r="AP593" i="9"/>
  <c r="AQ592" i="9"/>
  <c r="BA592" i="9"/>
  <c r="BH592" i="9"/>
  <c r="BF592" i="9"/>
  <c r="BN592" i="9"/>
  <c r="BG592" i="9"/>
  <c r="BE592" i="9"/>
  <c r="BM592" i="9"/>
  <c r="AZ592" i="9"/>
  <c r="BL592" i="9"/>
  <c r="AY592" i="9"/>
  <c r="BK592" i="9"/>
  <c r="AX592" i="9"/>
  <c r="BJ592" i="9"/>
  <c r="AW592" i="9"/>
  <c r="BD592" i="9"/>
  <c r="BI592" i="9"/>
  <c r="BC592" i="9"/>
  <c r="BB592" i="9"/>
  <c r="AS592" i="9"/>
  <c r="AV592" i="9"/>
  <c r="AT592" i="9"/>
  <c r="AU592" i="9"/>
  <c r="AR592" i="9"/>
  <c r="AP592" i="9"/>
  <c r="AQ591" i="9"/>
  <c r="BA591" i="9"/>
  <c r="BH591" i="9"/>
  <c r="BF591" i="9"/>
  <c r="BN591" i="9"/>
  <c r="BG591" i="9"/>
  <c r="BE591" i="9"/>
  <c r="BM591" i="9"/>
  <c r="AZ591" i="9"/>
  <c r="BL591" i="9"/>
  <c r="AY591" i="9"/>
  <c r="BK591" i="9"/>
  <c r="AX591" i="9"/>
  <c r="BJ591" i="9"/>
  <c r="AW591" i="9"/>
  <c r="BD591" i="9"/>
  <c r="BI591" i="9"/>
  <c r="BC591" i="9"/>
  <c r="BB591" i="9"/>
  <c r="AS591" i="9"/>
  <c r="AV591" i="9"/>
  <c r="AT591" i="9"/>
  <c r="AU591" i="9"/>
  <c r="AR591" i="9"/>
  <c r="AP591" i="9"/>
  <c r="AQ590" i="9"/>
  <c r="BA590" i="9"/>
  <c r="BH590" i="9"/>
  <c r="BF590" i="9"/>
  <c r="BN590" i="9"/>
  <c r="BG590" i="9"/>
  <c r="BE590" i="9"/>
  <c r="BM590" i="9"/>
  <c r="AZ590" i="9"/>
  <c r="BL590" i="9"/>
  <c r="AY590" i="9"/>
  <c r="BK590" i="9"/>
  <c r="AX590" i="9"/>
  <c r="BJ590" i="9"/>
  <c r="AW590" i="9"/>
  <c r="BD590" i="9"/>
  <c r="BI590" i="9"/>
  <c r="BC590" i="9"/>
  <c r="BB590" i="9"/>
  <c r="AS590" i="9"/>
  <c r="AV590" i="9"/>
  <c r="AT590" i="9"/>
  <c r="AU590" i="9"/>
  <c r="AR590" i="9"/>
  <c r="AP590" i="9"/>
  <c r="AQ589" i="9"/>
  <c r="BA589" i="9"/>
  <c r="BH589" i="9"/>
  <c r="BF589" i="9"/>
  <c r="BN589" i="9"/>
  <c r="BG589" i="9"/>
  <c r="BE589" i="9"/>
  <c r="BM589" i="9"/>
  <c r="AZ589" i="9"/>
  <c r="BL589" i="9"/>
  <c r="AY589" i="9"/>
  <c r="BK589" i="9"/>
  <c r="AX589" i="9"/>
  <c r="BJ589" i="9"/>
  <c r="AW589" i="9"/>
  <c r="BD589" i="9"/>
  <c r="BI589" i="9"/>
  <c r="BC589" i="9"/>
  <c r="BB589" i="9"/>
  <c r="AS589" i="9"/>
  <c r="AV589" i="9"/>
  <c r="AT589" i="9"/>
  <c r="AU589" i="9"/>
  <c r="AR589" i="9"/>
  <c r="AP589" i="9"/>
  <c r="AQ588" i="9"/>
  <c r="BA588" i="9"/>
  <c r="BH588" i="9"/>
  <c r="BF588" i="9"/>
  <c r="BN588" i="9"/>
  <c r="BG588" i="9"/>
  <c r="BE588" i="9"/>
  <c r="BM588" i="9"/>
  <c r="AZ588" i="9"/>
  <c r="BL588" i="9"/>
  <c r="AY588" i="9"/>
  <c r="BK588" i="9"/>
  <c r="AX588" i="9"/>
  <c r="BJ588" i="9"/>
  <c r="AW588" i="9"/>
  <c r="BD588" i="9"/>
  <c r="BI588" i="9"/>
  <c r="BC588" i="9"/>
  <c r="BB588" i="9"/>
  <c r="AS588" i="9"/>
  <c r="AV588" i="9"/>
  <c r="AT588" i="9"/>
  <c r="AU588" i="9"/>
  <c r="AR588" i="9"/>
  <c r="AP588" i="9"/>
  <c r="AQ587" i="9"/>
  <c r="BA587" i="9"/>
  <c r="BH587" i="9"/>
  <c r="BF587" i="9"/>
  <c r="BN587" i="9"/>
  <c r="BG587" i="9"/>
  <c r="BE587" i="9"/>
  <c r="BM587" i="9"/>
  <c r="AZ587" i="9"/>
  <c r="BL587" i="9"/>
  <c r="AY587" i="9"/>
  <c r="BK587" i="9"/>
  <c r="AX587" i="9"/>
  <c r="BJ587" i="9"/>
  <c r="AW587" i="9"/>
  <c r="BD587" i="9"/>
  <c r="BI587" i="9"/>
  <c r="BC587" i="9"/>
  <c r="BB587" i="9"/>
  <c r="AS587" i="9"/>
  <c r="AV587" i="9"/>
  <c r="AT587" i="9"/>
  <c r="AU587" i="9"/>
  <c r="AR587" i="9"/>
  <c r="AP587" i="9"/>
  <c r="AQ586" i="9"/>
  <c r="BA586" i="9"/>
  <c r="BH586" i="9"/>
  <c r="BF586" i="9"/>
  <c r="BN586" i="9"/>
  <c r="BG586" i="9"/>
  <c r="BE586" i="9"/>
  <c r="BM586" i="9"/>
  <c r="AZ586" i="9"/>
  <c r="BL586" i="9"/>
  <c r="AY586" i="9"/>
  <c r="BK586" i="9"/>
  <c r="AX586" i="9"/>
  <c r="BJ586" i="9"/>
  <c r="AW586" i="9"/>
  <c r="BD586" i="9"/>
  <c r="BI586" i="9"/>
  <c r="BC586" i="9"/>
  <c r="BB586" i="9"/>
  <c r="AS586" i="9"/>
  <c r="AV586" i="9"/>
  <c r="AT586" i="9"/>
  <c r="AU586" i="9"/>
  <c r="AR586" i="9"/>
  <c r="AP586" i="9"/>
  <c r="AQ585" i="9"/>
  <c r="BA585" i="9"/>
  <c r="BH585" i="9"/>
  <c r="BF585" i="9"/>
  <c r="BN585" i="9"/>
  <c r="BG585" i="9"/>
  <c r="BE585" i="9"/>
  <c r="BM585" i="9"/>
  <c r="AZ585" i="9"/>
  <c r="BL585" i="9"/>
  <c r="AY585" i="9"/>
  <c r="BK585" i="9"/>
  <c r="AX585" i="9"/>
  <c r="BJ585" i="9"/>
  <c r="AW585" i="9"/>
  <c r="BD585" i="9"/>
  <c r="BI585" i="9"/>
  <c r="BC585" i="9"/>
  <c r="BB585" i="9"/>
  <c r="AS585" i="9"/>
  <c r="AV585" i="9"/>
  <c r="AT585" i="9"/>
  <c r="AU585" i="9"/>
  <c r="AR585" i="9"/>
  <c r="AP585" i="9"/>
  <c r="AQ584" i="9"/>
  <c r="BA584" i="9"/>
  <c r="BH584" i="9"/>
  <c r="BF584" i="9"/>
  <c r="BN584" i="9"/>
  <c r="BG584" i="9"/>
  <c r="BE584" i="9"/>
  <c r="BM584" i="9"/>
  <c r="AZ584" i="9"/>
  <c r="BL584" i="9"/>
  <c r="AY584" i="9"/>
  <c r="BK584" i="9"/>
  <c r="AX584" i="9"/>
  <c r="BJ584" i="9"/>
  <c r="AW584" i="9"/>
  <c r="BD584" i="9"/>
  <c r="BI584" i="9"/>
  <c r="BC584" i="9"/>
  <c r="BB584" i="9"/>
  <c r="AS584" i="9"/>
  <c r="AV584" i="9"/>
  <c r="AT584" i="9"/>
  <c r="AU584" i="9"/>
  <c r="AR584" i="9"/>
  <c r="AP584" i="9"/>
  <c r="AQ583" i="9"/>
  <c r="BA583" i="9"/>
  <c r="BH583" i="9"/>
  <c r="BF583" i="9"/>
  <c r="BN583" i="9"/>
  <c r="BG583" i="9"/>
  <c r="BE583" i="9"/>
  <c r="BM583" i="9"/>
  <c r="AZ583" i="9"/>
  <c r="BL583" i="9"/>
  <c r="AY583" i="9"/>
  <c r="BK583" i="9"/>
  <c r="AX583" i="9"/>
  <c r="BJ583" i="9"/>
  <c r="AW583" i="9"/>
  <c r="BD583" i="9"/>
  <c r="BI583" i="9"/>
  <c r="BC583" i="9"/>
  <c r="BB583" i="9"/>
  <c r="AS583" i="9"/>
  <c r="AV583" i="9"/>
  <c r="AT583" i="9"/>
  <c r="AU583" i="9"/>
  <c r="AR583" i="9"/>
  <c r="AP583" i="9"/>
  <c r="AQ582" i="9"/>
  <c r="BA582" i="9"/>
  <c r="BH582" i="9"/>
  <c r="BF582" i="9"/>
  <c r="BN582" i="9"/>
  <c r="BG582" i="9"/>
  <c r="BE582" i="9"/>
  <c r="BM582" i="9"/>
  <c r="AZ582" i="9"/>
  <c r="BL582" i="9"/>
  <c r="AY582" i="9"/>
  <c r="BK582" i="9"/>
  <c r="AX582" i="9"/>
  <c r="BJ582" i="9"/>
  <c r="AW582" i="9"/>
  <c r="BD582" i="9"/>
  <c r="BI582" i="9"/>
  <c r="BC582" i="9"/>
  <c r="BB582" i="9"/>
  <c r="AS582" i="9"/>
  <c r="AV582" i="9"/>
  <c r="AT582" i="9"/>
  <c r="AU582" i="9"/>
  <c r="AR582" i="9"/>
  <c r="AP582" i="9"/>
  <c r="AQ581" i="9"/>
  <c r="BA581" i="9"/>
  <c r="BH581" i="9"/>
  <c r="BF581" i="9"/>
  <c r="BN581" i="9"/>
  <c r="BG581" i="9"/>
  <c r="BE581" i="9"/>
  <c r="BM581" i="9"/>
  <c r="AZ581" i="9"/>
  <c r="BL581" i="9"/>
  <c r="AY581" i="9"/>
  <c r="BK581" i="9"/>
  <c r="AX581" i="9"/>
  <c r="BJ581" i="9"/>
  <c r="AW581" i="9"/>
  <c r="BD581" i="9"/>
  <c r="BI581" i="9"/>
  <c r="BC581" i="9"/>
  <c r="BB581" i="9"/>
  <c r="AS581" i="9"/>
  <c r="AV581" i="9"/>
  <c r="AT581" i="9"/>
  <c r="AU581" i="9"/>
  <c r="AR581" i="9"/>
  <c r="AP581" i="9"/>
  <c r="AQ580" i="9"/>
  <c r="BA580" i="9"/>
  <c r="BH580" i="9"/>
  <c r="BF580" i="9"/>
  <c r="BN580" i="9"/>
  <c r="BG580" i="9"/>
  <c r="BE580" i="9"/>
  <c r="BM580" i="9"/>
  <c r="AZ580" i="9"/>
  <c r="BL580" i="9"/>
  <c r="AY580" i="9"/>
  <c r="BK580" i="9"/>
  <c r="AX580" i="9"/>
  <c r="BJ580" i="9"/>
  <c r="AW580" i="9"/>
  <c r="BD580" i="9"/>
  <c r="BI580" i="9"/>
  <c r="BC580" i="9"/>
  <c r="BB580" i="9"/>
  <c r="AS580" i="9"/>
  <c r="AV580" i="9"/>
  <c r="AT580" i="9"/>
  <c r="AU580" i="9"/>
  <c r="AR580" i="9"/>
  <c r="AP580" i="9"/>
  <c r="BC579" i="9"/>
  <c r="BB579" i="9"/>
  <c r="AV579" i="9"/>
  <c r="AT579" i="9"/>
  <c r="AU579" i="9"/>
  <c r="AP579" i="9"/>
  <c r="BC578" i="9"/>
  <c r="BB578" i="9"/>
  <c r="AV578" i="9"/>
  <c r="AT578" i="9"/>
  <c r="AU578" i="9"/>
  <c r="AP578" i="9"/>
  <c r="BC577" i="9"/>
  <c r="BB577" i="9"/>
  <c r="AV577" i="9"/>
  <c r="AT577" i="9"/>
  <c r="AU577" i="9"/>
  <c r="AP577" i="9"/>
  <c r="BC576" i="9"/>
  <c r="BB576" i="9"/>
  <c r="AV576" i="9"/>
  <c r="AT576" i="9"/>
  <c r="AU576" i="9"/>
  <c r="AP576" i="9"/>
  <c r="BC575" i="9"/>
  <c r="BB575" i="9"/>
  <c r="AV575" i="9"/>
  <c r="AT575" i="9"/>
  <c r="AU575" i="9"/>
  <c r="AP575" i="9"/>
  <c r="BC574" i="9"/>
  <c r="BB574" i="9"/>
  <c r="AV574" i="9"/>
  <c r="AT574" i="9"/>
  <c r="AU574" i="9"/>
  <c r="AP574" i="9"/>
  <c r="BC573" i="9"/>
  <c r="BB573" i="9"/>
  <c r="AV573" i="9"/>
  <c r="AT573" i="9"/>
  <c r="AU573" i="9"/>
  <c r="AP573" i="9"/>
  <c r="BC572" i="9"/>
  <c r="BB572" i="9"/>
  <c r="AV572" i="9"/>
  <c r="AT572" i="9"/>
  <c r="AU572" i="9"/>
  <c r="AP572" i="9"/>
  <c r="BC571" i="9"/>
  <c r="BB571" i="9"/>
  <c r="AV571" i="9"/>
  <c r="AT571" i="9"/>
  <c r="AU571" i="9"/>
  <c r="AP571" i="9"/>
  <c r="BC570" i="9"/>
  <c r="BB570" i="9"/>
  <c r="AV570" i="9"/>
  <c r="AT570" i="9"/>
  <c r="AU570" i="9"/>
  <c r="AP570" i="9"/>
  <c r="BC569" i="9"/>
  <c r="BB569" i="9"/>
  <c r="AV569" i="9"/>
  <c r="AT569" i="9"/>
  <c r="AU569" i="9"/>
  <c r="AP569" i="9"/>
  <c r="K5" i="19"/>
  <c r="P5" i="12"/>
  <c r="AC527" i="9"/>
  <c r="E527" i="9"/>
  <c r="AC528" i="9"/>
  <c r="E528" i="9"/>
  <c r="AC529" i="9"/>
  <c r="E529" i="9"/>
  <c r="AC530" i="9"/>
  <c r="E530" i="9"/>
  <c r="AC531" i="9"/>
  <c r="E531" i="9"/>
  <c r="AC532" i="9"/>
  <c r="E532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F50" i="9"/>
  <c r="C50" i="9"/>
  <c r="B50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F35" i="9"/>
  <c r="C35" i="9"/>
  <c r="B35" i="9"/>
  <c r="B7" i="12"/>
  <c r="AQ516" i="9"/>
  <c r="BA516" i="9"/>
  <c r="BG516" i="9"/>
  <c r="BE516" i="9"/>
  <c r="BH516" i="9"/>
  <c r="BF516" i="9"/>
  <c r="AP516" i="9"/>
  <c r="AQ517" i="9"/>
  <c r="BA517" i="9"/>
  <c r="BB517" i="9"/>
  <c r="BC517" i="9"/>
  <c r="BG517" i="9"/>
  <c r="BE517" i="9"/>
  <c r="BH517" i="9"/>
  <c r="BF517" i="9"/>
  <c r="AP517" i="9"/>
  <c r="AQ518" i="9"/>
  <c r="BA518" i="9"/>
  <c r="BB518" i="9"/>
  <c r="BC518" i="9"/>
  <c r="BG518" i="9"/>
  <c r="BE518" i="9"/>
  <c r="BH518" i="9"/>
  <c r="BF518" i="9"/>
  <c r="AP518" i="9"/>
  <c r="AQ519" i="9"/>
  <c r="BA519" i="9"/>
  <c r="BB519" i="9"/>
  <c r="BC519" i="9"/>
  <c r="BG519" i="9"/>
  <c r="BE519" i="9"/>
  <c r="BH519" i="9"/>
  <c r="BF519" i="9"/>
  <c r="AP519" i="9"/>
  <c r="AQ520" i="9"/>
  <c r="BA520" i="9"/>
  <c r="BB520" i="9"/>
  <c r="BG520" i="9"/>
  <c r="BE520" i="9"/>
  <c r="BC520" i="9"/>
  <c r="BH520" i="9"/>
  <c r="BF520" i="9"/>
  <c r="AP520" i="9"/>
  <c r="AQ521" i="9"/>
  <c r="BA521" i="9"/>
  <c r="BB521" i="9"/>
  <c r="BC521" i="9"/>
  <c r="BG521" i="9"/>
  <c r="BE521" i="9"/>
  <c r="BH521" i="9"/>
  <c r="BF521" i="9"/>
  <c r="AP521" i="9"/>
  <c r="AQ522" i="9"/>
  <c r="BA522" i="9"/>
  <c r="BB522" i="9"/>
  <c r="BG522" i="9"/>
  <c r="BE522" i="9"/>
  <c r="BC522" i="9"/>
  <c r="BH522" i="9"/>
  <c r="BF522" i="9"/>
  <c r="AP522" i="9"/>
  <c r="AQ523" i="9"/>
  <c r="BA523" i="9"/>
  <c r="BB523" i="9"/>
  <c r="BC523" i="9"/>
  <c r="BG523" i="9"/>
  <c r="BE523" i="9"/>
  <c r="BH523" i="9"/>
  <c r="BF523" i="9"/>
  <c r="AP523" i="9"/>
  <c r="AQ524" i="9"/>
  <c r="BA524" i="9"/>
  <c r="BB524" i="9"/>
  <c r="BC524" i="9"/>
  <c r="BG524" i="9"/>
  <c r="BE524" i="9"/>
  <c r="BH524" i="9"/>
  <c r="BF524" i="9"/>
  <c r="AP524" i="9"/>
  <c r="AQ525" i="9"/>
  <c r="BA525" i="9"/>
  <c r="BB525" i="9"/>
  <c r="BC525" i="9"/>
  <c r="BG525" i="9"/>
  <c r="BE525" i="9"/>
  <c r="BH525" i="9"/>
  <c r="BF525" i="9"/>
  <c r="AP525" i="9"/>
  <c r="AQ526" i="9"/>
  <c r="BA526" i="9"/>
  <c r="BB526" i="9"/>
  <c r="BC526" i="9"/>
  <c r="BG526" i="9"/>
  <c r="BE526" i="9"/>
  <c r="BH526" i="9"/>
  <c r="BF526" i="9"/>
  <c r="AP526" i="9"/>
  <c r="AQ527" i="9"/>
  <c r="BA527" i="9"/>
  <c r="BB527" i="9"/>
  <c r="BC527" i="9"/>
  <c r="BG527" i="9"/>
  <c r="BE527" i="9"/>
  <c r="BH527" i="9"/>
  <c r="BF527" i="9"/>
  <c r="AP527" i="9"/>
  <c r="AQ528" i="9"/>
  <c r="BA528" i="9"/>
  <c r="BB528" i="9"/>
  <c r="BC528" i="9"/>
  <c r="BG528" i="9"/>
  <c r="BE528" i="9"/>
  <c r="BH528" i="9"/>
  <c r="BF528" i="9"/>
  <c r="AP528" i="9"/>
  <c r="AQ529" i="9"/>
  <c r="BA529" i="9"/>
  <c r="BG529" i="9"/>
  <c r="BE529" i="9"/>
  <c r="BH529" i="9"/>
  <c r="BF529" i="9"/>
  <c r="AP529" i="9"/>
  <c r="AQ530" i="9"/>
  <c r="BA530" i="9"/>
  <c r="BG530" i="9"/>
  <c r="BE530" i="9"/>
  <c r="BH530" i="9"/>
  <c r="BF530" i="9"/>
  <c r="AP530" i="9"/>
  <c r="AQ531" i="9"/>
  <c r="BA531" i="9"/>
  <c r="BG531" i="9"/>
  <c r="BE531" i="9"/>
  <c r="BH531" i="9"/>
  <c r="BF531" i="9"/>
  <c r="AP531" i="9"/>
  <c r="AQ532" i="9"/>
  <c r="BA532" i="9"/>
  <c r="BG532" i="9"/>
  <c r="BE532" i="9"/>
  <c r="BH532" i="9"/>
  <c r="BF532" i="9"/>
  <c r="AP532" i="9"/>
  <c r="AQ533" i="9"/>
  <c r="BA533" i="9"/>
  <c r="BG533" i="9"/>
  <c r="BE533" i="9"/>
  <c r="BH533" i="9"/>
  <c r="BF533" i="9"/>
  <c r="AP533" i="9"/>
  <c r="AQ534" i="9"/>
  <c r="BA534" i="9"/>
  <c r="BG534" i="9"/>
  <c r="BE534" i="9"/>
  <c r="BH534" i="9"/>
  <c r="BF534" i="9"/>
  <c r="AP534" i="9"/>
  <c r="AQ535" i="9"/>
  <c r="BA535" i="9"/>
  <c r="BG535" i="9"/>
  <c r="BE535" i="9"/>
  <c r="BH535" i="9"/>
  <c r="BF535" i="9"/>
  <c r="AP535" i="9"/>
  <c r="AQ536" i="9"/>
  <c r="BA536" i="9"/>
  <c r="BG536" i="9"/>
  <c r="BE536" i="9"/>
  <c r="BH536" i="9"/>
  <c r="BF536" i="9"/>
  <c r="AP536" i="9"/>
  <c r="AQ537" i="9"/>
  <c r="BA537" i="9"/>
  <c r="BG537" i="9"/>
  <c r="BE537" i="9"/>
  <c r="BH537" i="9"/>
  <c r="BF537" i="9"/>
  <c r="AP537" i="9"/>
  <c r="AQ538" i="9"/>
  <c r="BA538" i="9"/>
  <c r="BG538" i="9"/>
  <c r="BE538" i="9"/>
  <c r="BH538" i="9"/>
  <c r="BF538" i="9"/>
  <c r="AP538" i="9"/>
  <c r="AQ539" i="9"/>
  <c r="BA539" i="9"/>
  <c r="BG539" i="9"/>
  <c r="BE539" i="9"/>
  <c r="BH539" i="9"/>
  <c r="BF539" i="9"/>
  <c r="AP539" i="9"/>
  <c r="AQ540" i="9"/>
  <c r="BA540" i="9"/>
  <c r="BG540" i="9"/>
  <c r="BE540" i="9"/>
  <c r="BH540" i="9"/>
  <c r="BF540" i="9"/>
  <c r="AP540" i="9"/>
  <c r="AQ541" i="9"/>
  <c r="BA541" i="9"/>
  <c r="BG541" i="9"/>
  <c r="BE541" i="9"/>
  <c r="BH541" i="9"/>
  <c r="BF541" i="9"/>
  <c r="AP541" i="9"/>
  <c r="AQ542" i="9"/>
  <c r="BA542" i="9"/>
  <c r="BG542" i="9"/>
  <c r="BE542" i="9"/>
  <c r="BH542" i="9"/>
  <c r="BF542" i="9"/>
  <c r="AP542" i="9"/>
  <c r="AQ543" i="9"/>
  <c r="BA543" i="9"/>
  <c r="BG543" i="9"/>
  <c r="BE543" i="9"/>
  <c r="BH543" i="9"/>
  <c r="BF543" i="9"/>
  <c r="AP543" i="9"/>
  <c r="AQ544" i="9"/>
  <c r="BA544" i="9"/>
  <c r="BG544" i="9"/>
  <c r="BE544" i="9"/>
  <c r="BH544" i="9"/>
  <c r="BF544" i="9"/>
  <c r="AP544" i="9"/>
  <c r="AQ545" i="9"/>
  <c r="BA545" i="9"/>
  <c r="BG545" i="9"/>
  <c r="BE545" i="9"/>
  <c r="BH545" i="9"/>
  <c r="BF545" i="9"/>
  <c r="AP545" i="9"/>
  <c r="AQ546" i="9"/>
  <c r="BA546" i="9"/>
  <c r="BG546" i="9"/>
  <c r="BE546" i="9"/>
  <c r="BH546" i="9"/>
  <c r="BF546" i="9"/>
  <c r="AP546" i="9"/>
  <c r="AQ547" i="9"/>
  <c r="BA547" i="9"/>
  <c r="BG547" i="9"/>
  <c r="BE547" i="9"/>
  <c r="BH547" i="9"/>
  <c r="BF547" i="9"/>
  <c r="AP547" i="9"/>
  <c r="AQ548" i="9"/>
  <c r="BA548" i="9"/>
  <c r="BG548" i="9"/>
  <c r="BE548" i="9"/>
  <c r="BH548" i="9"/>
  <c r="BF548" i="9"/>
  <c r="AP548" i="9"/>
  <c r="AQ549" i="9"/>
  <c r="BA549" i="9"/>
  <c r="BG549" i="9"/>
  <c r="BE549" i="9"/>
  <c r="BH549" i="9"/>
  <c r="BF549" i="9"/>
  <c r="AP549" i="9"/>
  <c r="AQ550" i="9"/>
  <c r="BA550" i="9"/>
  <c r="BG550" i="9"/>
  <c r="BE550" i="9"/>
  <c r="BH550" i="9"/>
  <c r="BF550" i="9"/>
  <c r="AP550" i="9"/>
  <c r="AQ551" i="9"/>
  <c r="BA551" i="9"/>
  <c r="BG551" i="9"/>
  <c r="BE551" i="9"/>
  <c r="BH551" i="9"/>
  <c r="BF551" i="9"/>
  <c r="AP551" i="9"/>
  <c r="AQ552" i="9"/>
  <c r="BA552" i="9"/>
  <c r="BG552" i="9"/>
  <c r="BE552" i="9"/>
  <c r="BH552" i="9"/>
  <c r="BF552" i="9"/>
  <c r="AP552" i="9"/>
  <c r="AQ553" i="9"/>
  <c r="BA553" i="9"/>
  <c r="BG553" i="9"/>
  <c r="BE553" i="9"/>
  <c r="BH553" i="9"/>
  <c r="BF553" i="9"/>
  <c r="AP553" i="9"/>
  <c r="AQ564" i="9"/>
  <c r="BA564" i="9"/>
  <c r="BG564" i="9"/>
  <c r="BE564" i="9"/>
  <c r="BH564" i="9"/>
  <c r="BF564" i="9"/>
  <c r="AP564" i="9"/>
  <c r="AQ565" i="9"/>
  <c r="BA565" i="9"/>
  <c r="BG565" i="9"/>
  <c r="BE565" i="9"/>
  <c r="BH565" i="9"/>
  <c r="BF565" i="9"/>
  <c r="AP565" i="9"/>
  <c r="AQ566" i="9"/>
  <c r="BA566" i="9"/>
  <c r="BG566" i="9"/>
  <c r="BE566" i="9"/>
  <c r="BH566" i="9"/>
  <c r="BF566" i="9"/>
  <c r="AP566" i="9"/>
  <c r="AQ567" i="9"/>
  <c r="BA567" i="9"/>
  <c r="BG567" i="9"/>
  <c r="BE567" i="9"/>
  <c r="BH567" i="9"/>
  <c r="BF567" i="9"/>
  <c r="AP567" i="9"/>
  <c r="AQ568" i="9"/>
  <c r="BA568" i="9"/>
  <c r="BG568" i="9"/>
  <c r="BE568" i="9"/>
  <c r="BH568" i="9"/>
  <c r="BF568" i="9"/>
  <c r="AP568" i="9"/>
  <c r="AQ2" i="9"/>
  <c r="AP2" i="9"/>
  <c r="K1000" i="19"/>
  <c r="L1000" i="19"/>
  <c r="K999" i="19"/>
  <c r="L999" i="19"/>
  <c r="K998" i="19"/>
  <c r="L998" i="19"/>
  <c r="K997" i="19"/>
  <c r="L997" i="19"/>
  <c r="K996" i="19"/>
  <c r="L996" i="19"/>
  <c r="K995" i="19"/>
  <c r="L995" i="19"/>
  <c r="K994" i="19"/>
  <c r="L994" i="19"/>
  <c r="K993" i="19"/>
  <c r="L993" i="19"/>
  <c r="K992" i="19"/>
  <c r="L992" i="19"/>
  <c r="K991" i="19"/>
  <c r="L991" i="19"/>
  <c r="K990" i="19"/>
  <c r="L990" i="19"/>
  <c r="K989" i="19"/>
  <c r="L989" i="19"/>
  <c r="K988" i="19"/>
  <c r="L988" i="19"/>
  <c r="K987" i="19"/>
  <c r="L987" i="19"/>
  <c r="K986" i="19"/>
  <c r="L986" i="19"/>
  <c r="K985" i="19"/>
  <c r="L985" i="19"/>
  <c r="K984" i="19"/>
  <c r="L984" i="19"/>
  <c r="K983" i="19"/>
  <c r="L983" i="19"/>
  <c r="K982" i="19"/>
  <c r="L982" i="19"/>
  <c r="K981" i="19"/>
  <c r="L981" i="19"/>
  <c r="K980" i="19"/>
  <c r="L980" i="19"/>
  <c r="K979" i="19"/>
  <c r="L979" i="19"/>
  <c r="K978" i="19"/>
  <c r="L978" i="19"/>
  <c r="K977" i="19"/>
  <c r="L977" i="19"/>
  <c r="K976" i="19"/>
  <c r="L976" i="19"/>
  <c r="K975" i="19"/>
  <c r="L975" i="19"/>
  <c r="K974" i="19"/>
  <c r="L974" i="19"/>
  <c r="K973" i="19"/>
  <c r="L973" i="19"/>
  <c r="K972" i="19"/>
  <c r="L972" i="19"/>
  <c r="K971" i="19"/>
  <c r="L971" i="19"/>
  <c r="K970" i="19"/>
  <c r="L970" i="19"/>
  <c r="K969" i="19"/>
  <c r="L969" i="19"/>
  <c r="K968" i="19"/>
  <c r="L968" i="19"/>
  <c r="K967" i="19"/>
  <c r="L967" i="19"/>
  <c r="K966" i="19"/>
  <c r="L966" i="19"/>
  <c r="K965" i="19"/>
  <c r="L965" i="19"/>
  <c r="K964" i="19"/>
  <c r="L964" i="19"/>
  <c r="K963" i="19"/>
  <c r="L963" i="19"/>
  <c r="K962" i="19"/>
  <c r="L962" i="19"/>
  <c r="K961" i="19"/>
  <c r="L961" i="19"/>
  <c r="K960" i="19"/>
  <c r="L960" i="19"/>
  <c r="K959" i="19"/>
  <c r="L959" i="19"/>
  <c r="K958" i="19"/>
  <c r="L958" i="19"/>
  <c r="K957" i="19"/>
  <c r="L957" i="19"/>
  <c r="K956" i="19"/>
  <c r="L956" i="19"/>
  <c r="K955" i="19"/>
  <c r="L955" i="19"/>
  <c r="K954" i="19"/>
  <c r="L954" i="19"/>
  <c r="K953" i="19"/>
  <c r="L953" i="19"/>
  <c r="K952" i="19"/>
  <c r="L952" i="19"/>
  <c r="K951" i="19"/>
  <c r="L951" i="19"/>
  <c r="K950" i="19"/>
  <c r="L950" i="19"/>
  <c r="K949" i="19"/>
  <c r="L949" i="19"/>
  <c r="K948" i="19"/>
  <c r="L948" i="19"/>
  <c r="K947" i="19"/>
  <c r="L947" i="19"/>
  <c r="K946" i="19"/>
  <c r="L946" i="19"/>
  <c r="K945" i="19"/>
  <c r="L945" i="19"/>
  <c r="K944" i="19"/>
  <c r="L944" i="19"/>
  <c r="K943" i="19"/>
  <c r="L943" i="19"/>
  <c r="K942" i="19"/>
  <c r="L942" i="19"/>
  <c r="K941" i="19"/>
  <c r="L941" i="19"/>
  <c r="K940" i="19"/>
  <c r="L940" i="19"/>
  <c r="K939" i="19"/>
  <c r="L939" i="19"/>
  <c r="K938" i="19"/>
  <c r="L938" i="19"/>
  <c r="K937" i="19"/>
  <c r="L937" i="19"/>
  <c r="K936" i="19"/>
  <c r="L936" i="19"/>
  <c r="K935" i="19"/>
  <c r="L935" i="19"/>
  <c r="K934" i="19"/>
  <c r="L934" i="19"/>
  <c r="K933" i="19"/>
  <c r="L933" i="19"/>
  <c r="K932" i="19"/>
  <c r="L932" i="19"/>
  <c r="K931" i="19"/>
  <c r="L931" i="19"/>
  <c r="K930" i="19"/>
  <c r="L930" i="19"/>
  <c r="K929" i="19"/>
  <c r="L929" i="19"/>
  <c r="K928" i="19"/>
  <c r="L928" i="19"/>
  <c r="K927" i="19"/>
  <c r="L927" i="19"/>
  <c r="K926" i="19"/>
  <c r="L926" i="19"/>
  <c r="K925" i="19"/>
  <c r="L925" i="19"/>
  <c r="K924" i="19"/>
  <c r="L924" i="19"/>
  <c r="K923" i="19"/>
  <c r="L923" i="19"/>
  <c r="K922" i="19"/>
  <c r="L922" i="19"/>
  <c r="K921" i="19"/>
  <c r="L921" i="19"/>
  <c r="K920" i="19"/>
  <c r="L920" i="19"/>
  <c r="K919" i="19"/>
  <c r="L919" i="19"/>
  <c r="L5" i="19"/>
  <c r="K4" i="19"/>
  <c r="L4" i="19"/>
  <c r="K918" i="19"/>
  <c r="L918" i="19"/>
  <c r="K917" i="19"/>
  <c r="L917" i="19"/>
  <c r="K916" i="19"/>
  <c r="L916" i="19"/>
  <c r="K915" i="19"/>
  <c r="L915" i="19"/>
  <c r="K914" i="19"/>
  <c r="L914" i="19"/>
  <c r="K913" i="19"/>
  <c r="L913" i="19"/>
  <c r="K912" i="19"/>
  <c r="L912" i="19"/>
  <c r="K911" i="19"/>
  <c r="L911" i="19"/>
  <c r="K910" i="19"/>
  <c r="L910" i="19"/>
  <c r="K909" i="19"/>
  <c r="L909" i="19"/>
  <c r="K908" i="19"/>
  <c r="L908" i="19"/>
  <c r="K907" i="19"/>
  <c r="L907" i="19"/>
  <c r="K906" i="19"/>
  <c r="L906" i="19"/>
  <c r="K905" i="19"/>
  <c r="L905" i="19"/>
  <c r="K904" i="19"/>
  <c r="L904" i="19"/>
  <c r="K903" i="19"/>
  <c r="L903" i="19"/>
  <c r="K902" i="19"/>
  <c r="L902" i="19"/>
  <c r="K901" i="19"/>
  <c r="L901" i="19"/>
  <c r="K900" i="19"/>
  <c r="L900" i="19"/>
  <c r="K899" i="19"/>
  <c r="L899" i="19"/>
  <c r="K898" i="19"/>
  <c r="L898" i="19"/>
  <c r="K897" i="19"/>
  <c r="L897" i="19"/>
  <c r="K896" i="19"/>
  <c r="L896" i="19"/>
  <c r="K895" i="19"/>
  <c r="L895" i="19"/>
  <c r="K894" i="19"/>
  <c r="L894" i="19"/>
  <c r="K893" i="19"/>
  <c r="L893" i="19"/>
  <c r="K892" i="19"/>
  <c r="L892" i="19"/>
  <c r="K891" i="19"/>
  <c r="L891" i="19"/>
  <c r="K890" i="19"/>
  <c r="L890" i="19"/>
  <c r="K889" i="19"/>
  <c r="L889" i="19"/>
  <c r="K888" i="19"/>
  <c r="L888" i="19"/>
  <c r="K887" i="19"/>
  <c r="L887" i="19"/>
  <c r="K886" i="19"/>
  <c r="L886" i="19"/>
  <c r="K885" i="19"/>
  <c r="L885" i="19"/>
  <c r="K884" i="19"/>
  <c r="L884" i="19"/>
  <c r="K883" i="19"/>
  <c r="L883" i="19"/>
  <c r="K882" i="19"/>
  <c r="L882" i="19"/>
  <c r="K881" i="19"/>
  <c r="L881" i="19"/>
  <c r="K880" i="19"/>
  <c r="L880" i="19"/>
  <c r="K879" i="19"/>
  <c r="L879" i="19"/>
  <c r="K878" i="19"/>
  <c r="L878" i="19"/>
  <c r="K877" i="19"/>
  <c r="L877" i="19"/>
  <c r="K876" i="19"/>
  <c r="L876" i="19"/>
  <c r="K875" i="19"/>
  <c r="L875" i="19"/>
  <c r="K874" i="19"/>
  <c r="L874" i="19"/>
  <c r="K873" i="19"/>
  <c r="L873" i="19"/>
  <c r="K872" i="19"/>
  <c r="L872" i="19"/>
  <c r="K871" i="19"/>
  <c r="L871" i="19"/>
  <c r="K870" i="19"/>
  <c r="L870" i="19"/>
  <c r="K869" i="19"/>
  <c r="L869" i="19"/>
  <c r="K868" i="19"/>
  <c r="L868" i="19"/>
  <c r="K867" i="19"/>
  <c r="L867" i="19"/>
  <c r="K866" i="19"/>
  <c r="L866" i="19"/>
  <c r="K865" i="19"/>
  <c r="L865" i="19"/>
  <c r="K864" i="19"/>
  <c r="L864" i="19"/>
  <c r="K863" i="19"/>
  <c r="L863" i="19"/>
  <c r="K862" i="19"/>
  <c r="L862" i="19"/>
  <c r="K861" i="19"/>
  <c r="L861" i="19"/>
  <c r="K860" i="19"/>
  <c r="L860" i="19"/>
  <c r="K859" i="19"/>
  <c r="L859" i="19"/>
  <c r="K858" i="19"/>
  <c r="L858" i="19"/>
  <c r="K857" i="19"/>
  <c r="L857" i="19"/>
  <c r="K856" i="19"/>
  <c r="L856" i="19"/>
  <c r="K855" i="19"/>
  <c r="L855" i="19"/>
  <c r="K854" i="19"/>
  <c r="L854" i="19"/>
  <c r="K853" i="19"/>
  <c r="L853" i="19"/>
  <c r="K852" i="19"/>
  <c r="L852" i="19"/>
  <c r="K851" i="19"/>
  <c r="L851" i="19"/>
  <c r="K850" i="19"/>
  <c r="L850" i="19"/>
  <c r="K849" i="19"/>
  <c r="L849" i="19"/>
  <c r="K848" i="19"/>
  <c r="L848" i="19"/>
  <c r="K847" i="19"/>
  <c r="L847" i="19"/>
  <c r="K846" i="19"/>
  <c r="L846" i="19"/>
  <c r="K845" i="19"/>
  <c r="L845" i="19"/>
  <c r="K844" i="19"/>
  <c r="L844" i="19"/>
  <c r="K843" i="19"/>
  <c r="L843" i="19"/>
  <c r="K842" i="19"/>
  <c r="L842" i="19"/>
  <c r="K841" i="19"/>
  <c r="L841" i="19"/>
  <c r="K840" i="19"/>
  <c r="L840" i="19"/>
  <c r="K839" i="19"/>
  <c r="L839" i="19"/>
  <c r="K838" i="19"/>
  <c r="L838" i="19"/>
  <c r="K837" i="19"/>
  <c r="L837" i="19"/>
  <c r="K836" i="19"/>
  <c r="L836" i="19"/>
  <c r="K835" i="19"/>
  <c r="L835" i="19"/>
  <c r="K834" i="19"/>
  <c r="L834" i="19"/>
  <c r="K833" i="19"/>
  <c r="L833" i="19"/>
  <c r="K832" i="19"/>
  <c r="L832" i="19"/>
  <c r="K831" i="19"/>
  <c r="L831" i="19"/>
  <c r="K830" i="19"/>
  <c r="L830" i="19"/>
  <c r="K829" i="19"/>
  <c r="L829" i="19"/>
  <c r="K828" i="19"/>
  <c r="L828" i="19"/>
  <c r="K827" i="19"/>
  <c r="L827" i="19"/>
  <c r="K826" i="19"/>
  <c r="L826" i="19"/>
  <c r="K825" i="19"/>
  <c r="L825" i="19"/>
  <c r="K824" i="19"/>
  <c r="L824" i="19"/>
  <c r="K823" i="19"/>
  <c r="L823" i="19"/>
  <c r="K822" i="19"/>
  <c r="L822" i="19"/>
  <c r="K821" i="19"/>
  <c r="L821" i="19"/>
  <c r="K820" i="19"/>
  <c r="L820" i="19"/>
  <c r="K819" i="19"/>
  <c r="L819" i="19"/>
  <c r="K818" i="19"/>
  <c r="L818" i="19"/>
  <c r="K817" i="19"/>
  <c r="L817" i="19"/>
  <c r="K816" i="19"/>
  <c r="L816" i="19"/>
  <c r="K815" i="19"/>
  <c r="L815" i="19"/>
  <c r="K814" i="19"/>
  <c r="L814" i="19"/>
  <c r="K813" i="19"/>
  <c r="L813" i="19"/>
  <c r="K812" i="19"/>
  <c r="L812" i="19"/>
  <c r="K811" i="19"/>
  <c r="L811" i="19"/>
  <c r="K810" i="19"/>
  <c r="L810" i="19"/>
  <c r="K809" i="19"/>
  <c r="L809" i="19"/>
  <c r="K808" i="19"/>
  <c r="L808" i="19"/>
  <c r="K807" i="19"/>
  <c r="L807" i="19"/>
  <c r="K806" i="19"/>
  <c r="L806" i="19"/>
  <c r="K805" i="19"/>
  <c r="L805" i="19"/>
  <c r="K804" i="19"/>
  <c r="L804" i="19"/>
  <c r="K803" i="19"/>
  <c r="L803" i="19"/>
  <c r="K802" i="19"/>
  <c r="L802" i="19"/>
  <c r="K801" i="19"/>
  <c r="L801" i="19"/>
  <c r="K800" i="19"/>
  <c r="L800" i="19"/>
  <c r="K799" i="19"/>
  <c r="L799" i="19"/>
  <c r="K798" i="19"/>
  <c r="L798" i="19"/>
  <c r="K797" i="19"/>
  <c r="L797" i="19"/>
  <c r="K796" i="19"/>
  <c r="L796" i="19"/>
  <c r="K795" i="19"/>
  <c r="L795" i="19"/>
  <c r="K794" i="19"/>
  <c r="L794" i="19"/>
  <c r="K793" i="19"/>
  <c r="L793" i="19"/>
  <c r="K792" i="19"/>
  <c r="L792" i="19"/>
  <c r="K791" i="19"/>
  <c r="L791" i="19"/>
  <c r="K790" i="19"/>
  <c r="L790" i="19"/>
  <c r="K789" i="19"/>
  <c r="L789" i="19"/>
  <c r="K788" i="19"/>
  <c r="L788" i="19"/>
  <c r="K787" i="19"/>
  <c r="L787" i="19"/>
  <c r="K786" i="19"/>
  <c r="L786" i="19"/>
  <c r="K785" i="19"/>
  <c r="L785" i="19"/>
  <c r="K784" i="19"/>
  <c r="L784" i="19"/>
  <c r="K783" i="19"/>
  <c r="L783" i="19"/>
  <c r="K782" i="19"/>
  <c r="L782" i="19"/>
  <c r="K781" i="19"/>
  <c r="L781" i="19"/>
  <c r="K780" i="19"/>
  <c r="L780" i="19"/>
  <c r="K779" i="19"/>
  <c r="L779" i="19"/>
  <c r="K778" i="19"/>
  <c r="L778" i="19"/>
  <c r="K777" i="19"/>
  <c r="L777" i="19"/>
  <c r="K776" i="19"/>
  <c r="L776" i="19"/>
  <c r="K775" i="19"/>
  <c r="L775" i="19"/>
  <c r="K774" i="19"/>
  <c r="L774" i="19"/>
  <c r="K773" i="19"/>
  <c r="L773" i="19"/>
  <c r="K772" i="19"/>
  <c r="L772" i="19"/>
  <c r="K771" i="19"/>
  <c r="L771" i="19"/>
  <c r="K770" i="19"/>
  <c r="L770" i="19"/>
  <c r="K769" i="19"/>
  <c r="L769" i="19"/>
  <c r="K768" i="19"/>
  <c r="L768" i="19"/>
  <c r="K767" i="19"/>
  <c r="L767" i="19"/>
  <c r="K766" i="19"/>
  <c r="L766" i="19"/>
  <c r="K765" i="19"/>
  <c r="L765" i="19"/>
  <c r="K764" i="19"/>
  <c r="L764" i="19"/>
  <c r="K763" i="19"/>
  <c r="L763" i="19"/>
  <c r="K762" i="19"/>
  <c r="L762" i="19"/>
  <c r="K761" i="19"/>
  <c r="L761" i="19"/>
  <c r="K760" i="19"/>
  <c r="L760" i="19"/>
  <c r="K759" i="19"/>
  <c r="L759" i="19"/>
  <c r="K758" i="19"/>
  <c r="L758" i="19"/>
  <c r="K757" i="19"/>
  <c r="L757" i="19"/>
  <c r="K756" i="19"/>
  <c r="L756" i="19"/>
  <c r="K755" i="19"/>
  <c r="L755" i="19"/>
  <c r="K754" i="19"/>
  <c r="L754" i="19"/>
  <c r="K753" i="19"/>
  <c r="L753" i="19"/>
  <c r="K752" i="19"/>
  <c r="L752" i="19"/>
  <c r="K751" i="19"/>
  <c r="L751" i="19"/>
  <c r="K750" i="19"/>
  <c r="L750" i="19"/>
  <c r="K749" i="19"/>
  <c r="L749" i="19"/>
  <c r="K748" i="19"/>
  <c r="L748" i="19"/>
  <c r="K747" i="19"/>
  <c r="L747" i="19"/>
  <c r="K746" i="19"/>
  <c r="L746" i="19"/>
  <c r="K745" i="19"/>
  <c r="L745" i="19"/>
  <c r="K744" i="19"/>
  <c r="L744" i="19"/>
  <c r="K743" i="19"/>
  <c r="L743" i="19"/>
  <c r="K742" i="19"/>
  <c r="L742" i="19"/>
  <c r="K741" i="19"/>
  <c r="L741" i="19"/>
  <c r="K740" i="19"/>
  <c r="L740" i="19"/>
  <c r="K739" i="19"/>
  <c r="L739" i="19"/>
  <c r="K738" i="19"/>
  <c r="L738" i="19"/>
  <c r="K737" i="19"/>
  <c r="L737" i="19"/>
  <c r="K736" i="19"/>
  <c r="L736" i="19"/>
  <c r="K735" i="19"/>
  <c r="L735" i="19"/>
  <c r="K734" i="19"/>
  <c r="L734" i="19"/>
  <c r="K733" i="19"/>
  <c r="L733" i="19"/>
  <c r="K732" i="19"/>
  <c r="L732" i="19"/>
  <c r="K731" i="19"/>
  <c r="L731" i="19"/>
  <c r="K730" i="19"/>
  <c r="L730" i="19"/>
  <c r="K729" i="19"/>
  <c r="L729" i="19"/>
  <c r="K728" i="19"/>
  <c r="L728" i="19"/>
  <c r="K727" i="19"/>
  <c r="L727" i="19"/>
  <c r="K726" i="19"/>
  <c r="L726" i="19"/>
  <c r="K725" i="19"/>
  <c r="L725" i="19"/>
  <c r="K724" i="19"/>
  <c r="L724" i="19"/>
  <c r="K723" i="19"/>
  <c r="L723" i="19"/>
  <c r="K722" i="19"/>
  <c r="L722" i="19"/>
  <c r="K721" i="19"/>
  <c r="L721" i="19"/>
  <c r="K720" i="19"/>
  <c r="L720" i="19"/>
  <c r="K719" i="19"/>
  <c r="L719" i="19"/>
  <c r="K718" i="19"/>
  <c r="L718" i="19"/>
  <c r="K717" i="19"/>
  <c r="L717" i="19"/>
  <c r="K716" i="19"/>
  <c r="L716" i="19"/>
  <c r="K715" i="19"/>
  <c r="L715" i="19"/>
  <c r="K714" i="19"/>
  <c r="L714" i="19"/>
  <c r="K713" i="19"/>
  <c r="L713" i="19"/>
  <c r="K712" i="19"/>
  <c r="L712" i="19"/>
  <c r="K711" i="19"/>
  <c r="L711" i="19"/>
  <c r="K710" i="19"/>
  <c r="L710" i="19"/>
  <c r="K709" i="19"/>
  <c r="L709" i="19"/>
  <c r="K708" i="19"/>
  <c r="L708" i="19"/>
  <c r="K707" i="19"/>
  <c r="L707" i="19"/>
  <c r="K706" i="19"/>
  <c r="L706" i="19"/>
  <c r="K705" i="19"/>
  <c r="L705" i="19"/>
  <c r="K704" i="19"/>
  <c r="L704" i="19"/>
  <c r="K703" i="19"/>
  <c r="L703" i="19"/>
  <c r="K702" i="19"/>
  <c r="L702" i="19"/>
  <c r="K701" i="19"/>
  <c r="L701" i="19"/>
  <c r="K700" i="19"/>
  <c r="L700" i="19"/>
  <c r="K699" i="19"/>
  <c r="L699" i="19"/>
  <c r="K698" i="19"/>
  <c r="L698" i="19"/>
  <c r="K697" i="19"/>
  <c r="L697" i="19"/>
  <c r="K696" i="19"/>
  <c r="L696" i="19"/>
  <c r="K695" i="19"/>
  <c r="L695" i="19"/>
  <c r="K694" i="19"/>
  <c r="L694" i="19"/>
  <c r="K693" i="19"/>
  <c r="L693" i="19"/>
  <c r="K692" i="19"/>
  <c r="L692" i="19"/>
  <c r="K691" i="19"/>
  <c r="L691" i="19"/>
  <c r="K690" i="19"/>
  <c r="L690" i="19"/>
  <c r="K689" i="19"/>
  <c r="L689" i="19"/>
  <c r="K688" i="19"/>
  <c r="L688" i="19"/>
  <c r="K687" i="19"/>
  <c r="L687" i="19"/>
  <c r="K686" i="19"/>
  <c r="L686" i="19"/>
  <c r="K685" i="19"/>
  <c r="L685" i="19"/>
  <c r="K684" i="19"/>
  <c r="L684" i="19"/>
  <c r="K683" i="19"/>
  <c r="L683" i="19"/>
  <c r="K682" i="19"/>
  <c r="L682" i="19"/>
  <c r="K681" i="19"/>
  <c r="L681" i="19"/>
  <c r="K680" i="19"/>
  <c r="L680" i="19"/>
  <c r="K679" i="19"/>
  <c r="L679" i="19"/>
  <c r="K678" i="19"/>
  <c r="L678" i="19"/>
  <c r="K677" i="19"/>
  <c r="L677" i="19"/>
  <c r="K676" i="19"/>
  <c r="L676" i="19"/>
  <c r="K675" i="19"/>
  <c r="L675" i="19"/>
  <c r="K674" i="19"/>
  <c r="L674" i="19"/>
  <c r="K673" i="19"/>
  <c r="L673" i="19"/>
  <c r="K672" i="19"/>
  <c r="L672" i="19"/>
  <c r="K671" i="19"/>
  <c r="L671" i="19"/>
  <c r="K670" i="19"/>
  <c r="L670" i="19"/>
  <c r="K669" i="19"/>
  <c r="L669" i="19"/>
  <c r="K668" i="19"/>
  <c r="L668" i="19"/>
  <c r="K667" i="19"/>
  <c r="L667" i="19"/>
  <c r="K666" i="19"/>
  <c r="L666" i="19"/>
  <c r="K665" i="19"/>
  <c r="L665" i="19"/>
  <c r="K664" i="19"/>
  <c r="L664" i="19"/>
  <c r="K663" i="19"/>
  <c r="L663" i="19"/>
  <c r="K662" i="19"/>
  <c r="L662" i="19"/>
  <c r="K661" i="19"/>
  <c r="L661" i="19"/>
  <c r="K660" i="19"/>
  <c r="L660" i="19"/>
  <c r="K659" i="19"/>
  <c r="L659" i="19"/>
  <c r="K658" i="19"/>
  <c r="L658" i="19"/>
  <c r="K657" i="19"/>
  <c r="L657" i="19"/>
  <c r="K656" i="19"/>
  <c r="L656" i="19"/>
  <c r="K655" i="19"/>
  <c r="L655" i="19"/>
  <c r="K654" i="19"/>
  <c r="L654" i="19"/>
  <c r="K653" i="19"/>
  <c r="L653" i="19"/>
  <c r="K652" i="19"/>
  <c r="L652" i="19"/>
  <c r="K651" i="19"/>
  <c r="L651" i="19"/>
  <c r="K650" i="19"/>
  <c r="L650" i="19"/>
  <c r="K649" i="19"/>
  <c r="L649" i="19"/>
  <c r="K648" i="19"/>
  <c r="L648" i="19"/>
  <c r="K647" i="19"/>
  <c r="L647" i="19"/>
  <c r="K646" i="19"/>
  <c r="L646" i="19"/>
  <c r="K645" i="19"/>
  <c r="L645" i="19"/>
  <c r="K644" i="19"/>
  <c r="L644" i="19"/>
  <c r="K643" i="19"/>
  <c r="L643" i="19"/>
  <c r="K642" i="19"/>
  <c r="L642" i="19"/>
  <c r="K641" i="19"/>
  <c r="L641" i="19"/>
  <c r="K640" i="19"/>
  <c r="L640" i="19"/>
  <c r="K639" i="19"/>
  <c r="L639" i="19"/>
  <c r="K638" i="19"/>
  <c r="L638" i="19"/>
  <c r="K637" i="19"/>
  <c r="L637" i="19"/>
  <c r="K636" i="19"/>
  <c r="L636" i="19"/>
  <c r="K635" i="19"/>
  <c r="L635" i="19"/>
  <c r="K634" i="19"/>
  <c r="L634" i="19"/>
  <c r="K633" i="19"/>
  <c r="L633" i="19"/>
  <c r="K632" i="19"/>
  <c r="L632" i="19"/>
  <c r="K631" i="19"/>
  <c r="L631" i="19"/>
  <c r="K630" i="19"/>
  <c r="L630" i="19"/>
  <c r="K629" i="19"/>
  <c r="L629" i="19"/>
  <c r="K628" i="19"/>
  <c r="L628" i="19"/>
  <c r="K627" i="19"/>
  <c r="L627" i="19"/>
  <c r="K626" i="19"/>
  <c r="L626" i="19"/>
  <c r="K625" i="19"/>
  <c r="L625" i="19"/>
  <c r="K624" i="19"/>
  <c r="L624" i="19"/>
  <c r="K623" i="19"/>
  <c r="L623" i="19"/>
  <c r="K622" i="19"/>
  <c r="L622" i="19"/>
  <c r="K621" i="19"/>
  <c r="L621" i="19"/>
  <c r="K620" i="19"/>
  <c r="L620" i="19"/>
  <c r="K619" i="19"/>
  <c r="L619" i="19"/>
  <c r="K618" i="19"/>
  <c r="L618" i="19"/>
  <c r="K617" i="19"/>
  <c r="L617" i="19"/>
  <c r="K616" i="19"/>
  <c r="L616" i="19"/>
  <c r="K615" i="19"/>
  <c r="L615" i="19"/>
  <c r="K614" i="19"/>
  <c r="L614" i="19"/>
  <c r="K613" i="19"/>
  <c r="L613" i="19"/>
  <c r="K612" i="19"/>
  <c r="L612" i="19"/>
  <c r="K611" i="19"/>
  <c r="L611" i="19"/>
  <c r="K610" i="19"/>
  <c r="L610" i="19"/>
  <c r="K609" i="19"/>
  <c r="L609" i="19"/>
  <c r="K608" i="19"/>
  <c r="L608" i="19"/>
  <c r="K607" i="19"/>
  <c r="L607" i="19"/>
  <c r="K606" i="19"/>
  <c r="L606" i="19"/>
  <c r="K605" i="19"/>
  <c r="L605" i="19"/>
  <c r="K604" i="19"/>
  <c r="L604" i="19"/>
  <c r="K603" i="19"/>
  <c r="L603" i="19"/>
  <c r="K602" i="19"/>
  <c r="L602" i="19"/>
  <c r="K601" i="19"/>
  <c r="L601" i="19"/>
  <c r="K600" i="19"/>
  <c r="L600" i="19"/>
  <c r="K599" i="19"/>
  <c r="L599" i="19"/>
  <c r="K598" i="19"/>
  <c r="L598" i="19"/>
  <c r="K597" i="19"/>
  <c r="L597" i="19"/>
  <c r="K596" i="19"/>
  <c r="L596" i="19"/>
  <c r="K595" i="19"/>
  <c r="L595" i="19"/>
  <c r="K594" i="19"/>
  <c r="L594" i="19"/>
  <c r="K593" i="19"/>
  <c r="L593" i="19"/>
  <c r="K592" i="19"/>
  <c r="L592" i="19"/>
  <c r="K591" i="19"/>
  <c r="L591" i="19"/>
  <c r="K590" i="19"/>
  <c r="L590" i="19"/>
  <c r="K589" i="19"/>
  <c r="L589" i="19"/>
  <c r="K588" i="19"/>
  <c r="L588" i="19"/>
  <c r="K587" i="19"/>
  <c r="L587" i="19"/>
  <c r="K586" i="19"/>
  <c r="L586" i="19"/>
  <c r="K585" i="19"/>
  <c r="L585" i="19"/>
  <c r="K584" i="19"/>
  <c r="L584" i="19"/>
  <c r="K583" i="19"/>
  <c r="L583" i="19"/>
  <c r="K582" i="19"/>
  <c r="L582" i="19"/>
  <c r="K581" i="19"/>
  <c r="L581" i="19"/>
  <c r="K580" i="19"/>
  <c r="L580" i="19"/>
  <c r="K579" i="19"/>
  <c r="L579" i="19"/>
  <c r="K578" i="19"/>
  <c r="L578" i="19"/>
  <c r="K577" i="19"/>
  <c r="L577" i="19"/>
  <c r="K576" i="19"/>
  <c r="L576" i="19"/>
  <c r="K575" i="19"/>
  <c r="L575" i="19"/>
  <c r="K574" i="19"/>
  <c r="L574" i="19"/>
  <c r="K573" i="19"/>
  <c r="L573" i="19"/>
  <c r="K572" i="19"/>
  <c r="L572" i="19"/>
  <c r="K571" i="19"/>
  <c r="L571" i="19"/>
  <c r="K570" i="19"/>
  <c r="L570" i="19"/>
  <c r="K569" i="19"/>
  <c r="L569" i="19"/>
  <c r="K568" i="19"/>
  <c r="L568" i="19"/>
  <c r="K567" i="19"/>
  <c r="L567" i="19"/>
  <c r="K566" i="19"/>
  <c r="L566" i="19"/>
  <c r="K565" i="19"/>
  <c r="L565" i="19"/>
  <c r="K564" i="19"/>
  <c r="L564" i="19"/>
  <c r="K563" i="19"/>
  <c r="L563" i="19"/>
  <c r="K562" i="19"/>
  <c r="L562" i="19"/>
  <c r="K561" i="19"/>
  <c r="L561" i="19"/>
  <c r="K560" i="19"/>
  <c r="L560" i="19"/>
  <c r="K559" i="19"/>
  <c r="L559" i="19"/>
  <c r="K558" i="19"/>
  <c r="L558" i="19"/>
  <c r="K557" i="19"/>
  <c r="L557" i="19"/>
  <c r="K556" i="19"/>
  <c r="L556" i="19"/>
  <c r="K555" i="19"/>
  <c r="L555" i="19"/>
  <c r="K554" i="19"/>
  <c r="L554" i="19"/>
  <c r="K553" i="19"/>
  <c r="L553" i="19"/>
  <c r="K552" i="19"/>
  <c r="L552" i="19"/>
  <c r="K551" i="19"/>
  <c r="L551" i="19"/>
  <c r="K550" i="19"/>
  <c r="L550" i="19"/>
  <c r="K549" i="19"/>
  <c r="L549" i="19"/>
  <c r="K548" i="19"/>
  <c r="L548" i="19"/>
  <c r="K547" i="19"/>
  <c r="L547" i="19"/>
  <c r="K546" i="19"/>
  <c r="L546" i="19"/>
  <c r="K545" i="19"/>
  <c r="L545" i="19"/>
  <c r="K544" i="19"/>
  <c r="L544" i="19"/>
  <c r="K543" i="19"/>
  <c r="L543" i="19"/>
  <c r="K542" i="19"/>
  <c r="L542" i="19"/>
  <c r="K541" i="19"/>
  <c r="L541" i="19"/>
  <c r="K540" i="19"/>
  <c r="L540" i="19"/>
  <c r="K539" i="19"/>
  <c r="L539" i="19"/>
  <c r="K538" i="19"/>
  <c r="L538" i="19"/>
  <c r="K537" i="19"/>
  <c r="L537" i="19"/>
  <c r="K536" i="19"/>
  <c r="L536" i="19"/>
  <c r="K535" i="19"/>
  <c r="L535" i="19"/>
  <c r="K534" i="19"/>
  <c r="L534" i="19"/>
  <c r="K533" i="19"/>
  <c r="L533" i="19"/>
  <c r="K532" i="19"/>
  <c r="L532" i="19"/>
  <c r="K531" i="19"/>
  <c r="L531" i="19"/>
  <c r="K530" i="19"/>
  <c r="L530" i="19"/>
  <c r="K529" i="19"/>
  <c r="L529" i="19"/>
  <c r="K528" i="19"/>
  <c r="L528" i="19"/>
  <c r="K527" i="19"/>
  <c r="L527" i="19"/>
  <c r="K526" i="19"/>
  <c r="L526" i="19"/>
  <c r="K525" i="19"/>
  <c r="L525" i="19"/>
  <c r="K524" i="19"/>
  <c r="L524" i="19"/>
  <c r="K523" i="19"/>
  <c r="L523" i="19"/>
  <c r="K522" i="19"/>
  <c r="L522" i="19"/>
  <c r="K521" i="19"/>
  <c r="L521" i="19"/>
  <c r="K520" i="19"/>
  <c r="L520" i="19"/>
  <c r="K519" i="19"/>
  <c r="L519" i="19"/>
  <c r="K518" i="19"/>
  <c r="L518" i="19"/>
  <c r="K517" i="19"/>
  <c r="L517" i="19"/>
  <c r="K516" i="19"/>
  <c r="L516" i="19"/>
  <c r="K515" i="19"/>
  <c r="L515" i="19"/>
  <c r="K514" i="19"/>
  <c r="L514" i="19"/>
  <c r="K513" i="19"/>
  <c r="L513" i="19"/>
  <c r="K512" i="19"/>
  <c r="L512" i="19"/>
  <c r="K511" i="19"/>
  <c r="L511" i="19"/>
  <c r="K510" i="19"/>
  <c r="L510" i="19"/>
  <c r="K509" i="19"/>
  <c r="L509" i="19"/>
  <c r="K508" i="19"/>
  <c r="L508" i="19"/>
  <c r="K507" i="19"/>
  <c r="L507" i="19"/>
  <c r="K506" i="19"/>
  <c r="L506" i="19"/>
  <c r="K505" i="19"/>
  <c r="L505" i="19"/>
  <c r="K504" i="19"/>
  <c r="L504" i="19"/>
  <c r="K503" i="19"/>
  <c r="L503" i="19"/>
  <c r="K502" i="19"/>
  <c r="L502" i="19"/>
  <c r="K501" i="19"/>
  <c r="L501" i="19"/>
  <c r="K500" i="19"/>
  <c r="L500" i="19"/>
  <c r="K499" i="19"/>
  <c r="L499" i="19"/>
  <c r="K498" i="19"/>
  <c r="L498" i="19"/>
  <c r="K497" i="19"/>
  <c r="L497" i="19"/>
  <c r="K496" i="19"/>
  <c r="L496" i="19"/>
  <c r="K495" i="19"/>
  <c r="L495" i="19"/>
  <c r="K494" i="19"/>
  <c r="L494" i="19"/>
  <c r="K493" i="19"/>
  <c r="L493" i="19"/>
  <c r="K492" i="19"/>
  <c r="L492" i="19"/>
  <c r="K491" i="19"/>
  <c r="L491" i="19"/>
  <c r="K490" i="19"/>
  <c r="L490" i="19"/>
  <c r="K489" i="19"/>
  <c r="L489" i="19"/>
  <c r="K488" i="19"/>
  <c r="L488" i="19"/>
  <c r="K487" i="19"/>
  <c r="L487" i="19"/>
  <c r="K486" i="19"/>
  <c r="L486" i="19"/>
  <c r="K485" i="19"/>
  <c r="L485" i="19"/>
  <c r="K484" i="19"/>
  <c r="L484" i="19"/>
  <c r="K483" i="19"/>
  <c r="L483" i="19"/>
  <c r="K482" i="19"/>
  <c r="L482" i="19"/>
  <c r="K481" i="19"/>
  <c r="L481" i="19"/>
  <c r="K480" i="19"/>
  <c r="L480" i="19"/>
  <c r="K479" i="19"/>
  <c r="L479" i="19"/>
  <c r="K478" i="19"/>
  <c r="L478" i="19"/>
  <c r="K477" i="19"/>
  <c r="L477" i="19"/>
  <c r="K476" i="19"/>
  <c r="L476" i="19"/>
  <c r="K475" i="19"/>
  <c r="L475" i="19"/>
  <c r="K474" i="19"/>
  <c r="L474" i="19"/>
  <c r="K473" i="19"/>
  <c r="L473" i="19"/>
  <c r="K472" i="19"/>
  <c r="L472" i="19"/>
  <c r="K471" i="19"/>
  <c r="L471" i="19"/>
  <c r="K470" i="19"/>
  <c r="L470" i="19"/>
  <c r="K469" i="19"/>
  <c r="L469" i="19"/>
  <c r="K468" i="19"/>
  <c r="L468" i="19"/>
  <c r="K467" i="19"/>
  <c r="L467" i="19"/>
  <c r="K466" i="19"/>
  <c r="L466" i="19"/>
  <c r="K465" i="19"/>
  <c r="L465" i="19"/>
  <c r="K464" i="19"/>
  <c r="L464" i="19"/>
  <c r="K463" i="19"/>
  <c r="L463" i="19"/>
  <c r="K462" i="19"/>
  <c r="L462" i="19"/>
  <c r="K461" i="19"/>
  <c r="L461" i="19"/>
  <c r="K460" i="19"/>
  <c r="L460" i="19"/>
  <c r="K459" i="19"/>
  <c r="L459" i="19"/>
  <c r="K458" i="19"/>
  <c r="L458" i="19"/>
  <c r="K457" i="19"/>
  <c r="L457" i="19"/>
  <c r="K456" i="19"/>
  <c r="L456" i="19"/>
  <c r="K455" i="19"/>
  <c r="L455" i="19"/>
  <c r="K454" i="19"/>
  <c r="L454" i="19"/>
  <c r="K453" i="19"/>
  <c r="L453" i="19"/>
  <c r="K452" i="19"/>
  <c r="L452" i="19"/>
  <c r="K451" i="19"/>
  <c r="L451" i="19"/>
  <c r="K450" i="19"/>
  <c r="L450" i="19"/>
  <c r="K449" i="19"/>
  <c r="L449" i="19"/>
  <c r="K448" i="19"/>
  <c r="L448" i="19"/>
  <c r="K447" i="19"/>
  <c r="L447" i="19"/>
  <c r="K446" i="19"/>
  <c r="L446" i="19"/>
  <c r="K445" i="19"/>
  <c r="L445" i="19"/>
  <c r="K444" i="19"/>
  <c r="L444" i="19"/>
  <c r="K443" i="19"/>
  <c r="L443" i="19"/>
  <c r="K442" i="19"/>
  <c r="L442" i="19"/>
  <c r="K441" i="19"/>
  <c r="L441" i="19"/>
  <c r="K440" i="19"/>
  <c r="L440" i="19"/>
  <c r="K439" i="19"/>
  <c r="L439" i="19"/>
  <c r="K438" i="19"/>
  <c r="L438" i="19"/>
  <c r="K437" i="19"/>
  <c r="L437" i="19"/>
  <c r="K436" i="19"/>
  <c r="L436" i="19"/>
  <c r="K435" i="19"/>
  <c r="L435" i="19"/>
  <c r="K434" i="19"/>
  <c r="L434" i="19"/>
  <c r="K433" i="19"/>
  <c r="L433" i="19"/>
  <c r="K432" i="19"/>
  <c r="L432" i="19"/>
  <c r="K431" i="19"/>
  <c r="L431" i="19"/>
  <c r="K430" i="19"/>
  <c r="L430" i="19"/>
  <c r="K429" i="19"/>
  <c r="L429" i="19"/>
  <c r="K428" i="19"/>
  <c r="L428" i="19"/>
  <c r="K427" i="19"/>
  <c r="L427" i="19"/>
  <c r="K426" i="19"/>
  <c r="L426" i="19"/>
  <c r="K425" i="19"/>
  <c r="L425" i="19"/>
  <c r="K424" i="19"/>
  <c r="L424" i="19"/>
  <c r="K423" i="19"/>
  <c r="L423" i="19"/>
  <c r="K422" i="19"/>
  <c r="L422" i="19"/>
  <c r="K421" i="19"/>
  <c r="L421" i="19"/>
  <c r="K420" i="19"/>
  <c r="L420" i="19"/>
  <c r="K419" i="19"/>
  <c r="L419" i="19"/>
  <c r="K418" i="19"/>
  <c r="L418" i="19"/>
  <c r="K417" i="19"/>
  <c r="L417" i="19"/>
  <c r="K416" i="19"/>
  <c r="L416" i="19"/>
  <c r="K415" i="19"/>
  <c r="L415" i="19"/>
  <c r="K414" i="19"/>
  <c r="L414" i="19"/>
  <c r="K413" i="19"/>
  <c r="L413" i="19"/>
  <c r="K412" i="19"/>
  <c r="L412" i="19"/>
  <c r="K411" i="19"/>
  <c r="L411" i="19"/>
  <c r="K410" i="19"/>
  <c r="L410" i="19"/>
  <c r="K409" i="19"/>
  <c r="L409" i="19"/>
  <c r="K408" i="19"/>
  <c r="L408" i="19"/>
  <c r="K407" i="19"/>
  <c r="L407" i="19"/>
  <c r="K406" i="19"/>
  <c r="L406" i="19"/>
  <c r="K405" i="19"/>
  <c r="L405" i="19"/>
  <c r="K404" i="19"/>
  <c r="L404" i="19"/>
  <c r="K403" i="19"/>
  <c r="L403" i="19"/>
  <c r="K402" i="19"/>
  <c r="L402" i="19"/>
  <c r="K401" i="19"/>
  <c r="L401" i="19"/>
  <c r="K400" i="19"/>
  <c r="L400" i="19"/>
  <c r="K399" i="19"/>
  <c r="L399" i="19"/>
  <c r="K398" i="19"/>
  <c r="L398" i="19"/>
  <c r="K397" i="19"/>
  <c r="L397" i="19"/>
  <c r="K396" i="19"/>
  <c r="L396" i="19"/>
  <c r="K395" i="19"/>
  <c r="L395" i="19"/>
  <c r="K394" i="19"/>
  <c r="L394" i="19"/>
  <c r="K393" i="19"/>
  <c r="L393" i="19"/>
  <c r="K392" i="19"/>
  <c r="L392" i="19"/>
  <c r="K391" i="19"/>
  <c r="L391" i="19"/>
  <c r="K390" i="19"/>
  <c r="L390" i="19"/>
  <c r="K389" i="19"/>
  <c r="L389" i="19"/>
  <c r="K388" i="19"/>
  <c r="L388" i="19"/>
  <c r="K387" i="19"/>
  <c r="L387" i="19"/>
  <c r="K386" i="19"/>
  <c r="L386" i="19"/>
  <c r="K385" i="19"/>
  <c r="L385" i="19"/>
  <c r="K384" i="19"/>
  <c r="L384" i="19"/>
  <c r="K383" i="19"/>
  <c r="L383" i="19"/>
  <c r="K382" i="19"/>
  <c r="L382" i="19"/>
  <c r="K381" i="19"/>
  <c r="L381" i="19"/>
  <c r="K380" i="19"/>
  <c r="L380" i="19"/>
  <c r="K379" i="19"/>
  <c r="L379" i="19"/>
  <c r="K378" i="19"/>
  <c r="L378" i="19"/>
  <c r="K377" i="19"/>
  <c r="L377" i="19"/>
  <c r="K376" i="19"/>
  <c r="L376" i="19"/>
  <c r="K375" i="19"/>
  <c r="L375" i="19"/>
  <c r="K374" i="19"/>
  <c r="L374" i="19"/>
  <c r="K373" i="19"/>
  <c r="L373" i="19"/>
  <c r="K372" i="19"/>
  <c r="L372" i="19"/>
  <c r="K371" i="19"/>
  <c r="L371" i="19"/>
  <c r="K370" i="19"/>
  <c r="L370" i="19"/>
  <c r="K369" i="19"/>
  <c r="L369" i="19"/>
  <c r="K368" i="19"/>
  <c r="L368" i="19"/>
  <c r="K367" i="19"/>
  <c r="L367" i="19"/>
  <c r="K366" i="19"/>
  <c r="L366" i="19"/>
  <c r="K365" i="19"/>
  <c r="L365" i="19"/>
  <c r="K364" i="19"/>
  <c r="L364" i="19"/>
  <c r="K363" i="19"/>
  <c r="L363" i="19"/>
  <c r="K362" i="19"/>
  <c r="L362" i="19"/>
  <c r="K361" i="19"/>
  <c r="L361" i="19"/>
  <c r="K360" i="19"/>
  <c r="L360" i="19"/>
  <c r="K359" i="19"/>
  <c r="L359" i="19"/>
  <c r="K358" i="19"/>
  <c r="L358" i="19"/>
  <c r="K357" i="19"/>
  <c r="L357" i="19"/>
  <c r="K356" i="19"/>
  <c r="L356" i="19"/>
  <c r="K355" i="19"/>
  <c r="L355" i="19"/>
  <c r="K354" i="19"/>
  <c r="L354" i="19"/>
  <c r="K353" i="19"/>
  <c r="L353" i="19"/>
  <c r="K352" i="19"/>
  <c r="L352" i="19"/>
  <c r="K351" i="19"/>
  <c r="L351" i="19"/>
  <c r="K350" i="19"/>
  <c r="L350" i="19"/>
  <c r="K349" i="19"/>
  <c r="L349" i="19"/>
  <c r="K348" i="19"/>
  <c r="L348" i="19"/>
  <c r="K347" i="19"/>
  <c r="L347" i="19"/>
  <c r="K346" i="19"/>
  <c r="L346" i="19"/>
  <c r="K345" i="19"/>
  <c r="L345" i="19"/>
  <c r="K344" i="19"/>
  <c r="L344" i="19"/>
  <c r="K343" i="19"/>
  <c r="L343" i="19"/>
  <c r="K342" i="19"/>
  <c r="L342" i="19"/>
  <c r="K341" i="19"/>
  <c r="L341" i="19"/>
  <c r="K340" i="19"/>
  <c r="L340" i="19"/>
  <c r="K339" i="19"/>
  <c r="L339" i="19"/>
  <c r="K338" i="19"/>
  <c r="L338" i="19"/>
  <c r="K337" i="19"/>
  <c r="L337" i="19"/>
  <c r="K336" i="19"/>
  <c r="L336" i="19"/>
  <c r="K335" i="19"/>
  <c r="L335" i="19"/>
  <c r="K334" i="19"/>
  <c r="L334" i="19"/>
  <c r="K333" i="19"/>
  <c r="L333" i="19"/>
  <c r="K332" i="19"/>
  <c r="L332" i="19"/>
  <c r="K331" i="19"/>
  <c r="L331" i="19"/>
  <c r="K330" i="19"/>
  <c r="L330" i="19"/>
  <c r="K329" i="19"/>
  <c r="L329" i="19"/>
  <c r="K328" i="19"/>
  <c r="L328" i="19"/>
  <c r="K327" i="19"/>
  <c r="L327" i="19"/>
  <c r="K326" i="19"/>
  <c r="L326" i="19"/>
  <c r="K325" i="19"/>
  <c r="L325" i="19"/>
  <c r="K324" i="19"/>
  <c r="L324" i="19"/>
  <c r="K323" i="19"/>
  <c r="L323" i="19"/>
  <c r="K322" i="19"/>
  <c r="L322" i="19"/>
  <c r="K321" i="19"/>
  <c r="L321" i="19"/>
  <c r="K320" i="19"/>
  <c r="L320" i="19"/>
  <c r="K319" i="19"/>
  <c r="L319" i="19"/>
  <c r="K318" i="19"/>
  <c r="L318" i="19"/>
  <c r="K317" i="19"/>
  <c r="L317" i="19"/>
  <c r="K316" i="19"/>
  <c r="L316" i="19"/>
  <c r="K315" i="19"/>
  <c r="L315" i="19"/>
  <c r="K314" i="19"/>
  <c r="L314" i="19"/>
  <c r="K313" i="19"/>
  <c r="L313" i="19"/>
  <c r="K312" i="19"/>
  <c r="L312" i="19"/>
  <c r="K311" i="19"/>
  <c r="L311" i="19"/>
  <c r="K310" i="19"/>
  <c r="L310" i="19"/>
  <c r="K309" i="19"/>
  <c r="L309" i="19"/>
  <c r="K308" i="19"/>
  <c r="L308" i="19"/>
  <c r="K307" i="19"/>
  <c r="L307" i="19"/>
  <c r="K306" i="19"/>
  <c r="L306" i="19"/>
  <c r="K305" i="19"/>
  <c r="L305" i="19"/>
  <c r="K304" i="19"/>
  <c r="L304" i="19"/>
  <c r="K303" i="19"/>
  <c r="L303" i="19"/>
  <c r="K302" i="19"/>
  <c r="L302" i="19"/>
  <c r="K301" i="19"/>
  <c r="L301" i="19"/>
  <c r="K300" i="19"/>
  <c r="L300" i="19"/>
  <c r="K299" i="19"/>
  <c r="L299" i="19"/>
  <c r="K298" i="19"/>
  <c r="L298" i="19"/>
  <c r="K297" i="19"/>
  <c r="L297" i="19"/>
  <c r="K296" i="19"/>
  <c r="L296" i="19"/>
  <c r="K295" i="19"/>
  <c r="L295" i="19"/>
  <c r="K294" i="19"/>
  <c r="L294" i="19"/>
  <c r="K293" i="19"/>
  <c r="L293" i="19"/>
  <c r="K292" i="19"/>
  <c r="L292" i="19"/>
  <c r="K291" i="19"/>
  <c r="L291" i="19"/>
  <c r="K290" i="19"/>
  <c r="L290" i="19"/>
  <c r="K289" i="19"/>
  <c r="L289" i="19"/>
  <c r="K288" i="19"/>
  <c r="L288" i="19"/>
  <c r="K287" i="19"/>
  <c r="L287" i="19"/>
  <c r="K286" i="19"/>
  <c r="L286" i="19"/>
  <c r="K285" i="19"/>
  <c r="L285" i="19"/>
  <c r="K284" i="19"/>
  <c r="L284" i="19"/>
  <c r="K283" i="19"/>
  <c r="L283" i="19"/>
  <c r="K282" i="19"/>
  <c r="L282" i="19"/>
  <c r="K281" i="19"/>
  <c r="L281" i="19"/>
  <c r="K280" i="19"/>
  <c r="L280" i="19"/>
  <c r="K279" i="19"/>
  <c r="L279" i="19"/>
  <c r="K278" i="19"/>
  <c r="L278" i="19"/>
  <c r="K277" i="19"/>
  <c r="L277" i="19"/>
  <c r="K276" i="19"/>
  <c r="L276" i="19"/>
  <c r="K275" i="19"/>
  <c r="L275" i="19"/>
  <c r="K274" i="19"/>
  <c r="L274" i="19"/>
  <c r="K273" i="19"/>
  <c r="L273" i="19"/>
  <c r="K272" i="19"/>
  <c r="L272" i="19"/>
  <c r="K271" i="19"/>
  <c r="L271" i="19"/>
  <c r="K270" i="19"/>
  <c r="L270" i="19"/>
  <c r="K269" i="19"/>
  <c r="L269" i="19"/>
  <c r="K268" i="19"/>
  <c r="L268" i="19"/>
  <c r="K267" i="19"/>
  <c r="L267" i="19"/>
  <c r="K266" i="19"/>
  <c r="L266" i="19"/>
  <c r="K265" i="19"/>
  <c r="L265" i="19"/>
  <c r="K264" i="19"/>
  <c r="L264" i="19"/>
  <c r="K263" i="19"/>
  <c r="L263" i="19"/>
  <c r="K262" i="19"/>
  <c r="L262" i="19"/>
  <c r="K261" i="19"/>
  <c r="L261" i="19"/>
  <c r="K260" i="19"/>
  <c r="L260" i="19"/>
  <c r="K259" i="19"/>
  <c r="L259" i="19"/>
  <c r="K258" i="19"/>
  <c r="L258" i="19"/>
  <c r="K257" i="19"/>
  <c r="L257" i="19"/>
  <c r="K256" i="19"/>
  <c r="L256" i="19"/>
  <c r="K255" i="19"/>
  <c r="L255" i="19"/>
  <c r="K254" i="19"/>
  <c r="L254" i="19"/>
  <c r="K253" i="19"/>
  <c r="L253" i="19"/>
  <c r="K252" i="19"/>
  <c r="L252" i="19"/>
  <c r="K251" i="19"/>
  <c r="L251" i="19"/>
  <c r="K250" i="19"/>
  <c r="L250" i="19"/>
  <c r="K249" i="19"/>
  <c r="L249" i="19"/>
  <c r="K248" i="19"/>
  <c r="L248" i="19"/>
  <c r="K247" i="19"/>
  <c r="L247" i="19"/>
  <c r="K246" i="19"/>
  <c r="L246" i="19"/>
  <c r="K245" i="19"/>
  <c r="L245" i="19"/>
  <c r="K244" i="19"/>
  <c r="L244" i="19"/>
  <c r="K243" i="19"/>
  <c r="L243" i="19"/>
  <c r="K242" i="19"/>
  <c r="L242" i="19"/>
  <c r="K241" i="19"/>
  <c r="L241" i="19"/>
  <c r="K240" i="19"/>
  <c r="L240" i="19"/>
  <c r="K239" i="19"/>
  <c r="L239" i="19"/>
  <c r="K238" i="19"/>
  <c r="L238" i="19"/>
  <c r="K237" i="19"/>
  <c r="L237" i="19"/>
  <c r="K236" i="19"/>
  <c r="L236" i="19"/>
  <c r="K235" i="19"/>
  <c r="L235" i="19"/>
  <c r="K234" i="19"/>
  <c r="L234" i="19"/>
  <c r="K233" i="19"/>
  <c r="L233" i="19"/>
  <c r="K232" i="19"/>
  <c r="L232" i="19"/>
  <c r="K231" i="19"/>
  <c r="L231" i="19"/>
  <c r="K230" i="19"/>
  <c r="L230" i="19"/>
  <c r="K229" i="19"/>
  <c r="L229" i="19"/>
  <c r="K228" i="19"/>
  <c r="L228" i="19"/>
  <c r="K227" i="19"/>
  <c r="L227" i="19"/>
  <c r="K226" i="19"/>
  <c r="L226" i="19"/>
  <c r="K225" i="19"/>
  <c r="L225" i="19"/>
  <c r="K224" i="19"/>
  <c r="L224" i="19"/>
  <c r="K223" i="19"/>
  <c r="L223" i="19"/>
  <c r="K222" i="19"/>
  <c r="L222" i="19"/>
  <c r="K221" i="19"/>
  <c r="L221" i="19"/>
  <c r="K220" i="19"/>
  <c r="L220" i="19"/>
  <c r="K219" i="19"/>
  <c r="L219" i="19"/>
  <c r="K218" i="19"/>
  <c r="L218" i="19"/>
  <c r="K217" i="19"/>
  <c r="L217" i="19"/>
  <c r="K216" i="19"/>
  <c r="L216" i="19"/>
  <c r="K215" i="19"/>
  <c r="L215" i="19"/>
  <c r="K214" i="19"/>
  <c r="L214" i="19"/>
  <c r="K213" i="19"/>
  <c r="L213" i="19"/>
  <c r="K212" i="19"/>
  <c r="L212" i="19"/>
  <c r="K211" i="19"/>
  <c r="L211" i="19"/>
  <c r="K210" i="19"/>
  <c r="L210" i="19"/>
  <c r="K209" i="19"/>
  <c r="L209" i="19"/>
  <c r="K208" i="19"/>
  <c r="L208" i="19"/>
  <c r="K207" i="19"/>
  <c r="L207" i="19"/>
  <c r="K206" i="19"/>
  <c r="L206" i="19"/>
  <c r="K205" i="19"/>
  <c r="L205" i="19"/>
  <c r="K204" i="19"/>
  <c r="L204" i="19"/>
  <c r="K203" i="19"/>
  <c r="L203" i="19"/>
  <c r="K202" i="19"/>
  <c r="L202" i="19"/>
  <c r="K201" i="19"/>
  <c r="L201" i="19"/>
  <c r="K200" i="19"/>
  <c r="L200" i="19"/>
  <c r="K199" i="19"/>
  <c r="L199" i="19"/>
  <c r="K198" i="19"/>
  <c r="L198" i="19"/>
  <c r="K197" i="19"/>
  <c r="L197" i="19"/>
  <c r="K196" i="19"/>
  <c r="L196" i="19"/>
  <c r="K195" i="19"/>
  <c r="L195" i="19"/>
  <c r="K194" i="19"/>
  <c r="L194" i="19"/>
  <c r="K193" i="19"/>
  <c r="L193" i="19"/>
  <c r="K192" i="19"/>
  <c r="L192" i="19"/>
  <c r="K191" i="19"/>
  <c r="L191" i="19"/>
  <c r="K190" i="19"/>
  <c r="L190" i="19"/>
  <c r="K189" i="19"/>
  <c r="L189" i="19"/>
  <c r="K188" i="19"/>
  <c r="L188" i="19"/>
  <c r="K187" i="19"/>
  <c r="L187" i="19"/>
  <c r="K186" i="19"/>
  <c r="L186" i="19"/>
  <c r="K185" i="19"/>
  <c r="L185" i="19"/>
  <c r="K184" i="19"/>
  <c r="L184" i="19"/>
  <c r="K183" i="19"/>
  <c r="L183" i="19"/>
  <c r="K182" i="19"/>
  <c r="L182" i="19"/>
  <c r="K181" i="19"/>
  <c r="L181" i="19"/>
  <c r="K180" i="19"/>
  <c r="L180" i="19"/>
  <c r="K179" i="19"/>
  <c r="L179" i="19"/>
  <c r="K178" i="19"/>
  <c r="L178" i="19"/>
  <c r="K177" i="19"/>
  <c r="L177" i="19"/>
  <c r="K176" i="19"/>
  <c r="L176" i="19"/>
  <c r="K175" i="19"/>
  <c r="L175" i="19"/>
  <c r="K174" i="19"/>
  <c r="L174" i="19"/>
  <c r="K173" i="19"/>
  <c r="L173" i="19"/>
  <c r="K172" i="19"/>
  <c r="L172" i="19"/>
  <c r="K171" i="19"/>
  <c r="L171" i="19"/>
  <c r="K170" i="19"/>
  <c r="L170" i="19"/>
  <c r="K169" i="19"/>
  <c r="L169" i="19"/>
  <c r="K168" i="19"/>
  <c r="L168" i="19"/>
  <c r="K167" i="19"/>
  <c r="L167" i="19"/>
  <c r="K166" i="19"/>
  <c r="L166" i="19"/>
  <c r="K165" i="19"/>
  <c r="L165" i="19"/>
  <c r="K164" i="19"/>
  <c r="L164" i="19"/>
  <c r="K163" i="19"/>
  <c r="L163" i="19"/>
  <c r="K162" i="19"/>
  <c r="L162" i="19"/>
  <c r="K161" i="19"/>
  <c r="L161" i="19"/>
  <c r="K160" i="19"/>
  <c r="L160" i="19"/>
  <c r="K159" i="19"/>
  <c r="L159" i="19"/>
  <c r="K158" i="19"/>
  <c r="L158" i="19"/>
  <c r="K157" i="19"/>
  <c r="L157" i="19"/>
  <c r="K156" i="19"/>
  <c r="L156" i="19"/>
  <c r="K155" i="19"/>
  <c r="L155" i="19"/>
  <c r="K154" i="19"/>
  <c r="L154" i="19"/>
  <c r="K153" i="19"/>
  <c r="L153" i="19"/>
  <c r="K152" i="19"/>
  <c r="L152" i="19"/>
  <c r="K151" i="19"/>
  <c r="L151" i="19"/>
  <c r="K150" i="19"/>
  <c r="L150" i="19"/>
  <c r="K149" i="19"/>
  <c r="L149" i="19"/>
  <c r="K148" i="19"/>
  <c r="L148" i="19"/>
  <c r="K147" i="19"/>
  <c r="L147" i="19"/>
  <c r="K146" i="19"/>
  <c r="L146" i="19"/>
  <c r="K145" i="19"/>
  <c r="L145" i="19"/>
  <c r="K144" i="19"/>
  <c r="L144" i="19"/>
  <c r="K143" i="19"/>
  <c r="L143" i="19"/>
  <c r="K142" i="19"/>
  <c r="L142" i="19"/>
  <c r="K141" i="19"/>
  <c r="L141" i="19"/>
  <c r="K140" i="19"/>
  <c r="L140" i="19"/>
  <c r="L139" i="19"/>
  <c r="K138" i="19"/>
  <c r="L138" i="19"/>
  <c r="K137" i="19"/>
  <c r="L137" i="19"/>
  <c r="K136" i="19"/>
  <c r="L136" i="19"/>
  <c r="K135" i="19"/>
  <c r="L135" i="19"/>
  <c r="K134" i="19"/>
  <c r="L134" i="19"/>
  <c r="K133" i="19"/>
  <c r="L133" i="19"/>
  <c r="K132" i="19"/>
  <c r="L132" i="19"/>
  <c r="K131" i="19"/>
  <c r="L131" i="19"/>
  <c r="K130" i="19"/>
  <c r="L130" i="19"/>
  <c r="K129" i="19"/>
  <c r="L129" i="19"/>
  <c r="K128" i="19"/>
  <c r="L128" i="19"/>
  <c r="K127" i="19"/>
  <c r="L127" i="19"/>
  <c r="K126" i="19"/>
  <c r="L126" i="19"/>
  <c r="K125" i="19"/>
  <c r="L125" i="19"/>
  <c r="K124" i="19"/>
  <c r="L124" i="19"/>
  <c r="K123" i="19"/>
  <c r="L123" i="19"/>
  <c r="K122" i="19"/>
  <c r="L122" i="19"/>
  <c r="K121" i="19"/>
  <c r="L121" i="19"/>
  <c r="K120" i="19"/>
  <c r="L120" i="19"/>
  <c r="K119" i="19"/>
  <c r="L119" i="19"/>
  <c r="K118" i="19"/>
  <c r="L118" i="19"/>
  <c r="K117" i="19"/>
  <c r="L117" i="19"/>
  <c r="K116" i="19"/>
  <c r="L116" i="19"/>
  <c r="K115" i="19"/>
  <c r="L115" i="19"/>
  <c r="K114" i="19"/>
  <c r="L114" i="19"/>
  <c r="K113" i="19"/>
  <c r="L113" i="19"/>
  <c r="K112" i="19"/>
  <c r="L112" i="19"/>
  <c r="K111" i="19"/>
  <c r="L111" i="19"/>
  <c r="K110" i="19"/>
  <c r="L110" i="19"/>
  <c r="K109" i="19"/>
  <c r="L109" i="19"/>
  <c r="K108" i="19"/>
  <c r="L108" i="19"/>
  <c r="K107" i="19"/>
  <c r="L107" i="19"/>
  <c r="K106" i="19"/>
  <c r="L106" i="19"/>
  <c r="K105" i="19"/>
  <c r="L105" i="19"/>
  <c r="K104" i="19"/>
  <c r="L104" i="19"/>
  <c r="K103" i="19"/>
  <c r="L103" i="19"/>
  <c r="K102" i="19"/>
  <c r="L102" i="19"/>
  <c r="K101" i="19"/>
  <c r="L101" i="19"/>
  <c r="K100" i="19"/>
  <c r="L100" i="19"/>
  <c r="K99" i="19"/>
  <c r="L99" i="19"/>
  <c r="K98" i="19"/>
  <c r="L98" i="19"/>
  <c r="K97" i="19"/>
  <c r="L97" i="19"/>
  <c r="K96" i="19"/>
  <c r="L96" i="19"/>
  <c r="K95" i="19"/>
  <c r="L95" i="19"/>
  <c r="L94" i="19"/>
  <c r="K93" i="19"/>
  <c r="L93" i="19"/>
  <c r="K92" i="19"/>
  <c r="L92" i="19"/>
  <c r="L91" i="19"/>
  <c r="L90" i="19"/>
  <c r="L89" i="19"/>
  <c r="K88" i="19"/>
  <c r="L88" i="19"/>
  <c r="K87" i="19"/>
  <c r="L87" i="19"/>
  <c r="K86" i="19"/>
  <c r="L86" i="19"/>
  <c r="L85" i="19"/>
  <c r="L84" i="19"/>
  <c r="L83" i="19"/>
  <c r="L82" i="19"/>
  <c r="L81" i="19"/>
  <c r="L80" i="19"/>
  <c r="K79" i="19"/>
  <c r="L79" i="19"/>
  <c r="K78" i="19"/>
  <c r="L78" i="19"/>
  <c r="K77" i="19"/>
  <c r="L77" i="19"/>
  <c r="K76" i="19"/>
  <c r="L76" i="19"/>
  <c r="K75" i="19"/>
  <c r="L75" i="19"/>
  <c r="K74" i="19"/>
  <c r="L74" i="19"/>
  <c r="K73" i="19"/>
  <c r="L73" i="19"/>
  <c r="K72" i="19"/>
  <c r="L72" i="19"/>
  <c r="L71" i="19"/>
  <c r="K70" i="19"/>
  <c r="L70" i="19"/>
  <c r="K69" i="19"/>
  <c r="L69" i="19"/>
  <c r="K68" i="19"/>
  <c r="L68" i="19"/>
  <c r="L67" i="19"/>
  <c r="K66" i="19"/>
  <c r="L66" i="19"/>
  <c r="K65" i="19"/>
  <c r="L65" i="19"/>
  <c r="K64" i="19"/>
  <c r="L64" i="19"/>
  <c r="K63" i="19"/>
  <c r="L63" i="19"/>
  <c r="L62" i="19"/>
  <c r="L61" i="19"/>
  <c r="L60" i="19"/>
  <c r="K59" i="19"/>
  <c r="L59" i="19"/>
  <c r="L58" i="19"/>
  <c r="L57" i="19"/>
  <c r="L56" i="19"/>
  <c r="K55" i="19"/>
  <c r="L55" i="19"/>
  <c r="L54" i="19"/>
  <c r="K53" i="19"/>
  <c r="L53" i="19"/>
  <c r="L52" i="19"/>
  <c r="K51" i="19"/>
  <c r="L51" i="19"/>
  <c r="L50" i="19"/>
  <c r="L49" i="19"/>
  <c r="L48" i="19"/>
  <c r="K47" i="19"/>
  <c r="L47" i="19"/>
  <c r="K46" i="19"/>
  <c r="L46" i="19"/>
  <c r="L45" i="19"/>
  <c r="L44" i="19"/>
  <c r="L43" i="19"/>
  <c r="L42" i="19"/>
  <c r="K41" i="19"/>
  <c r="L41" i="19"/>
  <c r="L40" i="19"/>
  <c r="L39" i="19"/>
  <c r="L38" i="19"/>
  <c r="L37" i="19"/>
  <c r="L36" i="19"/>
  <c r="L35" i="19"/>
  <c r="K34" i="19"/>
  <c r="L34" i="19"/>
  <c r="L33" i="19"/>
  <c r="L32" i="19"/>
  <c r="L31" i="19"/>
  <c r="L30" i="19"/>
  <c r="K29" i="19"/>
  <c r="L29" i="19"/>
  <c r="L28" i="19"/>
  <c r="L27" i="19"/>
  <c r="L26" i="19"/>
  <c r="L25" i="19"/>
  <c r="L24" i="19"/>
  <c r="L23" i="19"/>
  <c r="K21" i="19"/>
  <c r="L21" i="19"/>
  <c r="K20" i="19"/>
  <c r="L20" i="19"/>
  <c r="K19" i="19"/>
  <c r="L19" i="19"/>
  <c r="K18" i="19"/>
  <c r="L18" i="19"/>
  <c r="K17" i="19"/>
  <c r="L17" i="19"/>
  <c r="K16" i="19"/>
  <c r="L16" i="19"/>
  <c r="K15" i="19"/>
  <c r="L15" i="19"/>
  <c r="K14" i="19"/>
  <c r="L14" i="19"/>
  <c r="K13" i="19"/>
  <c r="L13" i="19"/>
  <c r="K12" i="19"/>
  <c r="L12" i="19"/>
  <c r="K11" i="19"/>
  <c r="L11" i="19"/>
  <c r="L10" i="19"/>
  <c r="L9" i="19"/>
  <c r="L8" i="19"/>
  <c r="K7" i="19"/>
  <c r="L7" i="19"/>
  <c r="L6" i="19"/>
  <c r="E564" i="9"/>
  <c r="L22" i="19"/>
  <c r="AC553" i="9"/>
  <c r="AC552" i="9"/>
  <c r="AC551" i="9"/>
  <c r="AC550" i="9"/>
  <c r="AC549" i="9"/>
  <c r="AC548" i="9"/>
  <c r="AC547" i="9"/>
  <c r="AC546" i="9"/>
  <c r="AC545" i="9"/>
  <c r="AC544" i="9"/>
  <c r="AC543" i="9"/>
  <c r="AC542" i="9"/>
  <c r="AC541" i="9"/>
  <c r="AC540" i="9"/>
  <c r="AC539" i="9"/>
  <c r="AC538" i="9"/>
  <c r="AC537" i="9"/>
  <c r="AC536" i="9"/>
  <c r="AC535" i="9"/>
  <c r="AC534" i="9"/>
  <c r="AC533" i="9"/>
  <c r="Z513" i="9"/>
  <c r="Y513" i="9"/>
  <c r="X513" i="9"/>
  <c r="W513" i="9"/>
  <c r="V513" i="9"/>
  <c r="U513" i="9"/>
  <c r="T513" i="9"/>
  <c r="S513" i="9"/>
  <c r="R513" i="9"/>
  <c r="Q513" i="9"/>
  <c r="P513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F564" i="9"/>
  <c r="AW566" i="9"/>
  <c r="BD566" i="9"/>
  <c r="BI566" i="9"/>
  <c r="AX566" i="9"/>
  <c r="BJ566" i="9"/>
  <c r="AY566" i="9"/>
  <c r="BK566" i="9"/>
  <c r="AZ566" i="9"/>
  <c r="BL566" i="9"/>
  <c r="BM566" i="9"/>
  <c r="BN566" i="9"/>
  <c r="AS566" i="9"/>
  <c r="AR566" i="9"/>
  <c r="AW568" i="9"/>
  <c r="BD568" i="9"/>
  <c r="BI568" i="9"/>
  <c r="BM568" i="9"/>
  <c r="BN568" i="9"/>
  <c r="AX568" i="9"/>
  <c r="BJ568" i="9"/>
  <c r="AY568" i="9"/>
  <c r="BK568" i="9"/>
  <c r="AZ568" i="9"/>
  <c r="BL568" i="9"/>
  <c r="AS568" i="9"/>
  <c r="AR568" i="9"/>
  <c r="AW567" i="9"/>
  <c r="BD567" i="9"/>
  <c r="BI567" i="9"/>
  <c r="BM567" i="9"/>
  <c r="BN567" i="9"/>
  <c r="AX567" i="9"/>
  <c r="BJ567" i="9"/>
  <c r="AY567" i="9"/>
  <c r="BK567" i="9"/>
  <c r="AZ567" i="9"/>
  <c r="BL567" i="9"/>
  <c r="AS567" i="9"/>
  <c r="AR567" i="9"/>
  <c r="AW565" i="9"/>
  <c r="BD565" i="9"/>
  <c r="BI565" i="9"/>
  <c r="BM565" i="9"/>
  <c r="BN565" i="9"/>
  <c r="AX565" i="9"/>
  <c r="BJ565" i="9"/>
  <c r="AY565" i="9"/>
  <c r="BK565" i="9"/>
  <c r="AZ565" i="9"/>
  <c r="BL565" i="9"/>
  <c r="AS565" i="9"/>
  <c r="AR565" i="9"/>
  <c r="AW564" i="9"/>
  <c r="BD564" i="9"/>
  <c r="BI564" i="9"/>
  <c r="BM564" i="9"/>
  <c r="BN564" i="9"/>
  <c r="AX564" i="9"/>
  <c r="BJ564" i="9"/>
  <c r="AY564" i="9"/>
  <c r="BK564" i="9"/>
  <c r="AZ564" i="9"/>
  <c r="BL564" i="9"/>
  <c r="AS564" i="9"/>
  <c r="AR564" i="9"/>
  <c r="BC568" i="9"/>
  <c r="BB568" i="9"/>
  <c r="AV568" i="9"/>
  <c r="AT568" i="9"/>
  <c r="AU568" i="9"/>
  <c r="BC567" i="9"/>
  <c r="BB567" i="9"/>
  <c r="AV567" i="9"/>
  <c r="AT567" i="9"/>
  <c r="AU567" i="9"/>
  <c r="C564" i="9"/>
  <c r="AW517" i="9"/>
  <c r="BD517" i="9"/>
  <c r="BI517" i="9"/>
  <c r="BM517" i="9"/>
  <c r="BN517" i="9"/>
  <c r="AY517" i="9"/>
  <c r="BK517" i="9"/>
  <c r="AZ517" i="9"/>
  <c r="BL517" i="9"/>
  <c r="AX517" i="9"/>
  <c r="BJ517" i="9"/>
  <c r="AS517" i="9"/>
  <c r="AE517" i="9"/>
  <c r="F517" i="9"/>
  <c r="AW518" i="9"/>
  <c r="BD518" i="9"/>
  <c r="BI518" i="9"/>
  <c r="BM518" i="9"/>
  <c r="BN518" i="9"/>
  <c r="AX518" i="9"/>
  <c r="BJ518" i="9"/>
  <c r="AY518" i="9"/>
  <c r="BK518" i="9"/>
  <c r="AZ518" i="9"/>
  <c r="BL518" i="9"/>
  <c r="AS518" i="9"/>
  <c r="AE518" i="9"/>
  <c r="F518" i="9"/>
  <c r="AW519" i="9"/>
  <c r="BD519" i="9"/>
  <c r="BI519" i="9"/>
  <c r="BM519" i="9"/>
  <c r="BN519" i="9"/>
  <c r="AX519" i="9"/>
  <c r="BJ519" i="9"/>
  <c r="AY519" i="9"/>
  <c r="BK519" i="9"/>
  <c r="AZ519" i="9"/>
  <c r="BL519" i="9"/>
  <c r="AS519" i="9"/>
  <c r="AE519" i="9"/>
  <c r="F519" i="9"/>
  <c r="AW520" i="9"/>
  <c r="BD520" i="9"/>
  <c r="BI520" i="9"/>
  <c r="BM520" i="9"/>
  <c r="BN520" i="9"/>
  <c r="AX520" i="9"/>
  <c r="BJ520" i="9"/>
  <c r="AY520" i="9"/>
  <c r="BK520" i="9"/>
  <c r="AZ520" i="9"/>
  <c r="BL520" i="9"/>
  <c r="AS520" i="9"/>
  <c r="AE520" i="9"/>
  <c r="F520" i="9"/>
  <c r="AW521" i="9"/>
  <c r="BD521" i="9"/>
  <c r="BI521" i="9"/>
  <c r="BM521" i="9"/>
  <c r="BN521" i="9"/>
  <c r="AX521" i="9"/>
  <c r="BJ521" i="9"/>
  <c r="AY521" i="9"/>
  <c r="BK521" i="9"/>
  <c r="AZ521" i="9"/>
  <c r="BL521" i="9"/>
  <c r="AS521" i="9"/>
  <c r="AE521" i="9"/>
  <c r="F521" i="9"/>
  <c r="AW522" i="9"/>
  <c r="BD522" i="9"/>
  <c r="BI522" i="9"/>
  <c r="BM522" i="9"/>
  <c r="BN522" i="9"/>
  <c r="AX522" i="9"/>
  <c r="BJ522" i="9"/>
  <c r="AY522" i="9"/>
  <c r="BK522" i="9"/>
  <c r="AZ522" i="9"/>
  <c r="BL522" i="9"/>
  <c r="AS522" i="9"/>
  <c r="AE522" i="9"/>
  <c r="F522" i="9"/>
  <c r="AW523" i="9"/>
  <c r="BD523" i="9"/>
  <c r="BI523" i="9"/>
  <c r="BM523" i="9"/>
  <c r="BN523" i="9"/>
  <c r="AX523" i="9"/>
  <c r="BJ523" i="9"/>
  <c r="AY523" i="9"/>
  <c r="BK523" i="9"/>
  <c r="AZ523" i="9"/>
  <c r="BL523" i="9"/>
  <c r="AS523" i="9"/>
  <c r="AE523" i="9"/>
  <c r="F523" i="9"/>
  <c r="AW524" i="9"/>
  <c r="BD524" i="9"/>
  <c r="BI524" i="9"/>
  <c r="BM524" i="9"/>
  <c r="BN524" i="9"/>
  <c r="AX524" i="9"/>
  <c r="BJ524" i="9"/>
  <c r="AY524" i="9"/>
  <c r="BK524" i="9"/>
  <c r="AZ524" i="9"/>
  <c r="BL524" i="9"/>
  <c r="AS524" i="9"/>
  <c r="AE524" i="9"/>
  <c r="F524" i="9"/>
  <c r="AW525" i="9"/>
  <c r="BD525" i="9"/>
  <c r="BI525" i="9"/>
  <c r="BM525" i="9"/>
  <c r="BN525" i="9"/>
  <c r="AX525" i="9"/>
  <c r="BJ525" i="9"/>
  <c r="AY525" i="9"/>
  <c r="BK525" i="9"/>
  <c r="AZ525" i="9"/>
  <c r="BL525" i="9"/>
  <c r="AS525" i="9"/>
  <c r="AE525" i="9"/>
  <c r="F525" i="9"/>
  <c r="AW526" i="9"/>
  <c r="BD526" i="9"/>
  <c r="BI526" i="9"/>
  <c r="BM526" i="9"/>
  <c r="BN526" i="9"/>
  <c r="AX526" i="9"/>
  <c r="BJ526" i="9"/>
  <c r="AY526" i="9"/>
  <c r="BK526" i="9"/>
  <c r="AZ526" i="9"/>
  <c r="BL526" i="9"/>
  <c r="AS526" i="9"/>
  <c r="AE526" i="9"/>
  <c r="F526" i="9"/>
  <c r="AW527" i="9"/>
  <c r="BD527" i="9"/>
  <c r="BI527" i="9"/>
  <c r="BM527" i="9"/>
  <c r="BN527" i="9"/>
  <c r="AX527" i="9"/>
  <c r="BJ527" i="9"/>
  <c r="AY527" i="9"/>
  <c r="BK527" i="9"/>
  <c r="AZ527" i="9"/>
  <c r="BL527" i="9"/>
  <c r="AS527" i="9"/>
  <c r="AE527" i="9"/>
  <c r="F527" i="9"/>
  <c r="AW528" i="9"/>
  <c r="BD528" i="9"/>
  <c r="BI528" i="9"/>
  <c r="BM528" i="9"/>
  <c r="BN528" i="9"/>
  <c r="AX528" i="9"/>
  <c r="BJ528" i="9"/>
  <c r="AY528" i="9"/>
  <c r="BK528" i="9"/>
  <c r="AZ528" i="9"/>
  <c r="BL528" i="9"/>
  <c r="AS528" i="9"/>
  <c r="AE528" i="9"/>
  <c r="F528" i="9"/>
  <c r="AW529" i="9"/>
  <c r="BD529" i="9"/>
  <c r="BI529" i="9"/>
  <c r="BM529" i="9"/>
  <c r="BN529" i="9"/>
  <c r="AX529" i="9"/>
  <c r="BJ529" i="9"/>
  <c r="AY529" i="9"/>
  <c r="BK529" i="9"/>
  <c r="AZ529" i="9"/>
  <c r="BL529" i="9"/>
  <c r="AS529" i="9"/>
  <c r="AE529" i="9"/>
  <c r="F529" i="9"/>
  <c r="AW530" i="9"/>
  <c r="BD530" i="9"/>
  <c r="BI530" i="9"/>
  <c r="BM530" i="9"/>
  <c r="BN530" i="9"/>
  <c r="AX530" i="9"/>
  <c r="BJ530" i="9"/>
  <c r="AY530" i="9"/>
  <c r="BK530" i="9"/>
  <c r="AZ530" i="9"/>
  <c r="BL530" i="9"/>
  <c r="AS530" i="9"/>
  <c r="AE530" i="9"/>
  <c r="F530" i="9"/>
  <c r="AW531" i="9"/>
  <c r="BD531" i="9"/>
  <c r="BI531" i="9"/>
  <c r="BM531" i="9"/>
  <c r="BN531" i="9"/>
  <c r="AX531" i="9"/>
  <c r="BJ531" i="9"/>
  <c r="AY531" i="9"/>
  <c r="BK531" i="9"/>
  <c r="AZ531" i="9"/>
  <c r="BL531" i="9"/>
  <c r="AS531" i="9"/>
  <c r="AE531" i="9"/>
  <c r="F531" i="9"/>
  <c r="AW532" i="9"/>
  <c r="BD532" i="9"/>
  <c r="BI532" i="9"/>
  <c r="BM532" i="9"/>
  <c r="BN532" i="9"/>
  <c r="AX532" i="9"/>
  <c r="BJ532" i="9"/>
  <c r="AY532" i="9"/>
  <c r="BK532" i="9"/>
  <c r="AZ532" i="9"/>
  <c r="BL532" i="9"/>
  <c r="AS532" i="9"/>
  <c r="AE532" i="9"/>
  <c r="F532" i="9"/>
  <c r="AW533" i="9"/>
  <c r="BD533" i="9"/>
  <c r="BI533" i="9"/>
  <c r="BM533" i="9"/>
  <c r="BN533" i="9"/>
  <c r="AX533" i="9"/>
  <c r="BJ533" i="9"/>
  <c r="AY533" i="9"/>
  <c r="BK533" i="9"/>
  <c r="AZ533" i="9"/>
  <c r="BL533" i="9"/>
  <c r="AS533" i="9"/>
  <c r="AE533" i="9"/>
  <c r="F533" i="9"/>
  <c r="AW534" i="9"/>
  <c r="BD534" i="9"/>
  <c r="BI534" i="9"/>
  <c r="BM534" i="9"/>
  <c r="BN534" i="9"/>
  <c r="AX534" i="9"/>
  <c r="BJ534" i="9"/>
  <c r="AY534" i="9"/>
  <c r="BK534" i="9"/>
  <c r="AZ534" i="9"/>
  <c r="BL534" i="9"/>
  <c r="AS534" i="9"/>
  <c r="AE534" i="9"/>
  <c r="F534" i="9"/>
  <c r="AW535" i="9"/>
  <c r="BD535" i="9"/>
  <c r="BI535" i="9"/>
  <c r="BM535" i="9"/>
  <c r="BN535" i="9"/>
  <c r="AX535" i="9"/>
  <c r="BJ535" i="9"/>
  <c r="AY535" i="9"/>
  <c r="BK535" i="9"/>
  <c r="AZ535" i="9"/>
  <c r="BL535" i="9"/>
  <c r="AS535" i="9"/>
  <c r="AE535" i="9"/>
  <c r="F535" i="9"/>
  <c r="AW536" i="9"/>
  <c r="BD536" i="9"/>
  <c r="BI536" i="9"/>
  <c r="BB536" i="9"/>
  <c r="BM536" i="9"/>
  <c r="BC536" i="9"/>
  <c r="BN536" i="9"/>
  <c r="AX536" i="9"/>
  <c r="BJ536" i="9"/>
  <c r="AY536" i="9"/>
  <c r="BK536" i="9"/>
  <c r="AZ536" i="9"/>
  <c r="BL536" i="9"/>
  <c r="AS536" i="9"/>
  <c r="AE536" i="9"/>
  <c r="F536" i="9"/>
  <c r="AW537" i="9"/>
  <c r="BD537" i="9"/>
  <c r="BI537" i="9"/>
  <c r="BB537" i="9"/>
  <c r="BC537" i="9"/>
  <c r="BM537" i="9"/>
  <c r="BN537" i="9"/>
  <c r="AX537" i="9"/>
  <c r="BJ537" i="9"/>
  <c r="AY537" i="9"/>
  <c r="BK537" i="9"/>
  <c r="AZ537" i="9"/>
  <c r="BL537" i="9"/>
  <c r="AS537" i="9"/>
  <c r="AE537" i="9"/>
  <c r="F537" i="9"/>
  <c r="AW538" i="9"/>
  <c r="BD538" i="9"/>
  <c r="BI538" i="9"/>
  <c r="BM538" i="9"/>
  <c r="BN538" i="9"/>
  <c r="AX538" i="9"/>
  <c r="BJ538" i="9"/>
  <c r="AY538" i="9"/>
  <c r="BK538" i="9"/>
  <c r="AZ538" i="9"/>
  <c r="BL538" i="9"/>
  <c r="AS538" i="9"/>
  <c r="AE538" i="9"/>
  <c r="F538" i="9"/>
  <c r="AW539" i="9"/>
  <c r="BD539" i="9"/>
  <c r="BI539" i="9"/>
  <c r="BM539" i="9"/>
  <c r="BN539" i="9"/>
  <c r="AX539" i="9"/>
  <c r="BJ539" i="9"/>
  <c r="AY539" i="9"/>
  <c r="BK539" i="9"/>
  <c r="AZ539" i="9"/>
  <c r="BL539" i="9"/>
  <c r="AS539" i="9"/>
  <c r="AE539" i="9"/>
  <c r="F539" i="9"/>
  <c r="AW540" i="9"/>
  <c r="BD540" i="9"/>
  <c r="BI540" i="9"/>
  <c r="BM540" i="9"/>
  <c r="BN540" i="9"/>
  <c r="AX540" i="9"/>
  <c r="BJ540" i="9"/>
  <c r="AY540" i="9"/>
  <c r="BK540" i="9"/>
  <c r="AZ540" i="9"/>
  <c r="BL540" i="9"/>
  <c r="AS540" i="9"/>
  <c r="AE540" i="9"/>
  <c r="F540" i="9"/>
  <c r="AW541" i="9"/>
  <c r="BD541" i="9"/>
  <c r="BI541" i="9"/>
  <c r="BM541" i="9"/>
  <c r="BN541" i="9"/>
  <c r="AX541" i="9"/>
  <c r="BJ541" i="9"/>
  <c r="AY541" i="9"/>
  <c r="BK541" i="9"/>
  <c r="AZ541" i="9"/>
  <c r="BL541" i="9"/>
  <c r="AS541" i="9"/>
  <c r="AE541" i="9"/>
  <c r="F541" i="9"/>
  <c r="AW542" i="9"/>
  <c r="BD542" i="9"/>
  <c r="BI542" i="9"/>
  <c r="BM542" i="9"/>
  <c r="BN542" i="9"/>
  <c r="AX542" i="9"/>
  <c r="BJ542" i="9"/>
  <c r="AY542" i="9"/>
  <c r="BK542" i="9"/>
  <c r="AZ542" i="9"/>
  <c r="BL542" i="9"/>
  <c r="AS542" i="9"/>
  <c r="AE542" i="9"/>
  <c r="F542" i="9"/>
  <c r="AW543" i="9"/>
  <c r="BD543" i="9"/>
  <c r="BI543" i="9"/>
  <c r="BM543" i="9"/>
  <c r="BN543" i="9"/>
  <c r="AX543" i="9"/>
  <c r="BJ543" i="9"/>
  <c r="AY543" i="9"/>
  <c r="BK543" i="9"/>
  <c r="AZ543" i="9"/>
  <c r="BL543" i="9"/>
  <c r="AS543" i="9"/>
  <c r="AE543" i="9"/>
  <c r="F543" i="9"/>
  <c r="AW544" i="9"/>
  <c r="BD544" i="9"/>
  <c r="BI544" i="9"/>
  <c r="BM544" i="9"/>
  <c r="BN544" i="9"/>
  <c r="AX544" i="9"/>
  <c r="BJ544" i="9"/>
  <c r="AY544" i="9"/>
  <c r="BK544" i="9"/>
  <c r="AZ544" i="9"/>
  <c r="BL544" i="9"/>
  <c r="AS544" i="9"/>
  <c r="AE544" i="9"/>
  <c r="F544" i="9"/>
  <c r="AW545" i="9"/>
  <c r="BD545" i="9"/>
  <c r="BI545" i="9"/>
  <c r="BM545" i="9"/>
  <c r="BN545" i="9"/>
  <c r="AX545" i="9"/>
  <c r="BJ545" i="9"/>
  <c r="AY545" i="9"/>
  <c r="BK545" i="9"/>
  <c r="AZ545" i="9"/>
  <c r="BL545" i="9"/>
  <c r="AS545" i="9"/>
  <c r="AE545" i="9"/>
  <c r="F545" i="9"/>
  <c r="AW546" i="9"/>
  <c r="BD546" i="9"/>
  <c r="BI546" i="9"/>
  <c r="BM546" i="9"/>
  <c r="BN546" i="9"/>
  <c r="AX546" i="9"/>
  <c r="BJ546" i="9"/>
  <c r="AY546" i="9"/>
  <c r="BK546" i="9"/>
  <c r="AZ546" i="9"/>
  <c r="BL546" i="9"/>
  <c r="AS546" i="9"/>
  <c r="AE546" i="9"/>
  <c r="F546" i="9"/>
  <c r="AW547" i="9"/>
  <c r="BD547" i="9"/>
  <c r="BI547" i="9"/>
  <c r="BM547" i="9"/>
  <c r="BN547" i="9"/>
  <c r="AX547" i="9"/>
  <c r="BJ547" i="9"/>
  <c r="AY547" i="9"/>
  <c r="BK547" i="9"/>
  <c r="AZ547" i="9"/>
  <c r="BL547" i="9"/>
  <c r="AS547" i="9"/>
  <c r="AE547" i="9"/>
  <c r="F547" i="9"/>
  <c r="AW548" i="9"/>
  <c r="BD548" i="9"/>
  <c r="BI548" i="9"/>
  <c r="BM548" i="9"/>
  <c r="BN548" i="9"/>
  <c r="AX548" i="9"/>
  <c r="BJ548" i="9"/>
  <c r="AY548" i="9"/>
  <c r="BK548" i="9"/>
  <c r="AZ548" i="9"/>
  <c r="BL548" i="9"/>
  <c r="AS548" i="9"/>
  <c r="AE548" i="9"/>
  <c r="F548" i="9"/>
  <c r="AW549" i="9"/>
  <c r="BD549" i="9"/>
  <c r="BI549" i="9"/>
  <c r="BM549" i="9"/>
  <c r="BN549" i="9"/>
  <c r="AX549" i="9"/>
  <c r="BJ549" i="9"/>
  <c r="AY549" i="9"/>
  <c r="BK549" i="9"/>
  <c r="AZ549" i="9"/>
  <c r="BL549" i="9"/>
  <c r="AS549" i="9"/>
  <c r="AE549" i="9"/>
  <c r="F549" i="9"/>
  <c r="AW550" i="9"/>
  <c r="BD550" i="9"/>
  <c r="BI550" i="9"/>
  <c r="BM550" i="9"/>
  <c r="BN550" i="9"/>
  <c r="AX550" i="9"/>
  <c r="BJ550" i="9"/>
  <c r="AY550" i="9"/>
  <c r="BK550" i="9"/>
  <c r="AZ550" i="9"/>
  <c r="BL550" i="9"/>
  <c r="AS550" i="9"/>
  <c r="AE550" i="9"/>
  <c r="F550" i="9"/>
  <c r="AW551" i="9"/>
  <c r="BD551" i="9"/>
  <c r="BI551" i="9"/>
  <c r="BM551" i="9"/>
  <c r="BN551" i="9"/>
  <c r="AX551" i="9"/>
  <c r="BJ551" i="9"/>
  <c r="AY551" i="9"/>
  <c r="BK551" i="9"/>
  <c r="AZ551" i="9"/>
  <c r="BL551" i="9"/>
  <c r="AS551" i="9"/>
  <c r="AE551" i="9"/>
  <c r="F551" i="9"/>
  <c r="AW552" i="9"/>
  <c r="BD552" i="9"/>
  <c r="BI552" i="9"/>
  <c r="BM552" i="9"/>
  <c r="BN552" i="9"/>
  <c r="AX552" i="9"/>
  <c r="BJ552" i="9"/>
  <c r="AY552" i="9"/>
  <c r="BK552" i="9"/>
  <c r="AZ552" i="9"/>
  <c r="BL552" i="9"/>
  <c r="AS552" i="9"/>
  <c r="AE552" i="9"/>
  <c r="F552" i="9"/>
  <c r="AW553" i="9"/>
  <c r="BD553" i="9"/>
  <c r="BI553" i="9"/>
  <c r="BM553" i="9"/>
  <c r="BN553" i="9"/>
  <c r="AX553" i="9"/>
  <c r="BJ553" i="9"/>
  <c r="AY553" i="9"/>
  <c r="BK553" i="9"/>
  <c r="AZ553" i="9"/>
  <c r="BL553" i="9"/>
  <c r="AS553" i="9"/>
  <c r="AE553" i="9"/>
  <c r="F553" i="9"/>
  <c r="BB553" i="9"/>
  <c r="BC553" i="9"/>
  <c r="AV553" i="9"/>
  <c r="AT553" i="9"/>
  <c r="AU553" i="9"/>
  <c r="AR553" i="9"/>
  <c r="BB552" i="9"/>
  <c r="BC552" i="9"/>
  <c r="BB551" i="9"/>
  <c r="BC551" i="9"/>
  <c r="BB550" i="9"/>
  <c r="BC550" i="9"/>
  <c r="BB549" i="9"/>
  <c r="BC549" i="9"/>
  <c r="BB548" i="9"/>
  <c r="BC548" i="9"/>
  <c r="BB547" i="9"/>
  <c r="BC547" i="9"/>
  <c r="BB546" i="9"/>
  <c r="BC546" i="9"/>
  <c r="BB545" i="9"/>
  <c r="BC545" i="9"/>
  <c r="BB544" i="9"/>
  <c r="BC544" i="9"/>
  <c r="BB543" i="9"/>
  <c r="BC543" i="9"/>
  <c r="BB542" i="9"/>
  <c r="BC542" i="9"/>
  <c r="BB541" i="9"/>
  <c r="BC541" i="9"/>
  <c r="BB540" i="9"/>
  <c r="BC540" i="9"/>
  <c r="BB539" i="9"/>
  <c r="BC539" i="9"/>
  <c r="BB538" i="9"/>
  <c r="BC538" i="9"/>
  <c r="BB535" i="9"/>
  <c r="BC535" i="9"/>
  <c r="BB534" i="9"/>
  <c r="BC534" i="9"/>
  <c r="BB533" i="9"/>
  <c r="BC533" i="9"/>
  <c r="BB532" i="9"/>
  <c r="BC532" i="9"/>
  <c r="BB531" i="9"/>
  <c r="BC531" i="9"/>
  <c r="BB530" i="9"/>
  <c r="BC530" i="9"/>
  <c r="BB529" i="9"/>
  <c r="BC529" i="9"/>
  <c r="AF517" i="9"/>
  <c r="AF518" i="9"/>
  <c r="AF519" i="9"/>
  <c r="AF520" i="9"/>
  <c r="AF521" i="9"/>
  <c r="AF522" i="9"/>
  <c r="AF523" i="9"/>
  <c r="AF524" i="9"/>
  <c r="AF525" i="9"/>
  <c r="AF526" i="9"/>
  <c r="AF527" i="9"/>
  <c r="AF528" i="9"/>
  <c r="AF529" i="9"/>
  <c r="AF530" i="9"/>
  <c r="AF531" i="9"/>
  <c r="AF532" i="9"/>
  <c r="AF533" i="9"/>
  <c r="AF534" i="9"/>
  <c r="AF535" i="9"/>
  <c r="AF536" i="9"/>
  <c r="AF537" i="9"/>
  <c r="AF538" i="9"/>
  <c r="AF539" i="9"/>
  <c r="AF540" i="9"/>
  <c r="AF541" i="9"/>
  <c r="AF542" i="9"/>
  <c r="AF543" i="9"/>
  <c r="AF544" i="9"/>
  <c r="AF545" i="9"/>
  <c r="AF546" i="9"/>
  <c r="AF547" i="9"/>
  <c r="AF548" i="9"/>
  <c r="AF549" i="9"/>
  <c r="AF550" i="9"/>
  <c r="AF551" i="9"/>
  <c r="AF552" i="9"/>
  <c r="AF553" i="9"/>
  <c r="AH553" i="9"/>
  <c r="AG553" i="9"/>
  <c r="AV552" i="9"/>
  <c r="AT552" i="9"/>
  <c r="AU552" i="9"/>
  <c r="AR552" i="9"/>
  <c r="AH552" i="9"/>
  <c r="AG552" i="9"/>
  <c r="AV551" i="9"/>
  <c r="AT551" i="9"/>
  <c r="AU551" i="9"/>
  <c r="AR551" i="9"/>
  <c r="AH551" i="9"/>
  <c r="AG551" i="9"/>
  <c r="AV550" i="9"/>
  <c r="AT550" i="9"/>
  <c r="AU550" i="9"/>
  <c r="AR550" i="9"/>
  <c r="AH550" i="9"/>
  <c r="AG550" i="9"/>
  <c r="AV549" i="9"/>
  <c r="AT549" i="9"/>
  <c r="AU549" i="9"/>
  <c r="AR549" i="9"/>
  <c r="AH549" i="9"/>
  <c r="AG549" i="9"/>
  <c r="AV548" i="9"/>
  <c r="AT548" i="9"/>
  <c r="AU548" i="9"/>
  <c r="AR548" i="9"/>
  <c r="AH548" i="9"/>
  <c r="AG548" i="9"/>
  <c r="AV547" i="9"/>
  <c r="AT547" i="9"/>
  <c r="AU547" i="9"/>
  <c r="AR547" i="9"/>
  <c r="AH547" i="9"/>
  <c r="AG547" i="9"/>
  <c r="AV546" i="9"/>
  <c r="AT546" i="9"/>
  <c r="AU546" i="9"/>
  <c r="AR546" i="9"/>
  <c r="AH546" i="9"/>
  <c r="AG546" i="9"/>
  <c r="AV545" i="9"/>
  <c r="AT545" i="9"/>
  <c r="AU545" i="9"/>
  <c r="AR545" i="9"/>
  <c r="AH545" i="9"/>
  <c r="AG545" i="9"/>
  <c r="AV544" i="9"/>
  <c r="AT544" i="9"/>
  <c r="AU544" i="9"/>
  <c r="AR544" i="9"/>
  <c r="AH544" i="9"/>
  <c r="AG544" i="9"/>
  <c r="AV543" i="9"/>
  <c r="AT543" i="9"/>
  <c r="AU543" i="9"/>
  <c r="AR543" i="9"/>
  <c r="AH543" i="9"/>
  <c r="AG543" i="9"/>
  <c r="AV542" i="9"/>
  <c r="AT542" i="9"/>
  <c r="AU542" i="9"/>
  <c r="AR542" i="9"/>
  <c r="AH542" i="9"/>
  <c r="AG542" i="9"/>
  <c r="AV541" i="9"/>
  <c r="AT541" i="9"/>
  <c r="AU541" i="9"/>
  <c r="AR541" i="9"/>
  <c r="AH541" i="9"/>
  <c r="AG541" i="9"/>
  <c r="AV540" i="9"/>
  <c r="AT540" i="9"/>
  <c r="AU540" i="9"/>
  <c r="AR540" i="9"/>
  <c r="AH540" i="9"/>
  <c r="AG540" i="9"/>
  <c r="AV539" i="9"/>
  <c r="AT539" i="9"/>
  <c r="AU539" i="9"/>
  <c r="AR539" i="9"/>
  <c r="AH539" i="9"/>
  <c r="AG539" i="9"/>
  <c r="AV538" i="9"/>
  <c r="AT538" i="9"/>
  <c r="AU538" i="9"/>
  <c r="AR538" i="9"/>
  <c r="AH538" i="9"/>
  <c r="AG538" i="9"/>
  <c r="AV537" i="9"/>
  <c r="AT537" i="9"/>
  <c r="AU537" i="9"/>
  <c r="AR537" i="9"/>
  <c r="AH537" i="9"/>
  <c r="AG537" i="9"/>
  <c r="AV536" i="9"/>
  <c r="AT536" i="9"/>
  <c r="AU536" i="9"/>
  <c r="AR536" i="9"/>
  <c r="AH536" i="9"/>
  <c r="AG536" i="9"/>
  <c r="AV535" i="9"/>
  <c r="AT535" i="9"/>
  <c r="AU535" i="9"/>
  <c r="AR535" i="9"/>
  <c r="AH535" i="9"/>
  <c r="AG535" i="9"/>
  <c r="AV534" i="9"/>
  <c r="AT534" i="9"/>
  <c r="AU534" i="9"/>
  <c r="AR534" i="9"/>
  <c r="AH534" i="9"/>
  <c r="AG534" i="9"/>
  <c r="AV533" i="9"/>
  <c r="AT533" i="9"/>
  <c r="AU533" i="9"/>
  <c r="AR533" i="9"/>
  <c r="AH533" i="9"/>
  <c r="AG533" i="9"/>
  <c r="AV532" i="9"/>
  <c r="AT532" i="9"/>
  <c r="AU532" i="9"/>
  <c r="AR532" i="9"/>
  <c r="AH532" i="9"/>
  <c r="AG532" i="9"/>
  <c r="AV531" i="9"/>
  <c r="AT531" i="9"/>
  <c r="AU531" i="9"/>
  <c r="AR531" i="9"/>
  <c r="AH531" i="9"/>
  <c r="AG531" i="9"/>
  <c r="AV530" i="9"/>
  <c r="AT530" i="9"/>
  <c r="AU530" i="9"/>
  <c r="AR530" i="9"/>
  <c r="AH530" i="9"/>
  <c r="AG530" i="9"/>
  <c r="AV529" i="9"/>
  <c r="AT529" i="9"/>
  <c r="AU529" i="9"/>
  <c r="AR529" i="9"/>
  <c r="AH529" i="9"/>
  <c r="AG529" i="9"/>
  <c r="AV528" i="9"/>
  <c r="AT528" i="9"/>
  <c r="AU528" i="9"/>
  <c r="AR528" i="9"/>
  <c r="AH528" i="9"/>
  <c r="AG528" i="9"/>
  <c r="AV527" i="9"/>
  <c r="AT527" i="9"/>
  <c r="AU527" i="9"/>
  <c r="AR527" i="9"/>
  <c r="AH527" i="9"/>
  <c r="AG527" i="9"/>
  <c r="AV526" i="9"/>
  <c r="AT526" i="9"/>
  <c r="AU526" i="9"/>
  <c r="AR526" i="9"/>
  <c r="AH526" i="9"/>
  <c r="AG526" i="9"/>
  <c r="AV525" i="9"/>
  <c r="AT525" i="9"/>
  <c r="AU525" i="9"/>
  <c r="AR525" i="9"/>
  <c r="AH525" i="9"/>
  <c r="AG525" i="9"/>
  <c r="AV524" i="9"/>
  <c r="AT524" i="9"/>
  <c r="AU524" i="9"/>
  <c r="AR524" i="9"/>
  <c r="AH524" i="9"/>
  <c r="AG524" i="9"/>
  <c r="AV523" i="9"/>
  <c r="AT523" i="9"/>
  <c r="AU523" i="9"/>
  <c r="AR523" i="9"/>
  <c r="AH523" i="9"/>
  <c r="AG523" i="9"/>
  <c r="AV522" i="9"/>
  <c r="AT522" i="9"/>
  <c r="AU522" i="9"/>
  <c r="AR522" i="9"/>
  <c r="AH522" i="9"/>
  <c r="AG522" i="9"/>
  <c r="AV521" i="9"/>
  <c r="AT521" i="9"/>
  <c r="AU521" i="9"/>
  <c r="AR521" i="9"/>
  <c r="AH521" i="9"/>
  <c r="AG521" i="9"/>
  <c r="AV520" i="9"/>
  <c r="AT520" i="9"/>
  <c r="AU520" i="9"/>
  <c r="AR520" i="9"/>
  <c r="AH520" i="9"/>
  <c r="AG520" i="9"/>
  <c r="AV519" i="9"/>
  <c r="AT519" i="9"/>
  <c r="AU519" i="9"/>
  <c r="AR519" i="9"/>
  <c r="AV518" i="9"/>
  <c r="AT518" i="9"/>
  <c r="AU518" i="9"/>
  <c r="AR518" i="9"/>
  <c r="AV517" i="9"/>
  <c r="AT517" i="9"/>
  <c r="AU517" i="9"/>
  <c r="AR517" i="9"/>
  <c r="BN516" i="9"/>
  <c r="BM516" i="9"/>
  <c r="AZ516" i="9"/>
  <c r="BL516" i="9"/>
  <c r="AY516" i="9"/>
  <c r="BK516" i="9"/>
  <c r="AX516" i="9"/>
  <c r="BJ516" i="9"/>
  <c r="AW516" i="9"/>
  <c r="BD516" i="9"/>
  <c r="BI516" i="9"/>
  <c r="BC516" i="9"/>
  <c r="BB516" i="9"/>
  <c r="AS516" i="9"/>
  <c r="AV516" i="9"/>
  <c r="AT516" i="9"/>
  <c r="AU516" i="9"/>
  <c r="AR516" i="9"/>
  <c r="AH519" i="9"/>
  <c r="AG519" i="9"/>
  <c r="AH518" i="9"/>
  <c r="AG518" i="9"/>
  <c r="AH517" i="9"/>
  <c r="AG517" i="9"/>
  <c r="BB566" i="9"/>
  <c r="BC566" i="9"/>
  <c r="BB565" i="9"/>
  <c r="BC565" i="9"/>
  <c r="BB564" i="9"/>
  <c r="BC564" i="9"/>
  <c r="AT566" i="9"/>
  <c r="AU566" i="9"/>
  <c r="AT565" i="9"/>
  <c r="AU565" i="9"/>
  <c r="AT564" i="9"/>
  <c r="AU564" i="9"/>
  <c r="AV564" i="9"/>
  <c r="AV566" i="9"/>
  <c r="AV565" i="9"/>
  <c r="F10" i="19"/>
  <c r="F9" i="19"/>
  <c r="F8" i="19"/>
  <c r="F7" i="19"/>
  <c r="F6" i="19"/>
  <c r="F5" i="19"/>
  <c r="F4" i="19"/>
  <c r="O513" i="9"/>
  <c r="S512" i="9"/>
  <c r="R512" i="9"/>
  <c r="Q512" i="9"/>
  <c r="P512" i="9"/>
  <c r="O512" i="9"/>
  <c r="F49" i="9"/>
  <c r="C49" i="9"/>
  <c r="B49" i="9"/>
  <c r="F48" i="9"/>
  <c r="C48" i="9"/>
  <c r="B48" i="9"/>
  <c r="F47" i="9"/>
  <c r="C47" i="9"/>
  <c r="B47" i="9"/>
  <c r="F46" i="9"/>
  <c r="C46" i="9"/>
  <c r="B46" i="9"/>
  <c r="F45" i="9"/>
  <c r="C45" i="9"/>
  <c r="B45" i="9"/>
  <c r="F44" i="9"/>
  <c r="C44" i="9"/>
  <c r="B44" i="9"/>
  <c r="F43" i="9"/>
  <c r="C43" i="9"/>
  <c r="B43" i="9"/>
  <c r="F42" i="9"/>
  <c r="C42" i="9"/>
  <c r="B42" i="9"/>
  <c r="F41" i="9"/>
  <c r="C41" i="9"/>
  <c r="B41" i="9"/>
  <c r="F40" i="9"/>
  <c r="C40" i="9"/>
  <c r="B40" i="9"/>
  <c r="F39" i="9"/>
  <c r="C39" i="9"/>
  <c r="B39" i="9"/>
  <c r="F38" i="9"/>
  <c r="C38" i="9"/>
  <c r="B38" i="9"/>
  <c r="F37" i="9"/>
  <c r="C37" i="9"/>
  <c r="B37" i="9"/>
  <c r="B36" i="9"/>
  <c r="B21" i="9"/>
  <c r="B22" i="9"/>
  <c r="C22" i="9"/>
  <c r="B23" i="9"/>
  <c r="C23" i="9"/>
  <c r="F23" i="9"/>
  <c r="B24" i="9"/>
  <c r="C24" i="9"/>
  <c r="F24" i="9"/>
  <c r="B25" i="9"/>
  <c r="C25" i="9"/>
  <c r="F25" i="9"/>
  <c r="B26" i="9"/>
  <c r="C26" i="9"/>
  <c r="F26" i="9"/>
  <c r="B27" i="9"/>
  <c r="C27" i="9"/>
  <c r="F27" i="9"/>
  <c r="B28" i="9"/>
  <c r="C28" i="9"/>
  <c r="F28" i="9"/>
  <c r="B29" i="9"/>
  <c r="C29" i="9"/>
  <c r="F29" i="9"/>
  <c r="B30" i="9"/>
  <c r="C30" i="9"/>
  <c r="F30" i="9"/>
  <c r="B31" i="9"/>
  <c r="C31" i="9"/>
  <c r="F31" i="9"/>
  <c r="B32" i="9"/>
  <c r="C32" i="9"/>
  <c r="F32" i="9"/>
  <c r="B33" i="9"/>
  <c r="C33" i="9"/>
  <c r="F33" i="9"/>
  <c r="B34" i="9"/>
  <c r="C34" i="9"/>
  <c r="F34" i="9"/>
  <c r="F22" i="9"/>
  <c r="R11" i="19"/>
  <c r="R12" i="19"/>
</calcChain>
</file>

<file path=xl/sharedStrings.xml><?xml version="1.0" encoding="utf-8"?>
<sst xmlns="http://schemas.openxmlformats.org/spreadsheetml/2006/main" count="1135" uniqueCount="336">
  <si>
    <t>Length</t>
  </si>
  <si>
    <t>Channel</t>
  </si>
  <si>
    <t>Freq</t>
  </si>
  <si>
    <t>Column ID</t>
  </si>
  <si>
    <t>Comment</t>
  </si>
  <si>
    <t>Control</t>
  </si>
  <si>
    <t>Amplitude</t>
  </si>
  <si>
    <t>Freq (Hz)</t>
  </si>
  <si>
    <t>on Control</t>
  </si>
  <si>
    <t>Function</t>
  </si>
  <si>
    <t>(dB)</t>
  </si>
  <si>
    <t>(1-8)</t>
  </si>
  <si>
    <t>(Beats)</t>
  </si>
  <si>
    <t>or Param</t>
  </si>
  <si>
    <t>DON'T USE ANY COMMAS!</t>
  </si>
  <si>
    <t>Assign sample rate (Hz)</t>
  </si>
  <si>
    <t>Assign bit rate (8 16 24 32)</t>
  </si>
  <si>
    <t>Pad before and after (s)</t>
  </si>
  <si>
    <t>Assign beats per minute</t>
  </si>
  <si>
    <t>Num</t>
  </si>
  <si>
    <t>Denom</t>
  </si>
  <si>
    <t xml:space="preserve"> </t>
  </si>
  <si>
    <t>Control Message</t>
  </si>
  <si>
    <t>Meaning</t>
  </si>
  <si>
    <t>Channel required?</t>
  </si>
  <si>
    <t>Length required?</t>
  </si>
  <si>
    <t>Amplitude required?</t>
  </si>
  <si>
    <t>Sequencer version</t>
  </si>
  <si>
    <t>sequencer10</t>
  </si>
  <si>
    <t>(from 18th Nov 2016)</t>
  </si>
  <si>
    <t>YES</t>
  </si>
  <si>
    <t>BLANK</t>
  </si>
  <si>
    <t>Amplitude - Decay - dB peak (in seconds)</t>
  </si>
  <si>
    <t>Amplitude - Decay - decay rate in dB/s</t>
  </si>
  <si>
    <t>Amplitude - Decay - reference frequency (Hz)</t>
  </si>
  <si>
    <t>Amplitude - Decay - power rule</t>
  </si>
  <si>
    <t>Amplitude - Tremolo - period in beats</t>
  </si>
  <si>
    <t>Amplitude - Tremolo - depth in dB (peak to trough)</t>
  </si>
  <si>
    <t>Typical Parameter (or freq)</t>
  </si>
  <si>
    <t>NOT USED (except sliding pitch on prev note)</t>
  </si>
  <si>
    <t>IMPLEMENTED?</t>
  </si>
  <si>
    <t>NOT YET</t>
  </si>
  <si>
    <t>Frequency - Noise Sample Length (make 0 to switch this off)</t>
  </si>
  <si>
    <t>Note is a rest. (Note will only play if freq&gt;0, length&gt;0 and control&gt;=0)</t>
  </si>
  <si>
    <t>Filter - TrapeziumPass - f1 (start ramp up)</t>
  </si>
  <si>
    <t>Filter - TrapeziumPass - f2 (end ramp up) - from f2 to f3 no filtering</t>
  </si>
  <si>
    <t>Filter - TrapeziumPass - decibel reduction below f1 and above f4</t>
  </si>
  <si>
    <t>Filter - TrapeziumPass - f3 (start ramp down)</t>
  </si>
  <si>
    <t>Filter - TrapeziumPass - f4 (end ramp down)</t>
  </si>
  <si>
    <t>ONCE PER CHANNEL</t>
  </si>
  <si>
    <t>OVERALL SETUP</t>
  </si>
  <si>
    <t>CHANNEL SETUP</t>
  </si>
  <si>
    <t>Use how many times</t>
  </si>
  <si>
    <t>ONCE PER FILE</t>
  </si>
  <si>
    <t>TRANSIENTLY</t>
  </si>
  <si>
    <t>Control Type</t>
  </si>
  <si>
    <t>Offset</t>
  </si>
  <si>
    <t>Bars</t>
  </si>
  <si>
    <t>X</t>
  </si>
  <si>
    <t>Count</t>
  </si>
  <si>
    <t>on</t>
  </si>
  <si>
    <t>each</t>
  </si>
  <si>
    <t>channel</t>
  </si>
  <si>
    <t>Frequency Multiplier in final wav</t>
  </si>
  <si>
    <t>COMMA (SPECIAL)</t>
  </si>
  <si>
    <t>Comma shift</t>
  </si>
  <si>
    <t>Cents</t>
  </si>
  <si>
    <t>Cumul Cents</t>
  </si>
  <si>
    <t>Note Name</t>
  </si>
  <si>
    <t>C4</t>
  </si>
  <si>
    <t>Sharps</t>
  </si>
  <si>
    <t>5-commas</t>
  </si>
  <si>
    <t>Octave Shift</t>
  </si>
  <si>
    <t>Note Label</t>
  </si>
  <si>
    <t>[</t>
  </si>
  <si>
    <t>/</t>
  </si>
  <si>
    <t>]</t>
  </si>
  <si>
    <t>F</t>
  </si>
  <si>
    <t>C</t>
  </si>
  <si>
    <t>G</t>
  </si>
  <si>
    <t>D</t>
  </si>
  <si>
    <t>A</t>
  </si>
  <si>
    <t>E</t>
  </si>
  <si>
    <t>B</t>
  </si>
  <si>
    <t>Fraction</t>
  </si>
  <si>
    <t>Note Label Reference</t>
  </si>
  <si>
    <t>Comma Reference</t>
  </si>
  <si>
    <t>Should only need to supply primes &gt; 5. Lower prime info recorded in other ways</t>
  </si>
  <si>
    <t>Comma Num</t>
  </si>
  <si>
    <t>Comma Denom</t>
  </si>
  <si>
    <t>Find Note</t>
  </si>
  <si>
    <t>Find Upper</t>
  </si>
  <si>
    <t>Find Lower</t>
  </si>
  <si>
    <t>Upper commas</t>
  </si>
  <si>
    <t>Lower commas</t>
  </si>
  <si>
    <t>Note Freq</t>
  </si>
  <si>
    <t>Octave Freq</t>
  </si>
  <si>
    <t>Sharps Freq</t>
  </si>
  <si>
    <t>5-comma Freq</t>
  </si>
  <si>
    <t>Upper commas freq</t>
  </si>
  <si>
    <t>Missing Comma Error</t>
  </si>
  <si>
    <t>Freq (dec)</t>
  </si>
  <si>
    <t>Lower commas freq</t>
  </si>
  <si>
    <t>Freq (cents)</t>
  </si>
  <si>
    <t>Octave Freq (cents)</t>
  </si>
  <si>
    <t>Freq (fraction)</t>
  </si>
  <si>
    <t>Waveform - Select Type (0 Sine / 1 Sawtooth / 2 Square / 3 Triangle / 4 Trapezium / 5 Square5 / 6 Square Random)</t>
  </si>
  <si>
    <t>Channel 1 Comma Timescale (s)</t>
  </si>
  <si>
    <t>Channel 1 Comma Timescale. Greater than 0 is a timescale in seconds. 0 for channel 1 play as normal (not commas). -1 for don't play channel 1. -2 for unnormalised comma version.</t>
  </si>
  <si>
    <t>1) Do cumulative comma shifts</t>
  </si>
  <si>
    <t>Multiply freqs by constant</t>
  </si>
  <si>
    <t>Column</t>
  </si>
  <si>
    <t>Name</t>
  </si>
  <si>
    <t>Freq of C4</t>
  </si>
  <si>
    <t>1/1 (Hz)</t>
  </si>
  <si>
    <t>Change at start of bar</t>
  </si>
  <si>
    <t>Starting Bar</t>
  </si>
  <si>
    <t>Comma Cumul Shift</t>
  </si>
  <si>
    <t>Length (beats)</t>
  </si>
  <si>
    <t>2) Do standard notes</t>
  </si>
  <si>
    <t>Control Function</t>
  </si>
  <si>
    <t>X = Rest</t>
  </si>
  <si>
    <t>Bar (beats)</t>
  </si>
  <si>
    <t>Options: -2 (unnormalised), -1 (don't play), 0 (Channel 1 standard track), &gt;0 for smoothing timescale (in seconds). For normalised commas, 0.15 to 3.5 seconds have been compared.</t>
  </si>
  <si>
    <t>D4</t>
  </si>
  <si>
    <t>For final version:</t>
  </si>
  <si>
    <t>Set</t>
  </si>
  <si>
    <t>Maximum</t>
  </si>
  <si>
    <t>Decibels Here</t>
  </si>
  <si>
    <t>Source: table of prime commas</t>
  </si>
  <si>
    <t>Do composite numbers here</t>
  </si>
  <si>
    <t>Currently up to row 1000 is accepted</t>
  </si>
  <si>
    <t>5-rough number</t>
  </si>
  <si>
    <t>Mute Channel (blank for play, 1 for mute)</t>
  </si>
  <si>
    <t>blank or 1</t>
  </si>
  <si>
    <t>Mute Channel (blank to play 1 to mute)</t>
  </si>
  <si>
    <t>NO COMMAS!</t>
  </si>
  <si>
    <t>Play all channels at full volume</t>
  </si>
  <si>
    <t>Play all channels at full volume, i.e. not at 1/channels normalised volume. This is to get full 16 bit channels for final master.</t>
  </si>
  <si>
    <t>C6</t>
  </si>
  <si>
    <t>D5</t>
  </si>
  <si>
    <t>Bass L</t>
  </si>
  <si>
    <t>Bass M</t>
  </si>
  <si>
    <t>Bass H</t>
  </si>
  <si>
    <t>(1 beat is a semiquaver)</t>
  </si>
  <si>
    <t>C[7]6</t>
  </si>
  <si>
    <t>A5</t>
  </si>
  <si>
    <t>(161 = 7 * 23)</t>
  </si>
  <si>
    <t>Chord 1</t>
  </si>
  <si>
    <t>Chord 2</t>
  </si>
  <si>
    <t>Chord 3</t>
  </si>
  <si>
    <t>Xylophone</t>
  </si>
  <si>
    <t>Leading Bar Silence</t>
  </si>
  <si>
    <t>A6</t>
  </si>
  <si>
    <t>B[1/7]5</t>
  </si>
  <si>
    <t>(End)</t>
  </si>
  <si>
    <t>dB Amp</t>
  </si>
  <si>
    <t>NA</t>
  </si>
  <si>
    <t>(channel 11 settings)</t>
  </si>
  <si>
    <t>Stereo Pos</t>
  </si>
  <si>
    <t>Stereo Position</t>
  </si>
  <si>
    <t>-100 L 0 M   +100 R</t>
  </si>
  <si>
    <t>Default Stereo Position (if blank)</t>
  </si>
  <si>
    <t>Stereo</t>
  </si>
  <si>
    <t>Amp</t>
  </si>
  <si>
    <t>Interp</t>
  </si>
  <si>
    <t>Amp tied</t>
  </si>
  <si>
    <t>to prev?</t>
  </si>
  <si>
    <t>Amp Interp</t>
  </si>
  <si>
    <t>Amp tied to prev?</t>
  </si>
  <si>
    <t>Freq Interp</t>
  </si>
  <si>
    <t>Stereo Interp</t>
  </si>
  <si>
    <t>Amp End at next?</t>
  </si>
  <si>
    <t>Amp end</t>
  </si>
  <si>
    <t>at next?</t>
  </si>
  <si>
    <t>Amp end at next?</t>
  </si>
  <si>
    <t>Freq Interp Type</t>
  </si>
  <si>
    <t>Stereo Interp Type</t>
  </si>
  <si>
    <t>dB Interp Type</t>
  </si>
  <si>
    <t>Tied to prev?</t>
  </si>
  <si>
    <t>End on next?</t>
  </si>
  <si>
    <t>(default 1)</t>
  </si>
  <si>
    <t>(less useful in seq11)</t>
  </si>
  <si>
    <t>Bar</t>
  </si>
  <si>
    <t>Voice Number</t>
  </si>
  <si>
    <t>Relative Freq</t>
  </si>
  <si>
    <t>Relative Amp</t>
  </si>
  <si>
    <t>Rel Freq. (cents)</t>
  </si>
  <si>
    <t>Freq. in octave (cents)</t>
  </si>
  <si>
    <t>n</t>
  </si>
  <si>
    <t>(if going beyond this, copy some cells on main page)</t>
  </si>
  <si>
    <t>Specify partials for a voice</t>
  </si>
  <si>
    <t>2, 3, 4, 5</t>
  </si>
  <si>
    <t>ONE SET PER FILE</t>
  </si>
  <si>
    <t>CONTROL</t>
  </si>
  <si>
    <t>(blank)</t>
  </si>
  <si>
    <t>Comment (voice partial row number)</t>
  </si>
  <si>
    <t>(Recommended that the first row of a voice always be relative freq 1, amplitude 1)</t>
  </si>
  <si>
    <t>Voice Name / Comment</t>
  </si>
  <si>
    <t>(Currently for voice N select wavetype -N)</t>
  </si>
  <si>
    <t>Length, Freq, Amplitude are used to supply Voice, Rel Freq, Rel Amp respectively.</t>
  </si>
  <si>
    <t>Rel Freq Num</t>
  </si>
  <si>
    <t>Rel Freq Denom</t>
  </si>
  <si>
    <t>Xylophone Stereo</t>
  </si>
  <si>
    <t>D2</t>
  </si>
  <si>
    <t>A1</t>
  </si>
  <si>
    <t>Skip rest of channel</t>
  </si>
  <si>
    <t>Filter Number</t>
  </si>
  <si>
    <t>Filter Name / Comment</t>
  </si>
  <si>
    <t>Frequency (Hz)</t>
  </si>
  <si>
    <t>(Orange cells select partial. 0 is sine, 1 is sawtooth, 2 is square…)</t>
  </si>
  <si>
    <t>Voice Definitions (additive construction from partials)</t>
  </si>
  <si>
    <t>Filter definitions (linear interpolation between defined points)</t>
  </si>
  <si>
    <t>Specify points for a filter</t>
  </si>
  <si>
    <t>dB at point (normally negative)</t>
  </si>
  <si>
    <t>Relative Loudness (dB)</t>
  </si>
  <si>
    <t>(Use 0 for same loudness, 5-10 to boost a range, have endpoints between -120 and -30 dB)</t>
  </si>
  <si>
    <t>Pad before (s)</t>
  </si>
  <si>
    <t>Pad after (s)</t>
  </si>
  <si>
    <t>REMOVED</t>
  </si>
  <si>
    <t>Filter Type - 0 is off</t>
  </si>
  <si>
    <t>Xylophone Filter</t>
  </si>
  <si>
    <t>Bass Filter</t>
  </si>
  <si>
    <t>Pitch (Octaves)</t>
  </si>
  <si>
    <t>Slope (dB/octave)</t>
  </si>
  <si>
    <t>Bass Voice</t>
  </si>
  <si>
    <t>Waveform - Select Type (0 Sine / 1 Sawtooth / 2 Square / 3 Triangle / 4 Trapezium / 5 Square5 / 6 Square Random. Overridden by -450 Voice Type)</t>
  </si>
  <si>
    <t>Voice Type - 0 is none selected, 1+ is a setting</t>
  </si>
  <si>
    <t>Voice Type - 0 is none selected - overrides waveform (-400)</t>
  </si>
  <si>
    <t>A2</t>
  </si>
  <si>
    <t>C.2</t>
  </si>
  <si>
    <t>G[7]2</t>
  </si>
  <si>
    <t>C[7]3</t>
  </si>
  <si>
    <t>E2</t>
  </si>
  <si>
    <t>G.2</t>
  </si>
  <si>
    <t>B2</t>
  </si>
  <si>
    <t>C#[1/7]3</t>
  </si>
  <si>
    <t>Position (0-10)</t>
  </si>
  <si>
    <t>Stereo position is periodic, period 11</t>
  </si>
  <si>
    <t>Note 1</t>
  </si>
  <si>
    <t>Note 2</t>
  </si>
  <si>
    <t>Note 3</t>
  </si>
  <si>
    <t>Note 4</t>
  </si>
  <si>
    <t>Note 5</t>
  </si>
  <si>
    <t>Chord</t>
  </si>
  <si>
    <t>AU</t>
  </si>
  <si>
    <t>AO</t>
  </si>
  <si>
    <t>DU</t>
  </si>
  <si>
    <t>DO</t>
  </si>
  <si>
    <t>EU</t>
  </si>
  <si>
    <t>EO</t>
  </si>
  <si>
    <t>Chords will cycle through each of these notes in the bar</t>
  </si>
  <si>
    <t>A4</t>
  </si>
  <si>
    <t>C.5</t>
  </si>
  <si>
    <t>E5</t>
  </si>
  <si>
    <t>F#[1/7]5</t>
  </si>
  <si>
    <t>C.6</t>
  </si>
  <si>
    <t>G[1/13]5</t>
  </si>
  <si>
    <t>B[1/11]5</t>
  </si>
  <si>
    <t>C#'5</t>
  </si>
  <si>
    <t>G[7]5</t>
  </si>
  <si>
    <t>B5</t>
  </si>
  <si>
    <t>C#'6</t>
  </si>
  <si>
    <t>F#'5</t>
  </si>
  <si>
    <t>F.5</t>
  </si>
  <si>
    <t>B4</t>
  </si>
  <si>
    <t>G.5</t>
  </si>
  <si>
    <t>C#[1/7]6</t>
  </si>
  <si>
    <t>D[7]5</t>
  </si>
  <si>
    <t>G#'5</t>
  </si>
  <si>
    <t>Chord 1 Filter</t>
  </si>
  <si>
    <t>Chord 2 Filter</t>
  </si>
  <si>
    <t>Chord 3 Filter</t>
  </si>
  <si>
    <t>Xylophone Voice</t>
  </si>
  <si>
    <t>(Square5 reconstructed)</t>
  </si>
  <si>
    <t>Chord 1 Voice</t>
  </si>
  <si>
    <t>Chord 2 Voice</t>
  </si>
  <si>
    <t>Chord 3 Voice</t>
  </si>
  <si>
    <t>Lead 1 Filter</t>
  </si>
  <si>
    <t>Lead 2 Filter</t>
  </si>
  <si>
    <t>Lead 1 Voice</t>
  </si>
  <si>
    <t>Lead 2 Voice</t>
  </si>
  <si>
    <t>Lead 1</t>
  </si>
  <si>
    <t>Lead 2</t>
  </si>
  <si>
    <t>E6</t>
  </si>
  <si>
    <t>Xyl Note</t>
  </si>
  <si>
    <t>B6</t>
  </si>
  <si>
    <t>C.7</t>
  </si>
  <si>
    <t>E7</t>
  </si>
  <si>
    <t>G[1/13]6</t>
  </si>
  <si>
    <t>B[1/11]6</t>
  </si>
  <si>
    <t>C#'7</t>
  </si>
  <si>
    <t>G[7]6</t>
  </si>
  <si>
    <t>C2</t>
  </si>
  <si>
    <t>C5</t>
  </si>
  <si>
    <t>G3</t>
  </si>
  <si>
    <t>E'4</t>
  </si>
  <si>
    <t>Bass 1</t>
  </si>
  <si>
    <t>Bass 2</t>
  </si>
  <si>
    <t>Bass 3</t>
  </si>
  <si>
    <t>Bass 4</t>
  </si>
  <si>
    <t>F#[1/7]2</t>
  </si>
  <si>
    <t>C#'2</t>
  </si>
  <si>
    <t>F#[13]2</t>
  </si>
  <si>
    <t>F.2</t>
  </si>
  <si>
    <t>B[1/7]2</t>
  </si>
  <si>
    <t>B[13]2</t>
  </si>
  <si>
    <t>F#'2</t>
  </si>
  <si>
    <t>D[7]2</t>
  </si>
  <si>
    <t>C#[13]2</t>
  </si>
  <si>
    <t>B1</t>
  </si>
  <si>
    <t>F#[13]5</t>
  </si>
  <si>
    <t>B[13]5</t>
  </si>
  <si>
    <t>Chord 2a</t>
  </si>
  <si>
    <t>Chord 2b</t>
  </si>
  <si>
    <t>Chord 2c</t>
  </si>
  <si>
    <t>Chord 2d</t>
  </si>
  <si>
    <t>C#[13]6</t>
  </si>
  <si>
    <t>Half way between saw and square</t>
  </si>
  <si>
    <t>First Four Harmonics</t>
  </si>
  <si>
    <t>C3</t>
  </si>
  <si>
    <t>This column is used</t>
  </si>
  <si>
    <t>(Other columns are not used)</t>
  </si>
  <si>
    <t>This is a sawtooth wave, subtracting out third harmonic,</t>
  </si>
  <si>
    <t>and adding in extra power on 4th harmonic</t>
  </si>
  <si>
    <t>(lower down - these are not yet used.)</t>
  </si>
  <si>
    <t>(lower down are not yet used)</t>
  </si>
  <si>
    <t>Start the notes here</t>
  </si>
  <si>
    <t>Bass L is channel 2</t>
  </si>
  <si>
    <t>Lead 1 is channel 8</t>
  </si>
  <si>
    <t>(Can have Bass M and Bass H notes mirroring Bass L notes, but with different timbres / decays)</t>
  </si>
  <si>
    <t>B'4</t>
  </si>
  <si>
    <t>A'4</t>
  </si>
  <si>
    <t>G4</t>
  </si>
  <si>
    <t>F4</t>
  </si>
  <si>
    <t>C[5/1]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</si>
</sst>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????????/????????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9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2" borderId="1" xfId="0" applyNumberFormat="1" applyFill="1" applyBorder="1"/>
    <xf numFmtId="0" fontId="0" fillId="5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0" borderId="0" xfId="0" applyFont="1"/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2" fontId="0" fillId="2" borderId="1" xfId="0" applyNumberFormat="1" applyFill="1" applyBorder="1"/>
    <xf numFmtId="164" fontId="0" fillId="8" borderId="1" xfId="0" applyNumberFormat="1" applyFill="1" applyBorder="1"/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164" fontId="0" fillId="2" borderId="1" xfId="0" applyNumberFormat="1" applyFill="1" applyBorder="1" applyAlignment="1">
      <alignment vertical="top" wrapText="1"/>
    </xf>
    <xf numFmtId="2" fontId="0" fillId="2" borderId="1" xfId="0" applyNumberFormat="1" applyFill="1" applyBorder="1" applyAlignment="1">
      <alignment vertical="top" wrapText="1"/>
    </xf>
    <xf numFmtId="0" fontId="0" fillId="5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164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0" fontId="0" fillId="1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vertical="top"/>
    </xf>
    <xf numFmtId="0" fontId="0" fillId="2" borderId="1" xfId="0" applyNumberFormat="1" applyFill="1" applyBorder="1" applyAlignment="1">
      <alignment horizontal="center" vertical="top"/>
    </xf>
    <xf numFmtId="0" fontId="0" fillId="8" borderId="1" xfId="0" applyFill="1" applyBorder="1" applyAlignment="1">
      <alignment horizontal="center"/>
    </xf>
    <xf numFmtId="0" fontId="0" fillId="6" borderId="1" xfId="0" applyNumberFormat="1" applyFill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4" borderId="1" xfId="0" applyNumberFormat="1" applyFill="1" applyBorder="1" applyAlignment="1">
      <alignment vertical="top"/>
    </xf>
    <xf numFmtId="0" fontId="7" fillId="5" borderId="1" xfId="0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 wrapText="1"/>
    </xf>
    <xf numFmtId="2" fontId="7" fillId="2" borderId="1" xfId="0" applyNumberFormat="1" applyFont="1" applyFill="1" applyBorder="1" applyAlignment="1">
      <alignment vertical="top" wrapText="1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right"/>
    </xf>
    <xf numFmtId="0" fontId="0" fillId="15" borderId="1" xfId="0" applyFill="1" applyBorder="1" applyAlignment="1">
      <alignment vertical="top"/>
    </xf>
    <xf numFmtId="0" fontId="1" fillId="6" borderId="0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left" vertical="top"/>
    </xf>
    <xf numFmtId="0" fontId="0" fillId="6" borderId="1" xfId="0" applyNumberFormat="1" applyFill="1" applyBorder="1" applyAlignment="1">
      <alignment horizontal="center" vertical="top"/>
    </xf>
    <xf numFmtId="0" fontId="0" fillId="13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3" borderId="1" xfId="0" applyNumberForma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center" vertical="top" wrapText="1"/>
    </xf>
    <xf numFmtId="164" fontId="0" fillId="5" borderId="1" xfId="0" applyNumberFormat="1" applyFill="1" applyBorder="1" applyAlignment="1">
      <alignment vertical="top" wrapText="1"/>
    </xf>
    <xf numFmtId="2" fontId="0" fillId="5" borderId="1" xfId="0" applyNumberFormat="1" applyFill="1" applyBorder="1" applyAlignment="1">
      <alignment vertical="top" wrapText="1"/>
    </xf>
    <xf numFmtId="0" fontId="0" fillId="8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8" borderId="1" xfId="0" applyNumberFormat="1" applyFill="1" applyBorder="1" applyAlignment="1">
      <alignment vertical="top" wrapText="1"/>
    </xf>
    <xf numFmtId="0" fontId="0" fillId="8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14" borderId="1" xfId="0" applyFill="1" applyBorder="1" applyAlignment="1">
      <alignment vertical="top"/>
    </xf>
    <xf numFmtId="0" fontId="0" fillId="15" borderId="1" xfId="0" applyNumberFormat="1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0" fillId="0" borderId="1" xfId="0" applyBorder="1"/>
    <xf numFmtId="166" fontId="0" fillId="4" borderId="1" xfId="0" applyNumberFormat="1" applyFill="1" applyBorder="1" applyAlignment="1">
      <alignment vertical="top"/>
    </xf>
    <xf numFmtId="2" fontId="0" fillId="4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164" fontId="0" fillId="4" borderId="1" xfId="0" applyNumberFormat="1" applyFill="1" applyBorder="1" applyAlignment="1">
      <alignment vertical="top"/>
    </xf>
    <xf numFmtId="2" fontId="0" fillId="4" borderId="1" xfId="0" applyNumberFormat="1" applyFill="1" applyBorder="1"/>
    <xf numFmtId="0" fontId="0" fillId="17" borderId="1" xfId="0" applyFill="1" applyBorder="1" applyAlignment="1">
      <alignment vertical="top"/>
    </xf>
    <xf numFmtId="0" fontId="1" fillId="7" borderId="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8" borderId="1" xfId="0" applyFill="1" applyBorder="1" applyAlignment="1">
      <alignment vertical="top" wrapText="1"/>
    </xf>
    <xf numFmtId="0" fontId="0" fillId="14" borderId="1" xfId="0" applyFill="1" applyBorder="1"/>
    <xf numFmtId="0" fontId="5" fillId="19" borderId="0" xfId="0" applyFont="1" applyFill="1"/>
    <xf numFmtId="0" fontId="0" fillId="19" borderId="1" xfId="0" applyFill="1" applyBorder="1" applyAlignment="1">
      <alignment vertical="top"/>
    </xf>
    <xf numFmtId="0" fontId="0" fillId="19" borderId="1" xfId="0" applyNumberFormat="1" applyFill="1" applyBorder="1" applyAlignment="1">
      <alignment vertical="top"/>
    </xf>
    <xf numFmtId="0" fontId="0" fillId="19" borderId="1" xfId="0" applyNumberFormat="1" applyFill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8AD8"/>
      <color rgb="FFD883FF"/>
      <color rgb="FFFFD7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Filters: dB vs frequency (Hz)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FilterSetup!$C$4</c:f>
              <c:strCache>
                <c:ptCount val="1"/>
                <c:pt idx="0">
                  <c:v>Bass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FilterSetup!$E$4:$E$23</c:f>
              <c:numCache>
                <c:formatCode>General</c:formatCode>
                <c:ptCount val="20"/>
                <c:pt idx="0">
                  <c:v>8.0</c:v>
                </c:pt>
                <c:pt idx="1">
                  <c:v>11.0</c:v>
                </c:pt>
                <c:pt idx="2">
                  <c:v>13.0</c:v>
                </c:pt>
                <c:pt idx="3">
                  <c:v>15.0</c:v>
                </c:pt>
                <c:pt idx="4">
                  <c:v>150.0</c:v>
                </c:pt>
                <c:pt idx="5">
                  <c:v>170.0</c:v>
                </c:pt>
                <c:pt idx="6">
                  <c:v>180.0</c:v>
                </c:pt>
                <c:pt idx="7">
                  <c:v>350.0</c:v>
                </c:pt>
                <c:pt idx="8">
                  <c:v>600.0</c:v>
                </c:pt>
                <c:pt idx="9">
                  <c:v>1000.0</c:v>
                </c:pt>
                <c:pt idx="10">
                  <c:v>2000.0</c:v>
                </c:pt>
                <c:pt idx="11">
                  <c:v>4000.0</c:v>
                </c:pt>
                <c:pt idx="12">
                  <c:v>20000.0</c:v>
                </c:pt>
              </c:numCache>
            </c:numRef>
          </c:xVal>
          <c:yVal>
            <c:numRef>
              <c:f>FilterSetup!$F$4:$F$23</c:f>
              <c:numCache>
                <c:formatCode>General</c:formatCode>
                <c:ptCount val="20"/>
                <c:pt idx="0">
                  <c:v>-100.0</c:v>
                </c:pt>
                <c:pt idx="1">
                  <c:v>-10.0</c:v>
                </c:pt>
                <c:pt idx="2">
                  <c:v>-2.0</c:v>
                </c:pt>
                <c:pt idx="3">
                  <c:v>0.0</c:v>
                </c:pt>
                <c:pt idx="4">
                  <c:v>0.0</c:v>
                </c:pt>
                <c:pt idx="5">
                  <c:v>-2.0</c:v>
                </c:pt>
                <c:pt idx="6">
                  <c:v>-10.0</c:v>
                </c:pt>
                <c:pt idx="7">
                  <c:v>-10.0</c:v>
                </c:pt>
                <c:pt idx="8">
                  <c:v>-10.0</c:v>
                </c:pt>
                <c:pt idx="9">
                  <c:v>-10.0</c:v>
                </c:pt>
                <c:pt idx="10">
                  <c:v>-10.0</c:v>
                </c:pt>
                <c:pt idx="11">
                  <c:v>-35.0</c:v>
                </c:pt>
                <c:pt idx="12">
                  <c:v>-100.0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FilterSetup!$C$24</c:f>
              <c:strCache>
                <c:ptCount val="1"/>
                <c:pt idx="0">
                  <c:v>Lead 1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FilterSetup!$E$24:$E$43</c:f>
              <c:numCache>
                <c:formatCode>General</c:formatCode>
                <c:ptCount val="20"/>
                <c:pt idx="0">
                  <c:v>100.0</c:v>
                </c:pt>
                <c:pt idx="1">
                  <c:v>135.0</c:v>
                </c:pt>
                <c:pt idx="2">
                  <c:v>142.0</c:v>
                </c:pt>
                <c:pt idx="3">
                  <c:v>155.0</c:v>
                </c:pt>
                <c:pt idx="4">
                  <c:v>248.0</c:v>
                </c:pt>
                <c:pt idx="5">
                  <c:v>270.0</c:v>
                </c:pt>
                <c:pt idx="6">
                  <c:v>290.0</c:v>
                </c:pt>
                <c:pt idx="7">
                  <c:v>350.0</c:v>
                </c:pt>
                <c:pt idx="8">
                  <c:v>450.0</c:v>
                </c:pt>
                <c:pt idx="9">
                  <c:v>500.0</c:v>
                </c:pt>
                <c:pt idx="10">
                  <c:v>700.0</c:v>
                </c:pt>
                <c:pt idx="11">
                  <c:v>750.0</c:v>
                </c:pt>
                <c:pt idx="12">
                  <c:v>2400.0</c:v>
                </c:pt>
                <c:pt idx="13">
                  <c:v>2500.0</c:v>
                </c:pt>
                <c:pt idx="14">
                  <c:v>3700.0</c:v>
                </c:pt>
                <c:pt idx="15">
                  <c:v>5000.0</c:v>
                </c:pt>
                <c:pt idx="16">
                  <c:v>20000.0</c:v>
                </c:pt>
              </c:numCache>
            </c:numRef>
          </c:xVal>
          <c:yVal>
            <c:numRef>
              <c:f>FilterSetup!$F$24:$F$43</c:f>
              <c:numCache>
                <c:formatCode>General</c:formatCode>
                <c:ptCount val="20"/>
                <c:pt idx="0">
                  <c:v>-100.0</c:v>
                </c:pt>
                <c:pt idx="1">
                  <c:v>-10.0</c:v>
                </c:pt>
                <c:pt idx="2">
                  <c:v>-2.0</c:v>
                </c:pt>
                <c:pt idx="3">
                  <c:v>0.0</c:v>
                </c:pt>
                <c:pt idx="4">
                  <c:v>0.0</c:v>
                </c:pt>
                <c:pt idx="5">
                  <c:v>-2.0</c:v>
                </c:pt>
                <c:pt idx="6">
                  <c:v>-10.0</c:v>
                </c:pt>
                <c:pt idx="7">
                  <c:v>-20.0</c:v>
                </c:pt>
                <c:pt idx="8">
                  <c:v>-20.0</c:v>
                </c:pt>
                <c:pt idx="9">
                  <c:v>-8.0</c:v>
                </c:pt>
                <c:pt idx="10">
                  <c:v>-8.0</c:v>
                </c:pt>
                <c:pt idx="11">
                  <c:v>-25.0</c:v>
                </c:pt>
                <c:pt idx="12">
                  <c:v>-25.0</c:v>
                </c:pt>
                <c:pt idx="13">
                  <c:v>-12.0</c:v>
                </c:pt>
                <c:pt idx="14">
                  <c:v>-12.0</c:v>
                </c:pt>
                <c:pt idx="15">
                  <c:v>-30.0</c:v>
                </c:pt>
                <c:pt idx="16">
                  <c:v>-100.0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FilterSetup!$C$44</c:f>
              <c:strCache>
                <c:ptCount val="1"/>
                <c:pt idx="0">
                  <c:v>Lead 2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FilterSetup!$E$44:$E$63</c:f>
              <c:numCache>
                <c:formatCode>General</c:formatCode>
                <c:ptCount val="20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220.0</c:v>
                </c:pt>
                <c:pt idx="4">
                  <c:v>252.0</c:v>
                </c:pt>
                <c:pt idx="5">
                  <c:v>400.0</c:v>
                </c:pt>
                <c:pt idx="6">
                  <c:v>440.0</c:v>
                </c:pt>
                <c:pt idx="7">
                  <c:v>470.0</c:v>
                </c:pt>
                <c:pt idx="8">
                  <c:v>500.0</c:v>
                </c:pt>
                <c:pt idx="9">
                  <c:v>900.0</c:v>
                </c:pt>
                <c:pt idx="10">
                  <c:v>1100.0</c:v>
                </c:pt>
                <c:pt idx="11">
                  <c:v>1400.0</c:v>
                </c:pt>
                <c:pt idx="12">
                  <c:v>1600.0</c:v>
                </c:pt>
                <c:pt idx="13">
                  <c:v>3200.0</c:v>
                </c:pt>
                <c:pt idx="14">
                  <c:v>4000.0</c:v>
                </c:pt>
                <c:pt idx="15">
                  <c:v>6000.0</c:v>
                </c:pt>
                <c:pt idx="16">
                  <c:v>8000.0</c:v>
                </c:pt>
                <c:pt idx="17">
                  <c:v>20000.0</c:v>
                </c:pt>
              </c:numCache>
            </c:numRef>
          </c:xVal>
          <c:yVal>
            <c:numRef>
              <c:f>FilterSetup!$F$44:$F$63</c:f>
              <c:numCache>
                <c:formatCode>General</c:formatCode>
                <c:ptCount val="20"/>
                <c:pt idx="0">
                  <c:v>-100.0</c:v>
                </c:pt>
                <c:pt idx="1">
                  <c:v>-40.0</c:v>
                </c:pt>
                <c:pt idx="2">
                  <c:v>-10.0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-2.0</c:v>
                </c:pt>
                <c:pt idx="7">
                  <c:v>-10.0</c:v>
                </c:pt>
                <c:pt idx="8">
                  <c:v>-20.0</c:v>
                </c:pt>
                <c:pt idx="9">
                  <c:v>-20.0</c:v>
                </c:pt>
                <c:pt idx="10">
                  <c:v>-8.0</c:v>
                </c:pt>
                <c:pt idx="11">
                  <c:v>-8.0</c:v>
                </c:pt>
                <c:pt idx="12">
                  <c:v>-25.0</c:v>
                </c:pt>
                <c:pt idx="13">
                  <c:v>-25.0</c:v>
                </c:pt>
                <c:pt idx="14">
                  <c:v>-12.0</c:v>
                </c:pt>
                <c:pt idx="15">
                  <c:v>-12.0</c:v>
                </c:pt>
                <c:pt idx="16">
                  <c:v>-30.0</c:v>
                </c:pt>
                <c:pt idx="17">
                  <c:v>-100.0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FilterSetup!$C$64</c:f>
              <c:strCache>
                <c:ptCount val="1"/>
                <c:pt idx="0">
                  <c:v>Chord 1 Filter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FilterSetup!$E$64:$E$83</c:f>
              <c:numCache>
                <c:formatCode>General</c:formatCode>
                <c:ptCount val="20"/>
                <c:pt idx="0">
                  <c:v>100.0</c:v>
                </c:pt>
                <c:pt idx="1">
                  <c:v>150.0</c:v>
                </c:pt>
                <c:pt idx="2">
                  <c:v>370.0</c:v>
                </c:pt>
                <c:pt idx="3">
                  <c:v>380.0</c:v>
                </c:pt>
                <c:pt idx="4">
                  <c:v>410.0</c:v>
                </c:pt>
                <c:pt idx="5">
                  <c:v>605.0</c:v>
                </c:pt>
                <c:pt idx="6">
                  <c:v>635.0</c:v>
                </c:pt>
                <c:pt idx="7">
                  <c:v>650.0</c:v>
                </c:pt>
                <c:pt idx="8">
                  <c:v>6000.0</c:v>
                </c:pt>
                <c:pt idx="9">
                  <c:v>20000.0</c:v>
                </c:pt>
              </c:numCache>
            </c:numRef>
          </c:xVal>
          <c:yVal>
            <c:numRef>
              <c:f>FilterSetup!$F$64:$F$83</c:f>
              <c:numCache>
                <c:formatCode>General</c:formatCode>
                <c:ptCount val="20"/>
                <c:pt idx="0">
                  <c:v>-100.0</c:v>
                </c:pt>
                <c:pt idx="1">
                  <c:v>-10.0</c:v>
                </c:pt>
                <c:pt idx="2">
                  <c:v>-10.0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-2.0</c:v>
                </c:pt>
                <c:pt idx="7">
                  <c:v>-10.0</c:v>
                </c:pt>
                <c:pt idx="8">
                  <c:v>-10.0</c:v>
                </c:pt>
                <c:pt idx="9">
                  <c:v>-100.0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FilterSetup!$C$84</c:f>
              <c:strCache>
                <c:ptCount val="1"/>
                <c:pt idx="0">
                  <c:v>Chord 2 Filter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FilterSetup!$E$84:$E$103</c:f>
              <c:numCache>
                <c:formatCode>General</c:formatCode>
                <c:ptCount val="20"/>
                <c:pt idx="0">
                  <c:v>100.0</c:v>
                </c:pt>
                <c:pt idx="1">
                  <c:v>150.0</c:v>
                </c:pt>
                <c:pt idx="2">
                  <c:v>560.0</c:v>
                </c:pt>
                <c:pt idx="3">
                  <c:v>580.0</c:v>
                </c:pt>
                <c:pt idx="4">
                  <c:v>610.0</c:v>
                </c:pt>
                <c:pt idx="5">
                  <c:v>830.0</c:v>
                </c:pt>
                <c:pt idx="6">
                  <c:v>870.0</c:v>
                </c:pt>
                <c:pt idx="7">
                  <c:v>900.0</c:v>
                </c:pt>
                <c:pt idx="8">
                  <c:v>8000.0</c:v>
                </c:pt>
                <c:pt idx="9">
                  <c:v>20000.0</c:v>
                </c:pt>
              </c:numCache>
            </c:numRef>
          </c:xVal>
          <c:yVal>
            <c:numRef>
              <c:f>FilterSetup!$F$84:$F$103</c:f>
              <c:numCache>
                <c:formatCode>General</c:formatCode>
                <c:ptCount val="20"/>
                <c:pt idx="0">
                  <c:v>-100.0</c:v>
                </c:pt>
                <c:pt idx="1">
                  <c:v>-10.0</c:v>
                </c:pt>
                <c:pt idx="2">
                  <c:v>-10.0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-2.0</c:v>
                </c:pt>
                <c:pt idx="7">
                  <c:v>-10.0</c:v>
                </c:pt>
                <c:pt idx="8">
                  <c:v>-10.0</c:v>
                </c:pt>
                <c:pt idx="9">
                  <c:v>-100.0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FilterSetup!$C$104</c:f>
              <c:strCache>
                <c:ptCount val="1"/>
                <c:pt idx="0">
                  <c:v>Chord 3 Filter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FilterSetup!$E$104:$E$123</c:f>
              <c:numCache>
                <c:formatCode>General</c:formatCode>
                <c:ptCount val="20"/>
                <c:pt idx="0">
                  <c:v>200.0</c:v>
                </c:pt>
                <c:pt idx="1">
                  <c:v>450.0</c:v>
                </c:pt>
                <c:pt idx="2">
                  <c:v>760.0</c:v>
                </c:pt>
                <c:pt idx="3">
                  <c:v>790.0</c:v>
                </c:pt>
                <c:pt idx="4">
                  <c:v>840.0</c:v>
                </c:pt>
                <c:pt idx="5">
                  <c:v>1210.0</c:v>
                </c:pt>
                <c:pt idx="6">
                  <c:v>1250.0</c:v>
                </c:pt>
                <c:pt idx="7">
                  <c:v>1280.0</c:v>
                </c:pt>
                <c:pt idx="8">
                  <c:v>3000.0</c:v>
                </c:pt>
                <c:pt idx="9">
                  <c:v>4000.0</c:v>
                </c:pt>
              </c:numCache>
            </c:numRef>
          </c:xVal>
          <c:yVal>
            <c:numRef>
              <c:f>FilterSetup!$F$104:$F$123</c:f>
              <c:numCache>
                <c:formatCode>General</c:formatCode>
                <c:ptCount val="20"/>
                <c:pt idx="0">
                  <c:v>-100.0</c:v>
                </c:pt>
                <c:pt idx="1">
                  <c:v>-20.0</c:v>
                </c:pt>
                <c:pt idx="2">
                  <c:v>-10.0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-2.0</c:v>
                </c:pt>
                <c:pt idx="7">
                  <c:v>-10.0</c:v>
                </c:pt>
                <c:pt idx="8">
                  <c:v>-20.0</c:v>
                </c:pt>
                <c:pt idx="9">
                  <c:v>-100.0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FilterSetup!$C$124</c:f>
              <c:strCache>
                <c:ptCount val="1"/>
                <c:pt idx="0">
                  <c:v>Xylophone Filter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FilterSetup!$E$124:$E$143</c:f>
              <c:numCache>
                <c:formatCode>General</c:formatCode>
                <c:ptCount val="20"/>
                <c:pt idx="0">
                  <c:v>400.0</c:v>
                </c:pt>
                <c:pt idx="1">
                  <c:v>1150.0</c:v>
                </c:pt>
                <c:pt idx="2">
                  <c:v>1200.0</c:v>
                </c:pt>
                <c:pt idx="3">
                  <c:v>1240.0</c:v>
                </c:pt>
                <c:pt idx="4">
                  <c:v>2350.0</c:v>
                </c:pt>
                <c:pt idx="5">
                  <c:v>2500.0</c:v>
                </c:pt>
                <c:pt idx="6">
                  <c:v>2600.0</c:v>
                </c:pt>
                <c:pt idx="7">
                  <c:v>6000.0</c:v>
                </c:pt>
                <c:pt idx="8">
                  <c:v>6500.0</c:v>
                </c:pt>
                <c:pt idx="9">
                  <c:v>15500.0</c:v>
                </c:pt>
                <c:pt idx="10">
                  <c:v>17000.0</c:v>
                </c:pt>
                <c:pt idx="11">
                  <c:v>20000.0</c:v>
                </c:pt>
              </c:numCache>
            </c:numRef>
          </c:xVal>
          <c:yVal>
            <c:numRef>
              <c:f>FilterSetup!$F$124:$F$143</c:f>
              <c:numCache>
                <c:formatCode>General</c:formatCode>
                <c:ptCount val="20"/>
                <c:pt idx="0">
                  <c:v>-100.0</c:v>
                </c:pt>
                <c:pt idx="1">
                  <c:v>-10.0</c:v>
                </c:pt>
                <c:pt idx="2">
                  <c:v>-2.0</c:v>
                </c:pt>
                <c:pt idx="3">
                  <c:v>0.0</c:v>
                </c:pt>
                <c:pt idx="4">
                  <c:v>0.0</c:v>
                </c:pt>
                <c:pt idx="5">
                  <c:v>-2.0</c:v>
                </c:pt>
                <c:pt idx="6">
                  <c:v>-8.0</c:v>
                </c:pt>
                <c:pt idx="7">
                  <c:v>-8.0</c:v>
                </c:pt>
                <c:pt idx="8">
                  <c:v>0.0</c:v>
                </c:pt>
                <c:pt idx="9">
                  <c:v>0.0</c:v>
                </c:pt>
                <c:pt idx="10">
                  <c:v>-5.0</c:v>
                </c:pt>
                <c:pt idx="11">
                  <c:v>-100.0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185760"/>
        <c:axId val="-1214956688"/>
      </c:scatterChart>
      <c:valAx>
        <c:axId val="-1213185760"/>
        <c:scaling>
          <c:logBase val="10.0"/>
          <c:orientation val="minMax"/>
          <c:max val="200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51148911659876"/>
              <c:y val="0.903734230426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56688"/>
        <c:crossesAt val="-1000.0"/>
        <c:crossBetween val="midCat"/>
      </c:valAx>
      <c:valAx>
        <c:axId val="-1214956688"/>
        <c:scaling>
          <c:orientation val="minMax"/>
          <c:max val="5.0"/>
          <c:min val="-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Loudness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185760"/>
        <c:crosses val="autoZero"/>
        <c:crossBetween val="midCat"/>
        <c:majorUnit val="5.0"/>
        <c:minorUnit val="1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116"/>
  <sheetViews>
    <sheetView tabSelected="1" zoomScale="110" zoomScaleNormal="110" zoomScalePageLayoutView="110" workbookViewId="0">
      <pane ySplit="3" topLeftCell="A4" activePane="bottomLeft" state="frozen"/>
      <selection pane="bottomLeft" activeCell="J21" sqref="J21"/>
    </sheetView>
  </sheetViews>
  <sheetFormatPr baseColWidth="10" defaultRowHeight="16" x14ac:dyDescent="0.2"/>
  <cols>
    <col min="1" max="1" width="9.5" bestFit="1" customWidth="1"/>
    <col min="2" max="2" width="22.83203125" customWidth="1"/>
    <col min="3" max="3" width="8.1640625" bestFit="1" customWidth="1"/>
    <col min="4" max="4" width="7.6640625" bestFit="1" customWidth="1"/>
    <col min="5" max="5" width="8.1640625" bestFit="1" customWidth="1"/>
    <col min="6" max="6" width="8.5" bestFit="1" customWidth="1"/>
    <col min="7" max="7" width="8.1640625" customWidth="1"/>
    <col min="8" max="8" width="9.5" bestFit="1" customWidth="1"/>
    <col min="9" max="11" width="8.1640625" customWidth="1"/>
    <col min="12" max="12" width="6.5" customWidth="1"/>
    <col min="13" max="13" width="8.1640625" customWidth="1"/>
    <col min="14" max="14" width="2.5" customWidth="1"/>
    <col min="15" max="26" width="6.5" customWidth="1"/>
    <col min="27" max="27" width="2" customWidth="1"/>
    <col min="28" max="28" width="11" customWidth="1"/>
    <col min="29" max="30" width="9.33203125" customWidth="1"/>
    <col min="31" max="31" width="9.83203125" customWidth="1"/>
    <col min="32" max="32" width="6.5" customWidth="1"/>
    <col min="33" max="33" width="8.5" customWidth="1"/>
    <col min="34" max="34" width="6.5" customWidth="1"/>
    <col min="35" max="35" width="8.33203125" customWidth="1"/>
    <col min="36" max="36" width="6.5" customWidth="1"/>
    <col min="37" max="38" width="5.83203125" customWidth="1"/>
    <col min="39" max="39" width="9.33203125" customWidth="1"/>
    <col min="40" max="40" width="8.5" customWidth="1"/>
    <col min="41" max="41" width="3" customWidth="1"/>
    <col min="42" max="42" width="8" bestFit="1" customWidth="1"/>
    <col min="43" max="43" width="8.5" customWidth="1"/>
    <col min="44" max="47" width="8.6640625" customWidth="1"/>
    <col min="48" max="48" width="18" bestFit="1" customWidth="1"/>
    <col min="49" max="49" width="8" customWidth="1"/>
    <col min="50" max="54" width="8.1640625" customWidth="1"/>
    <col min="64" max="64" width="18" bestFit="1" customWidth="1"/>
    <col min="67" max="67" width="3.33203125" customWidth="1"/>
    <col min="68" max="68" width="9.33203125" bestFit="1" customWidth="1"/>
  </cols>
  <sheetData>
    <row r="1" spans="1:69" x14ac:dyDescent="0.2">
      <c r="A1" s="10" t="s">
        <v>3</v>
      </c>
      <c r="B1" s="10">
        <v>0</v>
      </c>
      <c r="C1" s="10">
        <v>200</v>
      </c>
      <c r="D1" s="10">
        <v>300</v>
      </c>
      <c r="E1" s="10">
        <v>400</v>
      </c>
      <c r="F1" s="10">
        <v>500</v>
      </c>
      <c r="G1" s="10">
        <v>510</v>
      </c>
      <c r="H1" s="10">
        <v>600</v>
      </c>
      <c r="I1" s="10">
        <v>610</v>
      </c>
      <c r="J1" s="10">
        <v>620</v>
      </c>
      <c r="K1" s="10">
        <v>630</v>
      </c>
      <c r="L1" s="10">
        <v>700</v>
      </c>
      <c r="M1" s="10">
        <v>710</v>
      </c>
      <c r="N1" s="10"/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/>
      <c r="AB1" s="10">
        <v>0</v>
      </c>
      <c r="AC1" s="10">
        <v>0</v>
      </c>
      <c r="AD1" s="10" t="s">
        <v>122</v>
      </c>
      <c r="AE1" s="10">
        <v>0</v>
      </c>
      <c r="AF1" s="10">
        <v>0</v>
      </c>
      <c r="AG1" s="10">
        <v>0</v>
      </c>
      <c r="AH1" s="10">
        <v>0</v>
      </c>
      <c r="AI1" s="10">
        <v>0</v>
      </c>
      <c r="AJ1" s="10">
        <v>0</v>
      </c>
      <c r="AK1" s="10">
        <v>0</v>
      </c>
      <c r="AL1" s="10">
        <v>0</v>
      </c>
      <c r="AM1" s="10">
        <v>0</v>
      </c>
      <c r="AN1" s="10">
        <v>0</v>
      </c>
      <c r="AO1" s="10"/>
      <c r="AP1" s="10">
        <v>0</v>
      </c>
      <c r="AQ1" s="10">
        <v>0</v>
      </c>
      <c r="AR1" s="10">
        <v>0</v>
      </c>
      <c r="AS1" s="10">
        <v>0</v>
      </c>
      <c r="AT1" s="10">
        <v>0</v>
      </c>
      <c r="AU1" s="10">
        <v>0</v>
      </c>
      <c r="AV1" s="10">
        <v>0</v>
      </c>
      <c r="AW1" s="10">
        <v>0</v>
      </c>
      <c r="AX1" s="10">
        <v>0</v>
      </c>
      <c r="AY1" s="10">
        <v>0</v>
      </c>
      <c r="AZ1" s="10">
        <v>0</v>
      </c>
      <c r="BA1" s="10">
        <v>0</v>
      </c>
      <c r="BB1" s="10">
        <v>0</v>
      </c>
      <c r="BC1" s="10">
        <v>0</v>
      </c>
      <c r="BD1" s="10">
        <v>0</v>
      </c>
      <c r="BE1" s="10">
        <v>0</v>
      </c>
      <c r="BF1" s="10">
        <v>0</v>
      </c>
      <c r="BG1" s="10">
        <v>0</v>
      </c>
      <c r="BH1" s="10">
        <v>0</v>
      </c>
      <c r="BI1" s="10">
        <v>0</v>
      </c>
      <c r="BJ1" s="10">
        <v>0</v>
      </c>
      <c r="BK1" s="10">
        <v>0</v>
      </c>
      <c r="BL1" s="10">
        <v>0</v>
      </c>
      <c r="BM1" s="10">
        <v>0</v>
      </c>
      <c r="BN1" s="10">
        <v>0</v>
      </c>
      <c r="BO1" s="10"/>
      <c r="BP1" s="10" t="s">
        <v>113</v>
      </c>
      <c r="BQ1" t="s">
        <v>203</v>
      </c>
    </row>
    <row r="2" spans="1:69" x14ac:dyDescent="0.2">
      <c r="A2" s="67" t="s">
        <v>111</v>
      </c>
      <c r="B2" s="67" t="s">
        <v>4</v>
      </c>
      <c r="C2" s="67" t="s">
        <v>5</v>
      </c>
      <c r="D2" s="67" t="s">
        <v>1</v>
      </c>
      <c r="E2" s="67" t="s">
        <v>0</v>
      </c>
      <c r="F2" s="67" t="s">
        <v>7</v>
      </c>
      <c r="G2" s="67" t="s">
        <v>2</v>
      </c>
      <c r="H2" s="67" t="s">
        <v>6</v>
      </c>
      <c r="I2" s="67" t="s">
        <v>164</v>
      </c>
      <c r="J2" s="67" t="s">
        <v>166</v>
      </c>
      <c r="K2" s="67" t="s">
        <v>173</v>
      </c>
      <c r="L2" s="67" t="s">
        <v>163</v>
      </c>
      <c r="M2" s="67" t="s">
        <v>163</v>
      </c>
      <c r="N2" t="s">
        <v>21</v>
      </c>
      <c r="O2" s="10" t="s">
        <v>59</v>
      </c>
      <c r="P2" s="10" t="s">
        <v>57</v>
      </c>
      <c r="Q2" s="10" t="s">
        <v>60</v>
      </c>
      <c r="R2" s="10" t="s">
        <v>61</v>
      </c>
      <c r="S2" s="10" t="s">
        <v>62</v>
      </c>
      <c r="T2" s="10"/>
      <c r="U2" s="10"/>
      <c r="V2" s="10"/>
      <c r="W2" s="10"/>
      <c r="X2" s="10"/>
      <c r="Y2" s="10"/>
      <c r="Z2" s="10"/>
      <c r="AD2" s="21">
        <v>8</v>
      </c>
      <c r="AE2" t="s">
        <v>121</v>
      </c>
      <c r="AJ2" s="10" t="s">
        <v>181</v>
      </c>
      <c r="AM2" s="10" t="s">
        <v>182</v>
      </c>
      <c r="AP2" s="59" t="str">
        <f>IF(AQ2&gt;0,"Error Count: "&amp;AQ2,"")</f>
        <v>Error Count: 9192</v>
      </c>
      <c r="AQ2" s="58">
        <f>9995-COUNTBLANK($AP$3:$AP$808)</f>
        <v>9192</v>
      </c>
      <c r="BP2" t="s">
        <v>114</v>
      </c>
      <c r="BQ2" s="3">
        <f>-BQ3</f>
        <v>-90</v>
      </c>
    </row>
    <row r="3" spans="1:69" ht="64" x14ac:dyDescent="0.2">
      <c r="A3" s="68" t="s">
        <v>112</v>
      </c>
      <c r="B3" s="68" t="s">
        <v>8</v>
      </c>
      <c r="C3" s="68" t="s">
        <v>9</v>
      </c>
      <c r="D3" s="68" t="s">
        <v>11</v>
      </c>
      <c r="E3" s="68" t="s">
        <v>12</v>
      </c>
      <c r="F3" s="68" t="s">
        <v>13</v>
      </c>
      <c r="G3" s="68" t="s">
        <v>165</v>
      </c>
      <c r="H3" s="68" t="s">
        <v>10</v>
      </c>
      <c r="I3" s="68" t="s">
        <v>165</v>
      </c>
      <c r="J3" s="68" t="s">
        <v>167</v>
      </c>
      <c r="K3" s="68" t="s">
        <v>174</v>
      </c>
      <c r="L3" s="69" t="s">
        <v>161</v>
      </c>
      <c r="M3" s="68" t="s">
        <v>165</v>
      </c>
      <c r="O3" s="29">
        <v>1</v>
      </c>
      <c r="P3" s="30">
        <f t="shared" ref="P3:Z3" si="0">O3+1</f>
        <v>2</v>
      </c>
      <c r="Q3" s="30">
        <f t="shared" si="0"/>
        <v>3</v>
      </c>
      <c r="R3" s="30">
        <f t="shared" si="0"/>
        <v>4</v>
      </c>
      <c r="S3" s="30">
        <f t="shared" si="0"/>
        <v>5</v>
      </c>
      <c r="T3" s="30">
        <f t="shared" si="0"/>
        <v>6</v>
      </c>
      <c r="U3" s="30">
        <f t="shared" si="0"/>
        <v>7</v>
      </c>
      <c r="V3" s="30">
        <f t="shared" si="0"/>
        <v>8</v>
      </c>
      <c r="W3" s="30">
        <f t="shared" si="0"/>
        <v>9</v>
      </c>
      <c r="X3" s="30">
        <f t="shared" si="0"/>
        <v>10</v>
      </c>
      <c r="Y3" s="30">
        <f t="shared" si="0"/>
        <v>11</v>
      </c>
      <c r="Z3" s="30">
        <f t="shared" si="0"/>
        <v>12</v>
      </c>
      <c r="AB3" s="34" t="s">
        <v>4</v>
      </c>
      <c r="AC3" s="34" t="s">
        <v>1</v>
      </c>
      <c r="AD3" s="34" t="s">
        <v>118</v>
      </c>
      <c r="AE3" s="34" t="s">
        <v>68</v>
      </c>
      <c r="AF3" s="34" t="s">
        <v>176</v>
      </c>
      <c r="AG3" s="34" t="s">
        <v>160</v>
      </c>
      <c r="AH3" s="34" t="s">
        <v>177</v>
      </c>
      <c r="AI3" s="34" t="s">
        <v>156</v>
      </c>
      <c r="AJ3" s="34" t="s">
        <v>178</v>
      </c>
      <c r="AK3" s="34" t="s">
        <v>179</v>
      </c>
      <c r="AL3" s="34" t="s">
        <v>180</v>
      </c>
      <c r="AM3" s="34" t="s">
        <v>120</v>
      </c>
      <c r="AN3" s="34" t="s">
        <v>183</v>
      </c>
      <c r="AP3" s="34" t="s">
        <v>100</v>
      </c>
      <c r="AQ3" s="34" t="s">
        <v>68</v>
      </c>
      <c r="AR3" s="34" t="s">
        <v>7</v>
      </c>
      <c r="AS3" s="34" t="s">
        <v>101</v>
      </c>
      <c r="AT3" s="34" t="s">
        <v>103</v>
      </c>
      <c r="AU3" s="34" t="s">
        <v>104</v>
      </c>
      <c r="AV3" s="34" t="s">
        <v>105</v>
      </c>
      <c r="AW3" s="46" t="s">
        <v>73</v>
      </c>
      <c r="AX3" s="46" t="s">
        <v>72</v>
      </c>
      <c r="AY3" s="46" t="s">
        <v>70</v>
      </c>
      <c r="AZ3" s="46" t="s">
        <v>71</v>
      </c>
      <c r="BA3" s="46" t="s">
        <v>74</v>
      </c>
      <c r="BB3" s="46" t="s">
        <v>75</v>
      </c>
      <c r="BC3" s="46" t="s">
        <v>76</v>
      </c>
      <c r="BD3" s="46" t="s">
        <v>90</v>
      </c>
      <c r="BE3" s="46" t="s">
        <v>91</v>
      </c>
      <c r="BF3" s="46" t="s">
        <v>92</v>
      </c>
      <c r="BG3" s="46" t="s">
        <v>93</v>
      </c>
      <c r="BH3" s="46" t="s">
        <v>94</v>
      </c>
      <c r="BI3" s="46" t="s">
        <v>95</v>
      </c>
      <c r="BJ3" s="46" t="s">
        <v>96</v>
      </c>
      <c r="BK3" s="46" t="s">
        <v>97</v>
      </c>
      <c r="BL3" s="46" t="s">
        <v>98</v>
      </c>
      <c r="BM3" s="46" t="s">
        <v>99</v>
      </c>
      <c r="BN3" s="46" t="s">
        <v>102</v>
      </c>
      <c r="BP3" s="77">
        <v>256</v>
      </c>
      <c r="BQ3" s="5">
        <v>90</v>
      </c>
    </row>
    <row r="5" spans="1:69" x14ac:dyDescent="0.2">
      <c r="B5" t="s">
        <v>14</v>
      </c>
    </row>
    <row r="7" spans="1:69" x14ac:dyDescent="0.2">
      <c r="B7" t="s">
        <v>50</v>
      </c>
      <c r="O7" t="s">
        <v>125</v>
      </c>
    </row>
    <row r="8" spans="1:69" x14ac:dyDescent="0.2">
      <c r="B8" s="9" t="s">
        <v>15</v>
      </c>
      <c r="C8">
        <v>100</v>
      </c>
      <c r="F8" s="5">
        <v>44100</v>
      </c>
      <c r="O8">
        <v>44100</v>
      </c>
      <c r="P8">
        <v>8000</v>
      </c>
    </row>
    <row r="9" spans="1:69" x14ac:dyDescent="0.2">
      <c r="B9" s="9" t="s">
        <v>16</v>
      </c>
      <c r="C9">
        <v>110</v>
      </c>
      <c r="F9" s="5">
        <v>16</v>
      </c>
      <c r="O9">
        <v>16</v>
      </c>
      <c r="P9">
        <v>8</v>
      </c>
    </row>
    <row r="10" spans="1:69" ht="32" x14ac:dyDescent="0.2">
      <c r="B10" s="9" t="s">
        <v>137</v>
      </c>
      <c r="C10">
        <v>111</v>
      </c>
      <c r="F10" s="4">
        <v>1</v>
      </c>
    </row>
    <row r="11" spans="1:69" x14ac:dyDescent="0.2">
      <c r="B11" s="9" t="s">
        <v>217</v>
      </c>
      <c r="C11">
        <v>120</v>
      </c>
      <c r="F11" s="4">
        <v>0.2</v>
      </c>
    </row>
    <row r="12" spans="1:69" x14ac:dyDescent="0.2">
      <c r="B12" s="9" t="s">
        <v>218</v>
      </c>
      <c r="C12">
        <v>121</v>
      </c>
      <c r="F12" s="4">
        <v>2</v>
      </c>
      <c r="O12" t="s">
        <v>144</v>
      </c>
    </row>
    <row r="13" spans="1:69" x14ac:dyDescent="0.2">
      <c r="B13" s="9" t="s">
        <v>18</v>
      </c>
      <c r="C13">
        <v>130</v>
      </c>
      <c r="F13" s="5">
        <v>120</v>
      </c>
    </row>
    <row r="14" spans="1:69" x14ac:dyDescent="0.2">
      <c r="B14" s="9" t="s">
        <v>110</v>
      </c>
      <c r="C14">
        <v>180</v>
      </c>
      <c r="F14" s="4">
        <v>1</v>
      </c>
    </row>
    <row r="15" spans="1:69" ht="32" x14ac:dyDescent="0.2">
      <c r="B15" s="9" t="s">
        <v>107</v>
      </c>
      <c r="C15">
        <v>190</v>
      </c>
      <c r="F15" s="5">
        <v>3</v>
      </c>
    </row>
    <row r="16" spans="1:69" x14ac:dyDescent="0.2">
      <c r="B16" t="s">
        <v>123</v>
      </c>
    </row>
    <row r="19" spans="1:13" x14ac:dyDescent="0.2">
      <c r="B19" s="9" t="s">
        <v>51</v>
      </c>
    </row>
    <row r="21" spans="1:13" x14ac:dyDescent="0.2">
      <c r="A21" t="s">
        <v>56</v>
      </c>
      <c r="B21" s="3" t="str">
        <f ca="1">"Channel " &amp; $D22 &amp; " - " &amp;OFFSET(ChannelSetup!$E$3,0,$D22-1)</f>
        <v>Channel 1 - COMMA (SPECIAL)</v>
      </c>
    </row>
    <row r="22" spans="1:13" x14ac:dyDescent="0.2">
      <c r="A22" s="2">
        <v>1</v>
      </c>
      <c r="B22" s="1" t="str">
        <f ca="1">OFFSET(ChannelSetup!$C$5,$A22,0)</f>
        <v>Amplitude - Decay - dB peak (in seconds)</v>
      </c>
      <c r="C22" s="1">
        <f ca="1">OFFSET(ChannelSetup!$D$5,$A22,0)</f>
        <v>-100</v>
      </c>
      <c r="D22" s="5">
        <v>1</v>
      </c>
      <c r="E22" s="1" t="str">
        <f>""</f>
        <v/>
      </c>
      <c r="F22" s="1">
        <f ca="1">OFFSET(ChannelSetup!$D$5,$A22,$D22)</f>
        <v>0</v>
      </c>
      <c r="G22" s="1" t="str">
        <f>""</f>
        <v/>
      </c>
      <c r="H22" s="1" t="str">
        <f>""</f>
        <v/>
      </c>
      <c r="I22" s="1" t="str">
        <f>""</f>
        <v/>
      </c>
      <c r="J22" s="1" t="str">
        <f>""</f>
        <v/>
      </c>
      <c r="K22" s="1" t="str">
        <f>""</f>
        <v/>
      </c>
      <c r="L22" s="1" t="str">
        <f>""</f>
        <v/>
      </c>
      <c r="M22" s="1" t="str">
        <f>""</f>
        <v/>
      </c>
    </row>
    <row r="23" spans="1:13" x14ac:dyDescent="0.2">
      <c r="A23" s="1">
        <f>A22+1</f>
        <v>2</v>
      </c>
      <c r="B23" s="1" t="str">
        <f ca="1">OFFSET(ChannelSetup!$C$5,$A23,0)</f>
        <v>Amplitude - Decay - decay rate in dB/s</v>
      </c>
      <c r="C23" s="1">
        <f ca="1">OFFSET(ChannelSetup!$D$5,$A23,0)</f>
        <v>-101</v>
      </c>
      <c r="D23" s="1">
        <f>D22</f>
        <v>1</v>
      </c>
      <c r="E23" s="1" t="str">
        <f>""</f>
        <v/>
      </c>
      <c r="F23" s="1">
        <f ca="1">OFFSET(ChannelSetup!$D$5,$A23,$D23)</f>
        <v>0</v>
      </c>
      <c r="G23" s="1" t="str">
        <f>""</f>
        <v/>
      </c>
      <c r="H23" s="1" t="str">
        <f>""</f>
        <v/>
      </c>
      <c r="I23" s="1" t="str">
        <f>""</f>
        <v/>
      </c>
      <c r="J23" s="1" t="str">
        <f>""</f>
        <v/>
      </c>
      <c r="K23" s="1" t="str">
        <f>""</f>
        <v/>
      </c>
      <c r="L23" s="1" t="str">
        <f>""</f>
        <v/>
      </c>
      <c r="M23" s="1" t="str">
        <f>""</f>
        <v/>
      </c>
    </row>
    <row r="24" spans="1:13" x14ac:dyDescent="0.2">
      <c r="A24" s="1">
        <f t="shared" ref="A24:A35" si="1">A23+1</f>
        <v>3</v>
      </c>
      <c r="B24" s="1" t="str">
        <f ca="1">OFFSET(ChannelSetup!$C$5,$A24,0)</f>
        <v>Amplitude - Decay - reference frequency (Hz)</v>
      </c>
      <c r="C24" s="1">
        <f ca="1">OFFSET(ChannelSetup!$D$5,$A24,0)</f>
        <v>-102</v>
      </c>
      <c r="D24" s="1">
        <f t="shared" ref="D24:D35" si="2">D23</f>
        <v>1</v>
      </c>
      <c r="E24" s="1" t="str">
        <f>""</f>
        <v/>
      </c>
      <c r="F24" s="1">
        <f ca="1">OFFSET(ChannelSetup!$D$5,$A24,$D24)</f>
        <v>256</v>
      </c>
      <c r="G24" s="1" t="str">
        <f>""</f>
        <v/>
      </c>
      <c r="H24" s="1" t="str">
        <f>""</f>
        <v/>
      </c>
      <c r="I24" s="1" t="str">
        <f>""</f>
        <v/>
      </c>
      <c r="J24" s="1" t="str">
        <f>""</f>
        <v/>
      </c>
      <c r="K24" s="1" t="str">
        <f>""</f>
        <v/>
      </c>
      <c r="L24" s="1" t="str">
        <f>""</f>
        <v/>
      </c>
      <c r="M24" s="1" t="str">
        <f>""</f>
        <v/>
      </c>
    </row>
    <row r="25" spans="1:13" x14ac:dyDescent="0.2">
      <c r="A25" s="1">
        <f t="shared" si="1"/>
        <v>4</v>
      </c>
      <c r="B25" s="1" t="str">
        <f ca="1">OFFSET(ChannelSetup!$C$5,$A25,0)</f>
        <v>Amplitude - Decay - power rule</v>
      </c>
      <c r="C25" s="1">
        <f ca="1">OFFSET(ChannelSetup!$D$5,$A25,0)</f>
        <v>-103</v>
      </c>
      <c r="D25" s="1">
        <f t="shared" si="2"/>
        <v>1</v>
      </c>
      <c r="E25" s="1" t="str">
        <f>""</f>
        <v/>
      </c>
      <c r="F25" s="1">
        <f ca="1">OFFSET(ChannelSetup!$D$5,$A25,$D25)</f>
        <v>0.5</v>
      </c>
      <c r="G25" s="1" t="str">
        <f>""</f>
        <v/>
      </c>
      <c r="H25" s="1" t="str">
        <f>""</f>
        <v/>
      </c>
      <c r="I25" s="1" t="str">
        <f>""</f>
        <v/>
      </c>
      <c r="J25" s="1" t="str">
        <f>""</f>
        <v/>
      </c>
      <c r="K25" s="1" t="str">
        <f>""</f>
        <v/>
      </c>
      <c r="L25" s="1" t="str">
        <f>""</f>
        <v/>
      </c>
      <c r="M25" s="1" t="str">
        <f>""</f>
        <v/>
      </c>
    </row>
    <row r="26" spans="1:13" x14ac:dyDescent="0.2">
      <c r="A26" s="1">
        <f t="shared" si="1"/>
        <v>5</v>
      </c>
      <c r="B26" s="1" t="str">
        <f ca="1">OFFSET(ChannelSetup!$C$5,$A26,0)</f>
        <v>Amplitude - Tremolo - period in beats</v>
      </c>
      <c r="C26" s="1">
        <f ca="1">OFFSET(ChannelSetup!$D$5,$A26,0)</f>
        <v>-150</v>
      </c>
      <c r="D26" s="1">
        <f t="shared" si="2"/>
        <v>1</v>
      </c>
      <c r="E26" s="1" t="str">
        <f>""</f>
        <v/>
      </c>
      <c r="F26" s="1">
        <f ca="1">OFFSET(ChannelSetup!$D$5,$A26,$D26)</f>
        <v>0</v>
      </c>
      <c r="G26" s="1" t="str">
        <f>""</f>
        <v/>
      </c>
      <c r="H26" s="1" t="str">
        <f>""</f>
        <v/>
      </c>
      <c r="I26" s="1" t="str">
        <f>""</f>
        <v/>
      </c>
      <c r="J26" s="1" t="str">
        <f>""</f>
        <v/>
      </c>
      <c r="K26" s="1" t="str">
        <f>""</f>
        <v/>
      </c>
      <c r="L26" s="1" t="str">
        <f>""</f>
        <v/>
      </c>
      <c r="M26" s="1" t="str">
        <f>""</f>
        <v/>
      </c>
    </row>
    <row r="27" spans="1:13" x14ac:dyDescent="0.2">
      <c r="A27" s="1">
        <f t="shared" si="1"/>
        <v>6</v>
      </c>
      <c r="B27" s="1" t="str">
        <f ca="1">OFFSET(ChannelSetup!$C$5,$A27,0)</f>
        <v>Amplitude - Tremolo - depth in dB (peak to trough)</v>
      </c>
      <c r="C27" s="1">
        <f ca="1">OFFSET(ChannelSetup!$D$5,$A27,0)</f>
        <v>-151</v>
      </c>
      <c r="D27" s="1">
        <f t="shared" si="2"/>
        <v>1</v>
      </c>
      <c r="E27" s="1" t="str">
        <f>""</f>
        <v/>
      </c>
      <c r="F27" s="1">
        <f ca="1">OFFSET(ChannelSetup!$D$5,$A27,$D27)</f>
        <v>0</v>
      </c>
      <c r="G27" s="1" t="str">
        <f>""</f>
        <v/>
      </c>
      <c r="H27" s="1" t="str">
        <f>""</f>
        <v/>
      </c>
      <c r="I27" s="1" t="str">
        <f>""</f>
        <v/>
      </c>
      <c r="J27" s="1" t="str">
        <f>""</f>
        <v/>
      </c>
      <c r="K27" s="1" t="str">
        <f>""</f>
        <v/>
      </c>
      <c r="L27" s="1" t="str">
        <f>""</f>
        <v/>
      </c>
      <c r="M27" s="1" t="str">
        <f>""</f>
        <v/>
      </c>
    </row>
    <row r="28" spans="1:13" x14ac:dyDescent="0.2">
      <c r="A28" s="1">
        <f t="shared" si="1"/>
        <v>7</v>
      </c>
      <c r="B28" s="1" t="str">
        <f ca="1">OFFSET(ChannelSetup!$C$5,$A28,0)</f>
        <v>Frequency - Noise Sample Length (make 0 to switch this off)</v>
      </c>
      <c r="C28" s="1">
        <f ca="1">OFFSET(ChannelSetup!$D$5,$A28,0)</f>
        <v>-200</v>
      </c>
      <c r="D28" s="1">
        <f t="shared" si="2"/>
        <v>1</v>
      </c>
      <c r="E28" s="1" t="str">
        <f>""</f>
        <v/>
      </c>
      <c r="F28" s="1">
        <f ca="1">OFFSET(ChannelSetup!$D$5,$A28,$D28)</f>
        <v>0</v>
      </c>
      <c r="G28" s="1" t="str">
        <f>""</f>
        <v/>
      </c>
      <c r="H28" s="1" t="str">
        <f>""</f>
        <v/>
      </c>
      <c r="I28" s="1" t="str">
        <f>""</f>
        <v/>
      </c>
      <c r="J28" s="1" t="str">
        <f>""</f>
        <v/>
      </c>
      <c r="K28" s="1" t="str">
        <f>""</f>
        <v/>
      </c>
      <c r="L28" s="1" t="str">
        <f>""</f>
        <v/>
      </c>
      <c r="M28" s="1" t="str">
        <f>""</f>
        <v/>
      </c>
    </row>
    <row r="29" spans="1:13" x14ac:dyDescent="0.2">
      <c r="A29" s="1">
        <f t="shared" si="1"/>
        <v>8</v>
      </c>
      <c r="B29" s="1" t="str">
        <f ca="1">OFFSET(ChannelSetup!$C$5,$A29,0)</f>
        <v>Filter Type - 0 is off</v>
      </c>
      <c r="C29" s="1">
        <f ca="1">OFFSET(ChannelSetup!$D$5,$A29,0)</f>
        <v>-350</v>
      </c>
      <c r="D29" s="1">
        <f t="shared" si="2"/>
        <v>1</v>
      </c>
      <c r="E29" s="1" t="str">
        <f>""</f>
        <v/>
      </c>
      <c r="F29" s="1">
        <f ca="1">OFFSET(ChannelSetup!$D$5,$A29,$D29)</f>
        <v>0</v>
      </c>
      <c r="G29" s="1" t="str">
        <f>""</f>
        <v/>
      </c>
      <c r="H29" s="1" t="str">
        <f>""</f>
        <v/>
      </c>
      <c r="I29" s="1" t="str">
        <f>""</f>
        <v/>
      </c>
      <c r="J29" s="1" t="str">
        <f>""</f>
        <v/>
      </c>
      <c r="K29" s="1" t="str">
        <f>""</f>
        <v/>
      </c>
      <c r="L29" s="1" t="str">
        <f>""</f>
        <v/>
      </c>
      <c r="M29" s="1" t="str">
        <f>""</f>
        <v/>
      </c>
    </row>
    <row r="30" spans="1:13" x14ac:dyDescent="0.2">
      <c r="A30" s="1">
        <f t="shared" si="1"/>
        <v>9</v>
      </c>
      <c r="B30" s="1" t="str">
        <f ca="1">OFFSET(ChannelSetup!$C$5,$A30,0)</f>
        <v>Voice Type - 0 is none selected - overrides waveform (-400)</v>
      </c>
      <c r="C30" s="1">
        <f ca="1">OFFSET(ChannelSetup!$D$5,$A30,0)</f>
        <v>-450</v>
      </c>
      <c r="D30" s="1">
        <f t="shared" si="2"/>
        <v>1</v>
      </c>
      <c r="E30" s="1" t="str">
        <f>""</f>
        <v/>
      </c>
      <c r="F30" s="1">
        <f ca="1">OFFSET(ChannelSetup!$D$5,$A30,$D30)</f>
        <v>0</v>
      </c>
      <c r="G30" s="1" t="str">
        <f>""</f>
        <v/>
      </c>
      <c r="H30" s="1" t="str">
        <f>""</f>
        <v/>
      </c>
      <c r="I30" s="1" t="str">
        <f>""</f>
        <v/>
      </c>
      <c r="J30" s="1" t="str">
        <f>""</f>
        <v/>
      </c>
      <c r="K30" s="1" t="str">
        <f>""</f>
        <v/>
      </c>
      <c r="L30" s="1" t="str">
        <f>""</f>
        <v/>
      </c>
      <c r="M30" s="1" t="str">
        <f>""</f>
        <v/>
      </c>
    </row>
    <row r="31" spans="1:13" x14ac:dyDescent="0.2">
      <c r="A31" s="1">
        <f t="shared" si="1"/>
        <v>10</v>
      </c>
      <c r="B31" s="1" t="str">
        <f ca="1">OFFSET(ChannelSetup!$C$5,$A31,0)</f>
        <v>Waveform - Select Type (0 Sine / 1 Sawtooth / 2 Square / 3 Triangle / 4 Trapezium / 5 Square5 / 6 Square Random. Overridden by -450 Voice Type)</v>
      </c>
      <c r="C31" s="1">
        <f ca="1">OFFSET(ChannelSetup!$D$5,$A31,0)</f>
        <v>-400</v>
      </c>
      <c r="D31" s="1">
        <f t="shared" si="2"/>
        <v>1</v>
      </c>
      <c r="E31" s="1" t="str">
        <f>""</f>
        <v/>
      </c>
      <c r="F31" s="1">
        <f ca="1">OFFSET(ChannelSetup!$D$5,$A31,$D31)</f>
        <v>0</v>
      </c>
      <c r="G31" s="1" t="str">
        <f>""</f>
        <v/>
      </c>
      <c r="H31" s="1" t="str">
        <f>""</f>
        <v/>
      </c>
      <c r="I31" s="1" t="str">
        <f>""</f>
        <v/>
      </c>
      <c r="J31" s="1" t="str">
        <f>""</f>
        <v/>
      </c>
      <c r="K31" s="1" t="str">
        <f>""</f>
        <v/>
      </c>
      <c r="L31" s="1" t="str">
        <f>""</f>
        <v/>
      </c>
      <c r="M31" s="1" t="str">
        <f>""</f>
        <v/>
      </c>
    </row>
    <row r="32" spans="1:13" x14ac:dyDescent="0.2">
      <c r="A32" s="1">
        <f t="shared" si="1"/>
        <v>11</v>
      </c>
      <c r="B32" s="1" t="str">
        <f ca="1">OFFSET(ChannelSetup!$C$5,$A32,0)</f>
        <v>Mute Channel (blank to play 1 to mute)</v>
      </c>
      <c r="C32" s="1">
        <f ca="1">OFFSET(ChannelSetup!$D$5,$A32,0)</f>
        <v>-500</v>
      </c>
      <c r="D32" s="1">
        <f t="shared" si="2"/>
        <v>1</v>
      </c>
      <c r="E32" s="1" t="str">
        <f>""</f>
        <v/>
      </c>
      <c r="F32" s="1">
        <f ca="1">OFFSET(ChannelSetup!$D$5,$A32,$D32)</f>
        <v>0</v>
      </c>
      <c r="G32" s="1" t="str">
        <f>""</f>
        <v/>
      </c>
      <c r="H32" s="1" t="str">
        <f>""</f>
        <v/>
      </c>
      <c r="I32" s="1" t="str">
        <f>""</f>
        <v/>
      </c>
      <c r="J32" s="1" t="str">
        <f>""</f>
        <v/>
      </c>
      <c r="K32" s="1" t="str">
        <f>""</f>
        <v/>
      </c>
      <c r="L32" s="1" t="str">
        <f>""</f>
        <v/>
      </c>
      <c r="M32" s="1" t="str">
        <f>""</f>
        <v/>
      </c>
    </row>
    <row r="33" spans="1:13" x14ac:dyDescent="0.2">
      <c r="A33" s="1">
        <f t="shared" si="1"/>
        <v>12</v>
      </c>
      <c r="B33" s="1" t="str">
        <f ca="1">OFFSET(ChannelSetup!$C$5,$A33,0)</f>
        <v>(empty function 12)</v>
      </c>
      <c r="C33" s="1">
        <f ca="1">OFFSET(ChannelSetup!$D$5,$A33,0)</f>
        <v>0</v>
      </c>
      <c r="D33" s="1">
        <f t="shared" si="2"/>
        <v>1</v>
      </c>
      <c r="E33" s="1" t="str">
        <f>""</f>
        <v/>
      </c>
      <c r="F33" s="1">
        <f ca="1">OFFSET(ChannelSetup!$D$5,$A33,$D33)</f>
        <v>0</v>
      </c>
      <c r="G33" s="1" t="str">
        <f>""</f>
        <v/>
      </c>
      <c r="H33" s="1" t="str">
        <f>""</f>
        <v/>
      </c>
      <c r="I33" s="1" t="str">
        <f>""</f>
        <v/>
      </c>
      <c r="J33" s="1" t="str">
        <f>""</f>
        <v/>
      </c>
      <c r="K33" s="1" t="str">
        <f>""</f>
        <v/>
      </c>
      <c r="L33" s="1" t="str">
        <f>""</f>
        <v/>
      </c>
      <c r="M33" s="1" t="str">
        <f>""</f>
        <v/>
      </c>
    </row>
    <row r="34" spans="1:13" x14ac:dyDescent="0.2">
      <c r="A34" s="1">
        <f t="shared" si="1"/>
        <v>13</v>
      </c>
      <c r="B34" s="1" t="str">
        <f ca="1">OFFSET(ChannelSetup!$C$5,$A34,0)</f>
        <v>(empty function 13)</v>
      </c>
      <c r="C34" s="1">
        <f ca="1">OFFSET(ChannelSetup!$D$5,$A34,0)</f>
        <v>0</v>
      </c>
      <c r="D34" s="1">
        <f t="shared" si="2"/>
        <v>1</v>
      </c>
      <c r="E34" s="1" t="str">
        <f>""</f>
        <v/>
      </c>
      <c r="F34" s="1">
        <f ca="1">OFFSET(ChannelSetup!$D$5,$A34,$D34)</f>
        <v>0</v>
      </c>
      <c r="G34" s="1" t="str">
        <f>""</f>
        <v/>
      </c>
      <c r="H34" s="1" t="str">
        <f>""</f>
        <v/>
      </c>
      <c r="I34" s="1" t="str">
        <f>""</f>
        <v/>
      </c>
      <c r="J34" s="1" t="str">
        <f>""</f>
        <v/>
      </c>
      <c r="K34" s="1" t="str">
        <f>""</f>
        <v/>
      </c>
      <c r="L34" s="1" t="str">
        <f>""</f>
        <v/>
      </c>
      <c r="M34" s="1" t="str">
        <f>""</f>
        <v/>
      </c>
    </row>
    <row r="35" spans="1:13" x14ac:dyDescent="0.2">
      <c r="A35" s="1">
        <f t="shared" si="1"/>
        <v>14</v>
      </c>
      <c r="B35" s="1" t="str">
        <f ca="1">OFFSET(ChannelSetup!$C$5,$A35,0)</f>
        <v>(empty function 14)</v>
      </c>
      <c r="C35" s="1">
        <f ca="1">OFFSET(ChannelSetup!$D$5,$A35,0)</f>
        <v>0</v>
      </c>
      <c r="D35" s="1">
        <f t="shared" si="2"/>
        <v>1</v>
      </c>
      <c r="E35" s="1" t="str">
        <f>""</f>
        <v/>
      </c>
      <c r="F35" s="1">
        <f ca="1">OFFSET(ChannelSetup!$D$5,$A35,$D35)</f>
        <v>0</v>
      </c>
      <c r="G35" s="1" t="str">
        <f>""</f>
        <v/>
      </c>
      <c r="H35" s="1" t="str">
        <f>""</f>
        <v/>
      </c>
      <c r="I35" s="1" t="str">
        <f>""</f>
        <v/>
      </c>
      <c r="J35" s="1" t="str">
        <f>""</f>
        <v/>
      </c>
      <c r="K35" s="1" t="str">
        <f>""</f>
        <v/>
      </c>
      <c r="L35" s="1" t="str">
        <f>""</f>
        <v/>
      </c>
      <c r="M35" s="1" t="str">
        <f>""</f>
        <v/>
      </c>
    </row>
    <row r="36" spans="1:13" x14ac:dyDescent="0.2">
      <c r="A36" t="s">
        <v>56</v>
      </c>
      <c r="B36" s="3" t="str">
        <f ca="1">"Channel " &amp; $D37 &amp; " - " &amp;OFFSET(ChannelSetup!$E$3,0,$D37-1)</f>
        <v>Channel 2 - Bass L</v>
      </c>
    </row>
    <row r="37" spans="1:13" x14ac:dyDescent="0.2">
      <c r="A37" s="2">
        <v>1</v>
      </c>
      <c r="B37" s="1" t="str">
        <f ca="1">OFFSET(ChannelSetup!$C$5,$A37,0)</f>
        <v>Amplitude - Decay - dB peak (in seconds)</v>
      </c>
      <c r="C37" s="1">
        <f ca="1">OFFSET(ChannelSetup!$D$5,$A37,0)</f>
        <v>-100</v>
      </c>
      <c r="D37" s="8">
        <f>D22+1</f>
        <v>2</v>
      </c>
      <c r="E37" s="1" t="str">
        <f>""</f>
        <v/>
      </c>
      <c r="F37" s="1">
        <f ca="1">OFFSET(ChannelSetup!$D$5,$A37,$D37)</f>
        <v>0.01</v>
      </c>
      <c r="G37" s="1" t="str">
        <f>""</f>
        <v/>
      </c>
      <c r="H37" s="1" t="str">
        <f>""</f>
        <v/>
      </c>
      <c r="I37" s="1" t="str">
        <f>""</f>
        <v/>
      </c>
      <c r="J37" s="1" t="str">
        <f>""</f>
        <v/>
      </c>
      <c r="K37" s="1" t="str">
        <f>""</f>
        <v/>
      </c>
      <c r="L37" s="1" t="str">
        <f>""</f>
        <v/>
      </c>
      <c r="M37" s="1" t="str">
        <f>""</f>
        <v/>
      </c>
    </row>
    <row r="38" spans="1:13" x14ac:dyDescent="0.2">
      <c r="A38" s="1">
        <f t="shared" ref="A38:A50" si="3">A37+1</f>
        <v>2</v>
      </c>
      <c r="B38" s="1" t="str">
        <f ca="1">OFFSET(ChannelSetup!$C$5,$A38,0)</f>
        <v>Amplitude - Decay - decay rate in dB/s</v>
      </c>
      <c r="C38" s="1">
        <f ca="1">OFFSET(ChannelSetup!$D$5,$A38,0)</f>
        <v>-101</v>
      </c>
      <c r="D38" s="1">
        <f t="shared" ref="D38:D50" si="4">D37</f>
        <v>2</v>
      </c>
      <c r="E38" s="1" t="str">
        <f>""</f>
        <v/>
      </c>
      <c r="F38" s="1">
        <f ca="1">OFFSET(ChannelSetup!$D$5,$A38,$D38)</f>
        <v>15</v>
      </c>
      <c r="G38" s="1" t="str">
        <f>""</f>
        <v/>
      </c>
      <c r="H38" s="1" t="str">
        <f>""</f>
        <v/>
      </c>
      <c r="I38" s="1" t="str">
        <f>""</f>
        <v/>
      </c>
      <c r="J38" s="1" t="str">
        <f>""</f>
        <v/>
      </c>
      <c r="K38" s="1" t="str">
        <f>""</f>
        <v/>
      </c>
      <c r="L38" s="1" t="str">
        <f>""</f>
        <v/>
      </c>
      <c r="M38" s="1" t="str">
        <f>""</f>
        <v/>
      </c>
    </row>
    <row r="39" spans="1:13" x14ac:dyDescent="0.2">
      <c r="A39" s="1">
        <f t="shared" si="3"/>
        <v>3</v>
      </c>
      <c r="B39" s="1" t="str">
        <f ca="1">OFFSET(ChannelSetup!$C$5,$A39,0)</f>
        <v>Amplitude - Decay - reference frequency (Hz)</v>
      </c>
      <c r="C39" s="1">
        <f ca="1">OFFSET(ChannelSetup!$D$5,$A39,0)</f>
        <v>-102</v>
      </c>
      <c r="D39" s="1">
        <f t="shared" si="4"/>
        <v>2</v>
      </c>
      <c r="E39" s="1" t="str">
        <f>""</f>
        <v/>
      </c>
      <c r="F39" s="1">
        <f ca="1">OFFSET(ChannelSetup!$D$5,$A39,$D39)</f>
        <v>128</v>
      </c>
      <c r="G39" s="1" t="str">
        <f>""</f>
        <v/>
      </c>
      <c r="H39" s="1" t="str">
        <f>""</f>
        <v/>
      </c>
      <c r="I39" s="1" t="str">
        <f>""</f>
        <v/>
      </c>
      <c r="J39" s="1" t="str">
        <f>""</f>
        <v/>
      </c>
      <c r="K39" s="1" t="str">
        <f>""</f>
        <v/>
      </c>
      <c r="L39" s="1" t="str">
        <f>""</f>
        <v/>
      </c>
      <c r="M39" s="1" t="str">
        <f>""</f>
        <v/>
      </c>
    </row>
    <row r="40" spans="1:13" x14ac:dyDescent="0.2">
      <c r="A40" s="1">
        <f t="shared" si="3"/>
        <v>4</v>
      </c>
      <c r="B40" s="1" t="str">
        <f ca="1">OFFSET(ChannelSetup!$C$5,$A40,0)</f>
        <v>Amplitude - Decay - power rule</v>
      </c>
      <c r="C40" s="1">
        <f ca="1">OFFSET(ChannelSetup!$D$5,$A40,0)</f>
        <v>-103</v>
      </c>
      <c r="D40" s="1">
        <f t="shared" si="4"/>
        <v>2</v>
      </c>
      <c r="E40" s="1" t="str">
        <f>""</f>
        <v/>
      </c>
      <c r="F40" s="1">
        <f ca="1">OFFSET(ChannelSetup!$D$5,$A40,$D40)</f>
        <v>0.5</v>
      </c>
      <c r="G40" s="1" t="str">
        <f>""</f>
        <v/>
      </c>
      <c r="H40" s="1" t="str">
        <f>""</f>
        <v/>
      </c>
      <c r="I40" s="1" t="str">
        <f>""</f>
        <v/>
      </c>
      <c r="J40" s="1" t="str">
        <f>""</f>
        <v/>
      </c>
      <c r="K40" s="1" t="str">
        <f>""</f>
        <v/>
      </c>
      <c r="L40" s="1" t="str">
        <f>""</f>
        <v/>
      </c>
      <c r="M40" s="1" t="str">
        <f>""</f>
        <v/>
      </c>
    </row>
    <row r="41" spans="1:13" x14ac:dyDescent="0.2">
      <c r="A41" s="1">
        <f t="shared" si="3"/>
        <v>5</v>
      </c>
      <c r="B41" s="1" t="str">
        <f ca="1">OFFSET(ChannelSetup!$C$5,$A41,0)</f>
        <v>Amplitude - Tremolo - period in beats</v>
      </c>
      <c r="C41" s="1">
        <f ca="1">OFFSET(ChannelSetup!$D$5,$A41,0)</f>
        <v>-150</v>
      </c>
      <c r="D41" s="1">
        <f t="shared" si="4"/>
        <v>2</v>
      </c>
      <c r="E41" s="1" t="str">
        <f>""</f>
        <v/>
      </c>
      <c r="F41" s="1">
        <f ca="1">OFFSET(ChannelSetup!$D$5,$A41,$D41)</f>
        <v>1</v>
      </c>
      <c r="G41" s="1" t="str">
        <f>""</f>
        <v/>
      </c>
      <c r="H41" s="1" t="str">
        <f>""</f>
        <v/>
      </c>
      <c r="I41" s="1" t="str">
        <f>""</f>
        <v/>
      </c>
      <c r="J41" s="1" t="str">
        <f>""</f>
        <v/>
      </c>
      <c r="K41" s="1" t="str">
        <f>""</f>
        <v/>
      </c>
      <c r="L41" s="1" t="str">
        <f>""</f>
        <v/>
      </c>
      <c r="M41" s="1" t="str">
        <f>""</f>
        <v/>
      </c>
    </row>
    <row r="42" spans="1:13" x14ac:dyDescent="0.2">
      <c r="A42" s="1">
        <f t="shared" si="3"/>
        <v>6</v>
      </c>
      <c r="B42" s="1" t="str">
        <f ca="1">OFFSET(ChannelSetup!$C$5,$A42,0)</f>
        <v>Amplitude - Tremolo - depth in dB (peak to trough)</v>
      </c>
      <c r="C42" s="1">
        <f ca="1">OFFSET(ChannelSetup!$D$5,$A42,0)</f>
        <v>-151</v>
      </c>
      <c r="D42" s="1">
        <f t="shared" si="4"/>
        <v>2</v>
      </c>
      <c r="E42" s="1" t="str">
        <f>""</f>
        <v/>
      </c>
      <c r="F42" s="1">
        <f ca="1">OFFSET(ChannelSetup!$D$5,$A42,$D42)</f>
        <v>0</v>
      </c>
      <c r="G42" s="1" t="str">
        <f>""</f>
        <v/>
      </c>
      <c r="H42" s="1" t="str">
        <f>""</f>
        <v/>
      </c>
      <c r="I42" s="1" t="str">
        <f>""</f>
        <v/>
      </c>
      <c r="J42" s="1" t="str">
        <f>""</f>
        <v/>
      </c>
      <c r="K42" s="1" t="str">
        <f>""</f>
        <v/>
      </c>
      <c r="L42" s="1" t="str">
        <f>""</f>
        <v/>
      </c>
      <c r="M42" s="1" t="str">
        <f>""</f>
        <v/>
      </c>
    </row>
    <row r="43" spans="1:13" x14ac:dyDescent="0.2">
      <c r="A43" s="1">
        <f t="shared" si="3"/>
        <v>7</v>
      </c>
      <c r="B43" s="1" t="str">
        <f ca="1">OFFSET(ChannelSetup!$C$5,$A43,0)</f>
        <v>Frequency - Noise Sample Length (make 0 to switch this off)</v>
      </c>
      <c r="C43" s="1">
        <f ca="1">OFFSET(ChannelSetup!$D$5,$A43,0)</f>
        <v>-200</v>
      </c>
      <c r="D43" s="1">
        <f t="shared" si="4"/>
        <v>2</v>
      </c>
      <c r="E43" s="1" t="str">
        <f>""</f>
        <v/>
      </c>
      <c r="F43" s="1">
        <f ca="1">OFFSET(ChannelSetup!$D$5,$A43,$D43)</f>
        <v>0</v>
      </c>
      <c r="G43" s="1" t="str">
        <f>""</f>
        <v/>
      </c>
      <c r="H43" s="1" t="str">
        <f>""</f>
        <v/>
      </c>
      <c r="I43" s="1" t="str">
        <f>""</f>
        <v/>
      </c>
      <c r="J43" s="1" t="str">
        <f>""</f>
        <v/>
      </c>
      <c r="K43" s="1" t="str">
        <f>""</f>
        <v/>
      </c>
      <c r="L43" s="1" t="str">
        <f>""</f>
        <v/>
      </c>
      <c r="M43" s="1" t="str">
        <f>""</f>
        <v/>
      </c>
    </row>
    <row r="44" spans="1:13" x14ac:dyDescent="0.2">
      <c r="A44" s="1">
        <f t="shared" si="3"/>
        <v>8</v>
      </c>
      <c r="B44" s="1" t="str">
        <f ca="1">OFFSET(ChannelSetup!$C$5,$A44,0)</f>
        <v>Filter Type - 0 is off</v>
      </c>
      <c r="C44" s="1">
        <f ca="1">OFFSET(ChannelSetup!$D$5,$A44,0)</f>
        <v>-350</v>
      </c>
      <c r="D44" s="1">
        <f t="shared" si="4"/>
        <v>2</v>
      </c>
      <c r="E44" s="1" t="str">
        <f>""</f>
        <v/>
      </c>
      <c r="F44" s="1">
        <f ca="1">OFFSET(ChannelSetup!$D$5,$A44,$D44)</f>
        <v>1</v>
      </c>
      <c r="G44" s="1" t="str">
        <f>""</f>
        <v/>
      </c>
      <c r="H44" s="1" t="str">
        <f>""</f>
        <v/>
      </c>
      <c r="I44" s="1" t="str">
        <f>""</f>
        <v/>
      </c>
      <c r="J44" s="1" t="str">
        <f>""</f>
        <v/>
      </c>
      <c r="K44" s="1" t="str">
        <f>""</f>
        <v/>
      </c>
      <c r="L44" s="1" t="str">
        <f>""</f>
        <v/>
      </c>
      <c r="M44" s="1" t="str">
        <f>""</f>
        <v/>
      </c>
    </row>
    <row r="45" spans="1:13" x14ac:dyDescent="0.2">
      <c r="A45" s="1">
        <f t="shared" si="3"/>
        <v>9</v>
      </c>
      <c r="B45" s="1" t="str">
        <f ca="1">OFFSET(ChannelSetup!$C$5,$A45,0)</f>
        <v>Voice Type - 0 is none selected - overrides waveform (-400)</v>
      </c>
      <c r="C45" s="1">
        <f ca="1">OFFSET(ChannelSetup!$D$5,$A45,0)</f>
        <v>-450</v>
      </c>
      <c r="D45" s="1">
        <f t="shared" si="4"/>
        <v>2</v>
      </c>
      <c r="E45" s="1" t="str">
        <f>""</f>
        <v/>
      </c>
      <c r="F45" s="1">
        <f ca="1">OFFSET(ChannelSetup!$D$5,$A45,$D45)</f>
        <v>1</v>
      </c>
      <c r="G45" s="1" t="str">
        <f>""</f>
        <v/>
      </c>
      <c r="H45" s="1" t="str">
        <f>""</f>
        <v/>
      </c>
      <c r="I45" s="1" t="str">
        <f>""</f>
        <v/>
      </c>
      <c r="J45" s="1" t="str">
        <f>""</f>
        <v/>
      </c>
      <c r="K45" s="1" t="str">
        <f>""</f>
        <v/>
      </c>
      <c r="L45" s="1" t="str">
        <f>""</f>
        <v/>
      </c>
      <c r="M45" s="1" t="str">
        <f>""</f>
        <v/>
      </c>
    </row>
    <row r="46" spans="1:13" x14ac:dyDescent="0.2">
      <c r="A46" s="1">
        <f t="shared" si="3"/>
        <v>10</v>
      </c>
      <c r="B46" s="1" t="str">
        <f ca="1">OFFSET(ChannelSetup!$C$5,$A46,0)</f>
        <v>Waveform - Select Type (0 Sine / 1 Sawtooth / 2 Square / 3 Triangle / 4 Trapezium / 5 Square5 / 6 Square Random. Overridden by -450 Voice Type)</v>
      </c>
      <c r="C46" s="1">
        <f ca="1">OFFSET(ChannelSetup!$D$5,$A46,0)</f>
        <v>-400</v>
      </c>
      <c r="D46" s="1">
        <f t="shared" si="4"/>
        <v>2</v>
      </c>
      <c r="E46" s="1" t="str">
        <f>""</f>
        <v/>
      </c>
      <c r="F46" s="1">
        <f ca="1">OFFSET(ChannelSetup!$D$5,$A46,$D46)</f>
        <v>0</v>
      </c>
      <c r="G46" s="1" t="str">
        <f>""</f>
        <v/>
      </c>
      <c r="H46" s="1" t="str">
        <f>""</f>
        <v/>
      </c>
      <c r="I46" s="1" t="str">
        <f>""</f>
        <v/>
      </c>
      <c r="J46" s="1" t="str">
        <f>""</f>
        <v/>
      </c>
      <c r="K46" s="1" t="str">
        <f>""</f>
        <v/>
      </c>
      <c r="L46" s="1" t="str">
        <f>""</f>
        <v/>
      </c>
      <c r="M46" s="1" t="str">
        <f>""</f>
        <v/>
      </c>
    </row>
    <row r="47" spans="1:13" x14ac:dyDescent="0.2">
      <c r="A47" s="1">
        <f t="shared" si="3"/>
        <v>11</v>
      </c>
      <c r="B47" s="1" t="str">
        <f ca="1">OFFSET(ChannelSetup!$C$5,$A47,0)</f>
        <v>Mute Channel (blank to play 1 to mute)</v>
      </c>
      <c r="C47" s="1">
        <f ca="1">OFFSET(ChannelSetup!$D$5,$A47,0)</f>
        <v>-500</v>
      </c>
      <c r="D47" s="1">
        <f t="shared" si="4"/>
        <v>2</v>
      </c>
      <c r="E47" s="1" t="str">
        <f>""</f>
        <v/>
      </c>
      <c r="F47" s="1">
        <f ca="1">OFFSET(ChannelSetup!$D$5,$A47,$D47)</f>
        <v>0</v>
      </c>
      <c r="G47" s="1" t="str">
        <f>""</f>
        <v/>
      </c>
      <c r="H47" s="1" t="str">
        <f>""</f>
        <v/>
      </c>
      <c r="I47" s="1" t="str">
        <f>""</f>
        <v/>
      </c>
      <c r="J47" s="1" t="str">
        <f>""</f>
        <v/>
      </c>
      <c r="K47" s="1" t="str">
        <f>""</f>
        <v/>
      </c>
      <c r="L47" s="1" t="str">
        <f>""</f>
        <v/>
      </c>
      <c r="M47" s="1" t="str">
        <f>""</f>
        <v/>
      </c>
    </row>
    <row r="48" spans="1:13" x14ac:dyDescent="0.2">
      <c r="A48" s="1">
        <f t="shared" si="3"/>
        <v>12</v>
      </c>
      <c r="B48" s="1" t="str">
        <f ca="1">OFFSET(ChannelSetup!$C$5,$A48,0)</f>
        <v>(empty function 12)</v>
      </c>
      <c r="C48" s="1">
        <f ca="1">OFFSET(ChannelSetup!$D$5,$A48,0)</f>
        <v>0</v>
      </c>
      <c r="D48" s="1">
        <f t="shared" si="4"/>
        <v>2</v>
      </c>
      <c r="E48" s="1" t="str">
        <f>""</f>
        <v/>
      </c>
      <c r="F48" s="1">
        <f ca="1">OFFSET(ChannelSetup!$D$5,$A48,$D48)</f>
        <v>0</v>
      </c>
      <c r="G48" s="1" t="str">
        <f>""</f>
        <v/>
      </c>
      <c r="H48" s="1" t="str">
        <f>""</f>
        <v/>
      </c>
      <c r="I48" s="1" t="str">
        <f>""</f>
        <v/>
      </c>
      <c r="J48" s="1" t="str">
        <f>""</f>
        <v/>
      </c>
      <c r="K48" s="1" t="str">
        <f>""</f>
        <v/>
      </c>
      <c r="L48" s="1" t="str">
        <f>""</f>
        <v/>
      </c>
      <c r="M48" s="1" t="str">
        <f>""</f>
        <v/>
      </c>
    </row>
    <row r="49" spans="1:13" x14ac:dyDescent="0.2">
      <c r="A49" s="1">
        <f t="shared" si="3"/>
        <v>13</v>
      </c>
      <c r="B49" s="1" t="str">
        <f ca="1">OFFSET(ChannelSetup!$C$5,$A49,0)</f>
        <v>(empty function 13)</v>
      </c>
      <c r="C49" s="1">
        <f ca="1">OFFSET(ChannelSetup!$D$5,$A49,0)</f>
        <v>0</v>
      </c>
      <c r="D49" s="1">
        <f t="shared" si="4"/>
        <v>2</v>
      </c>
      <c r="E49" s="1" t="str">
        <f>""</f>
        <v/>
      </c>
      <c r="F49" s="1">
        <f ca="1">OFFSET(ChannelSetup!$D$5,$A49,$D49)</f>
        <v>0</v>
      </c>
      <c r="G49" s="1" t="str">
        <f>""</f>
        <v/>
      </c>
      <c r="H49" s="1" t="str">
        <f>""</f>
        <v/>
      </c>
      <c r="I49" s="1" t="str">
        <f>""</f>
        <v/>
      </c>
      <c r="J49" s="1" t="str">
        <f>""</f>
        <v/>
      </c>
      <c r="K49" s="1" t="str">
        <f>""</f>
        <v/>
      </c>
      <c r="L49" s="1" t="str">
        <f>""</f>
        <v/>
      </c>
      <c r="M49" s="1" t="str">
        <f>""</f>
        <v/>
      </c>
    </row>
    <row r="50" spans="1:13" x14ac:dyDescent="0.2">
      <c r="A50" s="1">
        <f t="shared" si="3"/>
        <v>14</v>
      </c>
      <c r="B50" s="1" t="str">
        <f ca="1">OFFSET(ChannelSetup!$C$5,$A50,0)</f>
        <v>(empty function 14)</v>
      </c>
      <c r="C50" s="1">
        <f ca="1">OFFSET(ChannelSetup!$D$5,$A50,0)</f>
        <v>0</v>
      </c>
      <c r="D50" s="1">
        <f t="shared" si="4"/>
        <v>2</v>
      </c>
      <c r="E50" s="1" t="str">
        <f>""</f>
        <v/>
      </c>
      <c r="F50" s="1">
        <f ca="1">OFFSET(ChannelSetup!$D$5,$A50,$D50)</f>
        <v>0</v>
      </c>
      <c r="G50" s="1" t="str">
        <f>""</f>
        <v/>
      </c>
      <c r="H50" s="1" t="str">
        <f>""</f>
        <v/>
      </c>
      <c r="I50" s="1" t="str">
        <f>""</f>
        <v/>
      </c>
      <c r="J50" s="1" t="str">
        <f>""</f>
        <v/>
      </c>
      <c r="K50" s="1" t="str">
        <f>""</f>
        <v/>
      </c>
      <c r="L50" s="1" t="str">
        <f>""</f>
        <v/>
      </c>
      <c r="M50" s="1" t="str">
        <f>""</f>
        <v/>
      </c>
    </row>
    <row r="51" spans="1:13" x14ac:dyDescent="0.2">
      <c r="A51" t="s">
        <v>56</v>
      </c>
      <c r="B51" s="3" t="str">
        <f ca="1">"Channel " &amp; $D52 &amp; " - " &amp;OFFSET(ChannelSetup!$E$3,0,$D52-1)</f>
        <v>Channel 3 - Bass M</v>
      </c>
    </row>
    <row r="52" spans="1:13" x14ac:dyDescent="0.2">
      <c r="A52" s="2">
        <v>1</v>
      </c>
      <c r="B52" s="1" t="str">
        <f ca="1">OFFSET(ChannelSetup!$C$5,$A52,0)</f>
        <v>Amplitude - Decay - dB peak (in seconds)</v>
      </c>
      <c r="C52" s="1">
        <f ca="1">OFFSET(ChannelSetup!$D$5,$A52,0)</f>
        <v>-100</v>
      </c>
      <c r="D52" s="8">
        <f t="shared" ref="D52" si="5">D37+1</f>
        <v>3</v>
      </c>
      <c r="E52" s="1" t="str">
        <f>""</f>
        <v/>
      </c>
      <c r="F52" s="1">
        <f ca="1">OFFSET(ChannelSetup!$D$5,$A52,$D52)</f>
        <v>2E-3</v>
      </c>
      <c r="G52" s="1" t="str">
        <f>""</f>
        <v/>
      </c>
      <c r="H52" s="1" t="str">
        <f>""</f>
        <v/>
      </c>
      <c r="I52" s="1" t="str">
        <f>""</f>
        <v/>
      </c>
      <c r="J52" s="1" t="str">
        <f>""</f>
        <v/>
      </c>
      <c r="K52" s="1" t="str">
        <f>""</f>
        <v/>
      </c>
      <c r="L52" s="1" t="str">
        <f>""</f>
        <v/>
      </c>
      <c r="M52" s="1" t="str">
        <f>""</f>
        <v/>
      </c>
    </row>
    <row r="53" spans="1:13" x14ac:dyDescent="0.2">
      <c r="A53" s="1">
        <f t="shared" ref="A53:A116" si="6">A52+1</f>
        <v>2</v>
      </c>
      <c r="B53" s="1" t="str">
        <f ca="1">OFFSET(ChannelSetup!$C$5,$A53,0)</f>
        <v>Amplitude - Decay - decay rate in dB/s</v>
      </c>
      <c r="C53" s="1">
        <f ca="1">OFFSET(ChannelSetup!$D$5,$A53,0)</f>
        <v>-101</v>
      </c>
      <c r="D53" s="1">
        <f t="shared" ref="D53:D116" si="7">D52</f>
        <v>3</v>
      </c>
      <c r="E53" s="1" t="str">
        <f>""</f>
        <v/>
      </c>
      <c r="F53" s="1">
        <f ca="1">OFFSET(ChannelSetup!$D$5,$A53,$D53)</f>
        <v>200</v>
      </c>
      <c r="G53" s="1" t="str">
        <f>""</f>
        <v/>
      </c>
      <c r="H53" s="1" t="str">
        <f>""</f>
        <v/>
      </c>
      <c r="I53" s="1" t="str">
        <f>""</f>
        <v/>
      </c>
      <c r="J53" s="1" t="str">
        <f>""</f>
        <v/>
      </c>
      <c r="K53" s="1" t="str">
        <f>""</f>
        <v/>
      </c>
      <c r="L53" s="1" t="str">
        <f>""</f>
        <v/>
      </c>
      <c r="M53" s="1" t="str">
        <f>""</f>
        <v/>
      </c>
    </row>
    <row r="54" spans="1:13" x14ac:dyDescent="0.2">
      <c r="A54" s="1">
        <f t="shared" si="6"/>
        <v>3</v>
      </c>
      <c r="B54" s="1" t="str">
        <f ca="1">OFFSET(ChannelSetup!$C$5,$A54,0)</f>
        <v>Amplitude - Decay - reference frequency (Hz)</v>
      </c>
      <c r="C54" s="1">
        <f ca="1">OFFSET(ChannelSetup!$D$5,$A54,0)</f>
        <v>-102</v>
      </c>
      <c r="D54" s="1">
        <f t="shared" si="7"/>
        <v>3</v>
      </c>
      <c r="E54" s="1" t="str">
        <f>""</f>
        <v/>
      </c>
      <c r="F54" s="1">
        <f ca="1">OFFSET(ChannelSetup!$D$5,$A54,$D54)</f>
        <v>128</v>
      </c>
      <c r="G54" s="1" t="str">
        <f>""</f>
        <v/>
      </c>
      <c r="H54" s="1" t="str">
        <f>""</f>
        <v/>
      </c>
      <c r="I54" s="1" t="str">
        <f>""</f>
        <v/>
      </c>
      <c r="J54" s="1" t="str">
        <f>""</f>
        <v/>
      </c>
      <c r="K54" s="1" t="str">
        <f>""</f>
        <v/>
      </c>
      <c r="L54" s="1" t="str">
        <f>""</f>
        <v/>
      </c>
      <c r="M54" s="1" t="str">
        <f>""</f>
        <v/>
      </c>
    </row>
    <row r="55" spans="1:13" x14ac:dyDescent="0.2">
      <c r="A55" s="1">
        <f t="shared" si="6"/>
        <v>4</v>
      </c>
      <c r="B55" s="1" t="str">
        <f ca="1">OFFSET(ChannelSetup!$C$5,$A55,0)</f>
        <v>Amplitude - Decay - power rule</v>
      </c>
      <c r="C55" s="1">
        <f ca="1">OFFSET(ChannelSetup!$D$5,$A55,0)</f>
        <v>-103</v>
      </c>
      <c r="D55" s="1">
        <f t="shared" si="7"/>
        <v>3</v>
      </c>
      <c r="E55" s="1" t="str">
        <f>""</f>
        <v/>
      </c>
      <c r="F55" s="1">
        <f ca="1">OFFSET(ChannelSetup!$D$5,$A55,$D55)</f>
        <v>0.5</v>
      </c>
      <c r="G55" s="1" t="str">
        <f>""</f>
        <v/>
      </c>
      <c r="H55" s="1" t="str">
        <f>""</f>
        <v/>
      </c>
      <c r="I55" s="1" t="str">
        <f>""</f>
        <v/>
      </c>
      <c r="J55" s="1" t="str">
        <f>""</f>
        <v/>
      </c>
      <c r="K55" s="1" t="str">
        <f>""</f>
        <v/>
      </c>
      <c r="L55" s="1" t="str">
        <f>""</f>
        <v/>
      </c>
      <c r="M55" s="1" t="str">
        <f>""</f>
        <v/>
      </c>
    </row>
    <row r="56" spans="1:13" x14ac:dyDescent="0.2">
      <c r="A56" s="1">
        <f t="shared" si="6"/>
        <v>5</v>
      </c>
      <c r="B56" s="1" t="str">
        <f ca="1">OFFSET(ChannelSetup!$C$5,$A56,0)</f>
        <v>Amplitude - Tremolo - period in beats</v>
      </c>
      <c r="C56" s="1">
        <f ca="1">OFFSET(ChannelSetup!$D$5,$A56,0)</f>
        <v>-150</v>
      </c>
      <c r="D56" s="1">
        <f t="shared" si="7"/>
        <v>3</v>
      </c>
      <c r="E56" s="1" t="str">
        <f>""</f>
        <v/>
      </c>
      <c r="F56" s="1">
        <f ca="1">OFFSET(ChannelSetup!$D$5,$A56,$D56)</f>
        <v>1</v>
      </c>
      <c r="G56" s="1" t="str">
        <f>""</f>
        <v/>
      </c>
      <c r="H56" s="1" t="str">
        <f>""</f>
        <v/>
      </c>
      <c r="I56" s="1" t="str">
        <f>""</f>
        <v/>
      </c>
      <c r="J56" s="1" t="str">
        <f>""</f>
        <v/>
      </c>
      <c r="K56" s="1" t="str">
        <f>""</f>
        <v/>
      </c>
      <c r="L56" s="1" t="str">
        <f>""</f>
        <v/>
      </c>
      <c r="M56" s="1" t="str">
        <f>""</f>
        <v/>
      </c>
    </row>
    <row r="57" spans="1:13" x14ac:dyDescent="0.2">
      <c r="A57" s="1">
        <f t="shared" si="6"/>
        <v>6</v>
      </c>
      <c r="B57" s="1" t="str">
        <f ca="1">OFFSET(ChannelSetup!$C$5,$A57,0)</f>
        <v>Amplitude - Tremolo - depth in dB (peak to trough)</v>
      </c>
      <c r="C57" s="1">
        <f ca="1">OFFSET(ChannelSetup!$D$5,$A57,0)</f>
        <v>-151</v>
      </c>
      <c r="D57" s="1">
        <f t="shared" si="7"/>
        <v>3</v>
      </c>
      <c r="E57" s="1" t="str">
        <f>""</f>
        <v/>
      </c>
      <c r="F57" s="1">
        <f ca="1">OFFSET(ChannelSetup!$D$5,$A57,$D57)</f>
        <v>0</v>
      </c>
      <c r="G57" s="1" t="str">
        <f>""</f>
        <v/>
      </c>
      <c r="H57" s="1" t="str">
        <f>""</f>
        <v/>
      </c>
      <c r="I57" s="1" t="str">
        <f>""</f>
        <v/>
      </c>
      <c r="J57" s="1" t="str">
        <f>""</f>
        <v/>
      </c>
      <c r="K57" s="1" t="str">
        <f>""</f>
        <v/>
      </c>
      <c r="L57" s="1" t="str">
        <f>""</f>
        <v/>
      </c>
      <c r="M57" s="1" t="str">
        <f>""</f>
        <v/>
      </c>
    </row>
    <row r="58" spans="1:13" x14ac:dyDescent="0.2">
      <c r="A58" s="1">
        <f t="shared" si="6"/>
        <v>7</v>
      </c>
      <c r="B58" s="1" t="str">
        <f ca="1">OFFSET(ChannelSetup!$C$5,$A58,0)</f>
        <v>Frequency - Noise Sample Length (make 0 to switch this off)</v>
      </c>
      <c r="C58" s="1">
        <f ca="1">OFFSET(ChannelSetup!$D$5,$A58,0)</f>
        <v>-200</v>
      </c>
      <c r="D58" s="1">
        <f t="shared" si="7"/>
        <v>3</v>
      </c>
      <c r="E58" s="1" t="str">
        <f>""</f>
        <v/>
      </c>
      <c r="F58" s="1">
        <f ca="1">OFFSET(ChannelSetup!$D$5,$A58,$D58)</f>
        <v>0</v>
      </c>
      <c r="G58" s="1" t="str">
        <f>""</f>
        <v/>
      </c>
      <c r="H58" s="1" t="str">
        <f>""</f>
        <v/>
      </c>
      <c r="I58" s="1" t="str">
        <f>""</f>
        <v/>
      </c>
      <c r="J58" s="1" t="str">
        <f>""</f>
        <v/>
      </c>
      <c r="K58" s="1" t="str">
        <f>""</f>
        <v/>
      </c>
      <c r="L58" s="1" t="str">
        <f>""</f>
        <v/>
      </c>
      <c r="M58" s="1" t="str">
        <f>""</f>
        <v/>
      </c>
    </row>
    <row r="59" spans="1:13" x14ac:dyDescent="0.2">
      <c r="A59" s="1">
        <f t="shared" si="6"/>
        <v>8</v>
      </c>
      <c r="B59" s="1" t="str">
        <f ca="1">OFFSET(ChannelSetup!$C$5,$A59,0)</f>
        <v>Filter Type - 0 is off</v>
      </c>
      <c r="C59" s="1">
        <f ca="1">OFFSET(ChannelSetup!$D$5,$A59,0)</f>
        <v>-350</v>
      </c>
      <c r="D59" s="1">
        <f t="shared" si="7"/>
        <v>3</v>
      </c>
      <c r="E59" s="1" t="str">
        <f>""</f>
        <v/>
      </c>
      <c r="F59" s="1">
        <f ca="1">OFFSET(ChannelSetup!$D$5,$A59,$D59)</f>
        <v>0</v>
      </c>
      <c r="G59" s="1" t="str">
        <f>""</f>
        <v/>
      </c>
      <c r="H59" s="1" t="str">
        <f>""</f>
        <v/>
      </c>
      <c r="I59" s="1" t="str">
        <f>""</f>
        <v/>
      </c>
      <c r="J59" s="1" t="str">
        <f>""</f>
        <v/>
      </c>
      <c r="K59" s="1" t="str">
        <f>""</f>
        <v/>
      </c>
      <c r="L59" s="1" t="str">
        <f>""</f>
        <v/>
      </c>
      <c r="M59" s="1" t="str">
        <f>""</f>
        <v/>
      </c>
    </row>
    <row r="60" spans="1:13" x14ac:dyDescent="0.2">
      <c r="A60" s="1">
        <f t="shared" si="6"/>
        <v>9</v>
      </c>
      <c r="B60" s="1" t="str">
        <f ca="1">OFFSET(ChannelSetup!$C$5,$A60,0)</f>
        <v>Voice Type - 0 is none selected - overrides waveform (-400)</v>
      </c>
      <c r="C60" s="1">
        <f ca="1">OFFSET(ChannelSetup!$D$5,$A60,0)</f>
        <v>-450</v>
      </c>
      <c r="D60" s="1">
        <f t="shared" si="7"/>
        <v>3</v>
      </c>
      <c r="E60" s="1" t="str">
        <f>""</f>
        <v/>
      </c>
      <c r="F60" s="1">
        <f ca="1">OFFSET(ChannelSetup!$D$5,$A60,$D60)</f>
        <v>0</v>
      </c>
      <c r="G60" s="1" t="str">
        <f>""</f>
        <v/>
      </c>
      <c r="H60" s="1" t="str">
        <f>""</f>
        <v/>
      </c>
      <c r="I60" s="1" t="str">
        <f>""</f>
        <v/>
      </c>
      <c r="J60" s="1" t="str">
        <f>""</f>
        <v/>
      </c>
      <c r="K60" s="1" t="str">
        <f>""</f>
        <v/>
      </c>
      <c r="L60" s="1" t="str">
        <f>""</f>
        <v/>
      </c>
      <c r="M60" s="1" t="str">
        <f>""</f>
        <v/>
      </c>
    </row>
    <row r="61" spans="1:13" x14ac:dyDescent="0.2">
      <c r="A61" s="1">
        <f t="shared" si="6"/>
        <v>10</v>
      </c>
      <c r="B61" s="1" t="str">
        <f ca="1">OFFSET(ChannelSetup!$C$5,$A61,0)</f>
        <v>Waveform - Select Type (0 Sine / 1 Sawtooth / 2 Square / 3 Triangle / 4 Trapezium / 5 Square5 / 6 Square Random. Overridden by -450 Voice Type)</v>
      </c>
      <c r="C61" s="1">
        <f ca="1">OFFSET(ChannelSetup!$D$5,$A61,0)</f>
        <v>-400</v>
      </c>
      <c r="D61" s="1">
        <f t="shared" si="7"/>
        <v>3</v>
      </c>
      <c r="E61" s="1" t="str">
        <f>""</f>
        <v/>
      </c>
      <c r="F61" s="1">
        <f ca="1">OFFSET(ChannelSetup!$D$5,$A61,$D61)</f>
        <v>0</v>
      </c>
      <c r="G61" s="1" t="str">
        <f>""</f>
        <v/>
      </c>
      <c r="H61" s="1" t="str">
        <f>""</f>
        <v/>
      </c>
      <c r="I61" s="1" t="str">
        <f>""</f>
        <v/>
      </c>
      <c r="J61" s="1" t="str">
        <f>""</f>
        <v/>
      </c>
      <c r="K61" s="1" t="str">
        <f>""</f>
        <v/>
      </c>
      <c r="L61" s="1" t="str">
        <f>""</f>
        <v/>
      </c>
      <c r="M61" s="1" t="str">
        <f>""</f>
        <v/>
      </c>
    </row>
    <row r="62" spans="1:13" x14ac:dyDescent="0.2">
      <c r="A62" s="1">
        <f t="shared" si="6"/>
        <v>11</v>
      </c>
      <c r="B62" s="1" t="str">
        <f ca="1">OFFSET(ChannelSetup!$C$5,$A62,0)</f>
        <v>Mute Channel (blank to play 1 to mute)</v>
      </c>
      <c r="C62" s="1">
        <f ca="1">OFFSET(ChannelSetup!$D$5,$A62,0)</f>
        <v>-500</v>
      </c>
      <c r="D62" s="1">
        <f t="shared" si="7"/>
        <v>3</v>
      </c>
      <c r="E62" s="1" t="str">
        <f>""</f>
        <v/>
      </c>
      <c r="F62" s="1">
        <f ca="1">OFFSET(ChannelSetup!$D$5,$A62,$D62)</f>
        <v>1</v>
      </c>
      <c r="G62" s="1" t="str">
        <f>""</f>
        <v/>
      </c>
      <c r="H62" s="1" t="str">
        <f>""</f>
        <v/>
      </c>
      <c r="I62" s="1" t="str">
        <f>""</f>
        <v/>
      </c>
      <c r="J62" s="1" t="str">
        <f>""</f>
        <v/>
      </c>
      <c r="K62" s="1" t="str">
        <f>""</f>
        <v/>
      </c>
      <c r="L62" s="1" t="str">
        <f>""</f>
        <v/>
      </c>
      <c r="M62" s="1" t="str">
        <f>""</f>
        <v/>
      </c>
    </row>
    <row r="63" spans="1:13" x14ac:dyDescent="0.2">
      <c r="A63" s="1">
        <f t="shared" si="6"/>
        <v>12</v>
      </c>
      <c r="B63" s="1" t="str">
        <f ca="1">OFFSET(ChannelSetup!$C$5,$A63,0)</f>
        <v>(empty function 12)</v>
      </c>
      <c r="C63" s="1">
        <f ca="1">OFFSET(ChannelSetup!$D$5,$A63,0)</f>
        <v>0</v>
      </c>
      <c r="D63" s="1">
        <f t="shared" si="7"/>
        <v>3</v>
      </c>
      <c r="E63" s="1" t="str">
        <f>""</f>
        <v/>
      </c>
      <c r="F63" s="1">
        <f ca="1">OFFSET(ChannelSetup!$D$5,$A63,$D63)</f>
        <v>0</v>
      </c>
      <c r="G63" s="1" t="str">
        <f>""</f>
        <v/>
      </c>
      <c r="H63" s="1" t="str">
        <f>""</f>
        <v/>
      </c>
      <c r="I63" s="1" t="str">
        <f>""</f>
        <v/>
      </c>
      <c r="J63" s="1" t="str">
        <f>""</f>
        <v/>
      </c>
      <c r="K63" s="1" t="str">
        <f>""</f>
        <v/>
      </c>
      <c r="L63" s="1" t="str">
        <f>""</f>
        <v/>
      </c>
      <c r="M63" s="1" t="str">
        <f>""</f>
        <v/>
      </c>
    </row>
    <row r="64" spans="1:13" x14ac:dyDescent="0.2">
      <c r="A64" s="1">
        <f t="shared" si="6"/>
        <v>13</v>
      </c>
      <c r="B64" s="1" t="str">
        <f ca="1">OFFSET(ChannelSetup!$C$5,$A64,0)</f>
        <v>(empty function 13)</v>
      </c>
      <c r="C64" s="1">
        <f ca="1">OFFSET(ChannelSetup!$D$5,$A64,0)</f>
        <v>0</v>
      </c>
      <c r="D64" s="1">
        <f t="shared" si="7"/>
        <v>3</v>
      </c>
      <c r="E64" s="1" t="str">
        <f>""</f>
        <v/>
      </c>
      <c r="F64" s="1">
        <f ca="1">OFFSET(ChannelSetup!$D$5,$A64,$D64)</f>
        <v>0</v>
      </c>
      <c r="G64" s="1" t="str">
        <f>""</f>
        <v/>
      </c>
      <c r="H64" s="1" t="str">
        <f>""</f>
        <v/>
      </c>
      <c r="I64" s="1" t="str">
        <f>""</f>
        <v/>
      </c>
      <c r="J64" s="1" t="str">
        <f>""</f>
        <v/>
      </c>
      <c r="K64" s="1" t="str">
        <f>""</f>
        <v/>
      </c>
      <c r="L64" s="1" t="str">
        <f>""</f>
        <v/>
      </c>
      <c r="M64" s="1" t="str">
        <f>""</f>
        <v/>
      </c>
    </row>
    <row r="65" spans="1:13" x14ac:dyDescent="0.2">
      <c r="A65" s="1">
        <f t="shared" si="6"/>
        <v>14</v>
      </c>
      <c r="B65" s="1" t="str">
        <f ca="1">OFFSET(ChannelSetup!$C$5,$A65,0)</f>
        <v>(empty function 14)</v>
      </c>
      <c r="C65" s="1">
        <f ca="1">OFFSET(ChannelSetup!$D$5,$A65,0)</f>
        <v>0</v>
      </c>
      <c r="D65" s="1">
        <f t="shared" si="7"/>
        <v>3</v>
      </c>
      <c r="E65" s="1" t="str">
        <f>""</f>
        <v/>
      </c>
      <c r="F65" s="1">
        <f ca="1">OFFSET(ChannelSetup!$D$5,$A65,$D65)</f>
        <v>0</v>
      </c>
      <c r="G65" s="1" t="str">
        <f>""</f>
        <v/>
      </c>
      <c r="H65" s="1" t="str">
        <f>""</f>
        <v/>
      </c>
      <c r="I65" s="1" t="str">
        <f>""</f>
        <v/>
      </c>
      <c r="J65" s="1" t="str">
        <f>""</f>
        <v/>
      </c>
      <c r="K65" s="1" t="str">
        <f>""</f>
        <v/>
      </c>
      <c r="L65" s="1" t="str">
        <f>""</f>
        <v/>
      </c>
      <c r="M65" s="1" t="str">
        <f>""</f>
        <v/>
      </c>
    </row>
    <row r="66" spans="1:13" x14ac:dyDescent="0.2">
      <c r="A66" t="s">
        <v>56</v>
      </c>
      <c r="B66" s="3" t="str">
        <f ca="1">"Channel " &amp; $D67 &amp; " - " &amp;OFFSET(ChannelSetup!$E$3,0,$D67-1)</f>
        <v>Channel 4 - Bass H</v>
      </c>
    </row>
    <row r="67" spans="1:13" x14ac:dyDescent="0.2">
      <c r="A67" s="2">
        <v>1</v>
      </c>
      <c r="B67" s="1" t="str">
        <f ca="1">OFFSET(ChannelSetup!$C$5,$A67,0)</f>
        <v>Amplitude - Decay - dB peak (in seconds)</v>
      </c>
      <c r="C67" s="1">
        <f ca="1">OFFSET(ChannelSetup!$D$5,$A67,0)</f>
        <v>-100</v>
      </c>
      <c r="D67" s="8">
        <f t="shared" ref="D67" si="8">D52+1</f>
        <v>4</v>
      </c>
      <c r="E67" s="1" t="str">
        <f>""</f>
        <v/>
      </c>
      <c r="F67" s="1">
        <f ca="1">OFFSET(ChannelSetup!$D$5,$A67,$D67)</f>
        <v>5.0000000000000001E-4</v>
      </c>
      <c r="G67" s="1" t="str">
        <f>""</f>
        <v/>
      </c>
      <c r="H67" s="1" t="str">
        <f>""</f>
        <v/>
      </c>
      <c r="I67" s="1" t="str">
        <f>""</f>
        <v/>
      </c>
      <c r="J67" s="1" t="str">
        <f>""</f>
        <v/>
      </c>
      <c r="K67" s="1" t="str">
        <f>""</f>
        <v/>
      </c>
      <c r="L67" s="1" t="str">
        <f>""</f>
        <v/>
      </c>
      <c r="M67" s="1" t="str">
        <f>""</f>
        <v/>
      </c>
    </row>
    <row r="68" spans="1:13" x14ac:dyDescent="0.2">
      <c r="A68" s="1">
        <f t="shared" si="6"/>
        <v>2</v>
      </c>
      <c r="B68" s="1" t="str">
        <f ca="1">OFFSET(ChannelSetup!$C$5,$A68,0)</f>
        <v>Amplitude - Decay - decay rate in dB/s</v>
      </c>
      <c r="C68" s="1">
        <f ca="1">OFFSET(ChannelSetup!$D$5,$A68,0)</f>
        <v>-101</v>
      </c>
      <c r="D68" s="1">
        <f t="shared" si="7"/>
        <v>4</v>
      </c>
      <c r="E68" s="1" t="str">
        <f>""</f>
        <v/>
      </c>
      <c r="F68" s="1">
        <f ca="1">OFFSET(ChannelSetup!$D$5,$A68,$D68)</f>
        <v>500</v>
      </c>
      <c r="G68" s="1" t="str">
        <f>""</f>
        <v/>
      </c>
      <c r="H68" s="1" t="str">
        <f>""</f>
        <v/>
      </c>
      <c r="I68" s="1" t="str">
        <f>""</f>
        <v/>
      </c>
      <c r="J68" s="1" t="str">
        <f>""</f>
        <v/>
      </c>
      <c r="K68" s="1" t="str">
        <f>""</f>
        <v/>
      </c>
      <c r="L68" s="1" t="str">
        <f>""</f>
        <v/>
      </c>
      <c r="M68" s="1" t="str">
        <f>""</f>
        <v/>
      </c>
    </row>
    <row r="69" spans="1:13" x14ac:dyDescent="0.2">
      <c r="A69" s="1">
        <f t="shared" si="6"/>
        <v>3</v>
      </c>
      <c r="B69" s="1" t="str">
        <f ca="1">OFFSET(ChannelSetup!$C$5,$A69,0)</f>
        <v>Amplitude - Decay - reference frequency (Hz)</v>
      </c>
      <c r="C69" s="1">
        <f ca="1">OFFSET(ChannelSetup!$D$5,$A69,0)</f>
        <v>-102</v>
      </c>
      <c r="D69" s="1">
        <f t="shared" si="7"/>
        <v>4</v>
      </c>
      <c r="E69" s="1" t="str">
        <f>""</f>
        <v/>
      </c>
      <c r="F69" s="1">
        <f ca="1">OFFSET(ChannelSetup!$D$5,$A69,$D69)</f>
        <v>128</v>
      </c>
      <c r="G69" s="1" t="str">
        <f>""</f>
        <v/>
      </c>
      <c r="H69" s="1" t="str">
        <f>""</f>
        <v/>
      </c>
      <c r="I69" s="1" t="str">
        <f>""</f>
        <v/>
      </c>
      <c r="J69" s="1" t="str">
        <f>""</f>
        <v/>
      </c>
      <c r="K69" s="1" t="str">
        <f>""</f>
        <v/>
      </c>
      <c r="L69" s="1" t="str">
        <f>""</f>
        <v/>
      </c>
      <c r="M69" s="1" t="str">
        <f>""</f>
        <v/>
      </c>
    </row>
    <row r="70" spans="1:13" x14ac:dyDescent="0.2">
      <c r="A70" s="1">
        <f t="shared" si="6"/>
        <v>4</v>
      </c>
      <c r="B70" s="1" t="str">
        <f ca="1">OFFSET(ChannelSetup!$C$5,$A70,0)</f>
        <v>Amplitude - Decay - power rule</v>
      </c>
      <c r="C70" s="1">
        <f ca="1">OFFSET(ChannelSetup!$D$5,$A70,0)</f>
        <v>-103</v>
      </c>
      <c r="D70" s="1">
        <f t="shared" si="7"/>
        <v>4</v>
      </c>
      <c r="E70" s="1" t="str">
        <f>""</f>
        <v/>
      </c>
      <c r="F70" s="1">
        <f ca="1">OFFSET(ChannelSetup!$D$5,$A70,$D70)</f>
        <v>0.5</v>
      </c>
      <c r="G70" s="1" t="str">
        <f>""</f>
        <v/>
      </c>
      <c r="H70" s="1" t="str">
        <f>""</f>
        <v/>
      </c>
      <c r="I70" s="1" t="str">
        <f>""</f>
        <v/>
      </c>
      <c r="J70" s="1" t="str">
        <f>""</f>
        <v/>
      </c>
      <c r="K70" s="1" t="str">
        <f>""</f>
        <v/>
      </c>
      <c r="L70" s="1" t="str">
        <f>""</f>
        <v/>
      </c>
      <c r="M70" s="1" t="str">
        <f>""</f>
        <v/>
      </c>
    </row>
    <row r="71" spans="1:13" x14ac:dyDescent="0.2">
      <c r="A71" s="1">
        <f t="shared" si="6"/>
        <v>5</v>
      </c>
      <c r="B71" s="1" t="str">
        <f ca="1">OFFSET(ChannelSetup!$C$5,$A71,0)</f>
        <v>Amplitude - Tremolo - period in beats</v>
      </c>
      <c r="C71" s="1">
        <f ca="1">OFFSET(ChannelSetup!$D$5,$A71,0)</f>
        <v>-150</v>
      </c>
      <c r="D71" s="1">
        <f t="shared" si="7"/>
        <v>4</v>
      </c>
      <c r="E71" s="1" t="str">
        <f>""</f>
        <v/>
      </c>
      <c r="F71" s="1">
        <f ca="1">OFFSET(ChannelSetup!$D$5,$A71,$D71)</f>
        <v>1</v>
      </c>
      <c r="G71" s="1" t="str">
        <f>""</f>
        <v/>
      </c>
      <c r="H71" s="1" t="str">
        <f>""</f>
        <v/>
      </c>
      <c r="I71" s="1" t="str">
        <f>""</f>
        <v/>
      </c>
      <c r="J71" s="1" t="str">
        <f>""</f>
        <v/>
      </c>
      <c r="K71" s="1" t="str">
        <f>""</f>
        <v/>
      </c>
      <c r="L71" s="1" t="str">
        <f>""</f>
        <v/>
      </c>
      <c r="M71" s="1" t="str">
        <f>""</f>
        <v/>
      </c>
    </row>
    <row r="72" spans="1:13" x14ac:dyDescent="0.2">
      <c r="A72" s="1">
        <f t="shared" si="6"/>
        <v>6</v>
      </c>
      <c r="B72" s="1" t="str">
        <f ca="1">OFFSET(ChannelSetup!$C$5,$A72,0)</f>
        <v>Amplitude - Tremolo - depth in dB (peak to trough)</v>
      </c>
      <c r="C72" s="1">
        <f ca="1">OFFSET(ChannelSetup!$D$5,$A72,0)</f>
        <v>-151</v>
      </c>
      <c r="D72" s="1">
        <f t="shared" si="7"/>
        <v>4</v>
      </c>
      <c r="E72" s="1" t="str">
        <f>""</f>
        <v/>
      </c>
      <c r="F72" s="1">
        <f ca="1">OFFSET(ChannelSetup!$D$5,$A72,$D72)</f>
        <v>0</v>
      </c>
      <c r="G72" s="1" t="str">
        <f>""</f>
        <v/>
      </c>
      <c r="H72" s="1" t="str">
        <f>""</f>
        <v/>
      </c>
      <c r="I72" s="1" t="str">
        <f>""</f>
        <v/>
      </c>
      <c r="J72" s="1" t="str">
        <f>""</f>
        <v/>
      </c>
      <c r="K72" s="1" t="str">
        <f>""</f>
        <v/>
      </c>
      <c r="L72" s="1" t="str">
        <f>""</f>
        <v/>
      </c>
      <c r="M72" s="1" t="str">
        <f>""</f>
        <v/>
      </c>
    </row>
    <row r="73" spans="1:13" x14ac:dyDescent="0.2">
      <c r="A73" s="1">
        <f t="shared" si="6"/>
        <v>7</v>
      </c>
      <c r="B73" s="1" t="str">
        <f ca="1">OFFSET(ChannelSetup!$C$5,$A73,0)</f>
        <v>Frequency - Noise Sample Length (make 0 to switch this off)</v>
      </c>
      <c r="C73" s="1">
        <f ca="1">OFFSET(ChannelSetup!$D$5,$A73,0)</f>
        <v>-200</v>
      </c>
      <c r="D73" s="1">
        <f t="shared" si="7"/>
        <v>4</v>
      </c>
      <c r="E73" s="1" t="str">
        <f>""</f>
        <v/>
      </c>
      <c r="F73" s="1">
        <f ca="1">OFFSET(ChannelSetup!$D$5,$A73,$D73)</f>
        <v>0</v>
      </c>
      <c r="G73" s="1" t="str">
        <f>""</f>
        <v/>
      </c>
      <c r="H73" s="1" t="str">
        <f>""</f>
        <v/>
      </c>
      <c r="I73" s="1" t="str">
        <f>""</f>
        <v/>
      </c>
      <c r="J73" s="1" t="str">
        <f>""</f>
        <v/>
      </c>
      <c r="K73" s="1" t="str">
        <f>""</f>
        <v/>
      </c>
      <c r="L73" s="1" t="str">
        <f>""</f>
        <v/>
      </c>
      <c r="M73" s="1" t="str">
        <f>""</f>
        <v/>
      </c>
    </row>
    <row r="74" spans="1:13" x14ac:dyDescent="0.2">
      <c r="A74" s="1">
        <f t="shared" si="6"/>
        <v>8</v>
      </c>
      <c r="B74" s="1" t="str">
        <f ca="1">OFFSET(ChannelSetup!$C$5,$A74,0)</f>
        <v>Filter Type - 0 is off</v>
      </c>
      <c r="C74" s="1">
        <f ca="1">OFFSET(ChannelSetup!$D$5,$A74,0)</f>
        <v>-350</v>
      </c>
      <c r="D74" s="1">
        <f t="shared" si="7"/>
        <v>4</v>
      </c>
      <c r="E74" s="1" t="str">
        <f>""</f>
        <v/>
      </c>
      <c r="F74" s="1">
        <f ca="1">OFFSET(ChannelSetup!$D$5,$A74,$D74)</f>
        <v>0</v>
      </c>
      <c r="G74" s="1" t="str">
        <f>""</f>
        <v/>
      </c>
      <c r="H74" s="1" t="str">
        <f>""</f>
        <v/>
      </c>
      <c r="I74" s="1" t="str">
        <f>""</f>
        <v/>
      </c>
      <c r="J74" s="1" t="str">
        <f>""</f>
        <v/>
      </c>
      <c r="K74" s="1" t="str">
        <f>""</f>
        <v/>
      </c>
      <c r="L74" s="1" t="str">
        <f>""</f>
        <v/>
      </c>
      <c r="M74" s="1" t="str">
        <f>""</f>
        <v/>
      </c>
    </row>
    <row r="75" spans="1:13" x14ac:dyDescent="0.2">
      <c r="A75" s="1">
        <f t="shared" si="6"/>
        <v>9</v>
      </c>
      <c r="B75" s="1" t="str">
        <f ca="1">OFFSET(ChannelSetup!$C$5,$A75,0)</f>
        <v>Voice Type - 0 is none selected - overrides waveform (-400)</v>
      </c>
      <c r="C75" s="1">
        <f ca="1">OFFSET(ChannelSetup!$D$5,$A75,0)</f>
        <v>-450</v>
      </c>
      <c r="D75" s="1">
        <f t="shared" si="7"/>
        <v>4</v>
      </c>
      <c r="E75" s="1" t="str">
        <f>""</f>
        <v/>
      </c>
      <c r="F75" s="1">
        <f ca="1">OFFSET(ChannelSetup!$D$5,$A75,$D75)</f>
        <v>0</v>
      </c>
      <c r="G75" s="1" t="str">
        <f>""</f>
        <v/>
      </c>
      <c r="H75" s="1" t="str">
        <f>""</f>
        <v/>
      </c>
      <c r="I75" s="1" t="str">
        <f>""</f>
        <v/>
      </c>
      <c r="J75" s="1" t="str">
        <f>""</f>
        <v/>
      </c>
      <c r="K75" s="1" t="str">
        <f>""</f>
        <v/>
      </c>
      <c r="L75" s="1" t="str">
        <f>""</f>
        <v/>
      </c>
      <c r="M75" s="1" t="str">
        <f>""</f>
        <v/>
      </c>
    </row>
    <row r="76" spans="1:13" x14ac:dyDescent="0.2">
      <c r="A76" s="1">
        <f t="shared" si="6"/>
        <v>10</v>
      </c>
      <c r="B76" s="1" t="str">
        <f ca="1">OFFSET(ChannelSetup!$C$5,$A76,0)</f>
        <v>Waveform - Select Type (0 Sine / 1 Sawtooth / 2 Square / 3 Triangle / 4 Trapezium / 5 Square5 / 6 Square Random. Overridden by -450 Voice Type)</v>
      </c>
      <c r="C76" s="1">
        <f ca="1">OFFSET(ChannelSetup!$D$5,$A76,0)</f>
        <v>-400</v>
      </c>
      <c r="D76" s="1">
        <f t="shared" si="7"/>
        <v>4</v>
      </c>
      <c r="E76" s="1" t="str">
        <f>""</f>
        <v/>
      </c>
      <c r="F76" s="1">
        <f ca="1">OFFSET(ChannelSetup!$D$5,$A76,$D76)</f>
        <v>0</v>
      </c>
      <c r="G76" s="1" t="str">
        <f>""</f>
        <v/>
      </c>
      <c r="H76" s="1" t="str">
        <f>""</f>
        <v/>
      </c>
      <c r="I76" s="1" t="str">
        <f>""</f>
        <v/>
      </c>
      <c r="J76" s="1" t="str">
        <f>""</f>
        <v/>
      </c>
      <c r="K76" s="1" t="str">
        <f>""</f>
        <v/>
      </c>
      <c r="L76" s="1" t="str">
        <f>""</f>
        <v/>
      </c>
      <c r="M76" s="1" t="str">
        <f>""</f>
        <v/>
      </c>
    </row>
    <row r="77" spans="1:13" x14ac:dyDescent="0.2">
      <c r="A77" s="1">
        <f t="shared" si="6"/>
        <v>11</v>
      </c>
      <c r="B77" s="1" t="str">
        <f ca="1">OFFSET(ChannelSetup!$C$5,$A77,0)</f>
        <v>Mute Channel (blank to play 1 to mute)</v>
      </c>
      <c r="C77" s="1">
        <f ca="1">OFFSET(ChannelSetup!$D$5,$A77,0)</f>
        <v>-500</v>
      </c>
      <c r="D77" s="1">
        <f t="shared" si="7"/>
        <v>4</v>
      </c>
      <c r="E77" s="1" t="str">
        <f>""</f>
        <v/>
      </c>
      <c r="F77" s="1">
        <f ca="1">OFFSET(ChannelSetup!$D$5,$A77,$D77)</f>
        <v>1</v>
      </c>
      <c r="G77" s="1" t="str">
        <f>""</f>
        <v/>
      </c>
      <c r="H77" s="1" t="str">
        <f>""</f>
        <v/>
      </c>
      <c r="I77" s="1" t="str">
        <f>""</f>
        <v/>
      </c>
      <c r="J77" s="1" t="str">
        <f>""</f>
        <v/>
      </c>
      <c r="K77" s="1" t="str">
        <f>""</f>
        <v/>
      </c>
      <c r="L77" s="1" t="str">
        <f>""</f>
        <v/>
      </c>
      <c r="M77" s="1" t="str">
        <f>""</f>
        <v/>
      </c>
    </row>
    <row r="78" spans="1:13" x14ac:dyDescent="0.2">
      <c r="A78" s="1">
        <f t="shared" si="6"/>
        <v>12</v>
      </c>
      <c r="B78" s="1" t="str">
        <f ca="1">OFFSET(ChannelSetup!$C$5,$A78,0)</f>
        <v>(empty function 12)</v>
      </c>
      <c r="C78" s="1">
        <f ca="1">OFFSET(ChannelSetup!$D$5,$A78,0)</f>
        <v>0</v>
      </c>
      <c r="D78" s="1">
        <f t="shared" si="7"/>
        <v>4</v>
      </c>
      <c r="E78" s="1" t="str">
        <f>""</f>
        <v/>
      </c>
      <c r="F78" s="1">
        <f ca="1">OFFSET(ChannelSetup!$D$5,$A78,$D78)</f>
        <v>0</v>
      </c>
      <c r="G78" s="1" t="str">
        <f>""</f>
        <v/>
      </c>
      <c r="H78" s="1" t="str">
        <f>""</f>
        <v/>
      </c>
      <c r="I78" s="1" t="str">
        <f>""</f>
        <v/>
      </c>
      <c r="J78" s="1" t="str">
        <f>""</f>
        <v/>
      </c>
      <c r="K78" s="1" t="str">
        <f>""</f>
        <v/>
      </c>
      <c r="L78" s="1" t="str">
        <f>""</f>
        <v/>
      </c>
      <c r="M78" s="1" t="str">
        <f>""</f>
        <v/>
      </c>
    </row>
    <row r="79" spans="1:13" x14ac:dyDescent="0.2">
      <c r="A79" s="1">
        <f t="shared" si="6"/>
        <v>13</v>
      </c>
      <c r="B79" s="1" t="str">
        <f ca="1">OFFSET(ChannelSetup!$C$5,$A79,0)</f>
        <v>(empty function 13)</v>
      </c>
      <c r="C79" s="1">
        <f ca="1">OFFSET(ChannelSetup!$D$5,$A79,0)</f>
        <v>0</v>
      </c>
      <c r="D79" s="1">
        <f t="shared" si="7"/>
        <v>4</v>
      </c>
      <c r="E79" s="1" t="str">
        <f>""</f>
        <v/>
      </c>
      <c r="F79" s="1">
        <f ca="1">OFFSET(ChannelSetup!$D$5,$A79,$D79)</f>
        <v>0</v>
      </c>
      <c r="G79" s="1" t="str">
        <f>""</f>
        <v/>
      </c>
      <c r="H79" s="1" t="str">
        <f>""</f>
        <v/>
      </c>
      <c r="I79" s="1" t="str">
        <f>""</f>
        <v/>
      </c>
      <c r="J79" s="1" t="str">
        <f>""</f>
        <v/>
      </c>
      <c r="K79" s="1" t="str">
        <f>""</f>
        <v/>
      </c>
      <c r="L79" s="1" t="str">
        <f>""</f>
        <v/>
      </c>
      <c r="M79" s="1" t="str">
        <f>""</f>
        <v/>
      </c>
    </row>
    <row r="80" spans="1:13" x14ac:dyDescent="0.2">
      <c r="A80" s="1">
        <f t="shared" si="6"/>
        <v>14</v>
      </c>
      <c r="B80" s="1" t="str">
        <f ca="1">OFFSET(ChannelSetup!$C$5,$A80,0)</f>
        <v>(empty function 14)</v>
      </c>
      <c r="C80" s="1">
        <f ca="1">OFFSET(ChannelSetup!$D$5,$A80,0)</f>
        <v>0</v>
      </c>
      <c r="D80" s="1">
        <f t="shared" si="7"/>
        <v>4</v>
      </c>
      <c r="E80" s="1" t="str">
        <f>""</f>
        <v/>
      </c>
      <c r="F80" s="1">
        <f ca="1">OFFSET(ChannelSetup!$D$5,$A80,$D80)</f>
        <v>0</v>
      </c>
      <c r="G80" s="1" t="str">
        <f>""</f>
        <v/>
      </c>
      <c r="H80" s="1" t="str">
        <f>""</f>
        <v/>
      </c>
      <c r="I80" s="1" t="str">
        <f>""</f>
        <v/>
      </c>
      <c r="J80" s="1" t="str">
        <f>""</f>
        <v/>
      </c>
      <c r="K80" s="1" t="str">
        <f>""</f>
        <v/>
      </c>
      <c r="L80" s="1" t="str">
        <f>""</f>
        <v/>
      </c>
      <c r="M80" s="1" t="str">
        <f>""</f>
        <v/>
      </c>
    </row>
    <row r="81" spans="1:13" x14ac:dyDescent="0.2">
      <c r="A81" t="s">
        <v>56</v>
      </c>
      <c r="B81" s="3" t="str">
        <f ca="1">"Channel " &amp; $D82 &amp; " - " &amp;OFFSET(ChannelSetup!$E$3,0,$D82-1)</f>
        <v>Channel 5 - Chord 1</v>
      </c>
    </row>
    <row r="82" spans="1:13" x14ac:dyDescent="0.2">
      <c r="A82" s="2">
        <v>1</v>
      </c>
      <c r="B82" s="1" t="str">
        <f ca="1">OFFSET(ChannelSetup!$C$5,$A82,0)</f>
        <v>Amplitude - Decay - dB peak (in seconds)</v>
      </c>
      <c r="C82" s="1">
        <f ca="1">OFFSET(ChannelSetup!$D$5,$A82,0)</f>
        <v>-100</v>
      </c>
      <c r="D82" s="8">
        <f t="shared" ref="D82" si="9">D67+1</f>
        <v>5</v>
      </c>
      <c r="E82" s="1" t="str">
        <f>""</f>
        <v/>
      </c>
      <c r="F82" s="1">
        <f ca="1">OFFSET(ChannelSetup!$D$5,$A82,$D82)</f>
        <v>0.1</v>
      </c>
      <c r="G82" s="1" t="str">
        <f>""</f>
        <v/>
      </c>
      <c r="H82" s="1" t="str">
        <f>""</f>
        <v/>
      </c>
      <c r="I82" s="1" t="str">
        <f>""</f>
        <v/>
      </c>
      <c r="J82" s="1" t="str">
        <f>""</f>
        <v/>
      </c>
      <c r="K82" s="1" t="str">
        <f>""</f>
        <v/>
      </c>
      <c r="L82" s="1" t="str">
        <f>""</f>
        <v/>
      </c>
      <c r="M82" s="1" t="str">
        <f>""</f>
        <v/>
      </c>
    </row>
    <row r="83" spans="1:13" x14ac:dyDescent="0.2">
      <c r="A83" s="1">
        <f t="shared" si="6"/>
        <v>2</v>
      </c>
      <c r="B83" s="1" t="str">
        <f ca="1">OFFSET(ChannelSetup!$C$5,$A83,0)</f>
        <v>Amplitude - Decay - decay rate in dB/s</v>
      </c>
      <c r="C83" s="1">
        <f ca="1">OFFSET(ChannelSetup!$D$5,$A83,0)</f>
        <v>-101</v>
      </c>
      <c r="D83" s="1">
        <f t="shared" si="7"/>
        <v>5</v>
      </c>
      <c r="E83" s="1" t="str">
        <f>""</f>
        <v/>
      </c>
      <c r="F83" s="1">
        <f ca="1">OFFSET(ChannelSetup!$D$5,$A83,$D83)</f>
        <v>5</v>
      </c>
      <c r="G83" s="1" t="str">
        <f>""</f>
        <v/>
      </c>
      <c r="H83" s="1" t="str">
        <f>""</f>
        <v/>
      </c>
      <c r="I83" s="1" t="str">
        <f>""</f>
        <v/>
      </c>
      <c r="J83" s="1" t="str">
        <f>""</f>
        <v/>
      </c>
      <c r="K83" s="1" t="str">
        <f>""</f>
        <v/>
      </c>
      <c r="L83" s="1" t="str">
        <f>""</f>
        <v/>
      </c>
      <c r="M83" s="1" t="str">
        <f>""</f>
        <v/>
      </c>
    </row>
    <row r="84" spans="1:13" x14ac:dyDescent="0.2">
      <c r="A84" s="1">
        <f t="shared" si="6"/>
        <v>3</v>
      </c>
      <c r="B84" s="1" t="str">
        <f ca="1">OFFSET(ChannelSetup!$C$5,$A84,0)</f>
        <v>Amplitude - Decay - reference frequency (Hz)</v>
      </c>
      <c r="C84" s="1">
        <f ca="1">OFFSET(ChannelSetup!$D$5,$A84,0)</f>
        <v>-102</v>
      </c>
      <c r="D84" s="1">
        <f t="shared" si="7"/>
        <v>5</v>
      </c>
      <c r="E84" s="1" t="str">
        <f>""</f>
        <v/>
      </c>
      <c r="F84" s="1">
        <f ca="1">OFFSET(ChannelSetup!$D$5,$A84,$D84)</f>
        <v>256</v>
      </c>
      <c r="G84" s="1" t="str">
        <f>""</f>
        <v/>
      </c>
      <c r="H84" s="1" t="str">
        <f>""</f>
        <v/>
      </c>
      <c r="I84" s="1" t="str">
        <f>""</f>
        <v/>
      </c>
      <c r="J84" s="1" t="str">
        <f>""</f>
        <v/>
      </c>
      <c r="K84" s="1" t="str">
        <f>""</f>
        <v/>
      </c>
      <c r="L84" s="1" t="str">
        <f>""</f>
        <v/>
      </c>
      <c r="M84" s="1" t="str">
        <f>""</f>
        <v/>
      </c>
    </row>
    <row r="85" spans="1:13" x14ac:dyDescent="0.2">
      <c r="A85" s="1">
        <f t="shared" si="6"/>
        <v>4</v>
      </c>
      <c r="B85" s="1" t="str">
        <f ca="1">OFFSET(ChannelSetup!$C$5,$A85,0)</f>
        <v>Amplitude - Decay - power rule</v>
      </c>
      <c r="C85" s="1">
        <f ca="1">OFFSET(ChannelSetup!$D$5,$A85,0)</f>
        <v>-103</v>
      </c>
      <c r="D85" s="1">
        <f t="shared" si="7"/>
        <v>5</v>
      </c>
      <c r="E85" s="1" t="str">
        <f>""</f>
        <v/>
      </c>
      <c r="F85" s="1">
        <f ca="1">OFFSET(ChannelSetup!$D$5,$A85,$D85)</f>
        <v>0.5</v>
      </c>
      <c r="G85" s="1" t="str">
        <f>""</f>
        <v/>
      </c>
      <c r="H85" s="1" t="str">
        <f>""</f>
        <v/>
      </c>
      <c r="I85" s="1" t="str">
        <f>""</f>
        <v/>
      </c>
      <c r="J85" s="1" t="str">
        <f>""</f>
        <v/>
      </c>
      <c r="K85" s="1" t="str">
        <f>""</f>
        <v/>
      </c>
      <c r="L85" s="1" t="str">
        <f>""</f>
        <v/>
      </c>
      <c r="M85" s="1" t="str">
        <f>""</f>
        <v/>
      </c>
    </row>
    <row r="86" spans="1:13" x14ac:dyDescent="0.2">
      <c r="A86" s="1">
        <f t="shared" si="6"/>
        <v>5</v>
      </c>
      <c r="B86" s="1" t="str">
        <f ca="1">OFFSET(ChannelSetup!$C$5,$A86,0)</f>
        <v>Amplitude - Tremolo - period in beats</v>
      </c>
      <c r="C86" s="1">
        <f ca="1">OFFSET(ChannelSetup!$D$5,$A86,0)</f>
        <v>-150</v>
      </c>
      <c r="D86" s="1">
        <f t="shared" si="7"/>
        <v>5</v>
      </c>
      <c r="E86" s="1" t="str">
        <f>""</f>
        <v/>
      </c>
      <c r="F86" s="1">
        <f ca="1">OFFSET(ChannelSetup!$D$5,$A86,$D86)</f>
        <v>1</v>
      </c>
      <c r="G86" s="1" t="str">
        <f>""</f>
        <v/>
      </c>
      <c r="H86" s="1" t="str">
        <f>""</f>
        <v/>
      </c>
      <c r="I86" s="1" t="str">
        <f>""</f>
        <v/>
      </c>
      <c r="J86" s="1" t="str">
        <f>""</f>
        <v/>
      </c>
      <c r="K86" s="1" t="str">
        <f>""</f>
        <v/>
      </c>
      <c r="L86" s="1" t="str">
        <f>""</f>
        <v/>
      </c>
      <c r="M86" s="1" t="str">
        <f>""</f>
        <v/>
      </c>
    </row>
    <row r="87" spans="1:13" x14ac:dyDescent="0.2">
      <c r="A87" s="1">
        <f t="shared" si="6"/>
        <v>6</v>
      </c>
      <c r="B87" s="1" t="str">
        <f ca="1">OFFSET(ChannelSetup!$C$5,$A87,0)</f>
        <v>Amplitude - Tremolo - depth in dB (peak to trough)</v>
      </c>
      <c r="C87" s="1">
        <f ca="1">OFFSET(ChannelSetup!$D$5,$A87,0)</f>
        <v>-151</v>
      </c>
      <c r="D87" s="1">
        <f t="shared" si="7"/>
        <v>5</v>
      </c>
      <c r="E87" s="1" t="str">
        <f>""</f>
        <v/>
      </c>
      <c r="F87" s="1">
        <f ca="1">OFFSET(ChannelSetup!$D$5,$A87,$D87)</f>
        <v>0</v>
      </c>
      <c r="G87" s="1" t="str">
        <f>""</f>
        <v/>
      </c>
      <c r="H87" s="1" t="str">
        <f>""</f>
        <v/>
      </c>
      <c r="I87" s="1" t="str">
        <f>""</f>
        <v/>
      </c>
      <c r="J87" s="1" t="str">
        <f>""</f>
        <v/>
      </c>
      <c r="K87" s="1" t="str">
        <f>""</f>
        <v/>
      </c>
      <c r="L87" s="1" t="str">
        <f>""</f>
        <v/>
      </c>
      <c r="M87" s="1" t="str">
        <f>""</f>
        <v/>
      </c>
    </row>
    <row r="88" spans="1:13" x14ac:dyDescent="0.2">
      <c r="A88" s="1">
        <f t="shared" si="6"/>
        <v>7</v>
      </c>
      <c r="B88" s="1" t="str">
        <f ca="1">OFFSET(ChannelSetup!$C$5,$A88,0)</f>
        <v>Frequency - Noise Sample Length (make 0 to switch this off)</v>
      </c>
      <c r="C88" s="1">
        <f ca="1">OFFSET(ChannelSetup!$D$5,$A88,0)</f>
        <v>-200</v>
      </c>
      <c r="D88" s="1">
        <f t="shared" si="7"/>
        <v>5</v>
      </c>
      <c r="E88" s="1" t="str">
        <f>""</f>
        <v/>
      </c>
      <c r="F88" s="1">
        <f ca="1">OFFSET(ChannelSetup!$D$5,$A88,$D88)</f>
        <v>10</v>
      </c>
      <c r="G88" s="1" t="str">
        <f>""</f>
        <v/>
      </c>
      <c r="H88" s="1" t="str">
        <f>""</f>
        <v/>
      </c>
      <c r="I88" s="1" t="str">
        <f>""</f>
        <v/>
      </c>
      <c r="J88" s="1" t="str">
        <f>""</f>
        <v/>
      </c>
      <c r="K88" s="1" t="str">
        <f>""</f>
        <v/>
      </c>
      <c r="L88" s="1" t="str">
        <f>""</f>
        <v/>
      </c>
      <c r="M88" s="1" t="str">
        <f>""</f>
        <v/>
      </c>
    </row>
    <row r="89" spans="1:13" x14ac:dyDescent="0.2">
      <c r="A89" s="1">
        <f t="shared" si="6"/>
        <v>8</v>
      </c>
      <c r="B89" s="1" t="str">
        <f ca="1">OFFSET(ChannelSetup!$C$5,$A89,0)</f>
        <v>Filter Type - 0 is off</v>
      </c>
      <c r="C89" s="1">
        <f ca="1">OFFSET(ChannelSetup!$D$5,$A89,0)</f>
        <v>-350</v>
      </c>
      <c r="D89" s="1">
        <f t="shared" si="7"/>
        <v>5</v>
      </c>
      <c r="E89" s="1" t="str">
        <f>""</f>
        <v/>
      </c>
      <c r="F89" s="1">
        <f ca="1">OFFSET(ChannelSetup!$D$5,$A89,$D89)</f>
        <v>0</v>
      </c>
      <c r="G89" s="1" t="str">
        <f>""</f>
        <v/>
      </c>
      <c r="H89" s="1" t="str">
        <f>""</f>
        <v/>
      </c>
      <c r="I89" s="1" t="str">
        <f>""</f>
        <v/>
      </c>
      <c r="J89" s="1" t="str">
        <f>""</f>
        <v/>
      </c>
      <c r="K89" s="1" t="str">
        <f>""</f>
        <v/>
      </c>
      <c r="L89" s="1" t="str">
        <f>""</f>
        <v/>
      </c>
      <c r="M89" s="1" t="str">
        <f>""</f>
        <v/>
      </c>
    </row>
    <row r="90" spans="1:13" x14ac:dyDescent="0.2">
      <c r="A90" s="1">
        <f t="shared" si="6"/>
        <v>9</v>
      </c>
      <c r="B90" s="1" t="str">
        <f ca="1">OFFSET(ChannelSetup!$C$5,$A90,0)</f>
        <v>Voice Type - 0 is none selected - overrides waveform (-400)</v>
      </c>
      <c r="C90" s="1">
        <f ca="1">OFFSET(ChannelSetup!$D$5,$A90,0)</f>
        <v>-450</v>
      </c>
      <c r="D90" s="1">
        <f t="shared" si="7"/>
        <v>5</v>
      </c>
      <c r="E90" s="1" t="str">
        <f>""</f>
        <v/>
      </c>
      <c r="F90" s="1">
        <f ca="1">OFFSET(ChannelSetup!$D$5,$A90,$D90)</f>
        <v>0</v>
      </c>
      <c r="G90" s="1" t="str">
        <f>""</f>
        <v/>
      </c>
      <c r="H90" s="1" t="str">
        <f>""</f>
        <v/>
      </c>
      <c r="I90" s="1" t="str">
        <f>""</f>
        <v/>
      </c>
      <c r="J90" s="1" t="str">
        <f>""</f>
        <v/>
      </c>
      <c r="K90" s="1" t="str">
        <f>""</f>
        <v/>
      </c>
      <c r="L90" s="1" t="str">
        <f>""</f>
        <v/>
      </c>
      <c r="M90" s="1" t="str">
        <f>""</f>
        <v/>
      </c>
    </row>
    <row r="91" spans="1:13" x14ac:dyDescent="0.2">
      <c r="A91" s="1">
        <f t="shared" si="6"/>
        <v>10</v>
      </c>
      <c r="B91" s="1" t="str">
        <f ca="1">OFFSET(ChannelSetup!$C$5,$A91,0)</f>
        <v>Waveform - Select Type (0 Sine / 1 Sawtooth / 2 Square / 3 Triangle / 4 Trapezium / 5 Square5 / 6 Square Random. Overridden by -450 Voice Type)</v>
      </c>
      <c r="C91" s="1">
        <f ca="1">OFFSET(ChannelSetup!$D$5,$A91,0)</f>
        <v>-400</v>
      </c>
      <c r="D91" s="1">
        <f t="shared" si="7"/>
        <v>5</v>
      </c>
      <c r="E91" s="1" t="str">
        <f>""</f>
        <v/>
      </c>
      <c r="F91" s="1">
        <f ca="1">OFFSET(ChannelSetup!$D$5,$A91,$D91)</f>
        <v>0</v>
      </c>
      <c r="G91" s="1" t="str">
        <f>""</f>
        <v/>
      </c>
      <c r="H91" s="1" t="str">
        <f>""</f>
        <v/>
      </c>
      <c r="I91" s="1" t="str">
        <f>""</f>
        <v/>
      </c>
      <c r="J91" s="1" t="str">
        <f>""</f>
        <v/>
      </c>
      <c r="K91" s="1" t="str">
        <f>""</f>
        <v/>
      </c>
      <c r="L91" s="1" t="str">
        <f>""</f>
        <v/>
      </c>
      <c r="M91" s="1" t="str">
        <f>""</f>
        <v/>
      </c>
    </row>
    <row r="92" spans="1:13" x14ac:dyDescent="0.2">
      <c r="A92" s="1">
        <f t="shared" si="6"/>
        <v>11</v>
      </c>
      <c r="B92" s="1" t="str">
        <f ca="1">OFFSET(ChannelSetup!$C$5,$A92,0)</f>
        <v>Mute Channel (blank to play 1 to mute)</v>
      </c>
      <c r="C92" s="1">
        <f ca="1">OFFSET(ChannelSetup!$D$5,$A92,0)</f>
        <v>-500</v>
      </c>
      <c r="D92" s="1">
        <f t="shared" si="7"/>
        <v>5</v>
      </c>
      <c r="E92" s="1" t="str">
        <f>""</f>
        <v/>
      </c>
      <c r="F92" s="1">
        <f ca="1">OFFSET(ChannelSetup!$D$5,$A92,$D92)</f>
        <v>1</v>
      </c>
      <c r="G92" s="1" t="str">
        <f>""</f>
        <v/>
      </c>
      <c r="H92" s="1" t="str">
        <f>""</f>
        <v/>
      </c>
      <c r="I92" s="1" t="str">
        <f>""</f>
        <v/>
      </c>
      <c r="J92" s="1" t="str">
        <f>""</f>
        <v/>
      </c>
      <c r="K92" s="1" t="str">
        <f>""</f>
        <v/>
      </c>
      <c r="L92" s="1" t="str">
        <f>""</f>
        <v/>
      </c>
      <c r="M92" s="1" t="str">
        <f>""</f>
        <v/>
      </c>
    </row>
    <row r="93" spans="1:13" x14ac:dyDescent="0.2">
      <c r="A93" s="1">
        <f t="shared" si="6"/>
        <v>12</v>
      </c>
      <c r="B93" s="1" t="str">
        <f ca="1">OFFSET(ChannelSetup!$C$5,$A93,0)</f>
        <v>(empty function 12)</v>
      </c>
      <c r="C93" s="1">
        <f ca="1">OFFSET(ChannelSetup!$D$5,$A93,0)</f>
        <v>0</v>
      </c>
      <c r="D93" s="1">
        <f t="shared" si="7"/>
        <v>5</v>
      </c>
      <c r="E93" s="1" t="str">
        <f>""</f>
        <v/>
      </c>
      <c r="F93" s="1">
        <f ca="1">OFFSET(ChannelSetup!$D$5,$A93,$D93)</f>
        <v>0</v>
      </c>
      <c r="G93" s="1" t="str">
        <f>""</f>
        <v/>
      </c>
      <c r="H93" s="1" t="str">
        <f>""</f>
        <v/>
      </c>
      <c r="I93" s="1" t="str">
        <f>""</f>
        <v/>
      </c>
      <c r="J93" s="1" t="str">
        <f>""</f>
        <v/>
      </c>
      <c r="K93" s="1" t="str">
        <f>""</f>
        <v/>
      </c>
      <c r="L93" s="1" t="str">
        <f>""</f>
        <v/>
      </c>
      <c r="M93" s="1" t="str">
        <f>""</f>
        <v/>
      </c>
    </row>
    <row r="94" spans="1:13" x14ac:dyDescent="0.2">
      <c r="A94" s="1">
        <f t="shared" si="6"/>
        <v>13</v>
      </c>
      <c r="B94" s="1" t="str">
        <f ca="1">OFFSET(ChannelSetup!$C$5,$A94,0)</f>
        <v>(empty function 13)</v>
      </c>
      <c r="C94" s="1">
        <f ca="1">OFFSET(ChannelSetup!$D$5,$A94,0)</f>
        <v>0</v>
      </c>
      <c r="D94" s="1">
        <f t="shared" si="7"/>
        <v>5</v>
      </c>
      <c r="E94" s="1" t="str">
        <f>""</f>
        <v/>
      </c>
      <c r="F94" s="1">
        <f ca="1">OFFSET(ChannelSetup!$D$5,$A94,$D94)</f>
        <v>0</v>
      </c>
      <c r="G94" s="1" t="str">
        <f>""</f>
        <v/>
      </c>
      <c r="H94" s="1" t="str">
        <f>""</f>
        <v/>
      </c>
      <c r="I94" s="1" t="str">
        <f>""</f>
        <v/>
      </c>
      <c r="J94" s="1" t="str">
        <f>""</f>
        <v/>
      </c>
      <c r="K94" s="1" t="str">
        <f>""</f>
        <v/>
      </c>
      <c r="L94" s="1" t="str">
        <f>""</f>
        <v/>
      </c>
      <c r="M94" s="1" t="str">
        <f>""</f>
        <v/>
      </c>
    </row>
    <row r="95" spans="1:13" x14ac:dyDescent="0.2">
      <c r="A95" s="1">
        <f t="shared" si="6"/>
        <v>14</v>
      </c>
      <c r="B95" s="1" t="str">
        <f ca="1">OFFSET(ChannelSetup!$C$5,$A95,0)</f>
        <v>(empty function 14)</v>
      </c>
      <c r="C95" s="1">
        <f ca="1">OFFSET(ChannelSetup!$D$5,$A95,0)</f>
        <v>0</v>
      </c>
      <c r="D95" s="1">
        <f t="shared" si="7"/>
        <v>5</v>
      </c>
      <c r="E95" s="1" t="str">
        <f>""</f>
        <v/>
      </c>
      <c r="F95" s="1">
        <f ca="1">OFFSET(ChannelSetup!$D$5,$A95,$D95)</f>
        <v>0</v>
      </c>
      <c r="G95" s="1" t="str">
        <f>""</f>
        <v/>
      </c>
      <c r="H95" s="1" t="str">
        <f>""</f>
        <v/>
      </c>
      <c r="I95" s="1" t="str">
        <f>""</f>
        <v/>
      </c>
      <c r="J95" s="1" t="str">
        <f>""</f>
        <v/>
      </c>
      <c r="K95" s="1" t="str">
        <f>""</f>
        <v/>
      </c>
      <c r="L95" s="1" t="str">
        <f>""</f>
        <v/>
      </c>
      <c r="M95" s="1" t="str">
        <f>""</f>
        <v/>
      </c>
    </row>
    <row r="96" spans="1:13" x14ac:dyDescent="0.2">
      <c r="A96" t="s">
        <v>56</v>
      </c>
      <c r="B96" s="3" t="str">
        <f ca="1">"Channel " &amp; $D97 &amp; " - " &amp;OFFSET(ChannelSetup!$E$3,0,$D97-1)</f>
        <v>Channel 6 - Chord 2</v>
      </c>
    </row>
    <row r="97" spans="1:13" x14ac:dyDescent="0.2">
      <c r="A97" s="2">
        <v>1</v>
      </c>
      <c r="B97" s="1" t="str">
        <f ca="1">OFFSET(ChannelSetup!$C$5,$A97,0)</f>
        <v>Amplitude - Decay - dB peak (in seconds)</v>
      </c>
      <c r="C97" s="1">
        <f ca="1">OFFSET(ChannelSetup!$D$5,$A97,0)</f>
        <v>-100</v>
      </c>
      <c r="D97" s="8">
        <f t="shared" ref="D97" si="10">D82+1</f>
        <v>6</v>
      </c>
      <c r="E97" s="1" t="str">
        <f>""</f>
        <v/>
      </c>
      <c r="F97" s="1">
        <f ca="1">OFFSET(ChannelSetup!$D$5,$A97,$D97)</f>
        <v>0.1</v>
      </c>
      <c r="G97" s="1" t="str">
        <f>""</f>
        <v/>
      </c>
      <c r="H97" s="1" t="str">
        <f>""</f>
        <v/>
      </c>
      <c r="I97" s="1" t="str">
        <f>""</f>
        <v/>
      </c>
      <c r="J97" s="1" t="str">
        <f>""</f>
        <v/>
      </c>
      <c r="K97" s="1" t="str">
        <f>""</f>
        <v/>
      </c>
      <c r="L97" s="1" t="str">
        <f>""</f>
        <v/>
      </c>
      <c r="M97" s="1" t="str">
        <f>""</f>
        <v/>
      </c>
    </row>
    <row r="98" spans="1:13" x14ac:dyDescent="0.2">
      <c r="A98" s="1">
        <f t="shared" si="6"/>
        <v>2</v>
      </c>
      <c r="B98" s="1" t="str">
        <f ca="1">OFFSET(ChannelSetup!$C$5,$A98,0)</f>
        <v>Amplitude - Decay - decay rate in dB/s</v>
      </c>
      <c r="C98" s="1">
        <f ca="1">OFFSET(ChannelSetup!$D$5,$A98,0)</f>
        <v>-101</v>
      </c>
      <c r="D98" s="1">
        <f t="shared" si="7"/>
        <v>6</v>
      </c>
      <c r="E98" s="1" t="str">
        <f>""</f>
        <v/>
      </c>
      <c r="F98" s="1">
        <f ca="1">OFFSET(ChannelSetup!$D$5,$A98,$D98)</f>
        <v>6</v>
      </c>
      <c r="G98" s="1" t="str">
        <f>""</f>
        <v/>
      </c>
      <c r="H98" s="1" t="str">
        <f>""</f>
        <v/>
      </c>
      <c r="I98" s="1" t="str">
        <f>""</f>
        <v/>
      </c>
      <c r="J98" s="1" t="str">
        <f>""</f>
        <v/>
      </c>
      <c r="K98" s="1" t="str">
        <f>""</f>
        <v/>
      </c>
      <c r="L98" s="1" t="str">
        <f>""</f>
        <v/>
      </c>
      <c r="M98" s="1" t="str">
        <f>""</f>
        <v/>
      </c>
    </row>
    <row r="99" spans="1:13" x14ac:dyDescent="0.2">
      <c r="A99" s="1">
        <f t="shared" si="6"/>
        <v>3</v>
      </c>
      <c r="B99" s="1" t="str">
        <f ca="1">OFFSET(ChannelSetup!$C$5,$A99,0)</f>
        <v>Amplitude - Decay - reference frequency (Hz)</v>
      </c>
      <c r="C99" s="1">
        <f ca="1">OFFSET(ChannelSetup!$D$5,$A99,0)</f>
        <v>-102</v>
      </c>
      <c r="D99" s="1">
        <f t="shared" si="7"/>
        <v>6</v>
      </c>
      <c r="E99" s="1" t="str">
        <f>""</f>
        <v/>
      </c>
      <c r="F99" s="1">
        <f ca="1">OFFSET(ChannelSetup!$D$5,$A99,$D99)</f>
        <v>256</v>
      </c>
      <c r="G99" s="1" t="str">
        <f>""</f>
        <v/>
      </c>
      <c r="H99" s="1" t="str">
        <f>""</f>
        <v/>
      </c>
      <c r="I99" s="1" t="str">
        <f>""</f>
        <v/>
      </c>
      <c r="J99" s="1" t="str">
        <f>""</f>
        <v/>
      </c>
      <c r="K99" s="1" t="str">
        <f>""</f>
        <v/>
      </c>
      <c r="L99" s="1" t="str">
        <f>""</f>
        <v/>
      </c>
      <c r="M99" s="1" t="str">
        <f>""</f>
        <v/>
      </c>
    </row>
    <row r="100" spans="1:13" x14ac:dyDescent="0.2">
      <c r="A100" s="1">
        <f t="shared" si="6"/>
        <v>4</v>
      </c>
      <c r="B100" s="1" t="str">
        <f ca="1">OFFSET(ChannelSetup!$C$5,$A100,0)</f>
        <v>Amplitude - Decay - power rule</v>
      </c>
      <c r="C100" s="1">
        <f ca="1">OFFSET(ChannelSetup!$D$5,$A100,0)</f>
        <v>-103</v>
      </c>
      <c r="D100" s="1">
        <f t="shared" si="7"/>
        <v>6</v>
      </c>
      <c r="E100" s="1" t="str">
        <f>""</f>
        <v/>
      </c>
      <c r="F100" s="1">
        <f ca="1">OFFSET(ChannelSetup!$D$5,$A100,$D100)</f>
        <v>0.5</v>
      </c>
      <c r="G100" s="1" t="str">
        <f>""</f>
        <v/>
      </c>
      <c r="H100" s="1" t="str">
        <f>""</f>
        <v/>
      </c>
      <c r="I100" s="1" t="str">
        <f>""</f>
        <v/>
      </c>
      <c r="J100" s="1" t="str">
        <f>""</f>
        <v/>
      </c>
      <c r="K100" s="1" t="str">
        <f>""</f>
        <v/>
      </c>
      <c r="L100" s="1" t="str">
        <f>""</f>
        <v/>
      </c>
      <c r="M100" s="1" t="str">
        <f>""</f>
        <v/>
      </c>
    </row>
    <row r="101" spans="1:13" x14ac:dyDescent="0.2">
      <c r="A101" s="1">
        <f t="shared" si="6"/>
        <v>5</v>
      </c>
      <c r="B101" s="1" t="str">
        <f ca="1">OFFSET(ChannelSetup!$C$5,$A101,0)</f>
        <v>Amplitude - Tremolo - period in beats</v>
      </c>
      <c r="C101" s="1">
        <f ca="1">OFFSET(ChannelSetup!$D$5,$A101,0)</f>
        <v>-150</v>
      </c>
      <c r="D101" s="1">
        <f t="shared" si="7"/>
        <v>6</v>
      </c>
      <c r="E101" s="1" t="str">
        <f>""</f>
        <v/>
      </c>
      <c r="F101" s="1">
        <f ca="1">OFFSET(ChannelSetup!$D$5,$A101,$D101)</f>
        <v>1</v>
      </c>
      <c r="G101" s="1" t="str">
        <f>""</f>
        <v/>
      </c>
      <c r="H101" s="1" t="str">
        <f>""</f>
        <v/>
      </c>
      <c r="I101" s="1" t="str">
        <f>""</f>
        <v/>
      </c>
      <c r="J101" s="1" t="str">
        <f>""</f>
        <v/>
      </c>
      <c r="K101" s="1" t="str">
        <f>""</f>
        <v/>
      </c>
      <c r="L101" s="1" t="str">
        <f>""</f>
        <v/>
      </c>
      <c r="M101" s="1" t="str">
        <f>""</f>
        <v/>
      </c>
    </row>
    <row r="102" spans="1:13" x14ac:dyDescent="0.2">
      <c r="A102" s="1">
        <f t="shared" si="6"/>
        <v>6</v>
      </c>
      <c r="B102" s="1" t="str">
        <f ca="1">OFFSET(ChannelSetup!$C$5,$A102,0)</f>
        <v>Amplitude - Tremolo - depth in dB (peak to trough)</v>
      </c>
      <c r="C102" s="1">
        <f ca="1">OFFSET(ChannelSetup!$D$5,$A102,0)</f>
        <v>-151</v>
      </c>
      <c r="D102" s="1">
        <f t="shared" si="7"/>
        <v>6</v>
      </c>
      <c r="E102" s="1" t="str">
        <f>""</f>
        <v/>
      </c>
      <c r="F102" s="1">
        <f ca="1">OFFSET(ChannelSetup!$D$5,$A102,$D102)</f>
        <v>0</v>
      </c>
      <c r="G102" s="1" t="str">
        <f>""</f>
        <v/>
      </c>
      <c r="H102" s="1" t="str">
        <f>""</f>
        <v/>
      </c>
      <c r="I102" s="1" t="str">
        <f>""</f>
        <v/>
      </c>
      <c r="J102" s="1" t="str">
        <f>""</f>
        <v/>
      </c>
      <c r="K102" s="1" t="str">
        <f>""</f>
        <v/>
      </c>
      <c r="L102" s="1" t="str">
        <f>""</f>
        <v/>
      </c>
      <c r="M102" s="1" t="str">
        <f>""</f>
        <v/>
      </c>
    </row>
    <row r="103" spans="1:13" x14ac:dyDescent="0.2">
      <c r="A103" s="1">
        <f t="shared" si="6"/>
        <v>7</v>
      </c>
      <c r="B103" s="1" t="str">
        <f ca="1">OFFSET(ChannelSetup!$C$5,$A103,0)</f>
        <v>Frequency - Noise Sample Length (make 0 to switch this off)</v>
      </c>
      <c r="C103" s="1">
        <f ca="1">OFFSET(ChannelSetup!$D$5,$A103,0)</f>
        <v>-200</v>
      </c>
      <c r="D103" s="1">
        <f t="shared" si="7"/>
        <v>6</v>
      </c>
      <c r="E103" s="1" t="str">
        <f>""</f>
        <v/>
      </c>
      <c r="F103" s="1">
        <f ca="1">OFFSET(ChannelSetup!$D$5,$A103,$D103)</f>
        <v>10</v>
      </c>
      <c r="G103" s="1" t="str">
        <f>""</f>
        <v/>
      </c>
      <c r="H103" s="1" t="str">
        <f>""</f>
        <v/>
      </c>
      <c r="I103" s="1" t="str">
        <f>""</f>
        <v/>
      </c>
      <c r="J103" s="1" t="str">
        <f>""</f>
        <v/>
      </c>
      <c r="K103" s="1" t="str">
        <f>""</f>
        <v/>
      </c>
      <c r="L103" s="1" t="str">
        <f>""</f>
        <v/>
      </c>
      <c r="M103" s="1" t="str">
        <f>""</f>
        <v/>
      </c>
    </row>
    <row r="104" spans="1:13" x14ac:dyDescent="0.2">
      <c r="A104" s="1">
        <f t="shared" si="6"/>
        <v>8</v>
      </c>
      <c r="B104" s="1" t="str">
        <f ca="1">OFFSET(ChannelSetup!$C$5,$A104,0)</f>
        <v>Filter Type - 0 is off</v>
      </c>
      <c r="C104" s="1">
        <f ca="1">OFFSET(ChannelSetup!$D$5,$A104,0)</f>
        <v>-350</v>
      </c>
      <c r="D104" s="1">
        <f t="shared" si="7"/>
        <v>6</v>
      </c>
      <c r="E104" s="1" t="str">
        <f>""</f>
        <v/>
      </c>
      <c r="F104" s="1">
        <f ca="1">OFFSET(ChannelSetup!$D$5,$A104,$D104)</f>
        <v>0</v>
      </c>
      <c r="G104" s="1" t="str">
        <f>""</f>
        <v/>
      </c>
      <c r="H104" s="1" t="str">
        <f>""</f>
        <v/>
      </c>
      <c r="I104" s="1" t="str">
        <f>""</f>
        <v/>
      </c>
      <c r="J104" s="1" t="str">
        <f>""</f>
        <v/>
      </c>
      <c r="K104" s="1" t="str">
        <f>""</f>
        <v/>
      </c>
      <c r="L104" s="1" t="str">
        <f>""</f>
        <v/>
      </c>
      <c r="M104" s="1" t="str">
        <f>""</f>
        <v/>
      </c>
    </row>
    <row r="105" spans="1:13" x14ac:dyDescent="0.2">
      <c r="A105" s="1">
        <f t="shared" si="6"/>
        <v>9</v>
      </c>
      <c r="B105" s="1" t="str">
        <f ca="1">OFFSET(ChannelSetup!$C$5,$A105,0)</f>
        <v>Voice Type - 0 is none selected - overrides waveform (-400)</v>
      </c>
      <c r="C105" s="1">
        <f ca="1">OFFSET(ChannelSetup!$D$5,$A105,0)</f>
        <v>-450</v>
      </c>
      <c r="D105" s="1">
        <f t="shared" si="7"/>
        <v>6</v>
      </c>
      <c r="E105" s="1" t="str">
        <f>""</f>
        <v/>
      </c>
      <c r="F105" s="1">
        <f ca="1">OFFSET(ChannelSetup!$D$5,$A105,$D105)</f>
        <v>0</v>
      </c>
      <c r="G105" s="1" t="str">
        <f>""</f>
        <v/>
      </c>
      <c r="H105" s="1" t="str">
        <f>""</f>
        <v/>
      </c>
      <c r="I105" s="1" t="str">
        <f>""</f>
        <v/>
      </c>
      <c r="J105" s="1" t="str">
        <f>""</f>
        <v/>
      </c>
      <c r="K105" s="1" t="str">
        <f>""</f>
        <v/>
      </c>
      <c r="L105" s="1" t="str">
        <f>""</f>
        <v/>
      </c>
      <c r="M105" s="1" t="str">
        <f>""</f>
        <v/>
      </c>
    </row>
    <row r="106" spans="1:13" x14ac:dyDescent="0.2">
      <c r="A106" s="1">
        <f t="shared" si="6"/>
        <v>10</v>
      </c>
      <c r="B106" s="1" t="str">
        <f ca="1">OFFSET(ChannelSetup!$C$5,$A106,0)</f>
        <v>Waveform - Select Type (0 Sine / 1 Sawtooth / 2 Square / 3 Triangle / 4 Trapezium / 5 Square5 / 6 Square Random. Overridden by -450 Voice Type)</v>
      </c>
      <c r="C106" s="1">
        <f ca="1">OFFSET(ChannelSetup!$D$5,$A106,0)</f>
        <v>-400</v>
      </c>
      <c r="D106" s="1">
        <f t="shared" si="7"/>
        <v>6</v>
      </c>
      <c r="E106" s="1" t="str">
        <f>""</f>
        <v/>
      </c>
      <c r="F106" s="1">
        <f ca="1">OFFSET(ChannelSetup!$D$5,$A106,$D106)</f>
        <v>0</v>
      </c>
      <c r="G106" s="1" t="str">
        <f>""</f>
        <v/>
      </c>
      <c r="H106" s="1" t="str">
        <f>""</f>
        <v/>
      </c>
      <c r="I106" s="1" t="str">
        <f>""</f>
        <v/>
      </c>
      <c r="J106" s="1" t="str">
        <f>""</f>
        <v/>
      </c>
      <c r="K106" s="1" t="str">
        <f>""</f>
        <v/>
      </c>
      <c r="L106" s="1" t="str">
        <f>""</f>
        <v/>
      </c>
      <c r="M106" s="1" t="str">
        <f>""</f>
        <v/>
      </c>
    </row>
    <row r="107" spans="1:13" x14ac:dyDescent="0.2">
      <c r="A107" s="1">
        <f t="shared" si="6"/>
        <v>11</v>
      </c>
      <c r="B107" s="1" t="str">
        <f ca="1">OFFSET(ChannelSetup!$C$5,$A107,0)</f>
        <v>Mute Channel (blank to play 1 to mute)</v>
      </c>
      <c r="C107" s="1">
        <f ca="1">OFFSET(ChannelSetup!$D$5,$A107,0)</f>
        <v>-500</v>
      </c>
      <c r="D107" s="1">
        <f t="shared" si="7"/>
        <v>6</v>
      </c>
      <c r="E107" s="1" t="str">
        <f>""</f>
        <v/>
      </c>
      <c r="F107" s="1">
        <f ca="1">OFFSET(ChannelSetup!$D$5,$A107,$D107)</f>
        <v>1</v>
      </c>
      <c r="G107" s="1" t="str">
        <f>""</f>
        <v/>
      </c>
      <c r="H107" s="1" t="str">
        <f>""</f>
        <v/>
      </c>
      <c r="I107" s="1" t="str">
        <f>""</f>
        <v/>
      </c>
      <c r="J107" s="1" t="str">
        <f>""</f>
        <v/>
      </c>
      <c r="K107" s="1" t="str">
        <f>""</f>
        <v/>
      </c>
      <c r="L107" s="1" t="str">
        <f>""</f>
        <v/>
      </c>
      <c r="M107" s="1" t="str">
        <f>""</f>
        <v/>
      </c>
    </row>
    <row r="108" spans="1:13" x14ac:dyDescent="0.2">
      <c r="A108" s="1">
        <f t="shared" si="6"/>
        <v>12</v>
      </c>
      <c r="B108" s="1" t="str">
        <f ca="1">OFFSET(ChannelSetup!$C$5,$A108,0)</f>
        <v>(empty function 12)</v>
      </c>
      <c r="C108" s="1">
        <f ca="1">OFFSET(ChannelSetup!$D$5,$A108,0)</f>
        <v>0</v>
      </c>
      <c r="D108" s="1">
        <f t="shared" si="7"/>
        <v>6</v>
      </c>
      <c r="E108" s="1" t="str">
        <f>""</f>
        <v/>
      </c>
      <c r="F108" s="1">
        <f ca="1">OFFSET(ChannelSetup!$D$5,$A108,$D108)</f>
        <v>0</v>
      </c>
      <c r="G108" s="1" t="str">
        <f>""</f>
        <v/>
      </c>
      <c r="H108" s="1" t="str">
        <f>""</f>
        <v/>
      </c>
      <c r="I108" s="1" t="str">
        <f>""</f>
        <v/>
      </c>
      <c r="J108" s="1" t="str">
        <f>""</f>
        <v/>
      </c>
      <c r="K108" s="1" t="str">
        <f>""</f>
        <v/>
      </c>
      <c r="L108" s="1" t="str">
        <f>""</f>
        <v/>
      </c>
      <c r="M108" s="1" t="str">
        <f>""</f>
        <v/>
      </c>
    </row>
    <row r="109" spans="1:13" x14ac:dyDescent="0.2">
      <c r="A109" s="1">
        <f t="shared" si="6"/>
        <v>13</v>
      </c>
      <c r="B109" s="1" t="str">
        <f ca="1">OFFSET(ChannelSetup!$C$5,$A109,0)</f>
        <v>(empty function 13)</v>
      </c>
      <c r="C109" s="1">
        <f ca="1">OFFSET(ChannelSetup!$D$5,$A109,0)</f>
        <v>0</v>
      </c>
      <c r="D109" s="1">
        <f t="shared" si="7"/>
        <v>6</v>
      </c>
      <c r="E109" s="1" t="str">
        <f>""</f>
        <v/>
      </c>
      <c r="F109" s="1">
        <f ca="1">OFFSET(ChannelSetup!$D$5,$A109,$D109)</f>
        <v>0</v>
      </c>
      <c r="G109" s="1" t="str">
        <f>""</f>
        <v/>
      </c>
      <c r="H109" s="1" t="str">
        <f>""</f>
        <v/>
      </c>
      <c r="I109" s="1" t="str">
        <f>""</f>
        <v/>
      </c>
      <c r="J109" s="1" t="str">
        <f>""</f>
        <v/>
      </c>
      <c r="K109" s="1" t="str">
        <f>""</f>
        <v/>
      </c>
      <c r="L109" s="1" t="str">
        <f>""</f>
        <v/>
      </c>
      <c r="M109" s="1" t="str">
        <f>""</f>
        <v/>
      </c>
    </row>
    <row r="110" spans="1:13" x14ac:dyDescent="0.2">
      <c r="A110" s="1">
        <f t="shared" si="6"/>
        <v>14</v>
      </c>
      <c r="B110" s="1" t="str">
        <f ca="1">OFFSET(ChannelSetup!$C$5,$A110,0)</f>
        <v>(empty function 14)</v>
      </c>
      <c r="C110" s="1">
        <f ca="1">OFFSET(ChannelSetup!$D$5,$A110,0)</f>
        <v>0</v>
      </c>
      <c r="D110" s="1">
        <f t="shared" si="7"/>
        <v>6</v>
      </c>
      <c r="E110" s="1" t="str">
        <f>""</f>
        <v/>
      </c>
      <c r="F110" s="1">
        <f ca="1">OFFSET(ChannelSetup!$D$5,$A110,$D110)</f>
        <v>0</v>
      </c>
      <c r="G110" s="1" t="str">
        <f>""</f>
        <v/>
      </c>
      <c r="H110" s="1" t="str">
        <f>""</f>
        <v/>
      </c>
      <c r="I110" s="1" t="str">
        <f>""</f>
        <v/>
      </c>
      <c r="J110" s="1" t="str">
        <f>""</f>
        <v/>
      </c>
      <c r="K110" s="1" t="str">
        <f>""</f>
        <v/>
      </c>
      <c r="L110" s="1" t="str">
        <f>""</f>
        <v/>
      </c>
      <c r="M110" s="1" t="str">
        <f>""</f>
        <v/>
      </c>
    </row>
    <row r="111" spans="1:13" x14ac:dyDescent="0.2">
      <c r="A111" t="s">
        <v>56</v>
      </c>
      <c r="B111" s="3" t="str">
        <f ca="1">"Channel " &amp; $D112 &amp; " - " &amp;OFFSET(ChannelSetup!$E$3,0,$D112-1)</f>
        <v>Channel 7 - Chord 3</v>
      </c>
    </row>
    <row r="112" spans="1:13" x14ac:dyDescent="0.2">
      <c r="A112" s="2">
        <v>1</v>
      </c>
      <c r="B112" s="1" t="str">
        <f ca="1">OFFSET(ChannelSetup!$C$5,$A112,0)</f>
        <v>Amplitude - Decay - dB peak (in seconds)</v>
      </c>
      <c r="C112" s="1">
        <f ca="1">OFFSET(ChannelSetup!$D$5,$A112,0)</f>
        <v>-100</v>
      </c>
      <c r="D112" s="8">
        <f t="shared" ref="D112" si="11">D97+1</f>
        <v>7</v>
      </c>
      <c r="E112" s="1" t="str">
        <f>""</f>
        <v/>
      </c>
      <c r="F112" s="1">
        <f ca="1">OFFSET(ChannelSetup!$D$5,$A112,$D112)</f>
        <v>0.1</v>
      </c>
      <c r="G112" s="1" t="str">
        <f>""</f>
        <v/>
      </c>
      <c r="H112" s="1" t="str">
        <f>""</f>
        <v/>
      </c>
      <c r="I112" s="1" t="str">
        <f>""</f>
        <v/>
      </c>
      <c r="J112" s="1" t="str">
        <f>""</f>
        <v/>
      </c>
      <c r="K112" s="1" t="str">
        <f>""</f>
        <v/>
      </c>
      <c r="L112" s="1" t="str">
        <f>""</f>
        <v/>
      </c>
      <c r="M112" s="1" t="str">
        <f>""</f>
        <v/>
      </c>
    </row>
    <row r="113" spans="1:13" x14ac:dyDescent="0.2">
      <c r="A113" s="1">
        <f t="shared" si="6"/>
        <v>2</v>
      </c>
      <c r="B113" s="1" t="str">
        <f ca="1">OFFSET(ChannelSetup!$C$5,$A113,0)</f>
        <v>Amplitude - Decay - decay rate in dB/s</v>
      </c>
      <c r="C113" s="1">
        <f ca="1">OFFSET(ChannelSetup!$D$5,$A113,0)</f>
        <v>-101</v>
      </c>
      <c r="D113" s="1">
        <f t="shared" si="7"/>
        <v>7</v>
      </c>
      <c r="E113" s="1" t="str">
        <f>""</f>
        <v/>
      </c>
      <c r="F113" s="1">
        <f ca="1">OFFSET(ChannelSetup!$D$5,$A113,$D113)</f>
        <v>7</v>
      </c>
      <c r="G113" s="1" t="str">
        <f>""</f>
        <v/>
      </c>
      <c r="H113" s="1" t="str">
        <f>""</f>
        <v/>
      </c>
      <c r="I113" s="1" t="str">
        <f>""</f>
        <v/>
      </c>
      <c r="J113" s="1" t="str">
        <f>""</f>
        <v/>
      </c>
      <c r="K113" s="1" t="str">
        <f>""</f>
        <v/>
      </c>
      <c r="L113" s="1" t="str">
        <f>""</f>
        <v/>
      </c>
      <c r="M113" s="1" t="str">
        <f>""</f>
        <v/>
      </c>
    </row>
    <row r="114" spans="1:13" x14ac:dyDescent="0.2">
      <c r="A114" s="1">
        <f t="shared" si="6"/>
        <v>3</v>
      </c>
      <c r="B114" s="1" t="str">
        <f ca="1">OFFSET(ChannelSetup!$C$5,$A114,0)</f>
        <v>Amplitude - Decay - reference frequency (Hz)</v>
      </c>
      <c r="C114" s="1">
        <f ca="1">OFFSET(ChannelSetup!$D$5,$A114,0)</f>
        <v>-102</v>
      </c>
      <c r="D114" s="1">
        <f t="shared" si="7"/>
        <v>7</v>
      </c>
      <c r="E114" s="1" t="str">
        <f>""</f>
        <v/>
      </c>
      <c r="F114" s="1">
        <f ca="1">OFFSET(ChannelSetup!$D$5,$A114,$D114)</f>
        <v>256</v>
      </c>
      <c r="G114" s="1" t="str">
        <f>""</f>
        <v/>
      </c>
      <c r="H114" s="1" t="str">
        <f>""</f>
        <v/>
      </c>
      <c r="I114" s="1" t="str">
        <f>""</f>
        <v/>
      </c>
      <c r="J114" s="1" t="str">
        <f>""</f>
        <v/>
      </c>
      <c r="K114" s="1" t="str">
        <f>""</f>
        <v/>
      </c>
      <c r="L114" s="1" t="str">
        <f>""</f>
        <v/>
      </c>
      <c r="M114" s="1" t="str">
        <f>""</f>
        <v/>
      </c>
    </row>
    <row r="115" spans="1:13" x14ac:dyDescent="0.2">
      <c r="A115" s="1">
        <f t="shared" si="6"/>
        <v>4</v>
      </c>
      <c r="B115" s="1" t="str">
        <f ca="1">OFFSET(ChannelSetup!$C$5,$A115,0)</f>
        <v>Amplitude - Decay - power rule</v>
      </c>
      <c r="C115" s="1">
        <f ca="1">OFFSET(ChannelSetup!$D$5,$A115,0)</f>
        <v>-103</v>
      </c>
      <c r="D115" s="1">
        <f t="shared" si="7"/>
        <v>7</v>
      </c>
      <c r="E115" s="1" t="str">
        <f>""</f>
        <v/>
      </c>
      <c r="F115" s="1">
        <f ca="1">OFFSET(ChannelSetup!$D$5,$A115,$D115)</f>
        <v>0.5</v>
      </c>
      <c r="G115" s="1" t="str">
        <f>""</f>
        <v/>
      </c>
      <c r="H115" s="1" t="str">
        <f>""</f>
        <v/>
      </c>
      <c r="I115" s="1" t="str">
        <f>""</f>
        <v/>
      </c>
      <c r="J115" s="1" t="str">
        <f>""</f>
        <v/>
      </c>
      <c r="K115" s="1" t="str">
        <f>""</f>
        <v/>
      </c>
      <c r="L115" s="1" t="str">
        <f>""</f>
        <v/>
      </c>
      <c r="M115" s="1" t="str">
        <f>""</f>
        <v/>
      </c>
    </row>
    <row r="116" spans="1:13" x14ac:dyDescent="0.2">
      <c r="A116" s="1">
        <f t="shared" si="6"/>
        <v>5</v>
      </c>
      <c r="B116" s="1" t="str">
        <f ca="1">OFFSET(ChannelSetup!$C$5,$A116,0)</f>
        <v>Amplitude - Tremolo - period in beats</v>
      </c>
      <c r="C116" s="1">
        <f ca="1">OFFSET(ChannelSetup!$D$5,$A116,0)</f>
        <v>-150</v>
      </c>
      <c r="D116" s="1">
        <f t="shared" si="7"/>
        <v>7</v>
      </c>
      <c r="E116" s="1" t="str">
        <f>""</f>
        <v/>
      </c>
      <c r="F116" s="1">
        <f ca="1">OFFSET(ChannelSetup!$D$5,$A116,$D116)</f>
        <v>1</v>
      </c>
      <c r="G116" s="1" t="str">
        <f>""</f>
        <v/>
      </c>
      <c r="H116" s="1" t="str">
        <f>""</f>
        <v/>
      </c>
      <c r="I116" s="1" t="str">
        <f>""</f>
        <v/>
      </c>
      <c r="J116" s="1" t="str">
        <f>""</f>
        <v/>
      </c>
      <c r="K116" s="1" t="str">
        <f>""</f>
        <v/>
      </c>
      <c r="L116" s="1" t="str">
        <f>""</f>
        <v/>
      </c>
      <c r="M116" s="1" t="str">
        <f>""</f>
        <v/>
      </c>
    </row>
    <row r="117" spans="1:13" x14ac:dyDescent="0.2">
      <c r="A117" s="1">
        <f t="shared" ref="A117:A180" si="12">A116+1</f>
        <v>6</v>
      </c>
      <c r="B117" s="1" t="str">
        <f ca="1">OFFSET(ChannelSetup!$C$5,$A117,0)</f>
        <v>Amplitude - Tremolo - depth in dB (peak to trough)</v>
      </c>
      <c r="C117" s="1">
        <f ca="1">OFFSET(ChannelSetup!$D$5,$A117,0)</f>
        <v>-151</v>
      </c>
      <c r="D117" s="1">
        <f t="shared" ref="D117:D180" si="13">D116</f>
        <v>7</v>
      </c>
      <c r="E117" s="1" t="str">
        <f>""</f>
        <v/>
      </c>
      <c r="F117" s="1">
        <f ca="1">OFFSET(ChannelSetup!$D$5,$A117,$D117)</f>
        <v>0</v>
      </c>
      <c r="G117" s="1" t="str">
        <f>""</f>
        <v/>
      </c>
      <c r="H117" s="1" t="str">
        <f>""</f>
        <v/>
      </c>
      <c r="I117" s="1" t="str">
        <f>""</f>
        <v/>
      </c>
      <c r="J117" s="1" t="str">
        <f>""</f>
        <v/>
      </c>
      <c r="K117" s="1" t="str">
        <f>""</f>
        <v/>
      </c>
      <c r="L117" s="1" t="str">
        <f>""</f>
        <v/>
      </c>
      <c r="M117" s="1" t="str">
        <f>""</f>
        <v/>
      </c>
    </row>
    <row r="118" spans="1:13" x14ac:dyDescent="0.2">
      <c r="A118" s="1">
        <f t="shared" si="12"/>
        <v>7</v>
      </c>
      <c r="B118" s="1" t="str">
        <f ca="1">OFFSET(ChannelSetup!$C$5,$A118,0)</f>
        <v>Frequency - Noise Sample Length (make 0 to switch this off)</v>
      </c>
      <c r="C118" s="1">
        <f ca="1">OFFSET(ChannelSetup!$D$5,$A118,0)</f>
        <v>-200</v>
      </c>
      <c r="D118" s="1">
        <f t="shared" si="13"/>
        <v>7</v>
      </c>
      <c r="E118" s="1" t="str">
        <f>""</f>
        <v/>
      </c>
      <c r="F118" s="1">
        <f ca="1">OFFSET(ChannelSetup!$D$5,$A118,$D118)</f>
        <v>10</v>
      </c>
      <c r="G118" s="1" t="str">
        <f>""</f>
        <v/>
      </c>
      <c r="H118" s="1" t="str">
        <f>""</f>
        <v/>
      </c>
      <c r="I118" s="1" t="str">
        <f>""</f>
        <v/>
      </c>
      <c r="J118" s="1" t="str">
        <f>""</f>
        <v/>
      </c>
      <c r="K118" s="1" t="str">
        <f>""</f>
        <v/>
      </c>
      <c r="L118" s="1" t="str">
        <f>""</f>
        <v/>
      </c>
      <c r="M118" s="1" t="str">
        <f>""</f>
        <v/>
      </c>
    </row>
    <row r="119" spans="1:13" x14ac:dyDescent="0.2">
      <c r="A119" s="1">
        <f t="shared" si="12"/>
        <v>8</v>
      </c>
      <c r="B119" s="1" t="str">
        <f ca="1">OFFSET(ChannelSetup!$C$5,$A119,0)</f>
        <v>Filter Type - 0 is off</v>
      </c>
      <c r="C119" s="1">
        <f ca="1">OFFSET(ChannelSetup!$D$5,$A119,0)</f>
        <v>-350</v>
      </c>
      <c r="D119" s="1">
        <f t="shared" si="13"/>
        <v>7</v>
      </c>
      <c r="E119" s="1" t="str">
        <f>""</f>
        <v/>
      </c>
      <c r="F119" s="1">
        <f ca="1">OFFSET(ChannelSetup!$D$5,$A119,$D119)</f>
        <v>0</v>
      </c>
      <c r="G119" s="1" t="str">
        <f>""</f>
        <v/>
      </c>
      <c r="H119" s="1" t="str">
        <f>""</f>
        <v/>
      </c>
      <c r="I119" s="1" t="str">
        <f>""</f>
        <v/>
      </c>
      <c r="J119" s="1" t="str">
        <f>""</f>
        <v/>
      </c>
      <c r="K119" s="1" t="str">
        <f>""</f>
        <v/>
      </c>
      <c r="L119" s="1" t="str">
        <f>""</f>
        <v/>
      </c>
      <c r="M119" s="1" t="str">
        <f>""</f>
        <v/>
      </c>
    </row>
    <row r="120" spans="1:13" x14ac:dyDescent="0.2">
      <c r="A120" s="1">
        <f t="shared" si="12"/>
        <v>9</v>
      </c>
      <c r="B120" s="1" t="str">
        <f ca="1">OFFSET(ChannelSetup!$C$5,$A120,0)</f>
        <v>Voice Type - 0 is none selected - overrides waveform (-400)</v>
      </c>
      <c r="C120" s="1">
        <f ca="1">OFFSET(ChannelSetup!$D$5,$A120,0)</f>
        <v>-450</v>
      </c>
      <c r="D120" s="1">
        <f t="shared" si="13"/>
        <v>7</v>
      </c>
      <c r="E120" s="1" t="str">
        <f>""</f>
        <v/>
      </c>
      <c r="F120" s="1">
        <f ca="1">OFFSET(ChannelSetup!$D$5,$A120,$D120)</f>
        <v>0</v>
      </c>
      <c r="G120" s="1" t="str">
        <f>""</f>
        <v/>
      </c>
      <c r="H120" s="1" t="str">
        <f>""</f>
        <v/>
      </c>
      <c r="I120" s="1" t="str">
        <f>""</f>
        <v/>
      </c>
      <c r="J120" s="1" t="str">
        <f>""</f>
        <v/>
      </c>
      <c r="K120" s="1" t="str">
        <f>""</f>
        <v/>
      </c>
      <c r="L120" s="1" t="str">
        <f>""</f>
        <v/>
      </c>
      <c r="M120" s="1" t="str">
        <f>""</f>
        <v/>
      </c>
    </row>
    <row r="121" spans="1:13" x14ac:dyDescent="0.2">
      <c r="A121" s="1">
        <f t="shared" si="12"/>
        <v>10</v>
      </c>
      <c r="B121" s="1" t="str">
        <f ca="1">OFFSET(ChannelSetup!$C$5,$A121,0)</f>
        <v>Waveform - Select Type (0 Sine / 1 Sawtooth / 2 Square / 3 Triangle / 4 Trapezium / 5 Square5 / 6 Square Random. Overridden by -450 Voice Type)</v>
      </c>
      <c r="C121" s="1">
        <f ca="1">OFFSET(ChannelSetup!$D$5,$A121,0)</f>
        <v>-400</v>
      </c>
      <c r="D121" s="1">
        <f t="shared" si="13"/>
        <v>7</v>
      </c>
      <c r="E121" s="1" t="str">
        <f>""</f>
        <v/>
      </c>
      <c r="F121" s="1">
        <f ca="1">OFFSET(ChannelSetup!$D$5,$A121,$D121)</f>
        <v>0</v>
      </c>
      <c r="G121" s="1" t="str">
        <f>""</f>
        <v/>
      </c>
      <c r="H121" s="1" t="str">
        <f>""</f>
        <v/>
      </c>
      <c r="I121" s="1" t="str">
        <f>""</f>
        <v/>
      </c>
      <c r="J121" s="1" t="str">
        <f>""</f>
        <v/>
      </c>
      <c r="K121" s="1" t="str">
        <f>""</f>
        <v/>
      </c>
      <c r="L121" s="1" t="str">
        <f>""</f>
        <v/>
      </c>
      <c r="M121" s="1" t="str">
        <f>""</f>
        <v/>
      </c>
    </row>
    <row r="122" spans="1:13" x14ac:dyDescent="0.2">
      <c r="A122" s="1">
        <f t="shared" si="12"/>
        <v>11</v>
      </c>
      <c r="B122" s="1" t="str">
        <f ca="1">OFFSET(ChannelSetup!$C$5,$A122,0)</f>
        <v>Mute Channel (blank to play 1 to mute)</v>
      </c>
      <c r="C122" s="1">
        <f ca="1">OFFSET(ChannelSetup!$D$5,$A122,0)</f>
        <v>-500</v>
      </c>
      <c r="D122" s="1">
        <f t="shared" si="13"/>
        <v>7</v>
      </c>
      <c r="E122" s="1" t="str">
        <f>""</f>
        <v/>
      </c>
      <c r="F122" s="1">
        <f ca="1">OFFSET(ChannelSetup!$D$5,$A122,$D122)</f>
        <v>1</v>
      </c>
      <c r="G122" s="1" t="str">
        <f>""</f>
        <v/>
      </c>
      <c r="H122" s="1" t="str">
        <f>""</f>
        <v/>
      </c>
      <c r="I122" s="1" t="str">
        <f>""</f>
        <v/>
      </c>
      <c r="J122" s="1" t="str">
        <f>""</f>
        <v/>
      </c>
      <c r="K122" s="1" t="str">
        <f>""</f>
        <v/>
      </c>
      <c r="L122" s="1" t="str">
        <f>""</f>
        <v/>
      </c>
      <c r="M122" s="1" t="str">
        <f>""</f>
        <v/>
      </c>
    </row>
    <row r="123" spans="1:13" x14ac:dyDescent="0.2">
      <c r="A123" s="1">
        <f t="shared" si="12"/>
        <v>12</v>
      </c>
      <c r="B123" s="1" t="str">
        <f ca="1">OFFSET(ChannelSetup!$C$5,$A123,0)</f>
        <v>(empty function 12)</v>
      </c>
      <c r="C123" s="1">
        <f ca="1">OFFSET(ChannelSetup!$D$5,$A123,0)</f>
        <v>0</v>
      </c>
      <c r="D123" s="1">
        <f t="shared" si="13"/>
        <v>7</v>
      </c>
      <c r="E123" s="1" t="str">
        <f>""</f>
        <v/>
      </c>
      <c r="F123" s="1">
        <f ca="1">OFFSET(ChannelSetup!$D$5,$A123,$D123)</f>
        <v>0</v>
      </c>
      <c r="G123" s="1" t="str">
        <f>""</f>
        <v/>
      </c>
      <c r="H123" s="1" t="str">
        <f>""</f>
        <v/>
      </c>
      <c r="I123" s="1" t="str">
        <f>""</f>
        <v/>
      </c>
      <c r="J123" s="1" t="str">
        <f>""</f>
        <v/>
      </c>
      <c r="K123" s="1" t="str">
        <f>""</f>
        <v/>
      </c>
      <c r="L123" s="1" t="str">
        <f>""</f>
        <v/>
      </c>
      <c r="M123" s="1" t="str">
        <f>""</f>
        <v/>
      </c>
    </row>
    <row r="124" spans="1:13" x14ac:dyDescent="0.2">
      <c r="A124" s="1">
        <f t="shared" si="12"/>
        <v>13</v>
      </c>
      <c r="B124" s="1" t="str">
        <f ca="1">OFFSET(ChannelSetup!$C$5,$A124,0)</f>
        <v>(empty function 13)</v>
      </c>
      <c r="C124" s="1">
        <f ca="1">OFFSET(ChannelSetup!$D$5,$A124,0)</f>
        <v>0</v>
      </c>
      <c r="D124" s="1">
        <f t="shared" si="13"/>
        <v>7</v>
      </c>
      <c r="E124" s="1" t="str">
        <f>""</f>
        <v/>
      </c>
      <c r="F124" s="1">
        <f ca="1">OFFSET(ChannelSetup!$D$5,$A124,$D124)</f>
        <v>0</v>
      </c>
      <c r="G124" s="1" t="str">
        <f>""</f>
        <v/>
      </c>
      <c r="H124" s="1" t="str">
        <f>""</f>
        <v/>
      </c>
      <c r="I124" s="1" t="str">
        <f>""</f>
        <v/>
      </c>
      <c r="J124" s="1" t="str">
        <f>""</f>
        <v/>
      </c>
      <c r="K124" s="1" t="str">
        <f>""</f>
        <v/>
      </c>
      <c r="L124" s="1" t="str">
        <f>""</f>
        <v/>
      </c>
      <c r="M124" s="1" t="str">
        <f>""</f>
        <v/>
      </c>
    </row>
    <row r="125" spans="1:13" x14ac:dyDescent="0.2">
      <c r="A125" s="1">
        <f t="shared" si="12"/>
        <v>14</v>
      </c>
      <c r="B125" s="1" t="str">
        <f ca="1">OFFSET(ChannelSetup!$C$5,$A125,0)</f>
        <v>(empty function 14)</v>
      </c>
      <c r="C125" s="1">
        <f ca="1">OFFSET(ChannelSetup!$D$5,$A125,0)</f>
        <v>0</v>
      </c>
      <c r="D125" s="1">
        <f t="shared" si="13"/>
        <v>7</v>
      </c>
      <c r="E125" s="1" t="str">
        <f>""</f>
        <v/>
      </c>
      <c r="F125" s="1">
        <f ca="1">OFFSET(ChannelSetup!$D$5,$A125,$D125)</f>
        <v>0</v>
      </c>
      <c r="G125" s="1" t="str">
        <f>""</f>
        <v/>
      </c>
      <c r="H125" s="1" t="str">
        <f>""</f>
        <v/>
      </c>
      <c r="I125" s="1" t="str">
        <f>""</f>
        <v/>
      </c>
      <c r="J125" s="1" t="str">
        <f>""</f>
        <v/>
      </c>
      <c r="K125" s="1" t="str">
        <f>""</f>
        <v/>
      </c>
      <c r="L125" s="1" t="str">
        <f>""</f>
        <v/>
      </c>
      <c r="M125" s="1" t="str">
        <f>""</f>
        <v/>
      </c>
    </row>
    <row r="126" spans="1:13" x14ac:dyDescent="0.2">
      <c r="A126" t="s">
        <v>56</v>
      </c>
      <c r="B126" s="3" t="str">
        <f ca="1">"Channel " &amp; $D127 &amp; " - " &amp;OFFSET(ChannelSetup!$E$3,0,$D127-1)</f>
        <v>Channel 8 - Lead 1</v>
      </c>
    </row>
    <row r="127" spans="1:13" x14ac:dyDescent="0.2">
      <c r="A127" s="2">
        <v>1</v>
      </c>
      <c r="B127" s="1" t="str">
        <f ca="1">OFFSET(ChannelSetup!$C$5,$A127,0)</f>
        <v>Amplitude - Decay - dB peak (in seconds)</v>
      </c>
      <c r="C127" s="1">
        <f ca="1">OFFSET(ChannelSetup!$D$5,$A127,0)</f>
        <v>-100</v>
      </c>
      <c r="D127" s="8">
        <f t="shared" ref="D127" si="14">D112+1</f>
        <v>8</v>
      </c>
      <c r="E127" s="1" t="str">
        <f>""</f>
        <v/>
      </c>
      <c r="F127" s="1">
        <f ca="1">OFFSET(ChannelSetup!$D$5,$A127,$D127)</f>
        <v>0.05</v>
      </c>
      <c r="G127" s="1" t="str">
        <f>""</f>
        <v/>
      </c>
      <c r="H127" s="1" t="str">
        <f>""</f>
        <v/>
      </c>
      <c r="I127" s="1" t="str">
        <f>""</f>
        <v/>
      </c>
      <c r="J127" s="1" t="str">
        <f>""</f>
        <v/>
      </c>
      <c r="K127" s="1" t="str">
        <f>""</f>
        <v/>
      </c>
      <c r="L127" s="1" t="str">
        <f>""</f>
        <v/>
      </c>
      <c r="M127" s="1" t="str">
        <f>""</f>
        <v/>
      </c>
    </row>
    <row r="128" spans="1:13" x14ac:dyDescent="0.2">
      <c r="A128" s="1">
        <f t="shared" si="12"/>
        <v>2</v>
      </c>
      <c r="B128" s="1" t="str">
        <f ca="1">OFFSET(ChannelSetup!$C$5,$A128,0)</f>
        <v>Amplitude - Decay - decay rate in dB/s</v>
      </c>
      <c r="C128" s="1">
        <f ca="1">OFFSET(ChannelSetup!$D$5,$A128,0)</f>
        <v>-101</v>
      </c>
      <c r="D128" s="1">
        <f t="shared" si="13"/>
        <v>8</v>
      </c>
      <c r="E128" s="1" t="str">
        <f>""</f>
        <v/>
      </c>
      <c r="F128" s="1">
        <f ca="1">OFFSET(ChannelSetup!$D$5,$A128,$D128)</f>
        <v>20</v>
      </c>
      <c r="G128" s="1" t="str">
        <f>""</f>
        <v/>
      </c>
      <c r="H128" s="1" t="str">
        <f>""</f>
        <v/>
      </c>
      <c r="I128" s="1" t="str">
        <f>""</f>
        <v/>
      </c>
      <c r="J128" s="1" t="str">
        <f>""</f>
        <v/>
      </c>
      <c r="K128" s="1" t="str">
        <f>""</f>
        <v/>
      </c>
      <c r="L128" s="1" t="str">
        <f>""</f>
        <v/>
      </c>
      <c r="M128" s="1" t="str">
        <f>""</f>
        <v/>
      </c>
    </row>
    <row r="129" spans="1:13" x14ac:dyDescent="0.2">
      <c r="A129" s="1">
        <f t="shared" si="12"/>
        <v>3</v>
      </c>
      <c r="B129" s="1" t="str">
        <f ca="1">OFFSET(ChannelSetup!$C$5,$A129,0)</f>
        <v>Amplitude - Decay - reference frequency (Hz)</v>
      </c>
      <c r="C129" s="1">
        <f ca="1">OFFSET(ChannelSetup!$D$5,$A129,0)</f>
        <v>-102</v>
      </c>
      <c r="D129" s="1">
        <f t="shared" si="13"/>
        <v>8</v>
      </c>
      <c r="E129" s="1" t="str">
        <f>""</f>
        <v/>
      </c>
      <c r="F129" s="1">
        <f ca="1">OFFSET(ChannelSetup!$D$5,$A129,$D129)</f>
        <v>256</v>
      </c>
      <c r="G129" s="1" t="str">
        <f>""</f>
        <v/>
      </c>
      <c r="H129" s="1" t="str">
        <f>""</f>
        <v/>
      </c>
      <c r="I129" s="1" t="str">
        <f>""</f>
        <v/>
      </c>
      <c r="J129" s="1" t="str">
        <f>""</f>
        <v/>
      </c>
      <c r="K129" s="1" t="str">
        <f>""</f>
        <v/>
      </c>
      <c r="L129" s="1" t="str">
        <f>""</f>
        <v/>
      </c>
      <c r="M129" s="1" t="str">
        <f>""</f>
        <v/>
      </c>
    </row>
    <row r="130" spans="1:13" x14ac:dyDescent="0.2">
      <c r="A130" s="1">
        <f t="shared" si="12"/>
        <v>4</v>
      </c>
      <c r="B130" s="1" t="str">
        <f ca="1">OFFSET(ChannelSetup!$C$5,$A130,0)</f>
        <v>Amplitude - Decay - power rule</v>
      </c>
      <c r="C130" s="1">
        <f ca="1">OFFSET(ChannelSetup!$D$5,$A130,0)</f>
        <v>-103</v>
      </c>
      <c r="D130" s="1">
        <f t="shared" si="13"/>
        <v>8</v>
      </c>
      <c r="E130" s="1" t="str">
        <f>""</f>
        <v/>
      </c>
      <c r="F130" s="1">
        <f ca="1">OFFSET(ChannelSetup!$D$5,$A130,$D130)</f>
        <v>0.5</v>
      </c>
      <c r="G130" s="1" t="str">
        <f>""</f>
        <v/>
      </c>
      <c r="H130" s="1" t="str">
        <f>""</f>
        <v/>
      </c>
      <c r="I130" s="1" t="str">
        <f>""</f>
        <v/>
      </c>
      <c r="J130" s="1" t="str">
        <f>""</f>
        <v/>
      </c>
      <c r="K130" s="1" t="str">
        <f>""</f>
        <v/>
      </c>
      <c r="L130" s="1" t="str">
        <f>""</f>
        <v/>
      </c>
      <c r="M130" s="1" t="str">
        <f>""</f>
        <v/>
      </c>
    </row>
    <row r="131" spans="1:13" x14ac:dyDescent="0.2">
      <c r="A131" s="1">
        <f t="shared" si="12"/>
        <v>5</v>
      </c>
      <c r="B131" s="1" t="str">
        <f ca="1">OFFSET(ChannelSetup!$C$5,$A131,0)</f>
        <v>Amplitude - Tremolo - period in beats</v>
      </c>
      <c r="C131" s="1">
        <f ca="1">OFFSET(ChannelSetup!$D$5,$A131,0)</f>
        <v>-150</v>
      </c>
      <c r="D131" s="1">
        <f t="shared" si="13"/>
        <v>8</v>
      </c>
      <c r="E131" s="1" t="str">
        <f>""</f>
        <v/>
      </c>
      <c r="F131" s="1">
        <f ca="1">OFFSET(ChannelSetup!$D$5,$A131,$D131)</f>
        <v>1</v>
      </c>
      <c r="G131" s="1" t="str">
        <f>""</f>
        <v/>
      </c>
      <c r="H131" s="1" t="str">
        <f>""</f>
        <v/>
      </c>
      <c r="I131" s="1" t="str">
        <f>""</f>
        <v/>
      </c>
      <c r="J131" s="1" t="str">
        <f>""</f>
        <v/>
      </c>
      <c r="K131" s="1" t="str">
        <f>""</f>
        <v/>
      </c>
      <c r="L131" s="1" t="str">
        <f>""</f>
        <v/>
      </c>
      <c r="M131" s="1" t="str">
        <f>""</f>
        <v/>
      </c>
    </row>
    <row r="132" spans="1:13" x14ac:dyDescent="0.2">
      <c r="A132" s="1">
        <f t="shared" si="12"/>
        <v>6</v>
      </c>
      <c r="B132" s="1" t="str">
        <f ca="1">OFFSET(ChannelSetup!$C$5,$A132,0)</f>
        <v>Amplitude - Tremolo - depth in dB (peak to trough)</v>
      </c>
      <c r="C132" s="1">
        <f ca="1">OFFSET(ChannelSetup!$D$5,$A132,0)</f>
        <v>-151</v>
      </c>
      <c r="D132" s="1">
        <f t="shared" si="13"/>
        <v>8</v>
      </c>
      <c r="E132" s="1" t="str">
        <f>""</f>
        <v/>
      </c>
      <c r="F132" s="1">
        <f ca="1">OFFSET(ChannelSetup!$D$5,$A132,$D132)</f>
        <v>0</v>
      </c>
      <c r="G132" s="1" t="str">
        <f>""</f>
        <v/>
      </c>
      <c r="H132" s="1" t="str">
        <f>""</f>
        <v/>
      </c>
      <c r="I132" s="1" t="str">
        <f>""</f>
        <v/>
      </c>
      <c r="J132" s="1" t="str">
        <f>""</f>
        <v/>
      </c>
      <c r="K132" s="1" t="str">
        <f>""</f>
        <v/>
      </c>
      <c r="L132" s="1" t="str">
        <f>""</f>
        <v/>
      </c>
      <c r="M132" s="1" t="str">
        <f>""</f>
        <v/>
      </c>
    </row>
    <row r="133" spans="1:13" x14ac:dyDescent="0.2">
      <c r="A133" s="1">
        <f t="shared" si="12"/>
        <v>7</v>
      </c>
      <c r="B133" s="1" t="str">
        <f ca="1">OFFSET(ChannelSetup!$C$5,$A133,0)</f>
        <v>Frequency - Noise Sample Length (make 0 to switch this off)</v>
      </c>
      <c r="C133" s="1">
        <f ca="1">OFFSET(ChannelSetup!$D$5,$A133,0)</f>
        <v>-200</v>
      </c>
      <c r="D133" s="1">
        <f t="shared" si="13"/>
        <v>8</v>
      </c>
      <c r="E133" s="1" t="str">
        <f>""</f>
        <v/>
      </c>
      <c r="F133" s="1">
        <f ca="1">OFFSET(ChannelSetup!$D$5,$A133,$D133)</f>
        <v>20</v>
      </c>
      <c r="G133" s="1" t="str">
        <f>""</f>
        <v/>
      </c>
      <c r="H133" s="1" t="str">
        <f>""</f>
        <v/>
      </c>
      <c r="I133" s="1" t="str">
        <f>""</f>
        <v/>
      </c>
      <c r="J133" s="1" t="str">
        <f>""</f>
        <v/>
      </c>
      <c r="K133" s="1" t="str">
        <f>""</f>
        <v/>
      </c>
      <c r="L133" s="1" t="str">
        <f>""</f>
        <v/>
      </c>
      <c r="M133" s="1" t="str">
        <f>""</f>
        <v/>
      </c>
    </row>
    <row r="134" spans="1:13" x14ac:dyDescent="0.2">
      <c r="A134" s="1">
        <f t="shared" si="12"/>
        <v>8</v>
      </c>
      <c r="B134" s="1" t="str">
        <f ca="1">OFFSET(ChannelSetup!$C$5,$A134,0)</f>
        <v>Filter Type - 0 is off</v>
      </c>
      <c r="C134" s="1">
        <f ca="1">OFFSET(ChannelSetup!$D$5,$A134,0)</f>
        <v>-350</v>
      </c>
      <c r="D134" s="1">
        <f t="shared" si="13"/>
        <v>8</v>
      </c>
      <c r="E134" s="1" t="str">
        <f>""</f>
        <v/>
      </c>
      <c r="F134" s="1">
        <f ca="1">OFFSET(ChannelSetup!$D$5,$A134,$D134)</f>
        <v>2</v>
      </c>
      <c r="G134" s="1" t="str">
        <f>""</f>
        <v/>
      </c>
      <c r="H134" s="1" t="str">
        <f>""</f>
        <v/>
      </c>
      <c r="I134" s="1" t="str">
        <f>""</f>
        <v/>
      </c>
      <c r="J134" s="1" t="str">
        <f>""</f>
        <v/>
      </c>
      <c r="K134" s="1" t="str">
        <f>""</f>
        <v/>
      </c>
      <c r="L134" s="1" t="str">
        <f>""</f>
        <v/>
      </c>
      <c r="M134" s="1" t="str">
        <f>""</f>
        <v/>
      </c>
    </row>
    <row r="135" spans="1:13" x14ac:dyDescent="0.2">
      <c r="A135" s="1">
        <f t="shared" si="12"/>
        <v>9</v>
      </c>
      <c r="B135" s="1" t="str">
        <f ca="1">OFFSET(ChannelSetup!$C$5,$A135,0)</f>
        <v>Voice Type - 0 is none selected - overrides waveform (-400)</v>
      </c>
      <c r="C135" s="1">
        <f ca="1">OFFSET(ChannelSetup!$D$5,$A135,0)</f>
        <v>-450</v>
      </c>
      <c r="D135" s="1">
        <f t="shared" si="13"/>
        <v>8</v>
      </c>
      <c r="E135" s="1" t="str">
        <f>""</f>
        <v/>
      </c>
      <c r="F135" s="1">
        <f ca="1">OFFSET(ChannelSetup!$D$5,$A135,$D135)</f>
        <v>2</v>
      </c>
      <c r="G135" s="1" t="str">
        <f>""</f>
        <v/>
      </c>
      <c r="H135" s="1" t="str">
        <f>""</f>
        <v/>
      </c>
      <c r="I135" s="1" t="str">
        <f>""</f>
        <v/>
      </c>
      <c r="J135" s="1" t="str">
        <f>""</f>
        <v/>
      </c>
      <c r="K135" s="1" t="str">
        <f>""</f>
        <v/>
      </c>
      <c r="L135" s="1" t="str">
        <f>""</f>
        <v/>
      </c>
      <c r="M135" s="1" t="str">
        <f>""</f>
        <v/>
      </c>
    </row>
    <row r="136" spans="1:13" x14ac:dyDescent="0.2">
      <c r="A136" s="1">
        <f t="shared" si="12"/>
        <v>10</v>
      </c>
      <c r="B136" s="1" t="str">
        <f ca="1">OFFSET(ChannelSetup!$C$5,$A136,0)</f>
        <v>Waveform - Select Type (0 Sine / 1 Sawtooth / 2 Square / 3 Triangle / 4 Trapezium / 5 Square5 / 6 Square Random. Overridden by -450 Voice Type)</v>
      </c>
      <c r="C136" s="1">
        <f ca="1">OFFSET(ChannelSetup!$D$5,$A136,0)</f>
        <v>-400</v>
      </c>
      <c r="D136" s="1">
        <f t="shared" si="13"/>
        <v>8</v>
      </c>
      <c r="E136" s="1" t="str">
        <f>""</f>
        <v/>
      </c>
      <c r="F136" s="1">
        <f ca="1">OFFSET(ChannelSetup!$D$5,$A136,$D136)</f>
        <v>0</v>
      </c>
      <c r="G136" s="1" t="str">
        <f>""</f>
        <v/>
      </c>
      <c r="H136" s="1" t="str">
        <f>""</f>
        <v/>
      </c>
      <c r="I136" s="1" t="str">
        <f>""</f>
        <v/>
      </c>
      <c r="J136" s="1" t="str">
        <f>""</f>
        <v/>
      </c>
      <c r="K136" s="1" t="str">
        <f>""</f>
        <v/>
      </c>
      <c r="L136" s="1" t="str">
        <f>""</f>
        <v/>
      </c>
      <c r="M136" s="1" t="str">
        <f>""</f>
        <v/>
      </c>
    </row>
    <row r="137" spans="1:13" x14ac:dyDescent="0.2">
      <c r="A137" s="1">
        <f t="shared" si="12"/>
        <v>11</v>
      </c>
      <c r="B137" s="1" t="str">
        <f ca="1">OFFSET(ChannelSetup!$C$5,$A137,0)</f>
        <v>Mute Channel (blank to play 1 to mute)</v>
      </c>
      <c r="C137" s="1">
        <f ca="1">OFFSET(ChannelSetup!$D$5,$A137,0)</f>
        <v>-500</v>
      </c>
      <c r="D137" s="1">
        <f t="shared" si="13"/>
        <v>8</v>
      </c>
      <c r="E137" s="1" t="str">
        <f>""</f>
        <v/>
      </c>
      <c r="F137" s="1">
        <f ca="1">OFFSET(ChannelSetup!$D$5,$A137,$D137)</f>
        <v>0</v>
      </c>
      <c r="G137" s="1" t="str">
        <f>""</f>
        <v/>
      </c>
      <c r="H137" s="1" t="str">
        <f>""</f>
        <v/>
      </c>
      <c r="I137" s="1" t="str">
        <f>""</f>
        <v/>
      </c>
      <c r="J137" s="1" t="str">
        <f>""</f>
        <v/>
      </c>
      <c r="K137" s="1" t="str">
        <f>""</f>
        <v/>
      </c>
      <c r="L137" s="1" t="str">
        <f>""</f>
        <v/>
      </c>
      <c r="M137" s="1" t="str">
        <f>""</f>
        <v/>
      </c>
    </row>
    <row r="138" spans="1:13" x14ac:dyDescent="0.2">
      <c r="A138" s="1">
        <f t="shared" si="12"/>
        <v>12</v>
      </c>
      <c r="B138" s="1" t="str">
        <f ca="1">OFFSET(ChannelSetup!$C$5,$A138,0)</f>
        <v>(empty function 12)</v>
      </c>
      <c r="C138" s="1">
        <f ca="1">OFFSET(ChannelSetup!$D$5,$A138,0)</f>
        <v>0</v>
      </c>
      <c r="D138" s="1">
        <f t="shared" si="13"/>
        <v>8</v>
      </c>
      <c r="E138" s="1" t="str">
        <f>""</f>
        <v/>
      </c>
      <c r="F138" s="1">
        <f ca="1">OFFSET(ChannelSetup!$D$5,$A138,$D138)</f>
        <v>0</v>
      </c>
      <c r="G138" s="1" t="str">
        <f>""</f>
        <v/>
      </c>
      <c r="H138" s="1" t="str">
        <f>""</f>
        <v/>
      </c>
      <c r="I138" s="1" t="str">
        <f>""</f>
        <v/>
      </c>
      <c r="J138" s="1" t="str">
        <f>""</f>
        <v/>
      </c>
      <c r="K138" s="1" t="str">
        <f>""</f>
        <v/>
      </c>
      <c r="L138" s="1" t="str">
        <f>""</f>
        <v/>
      </c>
      <c r="M138" s="1" t="str">
        <f>""</f>
        <v/>
      </c>
    </row>
    <row r="139" spans="1:13" x14ac:dyDescent="0.2">
      <c r="A139" s="1">
        <f t="shared" si="12"/>
        <v>13</v>
      </c>
      <c r="B139" s="1" t="str">
        <f ca="1">OFFSET(ChannelSetup!$C$5,$A139,0)</f>
        <v>(empty function 13)</v>
      </c>
      <c r="C139" s="1">
        <f ca="1">OFFSET(ChannelSetup!$D$5,$A139,0)</f>
        <v>0</v>
      </c>
      <c r="D139" s="1">
        <f t="shared" si="13"/>
        <v>8</v>
      </c>
      <c r="E139" s="1" t="str">
        <f>""</f>
        <v/>
      </c>
      <c r="F139" s="1">
        <f ca="1">OFFSET(ChannelSetup!$D$5,$A139,$D139)</f>
        <v>0</v>
      </c>
      <c r="G139" s="1" t="str">
        <f>""</f>
        <v/>
      </c>
      <c r="H139" s="1" t="str">
        <f>""</f>
        <v/>
      </c>
      <c r="I139" s="1" t="str">
        <f>""</f>
        <v/>
      </c>
      <c r="J139" s="1" t="str">
        <f>""</f>
        <v/>
      </c>
      <c r="K139" s="1" t="str">
        <f>""</f>
        <v/>
      </c>
      <c r="L139" s="1" t="str">
        <f>""</f>
        <v/>
      </c>
      <c r="M139" s="1" t="str">
        <f>""</f>
        <v/>
      </c>
    </row>
    <row r="140" spans="1:13" x14ac:dyDescent="0.2">
      <c r="A140" s="1">
        <f t="shared" si="12"/>
        <v>14</v>
      </c>
      <c r="B140" s="1" t="str">
        <f ca="1">OFFSET(ChannelSetup!$C$5,$A140,0)</f>
        <v>(empty function 14)</v>
      </c>
      <c r="C140" s="1">
        <f ca="1">OFFSET(ChannelSetup!$D$5,$A140,0)</f>
        <v>0</v>
      </c>
      <c r="D140" s="1">
        <f t="shared" si="13"/>
        <v>8</v>
      </c>
      <c r="E140" s="1" t="str">
        <f>""</f>
        <v/>
      </c>
      <c r="F140" s="1">
        <f ca="1">OFFSET(ChannelSetup!$D$5,$A140,$D140)</f>
        <v>0</v>
      </c>
      <c r="G140" s="1" t="str">
        <f>""</f>
        <v/>
      </c>
      <c r="H140" s="1" t="str">
        <f>""</f>
        <v/>
      </c>
      <c r="I140" s="1" t="str">
        <f>""</f>
        <v/>
      </c>
      <c r="J140" s="1" t="str">
        <f>""</f>
        <v/>
      </c>
      <c r="K140" s="1" t="str">
        <f>""</f>
        <v/>
      </c>
      <c r="L140" s="1" t="str">
        <f>""</f>
        <v/>
      </c>
      <c r="M140" s="1" t="str">
        <f>""</f>
        <v/>
      </c>
    </row>
    <row r="141" spans="1:13" x14ac:dyDescent="0.2">
      <c r="A141" t="s">
        <v>56</v>
      </c>
      <c r="B141" s="3" t="str">
        <f ca="1">"Channel " &amp; $D142 &amp; " - " &amp;OFFSET(ChannelSetup!$E$3,0,$D142-1)</f>
        <v>Channel 9 - Lead 2</v>
      </c>
    </row>
    <row r="142" spans="1:13" x14ac:dyDescent="0.2">
      <c r="A142" s="2">
        <v>1</v>
      </c>
      <c r="B142" s="1" t="str">
        <f ca="1">OFFSET(ChannelSetup!$C$5,$A142,0)</f>
        <v>Amplitude - Decay - dB peak (in seconds)</v>
      </c>
      <c r="C142" s="1">
        <f ca="1">OFFSET(ChannelSetup!$D$5,$A142,0)</f>
        <v>-100</v>
      </c>
      <c r="D142" s="8">
        <f t="shared" ref="D142" si="15">D127+1</f>
        <v>9</v>
      </c>
      <c r="E142" s="1" t="str">
        <f>""</f>
        <v/>
      </c>
      <c r="F142" s="1">
        <f ca="1">OFFSET(ChannelSetup!$D$5,$A142,$D142)</f>
        <v>0.05</v>
      </c>
      <c r="G142" s="1" t="str">
        <f>""</f>
        <v/>
      </c>
      <c r="H142" s="1" t="str">
        <f>""</f>
        <v/>
      </c>
      <c r="I142" s="1" t="str">
        <f>""</f>
        <v/>
      </c>
      <c r="J142" s="1" t="str">
        <f>""</f>
        <v/>
      </c>
      <c r="K142" s="1" t="str">
        <f>""</f>
        <v/>
      </c>
      <c r="L142" s="1" t="str">
        <f>""</f>
        <v/>
      </c>
      <c r="M142" s="1" t="str">
        <f>""</f>
        <v/>
      </c>
    </row>
    <row r="143" spans="1:13" x14ac:dyDescent="0.2">
      <c r="A143" s="1">
        <f t="shared" si="12"/>
        <v>2</v>
      </c>
      <c r="B143" s="1" t="str">
        <f ca="1">OFFSET(ChannelSetup!$C$5,$A143,0)</f>
        <v>Amplitude - Decay - decay rate in dB/s</v>
      </c>
      <c r="C143" s="1">
        <f ca="1">OFFSET(ChannelSetup!$D$5,$A143,0)</f>
        <v>-101</v>
      </c>
      <c r="D143" s="1">
        <f t="shared" si="13"/>
        <v>9</v>
      </c>
      <c r="E143" s="1" t="str">
        <f>""</f>
        <v/>
      </c>
      <c r="F143" s="1">
        <f ca="1">OFFSET(ChannelSetup!$D$5,$A143,$D143)</f>
        <v>25</v>
      </c>
      <c r="G143" s="1" t="str">
        <f>""</f>
        <v/>
      </c>
      <c r="H143" s="1" t="str">
        <f>""</f>
        <v/>
      </c>
      <c r="I143" s="1" t="str">
        <f>""</f>
        <v/>
      </c>
      <c r="J143" s="1" t="str">
        <f>""</f>
        <v/>
      </c>
      <c r="K143" s="1" t="str">
        <f>""</f>
        <v/>
      </c>
      <c r="L143" s="1" t="str">
        <f>""</f>
        <v/>
      </c>
      <c r="M143" s="1" t="str">
        <f>""</f>
        <v/>
      </c>
    </row>
    <row r="144" spans="1:13" x14ac:dyDescent="0.2">
      <c r="A144" s="1">
        <f t="shared" si="12"/>
        <v>3</v>
      </c>
      <c r="B144" s="1" t="str">
        <f ca="1">OFFSET(ChannelSetup!$C$5,$A144,0)</f>
        <v>Amplitude - Decay - reference frequency (Hz)</v>
      </c>
      <c r="C144" s="1">
        <f ca="1">OFFSET(ChannelSetup!$D$5,$A144,0)</f>
        <v>-102</v>
      </c>
      <c r="D144" s="1">
        <f t="shared" si="13"/>
        <v>9</v>
      </c>
      <c r="E144" s="1" t="str">
        <f>""</f>
        <v/>
      </c>
      <c r="F144" s="1">
        <f ca="1">OFFSET(ChannelSetup!$D$5,$A144,$D144)</f>
        <v>256</v>
      </c>
      <c r="G144" s="1" t="str">
        <f>""</f>
        <v/>
      </c>
      <c r="H144" s="1" t="str">
        <f>""</f>
        <v/>
      </c>
      <c r="I144" s="1" t="str">
        <f>""</f>
        <v/>
      </c>
      <c r="J144" s="1" t="str">
        <f>""</f>
        <v/>
      </c>
      <c r="K144" s="1" t="str">
        <f>""</f>
        <v/>
      </c>
      <c r="L144" s="1" t="str">
        <f>""</f>
        <v/>
      </c>
      <c r="M144" s="1" t="str">
        <f>""</f>
        <v/>
      </c>
    </row>
    <row r="145" spans="1:13" x14ac:dyDescent="0.2">
      <c r="A145" s="1">
        <f t="shared" si="12"/>
        <v>4</v>
      </c>
      <c r="B145" s="1" t="str">
        <f ca="1">OFFSET(ChannelSetup!$C$5,$A145,0)</f>
        <v>Amplitude - Decay - power rule</v>
      </c>
      <c r="C145" s="1">
        <f ca="1">OFFSET(ChannelSetup!$D$5,$A145,0)</f>
        <v>-103</v>
      </c>
      <c r="D145" s="1">
        <f t="shared" si="13"/>
        <v>9</v>
      </c>
      <c r="E145" s="1" t="str">
        <f>""</f>
        <v/>
      </c>
      <c r="F145" s="1">
        <f ca="1">OFFSET(ChannelSetup!$D$5,$A145,$D145)</f>
        <v>0.5</v>
      </c>
      <c r="G145" s="1" t="str">
        <f>""</f>
        <v/>
      </c>
      <c r="H145" s="1" t="str">
        <f>""</f>
        <v/>
      </c>
      <c r="I145" s="1" t="str">
        <f>""</f>
        <v/>
      </c>
      <c r="J145" s="1" t="str">
        <f>""</f>
        <v/>
      </c>
      <c r="K145" s="1" t="str">
        <f>""</f>
        <v/>
      </c>
      <c r="L145" s="1" t="str">
        <f>""</f>
        <v/>
      </c>
      <c r="M145" s="1" t="str">
        <f>""</f>
        <v/>
      </c>
    </row>
    <row r="146" spans="1:13" x14ac:dyDescent="0.2">
      <c r="A146" s="1">
        <f t="shared" si="12"/>
        <v>5</v>
      </c>
      <c r="B146" s="1" t="str">
        <f ca="1">OFFSET(ChannelSetup!$C$5,$A146,0)</f>
        <v>Amplitude - Tremolo - period in beats</v>
      </c>
      <c r="C146" s="1">
        <f ca="1">OFFSET(ChannelSetup!$D$5,$A146,0)</f>
        <v>-150</v>
      </c>
      <c r="D146" s="1">
        <f t="shared" si="13"/>
        <v>9</v>
      </c>
      <c r="E146" s="1" t="str">
        <f>""</f>
        <v/>
      </c>
      <c r="F146" s="1">
        <f ca="1">OFFSET(ChannelSetup!$D$5,$A146,$D146)</f>
        <v>1</v>
      </c>
      <c r="G146" s="1" t="str">
        <f>""</f>
        <v/>
      </c>
      <c r="H146" s="1" t="str">
        <f>""</f>
        <v/>
      </c>
      <c r="I146" s="1" t="str">
        <f>""</f>
        <v/>
      </c>
      <c r="J146" s="1" t="str">
        <f>""</f>
        <v/>
      </c>
      <c r="K146" s="1" t="str">
        <f>""</f>
        <v/>
      </c>
      <c r="L146" s="1" t="str">
        <f>""</f>
        <v/>
      </c>
      <c r="M146" s="1" t="str">
        <f>""</f>
        <v/>
      </c>
    </row>
    <row r="147" spans="1:13" x14ac:dyDescent="0.2">
      <c r="A147" s="1">
        <f t="shared" si="12"/>
        <v>6</v>
      </c>
      <c r="B147" s="1" t="str">
        <f ca="1">OFFSET(ChannelSetup!$C$5,$A147,0)</f>
        <v>Amplitude - Tremolo - depth in dB (peak to trough)</v>
      </c>
      <c r="C147" s="1">
        <f ca="1">OFFSET(ChannelSetup!$D$5,$A147,0)</f>
        <v>-151</v>
      </c>
      <c r="D147" s="1">
        <f t="shared" si="13"/>
        <v>9</v>
      </c>
      <c r="E147" s="1" t="str">
        <f>""</f>
        <v/>
      </c>
      <c r="F147" s="1">
        <f ca="1">OFFSET(ChannelSetup!$D$5,$A147,$D147)</f>
        <v>0</v>
      </c>
      <c r="G147" s="1" t="str">
        <f>""</f>
        <v/>
      </c>
      <c r="H147" s="1" t="str">
        <f>""</f>
        <v/>
      </c>
      <c r="I147" s="1" t="str">
        <f>""</f>
        <v/>
      </c>
      <c r="J147" s="1" t="str">
        <f>""</f>
        <v/>
      </c>
      <c r="K147" s="1" t="str">
        <f>""</f>
        <v/>
      </c>
      <c r="L147" s="1" t="str">
        <f>""</f>
        <v/>
      </c>
      <c r="M147" s="1" t="str">
        <f>""</f>
        <v/>
      </c>
    </row>
    <row r="148" spans="1:13" x14ac:dyDescent="0.2">
      <c r="A148" s="1">
        <f t="shared" si="12"/>
        <v>7</v>
      </c>
      <c r="B148" s="1" t="str">
        <f ca="1">OFFSET(ChannelSetup!$C$5,$A148,0)</f>
        <v>Frequency - Noise Sample Length (make 0 to switch this off)</v>
      </c>
      <c r="C148" s="1">
        <f ca="1">OFFSET(ChannelSetup!$D$5,$A148,0)</f>
        <v>-200</v>
      </c>
      <c r="D148" s="1">
        <f t="shared" si="13"/>
        <v>9</v>
      </c>
      <c r="E148" s="1" t="str">
        <f>""</f>
        <v/>
      </c>
      <c r="F148" s="1">
        <f ca="1">OFFSET(ChannelSetup!$D$5,$A148,$D148)</f>
        <v>20</v>
      </c>
      <c r="G148" s="1" t="str">
        <f>""</f>
        <v/>
      </c>
      <c r="H148" s="1" t="str">
        <f>""</f>
        <v/>
      </c>
      <c r="I148" s="1" t="str">
        <f>""</f>
        <v/>
      </c>
      <c r="J148" s="1" t="str">
        <f>""</f>
        <v/>
      </c>
      <c r="K148" s="1" t="str">
        <f>""</f>
        <v/>
      </c>
      <c r="L148" s="1" t="str">
        <f>""</f>
        <v/>
      </c>
      <c r="M148" s="1" t="str">
        <f>""</f>
        <v/>
      </c>
    </row>
    <row r="149" spans="1:13" x14ac:dyDescent="0.2">
      <c r="A149" s="1">
        <f t="shared" si="12"/>
        <v>8</v>
      </c>
      <c r="B149" s="1" t="str">
        <f ca="1">OFFSET(ChannelSetup!$C$5,$A149,0)</f>
        <v>Filter Type - 0 is off</v>
      </c>
      <c r="C149" s="1">
        <f ca="1">OFFSET(ChannelSetup!$D$5,$A149,0)</f>
        <v>-350</v>
      </c>
      <c r="D149" s="1">
        <f t="shared" si="13"/>
        <v>9</v>
      </c>
      <c r="E149" s="1" t="str">
        <f>""</f>
        <v/>
      </c>
      <c r="F149" s="1">
        <f ca="1">OFFSET(ChannelSetup!$D$5,$A149,$D149)</f>
        <v>0</v>
      </c>
      <c r="G149" s="1" t="str">
        <f>""</f>
        <v/>
      </c>
      <c r="H149" s="1" t="str">
        <f>""</f>
        <v/>
      </c>
      <c r="I149" s="1" t="str">
        <f>""</f>
        <v/>
      </c>
      <c r="J149" s="1" t="str">
        <f>""</f>
        <v/>
      </c>
      <c r="K149" s="1" t="str">
        <f>""</f>
        <v/>
      </c>
      <c r="L149" s="1" t="str">
        <f>""</f>
        <v/>
      </c>
      <c r="M149" s="1" t="str">
        <f>""</f>
        <v/>
      </c>
    </row>
    <row r="150" spans="1:13" x14ac:dyDescent="0.2">
      <c r="A150" s="1">
        <f t="shared" si="12"/>
        <v>9</v>
      </c>
      <c r="B150" s="1" t="str">
        <f ca="1">OFFSET(ChannelSetup!$C$5,$A150,0)</f>
        <v>Voice Type - 0 is none selected - overrides waveform (-400)</v>
      </c>
      <c r="C150" s="1">
        <f ca="1">OFFSET(ChannelSetup!$D$5,$A150,0)</f>
        <v>-450</v>
      </c>
      <c r="D150" s="1">
        <f t="shared" si="13"/>
        <v>9</v>
      </c>
      <c r="E150" s="1" t="str">
        <f>""</f>
        <v/>
      </c>
      <c r="F150" s="1">
        <f ca="1">OFFSET(ChannelSetup!$D$5,$A150,$D150)</f>
        <v>0</v>
      </c>
      <c r="G150" s="1" t="str">
        <f>""</f>
        <v/>
      </c>
      <c r="H150" s="1" t="str">
        <f>""</f>
        <v/>
      </c>
      <c r="I150" s="1" t="str">
        <f>""</f>
        <v/>
      </c>
      <c r="J150" s="1" t="str">
        <f>""</f>
        <v/>
      </c>
      <c r="K150" s="1" t="str">
        <f>""</f>
        <v/>
      </c>
      <c r="L150" s="1" t="str">
        <f>""</f>
        <v/>
      </c>
      <c r="M150" s="1" t="str">
        <f>""</f>
        <v/>
      </c>
    </row>
    <row r="151" spans="1:13" x14ac:dyDescent="0.2">
      <c r="A151" s="1">
        <f t="shared" si="12"/>
        <v>10</v>
      </c>
      <c r="B151" s="1" t="str">
        <f ca="1">OFFSET(ChannelSetup!$C$5,$A151,0)</f>
        <v>Waveform - Select Type (0 Sine / 1 Sawtooth / 2 Square / 3 Triangle / 4 Trapezium / 5 Square5 / 6 Square Random. Overridden by -450 Voice Type)</v>
      </c>
      <c r="C151" s="1">
        <f ca="1">OFFSET(ChannelSetup!$D$5,$A151,0)</f>
        <v>-400</v>
      </c>
      <c r="D151" s="1">
        <f t="shared" si="13"/>
        <v>9</v>
      </c>
      <c r="E151" s="1" t="str">
        <f>""</f>
        <v/>
      </c>
      <c r="F151" s="1">
        <f ca="1">OFFSET(ChannelSetup!$D$5,$A151,$D151)</f>
        <v>0</v>
      </c>
      <c r="G151" s="1" t="str">
        <f>""</f>
        <v/>
      </c>
      <c r="H151" s="1" t="str">
        <f>""</f>
        <v/>
      </c>
      <c r="I151" s="1" t="str">
        <f>""</f>
        <v/>
      </c>
      <c r="J151" s="1" t="str">
        <f>""</f>
        <v/>
      </c>
      <c r="K151" s="1" t="str">
        <f>""</f>
        <v/>
      </c>
      <c r="L151" s="1" t="str">
        <f>""</f>
        <v/>
      </c>
      <c r="M151" s="1" t="str">
        <f>""</f>
        <v/>
      </c>
    </row>
    <row r="152" spans="1:13" x14ac:dyDescent="0.2">
      <c r="A152" s="1">
        <f t="shared" si="12"/>
        <v>11</v>
      </c>
      <c r="B152" s="1" t="str">
        <f ca="1">OFFSET(ChannelSetup!$C$5,$A152,0)</f>
        <v>Mute Channel (blank to play 1 to mute)</v>
      </c>
      <c r="C152" s="1">
        <f ca="1">OFFSET(ChannelSetup!$D$5,$A152,0)</f>
        <v>-500</v>
      </c>
      <c r="D152" s="1">
        <f t="shared" si="13"/>
        <v>9</v>
      </c>
      <c r="E152" s="1" t="str">
        <f>""</f>
        <v/>
      </c>
      <c r="F152" s="1">
        <f ca="1">OFFSET(ChannelSetup!$D$5,$A152,$D152)</f>
        <v>1</v>
      </c>
      <c r="G152" s="1" t="str">
        <f>""</f>
        <v/>
      </c>
      <c r="H152" s="1" t="str">
        <f>""</f>
        <v/>
      </c>
      <c r="I152" s="1" t="str">
        <f>""</f>
        <v/>
      </c>
      <c r="J152" s="1" t="str">
        <f>""</f>
        <v/>
      </c>
      <c r="K152" s="1" t="str">
        <f>""</f>
        <v/>
      </c>
      <c r="L152" s="1" t="str">
        <f>""</f>
        <v/>
      </c>
      <c r="M152" s="1" t="str">
        <f>""</f>
        <v/>
      </c>
    </row>
    <row r="153" spans="1:13" x14ac:dyDescent="0.2">
      <c r="A153" s="1">
        <f t="shared" si="12"/>
        <v>12</v>
      </c>
      <c r="B153" s="1" t="str">
        <f ca="1">OFFSET(ChannelSetup!$C$5,$A153,0)</f>
        <v>(empty function 12)</v>
      </c>
      <c r="C153" s="1">
        <f ca="1">OFFSET(ChannelSetup!$D$5,$A153,0)</f>
        <v>0</v>
      </c>
      <c r="D153" s="1">
        <f t="shared" si="13"/>
        <v>9</v>
      </c>
      <c r="E153" s="1" t="str">
        <f>""</f>
        <v/>
      </c>
      <c r="F153" s="1">
        <f ca="1">OFFSET(ChannelSetup!$D$5,$A153,$D153)</f>
        <v>0</v>
      </c>
      <c r="G153" s="1" t="str">
        <f>""</f>
        <v/>
      </c>
      <c r="H153" s="1" t="str">
        <f>""</f>
        <v/>
      </c>
      <c r="I153" s="1" t="str">
        <f>""</f>
        <v/>
      </c>
      <c r="J153" s="1" t="str">
        <f>""</f>
        <v/>
      </c>
      <c r="K153" s="1" t="str">
        <f>""</f>
        <v/>
      </c>
      <c r="L153" s="1" t="str">
        <f>""</f>
        <v/>
      </c>
      <c r="M153" s="1" t="str">
        <f>""</f>
        <v/>
      </c>
    </row>
    <row r="154" spans="1:13" x14ac:dyDescent="0.2">
      <c r="A154" s="1">
        <f t="shared" si="12"/>
        <v>13</v>
      </c>
      <c r="B154" s="1" t="str">
        <f ca="1">OFFSET(ChannelSetup!$C$5,$A154,0)</f>
        <v>(empty function 13)</v>
      </c>
      <c r="C154" s="1">
        <f ca="1">OFFSET(ChannelSetup!$D$5,$A154,0)</f>
        <v>0</v>
      </c>
      <c r="D154" s="1">
        <f t="shared" si="13"/>
        <v>9</v>
      </c>
      <c r="E154" s="1" t="str">
        <f>""</f>
        <v/>
      </c>
      <c r="F154" s="1">
        <f ca="1">OFFSET(ChannelSetup!$D$5,$A154,$D154)</f>
        <v>0</v>
      </c>
      <c r="G154" s="1" t="str">
        <f>""</f>
        <v/>
      </c>
      <c r="H154" s="1" t="str">
        <f>""</f>
        <v/>
      </c>
      <c r="I154" s="1" t="str">
        <f>""</f>
        <v/>
      </c>
      <c r="J154" s="1" t="str">
        <f>""</f>
        <v/>
      </c>
      <c r="K154" s="1" t="str">
        <f>""</f>
        <v/>
      </c>
      <c r="L154" s="1" t="str">
        <f>""</f>
        <v/>
      </c>
      <c r="M154" s="1" t="str">
        <f>""</f>
        <v/>
      </c>
    </row>
    <row r="155" spans="1:13" x14ac:dyDescent="0.2">
      <c r="A155" s="1">
        <f t="shared" si="12"/>
        <v>14</v>
      </c>
      <c r="B155" s="1" t="str">
        <f ca="1">OFFSET(ChannelSetup!$C$5,$A155,0)</f>
        <v>(empty function 14)</v>
      </c>
      <c r="C155" s="1">
        <f ca="1">OFFSET(ChannelSetup!$D$5,$A155,0)</f>
        <v>0</v>
      </c>
      <c r="D155" s="1">
        <f t="shared" si="13"/>
        <v>9</v>
      </c>
      <c r="E155" s="1" t="str">
        <f>""</f>
        <v/>
      </c>
      <c r="F155" s="1">
        <f ca="1">OFFSET(ChannelSetup!$D$5,$A155,$D155)</f>
        <v>0</v>
      </c>
      <c r="G155" s="1" t="str">
        <f>""</f>
        <v/>
      </c>
      <c r="H155" s="1" t="str">
        <f>""</f>
        <v/>
      </c>
      <c r="I155" s="1" t="str">
        <f>""</f>
        <v/>
      </c>
      <c r="J155" s="1" t="str">
        <f>""</f>
        <v/>
      </c>
      <c r="K155" s="1" t="str">
        <f>""</f>
        <v/>
      </c>
      <c r="L155" s="1" t="str">
        <f>""</f>
        <v/>
      </c>
      <c r="M155" s="1" t="str">
        <f>""</f>
        <v/>
      </c>
    </row>
    <row r="156" spans="1:13" x14ac:dyDescent="0.2">
      <c r="A156" t="s">
        <v>56</v>
      </c>
      <c r="B156" s="3" t="str">
        <f ca="1">"Channel " &amp; $D157 &amp; " - " &amp;OFFSET(ChannelSetup!$E$3,0,$D157-1)</f>
        <v>Channel 10 - X</v>
      </c>
    </row>
    <row r="157" spans="1:13" x14ac:dyDescent="0.2">
      <c r="A157" s="2">
        <v>1</v>
      </c>
      <c r="B157" s="1" t="str">
        <f ca="1">OFFSET(ChannelSetup!$C$5,$A157,0)</f>
        <v>Amplitude - Decay - dB peak (in seconds)</v>
      </c>
      <c r="C157" s="1">
        <f ca="1">OFFSET(ChannelSetup!$D$5,$A157,0)</f>
        <v>-100</v>
      </c>
      <c r="D157" s="8">
        <f t="shared" ref="D157" si="16">D142+1</f>
        <v>10</v>
      </c>
      <c r="E157" s="1" t="str">
        <f>""</f>
        <v/>
      </c>
      <c r="F157" s="1">
        <f ca="1">OFFSET(ChannelSetup!$D$5,$A157,$D157)</f>
        <v>0.01</v>
      </c>
      <c r="G157" s="1" t="str">
        <f>""</f>
        <v/>
      </c>
      <c r="H157" s="1" t="str">
        <f>""</f>
        <v/>
      </c>
      <c r="I157" s="1" t="str">
        <f>""</f>
        <v/>
      </c>
      <c r="J157" s="1" t="str">
        <f>""</f>
        <v/>
      </c>
      <c r="K157" s="1" t="str">
        <f>""</f>
        <v/>
      </c>
      <c r="L157" s="1" t="str">
        <f>""</f>
        <v/>
      </c>
      <c r="M157" s="1" t="str">
        <f>""</f>
        <v/>
      </c>
    </row>
    <row r="158" spans="1:13" x14ac:dyDescent="0.2">
      <c r="A158" s="1">
        <f t="shared" si="12"/>
        <v>2</v>
      </c>
      <c r="B158" s="1" t="str">
        <f ca="1">OFFSET(ChannelSetup!$C$5,$A158,0)</f>
        <v>Amplitude - Decay - decay rate in dB/s</v>
      </c>
      <c r="C158" s="1">
        <f ca="1">OFFSET(ChannelSetup!$D$5,$A158,0)</f>
        <v>-101</v>
      </c>
      <c r="D158" s="1">
        <f t="shared" si="13"/>
        <v>10</v>
      </c>
      <c r="E158" s="1" t="str">
        <f>""</f>
        <v/>
      </c>
      <c r="F158" s="1">
        <f ca="1">OFFSET(ChannelSetup!$D$5,$A158,$D158)</f>
        <v>0</v>
      </c>
      <c r="G158" s="1" t="str">
        <f>""</f>
        <v/>
      </c>
      <c r="H158" s="1" t="str">
        <f>""</f>
        <v/>
      </c>
      <c r="I158" s="1" t="str">
        <f>""</f>
        <v/>
      </c>
      <c r="J158" s="1" t="str">
        <f>""</f>
        <v/>
      </c>
      <c r="K158" s="1" t="str">
        <f>""</f>
        <v/>
      </c>
      <c r="L158" s="1" t="str">
        <f>""</f>
        <v/>
      </c>
      <c r="M158" s="1" t="str">
        <f>""</f>
        <v/>
      </c>
    </row>
    <row r="159" spans="1:13" x14ac:dyDescent="0.2">
      <c r="A159" s="1">
        <f t="shared" si="12"/>
        <v>3</v>
      </c>
      <c r="B159" s="1" t="str">
        <f ca="1">OFFSET(ChannelSetup!$C$5,$A159,0)</f>
        <v>Amplitude - Decay - reference frequency (Hz)</v>
      </c>
      <c r="C159" s="1">
        <f ca="1">OFFSET(ChannelSetup!$D$5,$A159,0)</f>
        <v>-102</v>
      </c>
      <c r="D159" s="1">
        <f t="shared" si="13"/>
        <v>10</v>
      </c>
      <c r="E159" s="1" t="str">
        <f>""</f>
        <v/>
      </c>
      <c r="F159" s="1">
        <f ca="1">OFFSET(ChannelSetup!$D$5,$A159,$D159)</f>
        <v>256</v>
      </c>
      <c r="G159" s="1" t="str">
        <f>""</f>
        <v/>
      </c>
      <c r="H159" s="1" t="str">
        <f>""</f>
        <v/>
      </c>
      <c r="I159" s="1" t="str">
        <f>""</f>
        <v/>
      </c>
      <c r="J159" s="1" t="str">
        <f>""</f>
        <v/>
      </c>
      <c r="K159" s="1" t="str">
        <f>""</f>
        <v/>
      </c>
      <c r="L159" s="1" t="str">
        <f>""</f>
        <v/>
      </c>
      <c r="M159" s="1" t="str">
        <f>""</f>
        <v/>
      </c>
    </row>
    <row r="160" spans="1:13" x14ac:dyDescent="0.2">
      <c r="A160" s="1">
        <f t="shared" si="12"/>
        <v>4</v>
      </c>
      <c r="B160" s="1" t="str">
        <f ca="1">OFFSET(ChannelSetup!$C$5,$A160,0)</f>
        <v>Amplitude - Decay - power rule</v>
      </c>
      <c r="C160" s="1">
        <f ca="1">OFFSET(ChannelSetup!$D$5,$A160,0)</f>
        <v>-103</v>
      </c>
      <c r="D160" s="1">
        <f t="shared" si="13"/>
        <v>10</v>
      </c>
      <c r="E160" s="1" t="str">
        <f>""</f>
        <v/>
      </c>
      <c r="F160" s="1">
        <f ca="1">OFFSET(ChannelSetup!$D$5,$A160,$D160)</f>
        <v>0.2</v>
      </c>
      <c r="G160" s="1" t="str">
        <f>""</f>
        <v/>
      </c>
      <c r="H160" s="1" t="str">
        <f>""</f>
        <v/>
      </c>
      <c r="I160" s="1" t="str">
        <f>""</f>
        <v/>
      </c>
      <c r="J160" s="1" t="str">
        <f>""</f>
        <v/>
      </c>
      <c r="K160" s="1" t="str">
        <f>""</f>
        <v/>
      </c>
      <c r="L160" s="1" t="str">
        <f>""</f>
        <v/>
      </c>
      <c r="M160" s="1" t="str">
        <f>""</f>
        <v/>
      </c>
    </row>
    <row r="161" spans="1:13" x14ac:dyDescent="0.2">
      <c r="A161" s="1">
        <f t="shared" si="12"/>
        <v>5</v>
      </c>
      <c r="B161" s="1" t="str">
        <f ca="1">OFFSET(ChannelSetup!$C$5,$A161,0)</f>
        <v>Amplitude - Tremolo - period in beats</v>
      </c>
      <c r="C161" s="1">
        <f ca="1">OFFSET(ChannelSetup!$D$5,$A161,0)</f>
        <v>-150</v>
      </c>
      <c r="D161" s="1">
        <f t="shared" si="13"/>
        <v>10</v>
      </c>
      <c r="E161" s="1" t="str">
        <f>""</f>
        <v/>
      </c>
      <c r="F161" s="1">
        <f ca="1">OFFSET(ChannelSetup!$D$5,$A161,$D161)</f>
        <v>1</v>
      </c>
      <c r="G161" s="1" t="str">
        <f>""</f>
        <v/>
      </c>
      <c r="H161" s="1" t="str">
        <f>""</f>
        <v/>
      </c>
      <c r="I161" s="1" t="str">
        <f>""</f>
        <v/>
      </c>
      <c r="J161" s="1" t="str">
        <f>""</f>
        <v/>
      </c>
      <c r="K161" s="1" t="str">
        <f>""</f>
        <v/>
      </c>
      <c r="L161" s="1" t="str">
        <f>""</f>
        <v/>
      </c>
      <c r="M161" s="1" t="str">
        <f>""</f>
        <v/>
      </c>
    </row>
    <row r="162" spans="1:13" x14ac:dyDescent="0.2">
      <c r="A162" s="1">
        <f t="shared" si="12"/>
        <v>6</v>
      </c>
      <c r="B162" s="1" t="str">
        <f ca="1">OFFSET(ChannelSetup!$C$5,$A162,0)</f>
        <v>Amplitude - Tremolo - depth in dB (peak to trough)</v>
      </c>
      <c r="C162" s="1">
        <f ca="1">OFFSET(ChannelSetup!$D$5,$A162,0)</f>
        <v>-151</v>
      </c>
      <c r="D162" s="1">
        <f t="shared" si="13"/>
        <v>10</v>
      </c>
      <c r="E162" s="1" t="str">
        <f>""</f>
        <v/>
      </c>
      <c r="F162" s="1">
        <f ca="1">OFFSET(ChannelSetup!$D$5,$A162,$D162)</f>
        <v>0</v>
      </c>
      <c r="G162" s="1" t="str">
        <f>""</f>
        <v/>
      </c>
      <c r="H162" s="1" t="str">
        <f>""</f>
        <v/>
      </c>
      <c r="I162" s="1" t="str">
        <f>""</f>
        <v/>
      </c>
      <c r="J162" s="1" t="str">
        <f>""</f>
        <v/>
      </c>
      <c r="K162" s="1" t="str">
        <f>""</f>
        <v/>
      </c>
      <c r="L162" s="1" t="str">
        <f>""</f>
        <v/>
      </c>
      <c r="M162" s="1" t="str">
        <f>""</f>
        <v/>
      </c>
    </row>
    <row r="163" spans="1:13" x14ac:dyDescent="0.2">
      <c r="A163" s="1">
        <f t="shared" si="12"/>
        <v>7</v>
      </c>
      <c r="B163" s="1" t="str">
        <f ca="1">OFFSET(ChannelSetup!$C$5,$A163,0)</f>
        <v>Frequency - Noise Sample Length (make 0 to switch this off)</v>
      </c>
      <c r="C163" s="1">
        <f ca="1">OFFSET(ChannelSetup!$D$5,$A163,0)</f>
        <v>-200</v>
      </c>
      <c r="D163" s="1">
        <f t="shared" si="13"/>
        <v>10</v>
      </c>
      <c r="E163" s="1" t="str">
        <f>""</f>
        <v/>
      </c>
      <c r="F163" s="1">
        <f ca="1">OFFSET(ChannelSetup!$D$5,$A163,$D163)</f>
        <v>0</v>
      </c>
      <c r="G163" s="1" t="str">
        <f>""</f>
        <v/>
      </c>
      <c r="H163" s="1" t="str">
        <f>""</f>
        <v/>
      </c>
      <c r="I163" s="1" t="str">
        <f>""</f>
        <v/>
      </c>
      <c r="J163" s="1" t="str">
        <f>""</f>
        <v/>
      </c>
      <c r="K163" s="1" t="str">
        <f>""</f>
        <v/>
      </c>
      <c r="L163" s="1" t="str">
        <f>""</f>
        <v/>
      </c>
      <c r="M163" s="1" t="str">
        <f>""</f>
        <v/>
      </c>
    </row>
    <row r="164" spans="1:13" x14ac:dyDescent="0.2">
      <c r="A164" s="1">
        <f t="shared" si="12"/>
        <v>8</v>
      </c>
      <c r="B164" s="1" t="str">
        <f ca="1">OFFSET(ChannelSetup!$C$5,$A164,0)</f>
        <v>Filter Type - 0 is off</v>
      </c>
      <c r="C164" s="1">
        <f ca="1">OFFSET(ChannelSetup!$D$5,$A164,0)</f>
        <v>-350</v>
      </c>
      <c r="D164" s="1">
        <f t="shared" si="13"/>
        <v>10</v>
      </c>
      <c r="E164" s="1" t="str">
        <f>""</f>
        <v/>
      </c>
      <c r="F164" s="1">
        <f ca="1">OFFSET(ChannelSetup!$D$5,$A164,$D164)</f>
        <v>0</v>
      </c>
      <c r="G164" s="1" t="str">
        <f>""</f>
        <v/>
      </c>
      <c r="H164" s="1" t="str">
        <f>""</f>
        <v/>
      </c>
      <c r="I164" s="1" t="str">
        <f>""</f>
        <v/>
      </c>
      <c r="J164" s="1" t="str">
        <f>""</f>
        <v/>
      </c>
      <c r="K164" s="1" t="str">
        <f>""</f>
        <v/>
      </c>
      <c r="L164" s="1" t="str">
        <f>""</f>
        <v/>
      </c>
      <c r="M164" s="1" t="str">
        <f>""</f>
        <v/>
      </c>
    </row>
    <row r="165" spans="1:13" x14ac:dyDescent="0.2">
      <c r="A165" s="1">
        <f t="shared" si="12"/>
        <v>9</v>
      </c>
      <c r="B165" s="1" t="str">
        <f ca="1">OFFSET(ChannelSetup!$C$5,$A165,0)</f>
        <v>Voice Type - 0 is none selected - overrides waveform (-400)</v>
      </c>
      <c r="C165" s="1">
        <f ca="1">OFFSET(ChannelSetup!$D$5,$A165,0)</f>
        <v>-450</v>
      </c>
      <c r="D165" s="1">
        <f t="shared" si="13"/>
        <v>10</v>
      </c>
      <c r="E165" s="1" t="str">
        <f>""</f>
        <v/>
      </c>
      <c r="F165" s="1">
        <f ca="1">OFFSET(ChannelSetup!$D$5,$A165,$D165)</f>
        <v>0</v>
      </c>
      <c r="G165" s="1" t="str">
        <f>""</f>
        <v/>
      </c>
      <c r="H165" s="1" t="str">
        <f>""</f>
        <v/>
      </c>
      <c r="I165" s="1" t="str">
        <f>""</f>
        <v/>
      </c>
      <c r="J165" s="1" t="str">
        <f>""</f>
        <v/>
      </c>
      <c r="K165" s="1" t="str">
        <f>""</f>
        <v/>
      </c>
      <c r="L165" s="1" t="str">
        <f>""</f>
        <v/>
      </c>
      <c r="M165" s="1" t="str">
        <f>""</f>
        <v/>
      </c>
    </row>
    <row r="166" spans="1:13" x14ac:dyDescent="0.2">
      <c r="A166" s="1">
        <f t="shared" si="12"/>
        <v>10</v>
      </c>
      <c r="B166" s="1" t="str">
        <f ca="1">OFFSET(ChannelSetup!$C$5,$A166,0)</f>
        <v>Waveform - Select Type (0 Sine / 1 Sawtooth / 2 Square / 3 Triangle / 4 Trapezium / 5 Square5 / 6 Square Random. Overridden by -450 Voice Type)</v>
      </c>
      <c r="C166" s="1">
        <f ca="1">OFFSET(ChannelSetup!$D$5,$A166,0)</f>
        <v>-400</v>
      </c>
      <c r="D166" s="1">
        <f t="shared" si="13"/>
        <v>10</v>
      </c>
      <c r="E166" s="1" t="str">
        <f>""</f>
        <v/>
      </c>
      <c r="F166" s="1">
        <f ca="1">OFFSET(ChannelSetup!$D$5,$A166,$D166)</f>
        <v>0</v>
      </c>
      <c r="G166" s="1" t="str">
        <f>""</f>
        <v/>
      </c>
      <c r="H166" s="1" t="str">
        <f>""</f>
        <v/>
      </c>
      <c r="I166" s="1" t="str">
        <f>""</f>
        <v/>
      </c>
      <c r="J166" s="1" t="str">
        <f>""</f>
        <v/>
      </c>
      <c r="K166" s="1" t="str">
        <f>""</f>
        <v/>
      </c>
      <c r="L166" s="1" t="str">
        <f>""</f>
        <v/>
      </c>
      <c r="M166" s="1" t="str">
        <f>""</f>
        <v/>
      </c>
    </row>
    <row r="167" spans="1:13" x14ac:dyDescent="0.2">
      <c r="A167" s="1">
        <f t="shared" si="12"/>
        <v>11</v>
      </c>
      <c r="B167" s="1" t="str">
        <f ca="1">OFFSET(ChannelSetup!$C$5,$A167,0)</f>
        <v>Mute Channel (blank to play 1 to mute)</v>
      </c>
      <c r="C167" s="1">
        <f ca="1">OFFSET(ChannelSetup!$D$5,$A167,0)</f>
        <v>-500</v>
      </c>
      <c r="D167" s="1">
        <f t="shared" si="13"/>
        <v>10</v>
      </c>
      <c r="E167" s="1" t="str">
        <f>""</f>
        <v/>
      </c>
      <c r="F167" s="1">
        <f ca="1">OFFSET(ChannelSetup!$D$5,$A167,$D167)</f>
        <v>1</v>
      </c>
      <c r="G167" s="1" t="str">
        <f>""</f>
        <v/>
      </c>
      <c r="H167" s="1" t="str">
        <f>""</f>
        <v/>
      </c>
      <c r="I167" s="1" t="str">
        <f>""</f>
        <v/>
      </c>
      <c r="J167" s="1" t="str">
        <f>""</f>
        <v/>
      </c>
      <c r="K167" s="1" t="str">
        <f>""</f>
        <v/>
      </c>
      <c r="L167" s="1" t="str">
        <f>""</f>
        <v/>
      </c>
      <c r="M167" s="1" t="str">
        <f>""</f>
        <v/>
      </c>
    </row>
    <row r="168" spans="1:13" x14ac:dyDescent="0.2">
      <c r="A168" s="1">
        <f t="shared" si="12"/>
        <v>12</v>
      </c>
      <c r="B168" s="1" t="str">
        <f ca="1">OFFSET(ChannelSetup!$C$5,$A168,0)</f>
        <v>(empty function 12)</v>
      </c>
      <c r="C168" s="1">
        <f ca="1">OFFSET(ChannelSetup!$D$5,$A168,0)</f>
        <v>0</v>
      </c>
      <c r="D168" s="1">
        <f t="shared" si="13"/>
        <v>10</v>
      </c>
      <c r="E168" s="1" t="str">
        <f>""</f>
        <v/>
      </c>
      <c r="F168" s="1">
        <f ca="1">OFFSET(ChannelSetup!$D$5,$A168,$D168)</f>
        <v>0</v>
      </c>
      <c r="G168" s="1" t="str">
        <f>""</f>
        <v/>
      </c>
      <c r="H168" s="1" t="str">
        <f>""</f>
        <v/>
      </c>
      <c r="I168" s="1" t="str">
        <f>""</f>
        <v/>
      </c>
      <c r="J168" s="1" t="str">
        <f>""</f>
        <v/>
      </c>
      <c r="K168" s="1" t="str">
        <f>""</f>
        <v/>
      </c>
      <c r="L168" s="1" t="str">
        <f>""</f>
        <v/>
      </c>
      <c r="M168" s="1" t="str">
        <f>""</f>
        <v/>
      </c>
    </row>
    <row r="169" spans="1:13" x14ac:dyDescent="0.2">
      <c r="A169" s="1">
        <f t="shared" si="12"/>
        <v>13</v>
      </c>
      <c r="B169" s="1" t="str">
        <f ca="1">OFFSET(ChannelSetup!$C$5,$A169,0)</f>
        <v>(empty function 13)</v>
      </c>
      <c r="C169" s="1">
        <f ca="1">OFFSET(ChannelSetup!$D$5,$A169,0)</f>
        <v>0</v>
      </c>
      <c r="D169" s="1">
        <f t="shared" si="13"/>
        <v>10</v>
      </c>
      <c r="E169" s="1" t="str">
        <f>""</f>
        <v/>
      </c>
      <c r="F169" s="1">
        <f ca="1">OFFSET(ChannelSetup!$D$5,$A169,$D169)</f>
        <v>0</v>
      </c>
      <c r="G169" s="1" t="str">
        <f>""</f>
        <v/>
      </c>
      <c r="H169" s="1" t="str">
        <f>""</f>
        <v/>
      </c>
      <c r="I169" s="1" t="str">
        <f>""</f>
        <v/>
      </c>
      <c r="J169" s="1" t="str">
        <f>""</f>
        <v/>
      </c>
      <c r="K169" s="1" t="str">
        <f>""</f>
        <v/>
      </c>
      <c r="L169" s="1" t="str">
        <f>""</f>
        <v/>
      </c>
      <c r="M169" s="1" t="str">
        <f>""</f>
        <v/>
      </c>
    </row>
    <row r="170" spans="1:13" x14ac:dyDescent="0.2">
      <c r="A170" s="1">
        <f t="shared" si="12"/>
        <v>14</v>
      </c>
      <c r="B170" s="1" t="str">
        <f ca="1">OFFSET(ChannelSetup!$C$5,$A170,0)</f>
        <v>(empty function 14)</v>
      </c>
      <c r="C170" s="1">
        <f ca="1">OFFSET(ChannelSetup!$D$5,$A170,0)</f>
        <v>0</v>
      </c>
      <c r="D170" s="1">
        <f t="shared" si="13"/>
        <v>10</v>
      </c>
      <c r="E170" s="1" t="str">
        <f>""</f>
        <v/>
      </c>
      <c r="F170" s="1">
        <f ca="1">OFFSET(ChannelSetup!$D$5,$A170,$D170)</f>
        <v>0</v>
      </c>
      <c r="G170" s="1" t="str">
        <f>""</f>
        <v/>
      </c>
      <c r="H170" s="1" t="str">
        <f>""</f>
        <v/>
      </c>
      <c r="I170" s="1" t="str">
        <f>""</f>
        <v/>
      </c>
      <c r="J170" s="1" t="str">
        <f>""</f>
        <v/>
      </c>
      <c r="K170" s="1" t="str">
        <f>""</f>
        <v/>
      </c>
      <c r="L170" s="1" t="str">
        <f>""</f>
        <v/>
      </c>
      <c r="M170" s="1" t="str">
        <f>""</f>
        <v/>
      </c>
    </row>
    <row r="171" spans="1:13" x14ac:dyDescent="0.2">
      <c r="A171" t="s">
        <v>56</v>
      </c>
      <c r="B171" s="3" t="str">
        <f ca="1">"Channel " &amp; $D172 &amp; " - " &amp;OFFSET(ChannelSetup!$E$3,0,$D172-1)</f>
        <v>Channel 11 - X</v>
      </c>
    </row>
    <row r="172" spans="1:13" x14ac:dyDescent="0.2">
      <c r="A172" s="2">
        <v>1</v>
      </c>
      <c r="B172" s="1" t="str">
        <f ca="1">OFFSET(ChannelSetup!$C$5,$A172,0)</f>
        <v>Amplitude - Decay - dB peak (in seconds)</v>
      </c>
      <c r="C172" s="1">
        <f ca="1">OFFSET(ChannelSetup!$D$5,$A172,0)</f>
        <v>-100</v>
      </c>
      <c r="D172" s="8">
        <f t="shared" ref="D172" si="17">D157+1</f>
        <v>11</v>
      </c>
      <c r="E172" s="1" t="str">
        <f>""</f>
        <v/>
      </c>
      <c r="F172" s="1">
        <f ca="1">OFFSET(ChannelSetup!$D$5,$A172,$D172)</f>
        <v>0.01</v>
      </c>
      <c r="G172" s="1" t="str">
        <f>""</f>
        <v/>
      </c>
      <c r="H172" s="1" t="str">
        <f>""</f>
        <v/>
      </c>
      <c r="I172" s="1" t="str">
        <f>""</f>
        <v/>
      </c>
      <c r="J172" s="1" t="str">
        <f>""</f>
        <v/>
      </c>
      <c r="K172" s="1" t="str">
        <f>""</f>
        <v/>
      </c>
      <c r="L172" s="1" t="str">
        <f>""</f>
        <v/>
      </c>
      <c r="M172" s="1" t="str">
        <f>""</f>
        <v/>
      </c>
    </row>
    <row r="173" spans="1:13" x14ac:dyDescent="0.2">
      <c r="A173" s="1">
        <f t="shared" si="12"/>
        <v>2</v>
      </c>
      <c r="B173" s="1" t="str">
        <f ca="1">OFFSET(ChannelSetup!$C$5,$A173,0)</f>
        <v>Amplitude - Decay - decay rate in dB/s</v>
      </c>
      <c r="C173" s="1">
        <f ca="1">OFFSET(ChannelSetup!$D$5,$A173,0)</f>
        <v>-101</v>
      </c>
      <c r="D173" s="1">
        <f t="shared" si="13"/>
        <v>11</v>
      </c>
      <c r="E173" s="1" t="str">
        <f>""</f>
        <v/>
      </c>
      <c r="F173" s="1">
        <f ca="1">OFFSET(ChannelSetup!$D$5,$A173,$D173)</f>
        <v>0</v>
      </c>
      <c r="G173" s="1" t="str">
        <f>""</f>
        <v/>
      </c>
      <c r="H173" s="1" t="str">
        <f>""</f>
        <v/>
      </c>
      <c r="I173" s="1" t="str">
        <f>""</f>
        <v/>
      </c>
      <c r="J173" s="1" t="str">
        <f>""</f>
        <v/>
      </c>
      <c r="K173" s="1" t="str">
        <f>""</f>
        <v/>
      </c>
      <c r="L173" s="1" t="str">
        <f>""</f>
        <v/>
      </c>
      <c r="M173" s="1" t="str">
        <f>""</f>
        <v/>
      </c>
    </row>
    <row r="174" spans="1:13" x14ac:dyDescent="0.2">
      <c r="A174" s="1">
        <f t="shared" si="12"/>
        <v>3</v>
      </c>
      <c r="B174" s="1" t="str">
        <f ca="1">OFFSET(ChannelSetup!$C$5,$A174,0)</f>
        <v>Amplitude - Decay - reference frequency (Hz)</v>
      </c>
      <c r="C174" s="1">
        <f ca="1">OFFSET(ChannelSetup!$D$5,$A174,0)</f>
        <v>-102</v>
      </c>
      <c r="D174" s="1">
        <f t="shared" si="13"/>
        <v>11</v>
      </c>
      <c r="E174" s="1" t="str">
        <f>""</f>
        <v/>
      </c>
      <c r="F174" s="1">
        <f ca="1">OFFSET(ChannelSetup!$D$5,$A174,$D174)</f>
        <v>256</v>
      </c>
      <c r="G174" s="1" t="str">
        <f>""</f>
        <v/>
      </c>
      <c r="H174" s="1" t="str">
        <f>""</f>
        <v/>
      </c>
      <c r="I174" s="1" t="str">
        <f>""</f>
        <v/>
      </c>
      <c r="J174" s="1" t="str">
        <f>""</f>
        <v/>
      </c>
      <c r="K174" s="1" t="str">
        <f>""</f>
        <v/>
      </c>
      <c r="L174" s="1" t="str">
        <f>""</f>
        <v/>
      </c>
      <c r="M174" s="1" t="str">
        <f>""</f>
        <v/>
      </c>
    </row>
    <row r="175" spans="1:13" x14ac:dyDescent="0.2">
      <c r="A175" s="1">
        <f t="shared" si="12"/>
        <v>4</v>
      </c>
      <c r="B175" s="1" t="str">
        <f ca="1">OFFSET(ChannelSetup!$C$5,$A175,0)</f>
        <v>Amplitude - Decay - power rule</v>
      </c>
      <c r="C175" s="1">
        <f ca="1">OFFSET(ChannelSetup!$D$5,$A175,0)</f>
        <v>-103</v>
      </c>
      <c r="D175" s="1">
        <f t="shared" si="13"/>
        <v>11</v>
      </c>
      <c r="E175" s="1" t="str">
        <f>""</f>
        <v/>
      </c>
      <c r="F175" s="1">
        <f ca="1">OFFSET(ChannelSetup!$D$5,$A175,$D175)</f>
        <v>0.2</v>
      </c>
      <c r="G175" s="1" t="str">
        <f>""</f>
        <v/>
      </c>
      <c r="H175" s="1" t="str">
        <f>""</f>
        <v/>
      </c>
      <c r="I175" s="1" t="str">
        <f>""</f>
        <v/>
      </c>
      <c r="J175" s="1" t="str">
        <f>""</f>
        <v/>
      </c>
      <c r="K175" s="1" t="str">
        <f>""</f>
        <v/>
      </c>
      <c r="L175" s="1" t="str">
        <f>""</f>
        <v/>
      </c>
      <c r="M175" s="1" t="str">
        <f>""</f>
        <v/>
      </c>
    </row>
    <row r="176" spans="1:13" x14ac:dyDescent="0.2">
      <c r="A176" s="1">
        <f t="shared" si="12"/>
        <v>5</v>
      </c>
      <c r="B176" s="1" t="str">
        <f ca="1">OFFSET(ChannelSetup!$C$5,$A176,0)</f>
        <v>Amplitude - Tremolo - period in beats</v>
      </c>
      <c r="C176" s="1">
        <f ca="1">OFFSET(ChannelSetup!$D$5,$A176,0)</f>
        <v>-150</v>
      </c>
      <c r="D176" s="1">
        <f t="shared" si="13"/>
        <v>11</v>
      </c>
      <c r="E176" s="1" t="str">
        <f>""</f>
        <v/>
      </c>
      <c r="F176" s="1">
        <f ca="1">OFFSET(ChannelSetup!$D$5,$A176,$D176)</f>
        <v>1</v>
      </c>
      <c r="G176" s="1" t="str">
        <f>""</f>
        <v/>
      </c>
      <c r="H176" s="1" t="str">
        <f>""</f>
        <v/>
      </c>
      <c r="I176" s="1" t="str">
        <f>""</f>
        <v/>
      </c>
      <c r="J176" s="1" t="str">
        <f>""</f>
        <v/>
      </c>
      <c r="K176" s="1" t="str">
        <f>""</f>
        <v/>
      </c>
      <c r="L176" s="1" t="str">
        <f>""</f>
        <v/>
      </c>
      <c r="M176" s="1" t="str">
        <f>""</f>
        <v/>
      </c>
    </row>
    <row r="177" spans="1:13" x14ac:dyDescent="0.2">
      <c r="A177" s="1">
        <f t="shared" si="12"/>
        <v>6</v>
      </c>
      <c r="B177" s="1" t="str">
        <f ca="1">OFFSET(ChannelSetup!$C$5,$A177,0)</f>
        <v>Amplitude - Tremolo - depth in dB (peak to trough)</v>
      </c>
      <c r="C177" s="1">
        <f ca="1">OFFSET(ChannelSetup!$D$5,$A177,0)</f>
        <v>-151</v>
      </c>
      <c r="D177" s="1">
        <f t="shared" si="13"/>
        <v>11</v>
      </c>
      <c r="E177" s="1" t="str">
        <f>""</f>
        <v/>
      </c>
      <c r="F177" s="1">
        <f ca="1">OFFSET(ChannelSetup!$D$5,$A177,$D177)</f>
        <v>0</v>
      </c>
      <c r="G177" s="1" t="str">
        <f>""</f>
        <v/>
      </c>
      <c r="H177" s="1" t="str">
        <f>""</f>
        <v/>
      </c>
      <c r="I177" s="1" t="str">
        <f>""</f>
        <v/>
      </c>
      <c r="J177" s="1" t="str">
        <f>""</f>
        <v/>
      </c>
      <c r="K177" s="1" t="str">
        <f>""</f>
        <v/>
      </c>
      <c r="L177" s="1" t="str">
        <f>""</f>
        <v/>
      </c>
      <c r="M177" s="1" t="str">
        <f>""</f>
        <v/>
      </c>
    </row>
    <row r="178" spans="1:13" x14ac:dyDescent="0.2">
      <c r="A178" s="1">
        <f t="shared" si="12"/>
        <v>7</v>
      </c>
      <c r="B178" s="1" t="str">
        <f ca="1">OFFSET(ChannelSetup!$C$5,$A178,0)</f>
        <v>Frequency - Noise Sample Length (make 0 to switch this off)</v>
      </c>
      <c r="C178" s="1">
        <f ca="1">OFFSET(ChannelSetup!$D$5,$A178,0)</f>
        <v>-200</v>
      </c>
      <c r="D178" s="1">
        <f t="shared" si="13"/>
        <v>11</v>
      </c>
      <c r="E178" s="1" t="str">
        <f>""</f>
        <v/>
      </c>
      <c r="F178" s="1">
        <f ca="1">OFFSET(ChannelSetup!$D$5,$A178,$D178)</f>
        <v>0</v>
      </c>
      <c r="G178" s="1" t="str">
        <f>""</f>
        <v/>
      </c>
      <c r="H178" s="1" t="str">
        <f>""</f>
        <v/>
      </c>
      <c r="I178" s="1" t="str">
        <f>""</f>
        <v/>
      </c>
      <c r="J178" s="1" t="str">
        <f>""</f>
        <v/>
      </c>
      <c r="K178" s="1" t="str">
        <f>""</f>
        <v/>
      </c>
      <c r="L178" s="1" t="str">
        <f>""</f>
        <v/>
      </c>
      <c r="M178" s="1" t="str">
        <f>""</f>
        <v/>
      </c>
    </row>
    <row r="179" spans="1:13" x14ac:dyDescent="0.2">
      <c r="A179" s="1">
        <f t="shared" si="12"/>
        <v>8</v>
      </c>
      <c r="B179" s="1" t="str">
        <f ca="1">OFFSET(ChannelSetup!$C$5,$A179,0)</f>
        <v>Filter Type - 0 is off</v>
      </c>
      <c r="C179" s="1">
        <f ca="1">OFFSET(ChannelSetup!$D$5,$A179,0)</f>
        <v>-350</v>
      </c>
      <c r="D179" s="1">
        <f t="shared" si="13"/>
        <v>11</v>
      </c>
      <c r="E179" s="1" t="str">
        <f>""</f>
        <v/>
      </c>
      <c r="F179" s="1">
        <f ca="1">OFFSET(ChannelSetup!$D$5,$A179,$D179)</f>
        <v>0</v>
      </c>
      <c r="G179" s="1" t="str">
        <f>""</f>
        <v/>
      </c>
      <c r="H179" s="1" t="str">
        <f>""</f>
        <v/>
      </c>
      <c r="I179" s="1" t="str">
        <f>""</f>
        <v/>
      </c>
      <c r="J179" s="1" t="str">
        <f>""</f>
        <v/>
      </c>
      <c r="K179" s="1" t="str">
        <f>""</f>
        <v/>
      </c>
      <c r="L179" s="1" t="str">
        <f>""</f>
        <v/>
      </c>
      <c r="M179" s="1" t="str">
        <f>""</f>
        <v/>
      </c>
    </row>
    <row r="180" spans="1:13" x14ac:dyDescent="0.2">
      <c r="A180" s="1">
        <f t="shared" si="12"/>
        <v>9</v>
      </c>
      <c r="B180" s="1" t="str">
        <f ca="1">OFFSET(ChannelSetup!$C$5,$A180,0)</f>
        <v>Voice Type - 0 is none selected - overrides waveform (-400)</v>
      </c>
      <c r="C180" s="1">
        <f ca="1">OFFSET(ChannelSetup!$D$5,$A180,0)</f>
        <v>-450</v>
      </c>
      <c r="D180" s="1">
        <f t="shared" si="13"/>
        <v>11</v>
      </c>
      <c r="E180" s="1" t="str">
        <f>""</f>
        <v/>
      </c>
      <c r="F180" s="1">
        <f ca="1">OFFSET(ChannelSetup!$D$5,$A180,$D180)</f>
        <v>0</v>
      </c>
      <c r="G180" s="1" t="str">
        <f>""</f>
        <v/>
      </c>
      <c r="H180" s="1" t="str">
        <f>""</f>
        <v/>
      </c>
      <c r="I180" s="1" t="str">
        <f>""</f>
        <v/>
      </c>
      <c r="J180" s="1" t="str">
        <f>""</f>
        <v/>
      </c>
      <c r="K180" s="1" t="str">
        <f>""</f>
        <v/>
      </c>
      <c r="L180" s="1" t="str">
        <f>""</f>
        <v/>
      </c>
      <c r="M180" s="1" t="str">
        <f>""</f>
        <v/>
      </c>
    </row>
    <row r="181" spans="1:13" x14ac:dyDescent="0.2">
      <c r="A181" s="1">
        <f t="shared" ref="A181:A200" si="18">A180+1</f>
        <v>10</v>
      </c>
      <c r="B181" s="1" t="str">
        <f ca="1">OFFSET(ChannelSetup!$C$5,$A181,0)</f>
        <v>Waveform - Select Type (0 Sine / 1 Sawtooth / 2 Square / 3 Triangle / 4 Trapezium / 5 Square5 / 6 Square Random. Overridden by -450 Voice Type)</v>
      </c>
      <c r="C181" s="1">
        <f ca="1">OFFSET(ChannelSetup!$D$5,$A181,0)</f>
        <v>-400</v>
      </c>
      <c r="D181" s="1">
        <f t="shared" ref="D181:D200" si="19">D180</f>
        <v>11</v>
      </c>
      <c r="E181" s="1" t="str">
        <f>""</f>
        <v/>
      </c>
      <c r="F181" s="1">
        <f ca="1">OFFSET(ChannelSetup!$D$5,$A181,$D181)</f>
        <v>0</v>
      </c>
      <c r="G181" s="1" t="str">
        <f>""</f>
        <v/>
      </c>
      <c r="H181" s="1" t="str">
        <f>""</f>
        <v/>
      </c>
      <c r="I181" s="1" t="str">
        <f>""</f>
        <v/>
      </c>
      <c r="J181" s="1" t="str">
        <f>""</f>
        <v/>
      </c>
      <c r="K181" s="1" t="str">
        <f>""</f>
        <v/>
      </c>
      <c r="L181" s="1" t="str">
        <f>""</f>
        <v/>
      </c>
      <c r="M181" s="1" t="str">
        <f>""</f>
        <v/>
      </c>
    </row>
    <row r="182" spans="1:13" x14ac:dyDescent="0.2">
      <c r="A182" s="1">
        <f t="shared" si="18"/>
        <v>11</v>
      </c>
      <c r="B182" s="1" t="str">
        <f ca="1">OFFSET(ChannelSetup!$C$5,$A182,0)</f>
        <v>Mute Channel (blank to play 1 to mute)</v>
      </c>
      <c r="C182" s="1">
        <f ca="1">OFFSET(ChannelSetup!$D$5,$A182,0)</f>
        <v>-500</v>
      </c>
      <c r="D182" s="1">
        <f t="shared" si="19"/>
        <v>11</v>
      </c>
      <c r="E182" s="1" t="str">
        <f>""</f>
        <v/>
      </c>
      <c r="F182" s="1">
        <f ca="1">OFFSET(ChannelSetup!$D$5,$A182,$D182)</f>
        <v>1</v>
      </c>
      <c r="G182" s="1" t="str">
        <f>""</f>
        <v/>
      </c>
      <c r="H182" s="1" t="str">
        <f>""</f>
        <v/>
      </c>
      <c r="I182" s="1" t="str">
        <f>""</f>
        <v/>
      </c>
      <c r="J182" s="1" t="str">
        <f>""</f>
        <v/>
      </c>
      <c r="K182" s="1" t="str">
        <f>""</f>
        <v/>
      </c>
      <c r="L182" s="1" t="str">
        <f>""</f>
        <v/>
      </c>
      <c r="M182" s="1" t="str">
        <f>""</f>
        <v/>
      </c>
    </row>
    <row r="183" spans="1:13" x14ac:dyDescent="0.2">
      <c r="A183" s="1">
        <f t="shared" si="18"/>
        <v>12</v>
      </c>
      <c r="B183" s="1" t="str">
        <f ca="1">OFFSET(ChannelSetup!$C$5,$A183,0)</f>
        <v>(empty function 12)</v>
      </c>
      <c r="C183" s="1">
        <f ca="1">OFFSET(ChannelSetup!$D$5,$A183,0)</f>
        <v>0</v>
      </c>
      <c r="D183" s="1">
        <f t="shared" si="19"/>
        <v>11</v>
      </c>
      <c r="E183" s="1" t="str">
        <f>""</f>
        <v/>
      </c>
      <c r="F183" s="1">
        <f ca="1">OFFSET(ChannelSetup!$D$5,$A183,$D183)</f>
        <v>0</v>
      </c>
      <c r="G183" s="1" t="str">
        <f>""</f>
        <v/>
      </c>
      <c r="H183" s="1" t="str">
        <f>""</f>
        <v/>
      </c>
      <c r="I183" s="1" t="str">
        <f>""</f>
        <v/>
      </c>
      <c r="J183" s="1" t="str">
        <f>""</f>
        <v/>
      </c>
      <c r="K183" s="1" t="str">
        <f>""</f>
        <v/>
      </c>
      <c r="L183" s="1" t="str">
        <f>""</f>
        <v/>
      </c>
      <c r="M183" s="1" t="str">
        <f>""</f>
        <v/>
      </c>
    </row>
    <row r="184" spans="1:13" x14ac:dyDescent="0.2">
      <c r="A184" s="1">
        <f t="shared" si="18"/>
        <v>13</v>
      </c>
      <c r="B184" s="1" t="str">
        <f ca="1">OFFSET(ChannelSetup!$C$5,$A184,0)</f>
        <v>(empty function 13)</v>
      </c>
      <c r="C184" s="1">
        <f ca="1">OFFSET(ChannelSetup!$D$5,$A184,0)</f>
        <v>0</v>
      </c>
      <c r="D184" s="1">
        <f t="shared" si="19"/>
        <v>11</v>
      </c>
      <c r="E184" s="1" t="str">
        <f>""</f>
        <v/>
      </c>
      <c r="F184" s="1">
        <f ca="1">OFFSET(ChannelSetup!$D$5,$A184,$D184)</f>
        <v>0</v>
      </c>
      <c r="G184" s="1" t="str">
        <f>""</f>
        <v/>
      </c>
      <c r="H184" s="1" t="str">
        <f>""</f>
        <v/>
      </c>
      <c r="I184" s="1" t="str">
        <f>""</f>
        <v/>
      </c>
      <c r="J184" s="1" t="str">
        <f>""</f>
        <v/>
      </c>
      <c r="K184" s="1" t="str">
        <f>""</f>
        <v/>
      </c>
      <c r="L184" s="1" t="str">
        <f>""</f>
        <v/>
      </c>
      <c r="M184" s="1" t="str">
        <f>""</f>
        <v/>
      </c>
    </row>
    <row r="185" spans="1:13" x14ac:dyDescent="0.2">
      <c r="A185" s="1">
        <f t="shared" si="18"/>
        <v>14</v>
      </c>
      <c r="B185" s="1" t="str">
        <f ca="1">OFFSET(ChannelSetup!$C$5,$A185,0)</f>
        <v>(empty function 14)</v>
      </c>
      <c r="C185" s="1">
        <f ca="1">OFFSET(ChannelSetup!$D$5,$A185,0)</f>
        <v>0</v>
      </c>
      <c r="D185" s="1">
        <f t="shared" si="19"/>
        <v>11</v>
      </c>
      <c r="E185" s="1" t="str">
        <f>""</f>
        <v/>
      </c>
      <c r="F185" s="1">
        <f ca="1">OFFSET(ChannelSetup!$D$5,$A185,$D185)</f>
        <v>0</v>
      </c>
      <c r="G185" s="1" t="str">
        <f>""</f>
        <v/>
      </c>
      <c r="H185" s="1" t="str">
        <f>""</f>
        <v/>
      </c>
      <c r="I185" s="1" t="str">
        <f>""</f>
        <v/>
      </c>
      <c r="J185" s="1" t="str">
        <f>""</f>
        <v/>
      </c>
      <c r="K185" s="1" t="str">
        <f>""</f>
        <v/>
      </c>
      <c r="L185" s="1" t="str">
        <f>""</f>
        <v/>
      </c>
      <c r="M185" s="1" t="str">
        <f>""</f>
        <v/>
      </c>
    </row>
    <row r="186" spans="1:13" x14ac:dyDescent="0.2">
      <c r="A186" t="s">
        <v>56</v>
      </c>
      <c r="B186" s="3" t="str">
        <f ca="1">"Channel " &amp; $D187 &amp; " - " &amp;OFFSET(ChannelSetup!$E$3,0,$D187-1)</f>
        <v>Channel 12 - Xylophone</v>
      </c>
    </row>
    <row r="187" spans="1:13" x14ac:dyDescent="0.2">
      <c r="A187" s="2">
        <v>1</v>
      </c>
      <c r="B187" s="1" t="str">
        <f ca="1">OFFSET(ChannelSetup!$C$5,$A187,0)</f>
        <v>Amplitude - Decay - dB peak (in seconds)</v>
      </c>
      <c r="C187" s="1">
        <f ca="1">OFFSET(ChannelSetup!$D$5,$A187,0)</f>
        <v>-100</v>
      </c>
      <c r="D187" s="8">
        <f t="shared" ref="D187" si="20">D172+1</f>
        <v>12</v>
      </c>
      <c r="E187" s="1" t="str">
        <f>""</f>
        <v/>
      </c>
      <c r="F187" s="1">
        <f ca="1">OFFSET(ChannelSetup!$D$5,$A187,$D187)</f>
        <v>5.0000000000000001E-3</v>
      </c>
      <c r="G187" s="1" t="str">
        <f>""</f>
        <v/>
      </c>
      <c r="H187" s="1" t="str">
        <f>""</f>
        <v/>
      </c>
      <c r="I187" s="1" t="str">
        <f>""</f>
        <v/>
      </c>
      <c r="J187" s="1" t="str">
        <f>""</f>
        <v/>
      </c>
      <c r="K187" s="1" t="str">
        <f>""</f>
        <v/>
      </c>
      <c r="L187" s="1" t="str">
        <f>""</f>
        <v/>
      </c>
      <c r="M187" s="1" t="str">
        <f>""</f>
        <v/>
      </c>
    </row>
    <row r="188" spans="1:13" x14ac:dyDescent="0.2">
      <c r="A188" s="1">
        <f t="shared" si="18"/>
        <v>2</v>
      </c>
      <c r="B188" s="1" t="str">
        <f ca="1">OFFSET(ChannelSetup!$C$5,$A188,0)</f>
        <v>Amplitude - Decay - decay rate in dB/s</v>
      </c>
      <c r="C188" s="1">
        <f ca="1">OFFSET(ChannelSetup!$D$5,$A188,0)</f>
        <v>-101</v>
      </c>
      <c r="D188" s="1">
        <f t="shared" si="19"/>
        <v>12</v>
      </c>
      <c r="E188" s="1" t="str">
        <f>""</f>
        <v/>
      </c>
      <c r="F188" s="1">
        <f ca="1">OFFSET(ChannelSetup!$D$5,$A188,$D188)</f>
        <v>150</v>
      </c>
      <c r="G188" s="1" t="str">
        <f>""</f>
        <v/>
      </c>
      <c r="H188" s="1" t="str">
        <f>""</f>
        <v/>
      </c>
      <c r="I188" s="1" t="str">
        <f>""</f>
        <v/>
      </c>
      <c r="J188" s="1" t="str">
        <f>""</f>
        <v/>
      </c>
      <c r="K188" s="1" t="str">
        <f>""</f>
        <v/>
      </c>
      <c r="L188" s="1" t="str">
        <f>""</f>
        <v/>
      </c>
      <c r="M188" s="1" t="str">
        <f>""</f>
        <v/>
      </c>
    </row>
    <row r="189" spans="1:13" x14ac:dyDescent="0.2">
      <c r="A189" s="1">
        <f t="shared" si="18"/>
        <v>3</v>
      </c>
      <c r="B189" s="1" t="str">
        <f ca="1">OFFSET(ChannelSetup!$C$5,$A189,0)</f>
        <v>Amplitude - Decay - reference frequency (Hz)</v>
      </c>
      <c r="C189" s="1">
        <f ca="1">OFFSET(ChannelSetup!$D$5,$A189,0)</f>
        <v>-102</v>
      </c>
      <c r="D189" s="1">
        <f t="shared" si="19"/>
        <v>12</v>
      </c>
      <c r="E189" s="1" t="str">
        <f>""</f>
        <v/>
      </c>
      <c r="F189" s="1">
        <f ca="1">OFFSET(ChannelSetup!$D$5,$A189,$D189)</f>
        <v>1024</v>
      </c>
      <c r="G189" s="1" t="str">
        <f>""</f>
        <v/>
      </c>
      <c r="H189" s="1" t="str">
        <f>""</f>
        <v/>
      </c>
      <c r="I189" s="1" t="str">
        <f>""</f>
        <v/>
      </c>
      <c r="J189" s="1" t="str">
        <f>""</f>
        <v/>
      </c>
      <c r="K189" s="1" t="str">
        <f>""</f>
        <v/>
      </c>
      <c r="L189" s="1" t="str">
        <f>""</f>
        <v/>
      </c>
      <c r="M189" s="1" t="str">
        <f>""</f>
        <v/>
      </c>
    </row>
    <row r="190" spans="1:13" x14ac:dyDescent="0.2">
      <c r="A190" s="1">
        <f t="shared" si="18"/>
        <v>4</v>
      </c>
      <c r="B190" s="1" t="str">
        <f ca="1">OFFSET(ChannelSetup!$C$5,$A190,0)</f>
        <v>Amplitude - Decay - power rule</v>
      </c>
      <c r="C190" s="1">
        <f ca="1">OFFSET(ChannelSetup!$D$5,$A190,0)</f>
        <v>-103</v>
      </c>
      <c r="D190" s="1">
        <f t="shared" si="19"/>
        <v>12</v>
      </c>
      <c r="E190" s="1" t="str">
        <f>""</f>
        <v/>
      </c>
      <c r="F190" s="1">
        <f ca="1">OFFSET(ChannelSetup!$D$5,$A190,$D190)</f>
        <v>0.25</v>
      </c>
      <c r="G190" s="1" t="str">
        <f>""</f>
        <v/>
      </c>
      <c r="H190" s="1" t="str">
        <f>""</f>
        <v/>
      </c>
      <c r="I190" s="1" t="str">
        <f>""</f>
        <v/>
      </c>
      <c r="J190" s="1" t="str">
        <f>""</f>
        <v/>
      </c>
      <c r="K190" s="1" t="str">
        <f>""</f>
        <v/>
      </c>
      <c r="L190" s="1" t="str">
        <f>""</f>
        <v/>
      </c>
      <c r="M190" s="1" t="str">
        <f>""</f>
        <v/>
      </c>
    </row>
    <row r="191" spans="1:13" x14ac:dyDescent="0.2">
      <c r="A191" s="1">
        <f t="shared" si="18"/>
        <v>5</v>
      </c>
      <c r="B191" s="1" t="str">
        <f ca="1">OFFSET(ChannelSetup!$C$5,$A191,0)</f>
        <v>Amplitude - Tremolo - period in beats</v>
      </c>
      <c r="C191" s="1">
        <f ca="1">OFFSET(ChannelSetup!$D$5,$A191,0)</f>
        <v>-150</v>
      </c>
      <c r="D191" s="1">
        <f t="shared" si="19"/>
        <v>12</v>
      </c>
      <c r="E191" s="1" t="str">
        <f>""</f>
        <v/>
      </c>
      <c r="F191" s="1">
        <f ca="1">OFFSET(ChannelSetup!$D$5,$A191,$D191)</f>
        <v>1</v>
      </c>
      <c r="G191" s="1" t="str">
        <f>""</f>
        <v/>
      </c>
      <c r="H191" s="1" t="str">
        <f>""</f>
        <v/>
      </c>
      <c r="I191" s="1" t="str">
        <f>""</f>
        <v/>
      </c>
      <c r="J191" s="1" t="str">
        <f>""</f>
        <v/>
      </c>
      <c r="K191" s="1" t="str">
        <f>""</f>
        <v/>
      </c>
      <c r="L191" s="1" t="str">
        <f>""</f>
        <v/>
      </c>
      <c r="M191" s="1" t="str">
        <f>""</f>
        <v/>
      </c>
    </row>
    <row r="192" spans="1:13" x14ac:dyDescent="0.2">
      <c r="A192" s="1">
        <f t="shared" si="18"/>
        <v>6</v>
      </c>
      <c r="B192" s="1" t="str">
        <f ca="1">OFFSET(ChannelSetup!$C$5,$A192,0)</f>
        <v>Amplitude - Tremolo - depth in dB (peak to trough)</v>
      </c>
      <c r="C192" s="1">
        <f ca="1">OFFSET(ChannelSetup!$D$5,$A192,0)</f>
        <v>-151</v>
      </c>
      <c r="D192" s="1">
        <f t="shared" si="19"/>
        <v>12</v>
      </c>
      <c r="E192" s="1" t="str">
        <f>""</f>
        <v/>
      </c>
      <c r="F192" s="1">
        <f ca="1">OFFSET(ChannelSetup!$D$5,$A192,$D192)</f>
        <v>0</v>
      </c>
      <c r="G192" s="1" t="str">
        <f>""</f>
        <v/>
      </c>
      <c r="H192" s="1" t="str">
        <f>""</f>
        <v/>
      </c>
      <c r="I192" s="1" t="str">
        <f>""</f>
        <v/>
      </c>
      <c r="J192" s="1" t="str">
        <f>""</f>
        <v/>
      </c>
      <c r="K192" s="1" t="str">
        <f>""</f>
        <v/>
      </c>
      <c r="L192" s="1" t="str">
        <f>""</f>
        <v/>
      </c>
      <c r="M192" s="1" t="str">
        <f>""</f>
        <v/>
      </c>
    </row>
    <row r="193" spans="1:13" x14ac:dyDescent="0.2">
      <c r="A193" s="1">
        <f t="shared" si="18"/>
        <v>7</v>
      </c>
      <c r="B193" s="1" t="str">
        <f ca="1">OFFSET(ChannelSetup!$C$5,$A193,0)</f>
        <v>Frequency - Noise Sample Length (make 0 to switch this off)</v>
      </c>
      <c r="C193" s="1">
        <f ca="1">OFFSET(ChannelSetup!$D$5,$A193,0)</f>
        <v>-200</v>
      </c>
      <c r="D193" s="1">
        <f t="shared" si="19"/>
        <v>12</v>
      </c>
      <c r="E193" s="1" t="str">
        <f>""</f>
        <v/>
      </c>
      <c r="F193" s="1">
        <f ca="1">OFFSET(ChannelSetup!$D$5,$A193,$D193)</f>
        <v>0</v>
      </c>
      <c r="G193" s="1" t="str">
        <f>""</f>
        <v/>
      </c>
      <c r="H193" s="1" t="str">
        <f>""</f>
        <v/>
      </c>
      <c r="I193" s="1" t="str">
        <f>""</f>
        <v/>
      </c>
      <c r="J193" s="1" t="str">
        <f>""</f>
        <v/>
      </c>
      <c r="K193" s="1" t="str">
        <f>""</f>
        <v/>
      </c>
      <c r="L193" s="1" t="str">
        <f>""</f>
        <v/>
      </c>
      <c r="M193" s="1" t="str">
        <f>""</f>
        <v/>
      </c>
    </row>
    <row r="194" spans="1:13" x14ac:dyDescent="0.2">
      <c r="A194" s="1">
        <f t="shared" si="18"/>
        <v>8</v>
      </c>
      <c r="B194" s="1" t="str">
        <f ca="1">OFFSET(ChannelSetup!$C$5,$A194,0)</f>
        <v>Filter Type - 0 is off</v>
      </c>
      <c r="C194" s="1">
        <f ca="1">OFFSET(ChannelSetup!$D$5,$A194,0)</f>
        <v>-350</v>
      </c>
      <c r="D194" s="1">
        <f t="shared" si="19"/>
        <v>12</v>
      </c>
      <c r="E194" s="1" t="str">
        <f>""</f>
        <v/>
      </c>
      <c r="F194" s="1">
        <f ca="1">OFFSET(ChannelSetup!$D$5,$A194,$D194)</f>
        <v>0</v>
      </c>
      <c r="G194" s="1" t="str">
        <f>""</f>
        <v/>
      </c>
      <c r="H194" s="1" t="str">
        <f>""</f>
        <v/>
      </c>
      <c r="I194" s="1" t="str">
        <f>""</f>
        <v/>
      </c>
      <c r="J194" s="1" t="str">
        <f>""</f>
        <v/>
      </c>
      <c r="K194" s="1" t="str">
        <f>""</f>
        <v/>
      </c>
      <c r="L194" s="1" t="str">
        <f>""</f>
        <v/>
      </c>
      <c r="M194" s="1" t="str">
        <f>""</f>
        <v/>
      </c>
    </row>
    <row r="195" spans="1:13" x14ac:dyDescent="0.2">
      <c r="A195" s="1">
        <f t="shared" si="18"/>
        <v>9</v>
      </c>
      <c r="B195" s="1" t="str">
        <f ca="1">OFFSET(ChannelSetup!$C$5,$A195,0)</f>
        <v>Voice Type - 0 is none selected - overrides waveform (-400)</v>
      </c>
      <c r="C195" s="1">
        <f ca="1">OFFSET(ChannelSetup!$D$5,$A195,0)</f>
        <v>-450</v>
      </c>
      <c r="D195" s="1">
        <f t="shared" si="19"/>
        <v>12</v>
      </c>
      <c r="E195" s="1" t="str">
        <f>""</f>
        <v/>
      </c>
      <c r="F195" s="1">
        <f ca="1">OFFSET(ChannelSetup!$D$5,$A195,$D195)</f>
        <v>0</v>
      </c>
      <c r="G195" s="1" t="str">
        <f>""</f>
        <v/>
      </c>
      <c r="H195" s="1" t="str">
        <f>""</f>
        <v/>
      </c>
      <c r="I195" s="1" t="str">
        <f>""</f>
        <v/>
      </c>
      <c r="J195" s="1" t="str">
        <f>""</f>
        <v/>
      </c>
      <c r="K195" s="1" t="str">
        <f>""</f>
        <v/>
      </c>
      <c r="L195" s="1" t="str">
        <f>""</f>
        <v/>
      </c>
      <c r="M195" s="1" t="str">
        <f>""</f>
        <v/>
      </c>
    </row>
    <row r="196" spans="1:13" x14ac:dyDescent="0.2">
      <c r="A196" s="1">
        <f t="shared" si="18"/>
        <v>10</v>
      </c>
      <c r="B196" s="1" t="str">
        <f ca="1">OFFSET(ChannelSetup!$C$5,$A196,0)</f>
        <v>Waveform - Select Type (0 Sine / 1 Sawtooth / 2 Square / 3 Triangle / 4 Trapezium / 5 Square5 / 6 Square Random. Overridden by -450 Voice Type)</v>
      </c>
      <c r="C196" s="1">
        <f ca="1">OFFSET(ChannelSetup!$D$5,$A196,0)</f>
        <v>-400</v>
      </c>
      <c r="D196" s="1">
        <f t="shared" si="19"/>
        <v>12</v>
      </c>
      <c r="E196" s="1" t="str">
        <f>""</f>
        <v/>
      </c>
      <c r="F196" s="1">
        <f ca="1">OFFSET(ChannelSetup!$D$5,$A196,$D196)</f>
        <v>0</v>
      </c>
      <c r="G196" s="1" t="str">
        <f>""</f>
        <v/>
      </c>
      <c r="H196" s="1" t="str">
        <f>""</f>
        <v/>
      </c>
      <c r="I196" s="1" t="str">
        <f>""</f>
        <v/>
      </c>
      <c r="J196" s="1" t="str">
        <f>""</f>
        <v/>
      </c>
      <c r="K196" s="1" t="str">
        <f>""</f>
        <v/>
      </c>
      <c r="L196" s="1" t="str">
        <f>""</f>
        <v/>
      </c>
      <c r="M196" s="1" t="str">
        <f>""</f>
        <v/>
      </c>
    </row>
    <row r="197" spans="1:13" x14ac:dyDescent="0.2">
      <c r="A197" s="1">
        <f t="shared" si="18"/>
        <v>11</v>
      </c>
      <c r="B197" s="1" t="str">
        <f ca="1">OFFSET(ChannelSetup!$C$5,$A197,0)</f>
        <v>Mute Channel (blank to play 1 to mute)</v>
      </c>
      <c r="C197" s="1">
        <f ca="1">OFFSET(ChannelSetup!$D$5,$A197,0)</f>
        <v>-500</v>
      </c>
      <c r="D197" s="1">
        <f t="shared" si="19"/>
        <v>12</v>
      </c>
      <c r="E197" s="1" t="str">
        <f>""</f>
        <v/>
      </c>
      <c r="F197" s="1">
        <f ca="1">OFFSET(ChannelSetup!$D$5,$A197,$D197)</f>
        <v>1</v>
      </c>
      <c r="G197" s="1" t="str">
        <f>""</f>
        <v/>
      </c>
      <c r="H197" s="1" t="str">
        <f>""</f>
        <v/>
      </c>
      <c r="I197" s="1" t="str">
        <f>""</f>
        <v/>
      </c>
      <c r="J197" s="1" t="str">
        <f>""</f>
        <v/>
      </c>
      <c r="K197" s="1" t="str">
        <f>""</f>
        <v/>
      </c>
      <c r="L197" s="1" t="str">
        <f>""</f>
        <v/>
      </c>
      <c r="M197" s="1" t="str">
        <f>""</f>
        <v/>
      </c>
    </row>
    <row r="198" spans="1:13" x14ac:dyDescent="0.2">
      <c r="A198" s="1">
        <f t="shared" si="18"/>
        <v>12</v>
      </c>
      <c r="B198" s="1" t="str">
        <f ca="1">OFFSET(ChannelSetup!$C$5,$A198,0)</f>
        <v>(empty function 12)</v>
      </c>
      <c r="C198" s="1">
        <f ca="1">OFFSET(ChannelSetup!$D$5,$A198,0)</f>
        <v>0</v>
      </c>
      <c r="D198" s="1">
        <f t="shared" si="19"/>
        <v>12</v>
      </c>
      <c r="E198" s="1" t="str">
        <f>""</f>
        <v/>
      </c>
      <c r="F198" s="1">
        <f ca="1">OFFSET(ChannelSetup!$D$5,$A198,$D198)</f>
        <v>0</v>
      </c>
      <c r="G198" s="1" t="str">
        <f>""</f>
        <v/>
      </c>
      <c r="H198" s="1" t="str">
        <f>""</f>
        <v/>
      </c>
      <c r="I198" s="1" t="str">
        <f>""</f>
        <v/>
      </c>
      <c r="J198" s="1" t="str">
        <f>""</f>
        <v/>
      </c>
      <c r="K198" s="1" t="str">
        <f>""</f>
        <v/>
      </c>
      <c r="L198" s="1" t="str">
        <f>""</f>
        <v/>
      </c>
      <c r="M198" s="1" t="str">
        <f>""</f>
        <v/>
      </c>
    </row>
    <row r="199" spans="1:13" x14ac:dyDescent="0.2">
      <c r="A199" s="1">
        <f t="shared" si="18"/>
        <v>13</v>
      </c>
      <c r="B199" s="1" t="str">
        <f ca="1">OFFSET(ChannelSetup!$C$5,$A199,0)</f>
        <v>(empty function 13)</v>
      </c>
      <c r="C199" s="1">
        <f ca="1">OFFSET(ChannelSetup!$D$5,$A199,0)</f>
        <v>0</v>
      </c>
      <c r="D199" s="1">
        <f t="shared" si="19"/>
        <v>12</v>
      </c>
      <c r="E199" s="1" t="str">
        <f>""</f>
        <v/>
      </c>
      <c r="F199" s="1">
        <f ca="1">OFFSET(ChannelSetup!$D$5,$A199,$D199)</f>
        <v>0</v>
      </c>
      <c r="G199" s="1" t="str">
        <f>""</f>
        <v/>
      </c>
      <c r="H199" s="1" t="str">
        <f>""</f>
        <v/>
      </c>
      <c r="I199" s="1" t="str">
        <f>""</f>
        <v/>
      </c>
      <c r="J199" s="1" t="str">
        <f>""</f>
        <v/>
      </c>
      <c r="K199" s="1" t="str">
        <f>""</f>
        <v/>
      </c>
      <c r="L199" s="1" t="str">
        <f>""</f>
        <v/>
      </c>
      <c r="M199" s="1" t="str">
        <f>""</f>
        <v/>
      </c>
    </row>
    <row r="200" spans="1:13" x14ac:dyDescent="0.2">
      <c r="A200" s="1">
        <f t="shared" si="18"/>
        <v>14</v>
      </c>
      <c r="B200" s="1" t="str">
        <f ca="1">OFFSET(ChannelSetup!$C$5,$A200,0)</f>
        <v>(empty function 14)</v>
      </c>
      <c r="C200" s="1">
        <f ca="1">OFFSET(ChannelSetup!$D$5,$A200,0)</f>
        <v>0</v>
      </c>
      <c r="D200" s="1">
        <f t="shared" si="19"/>
        <v>12</v>
      </c>
      <c r="E200" s="1" t="str">
        <f>""</f>
        <v/>
      </c>
      <c r="F200" s="1">
        <f ca="1">OFFSET(ChannelSetup!$D$5,$A200,$D200)</f>
        <v>0</v>
      </c>
      <c r="G200" s="1" t="str">
        <f>""</f>
        <v/>
      </c>
      <c r="H200" s="1" t="str">
        <f>""</f>
        <v/>
      </c>
      <c r="I200" s="1" t="str">
        <f>""</f>
        <v/>
      </c>
      <c r="J200" s="1" t="str">
        <f>""</f>
        <v/>
      </c>
      <c r="K200" s="1" t="str">
        <f>""</f>
        <v/>
      </c>
      <c r="L200" s="1" t="str">
        <f>""</f>
        <v/>
      </c>
      <c r="M200" s="1" t="str">
        <f>""</f>
        <v/>
      </c>
    </row>
    <row r="202" spans="1:13" x14ac:dyDescent="0.2">
      <c r="B202" t="s">
        <v>212</v>
      </c>
    </row>
    <row r="203" spans="1:13" ht="64" x14ac:dyDescent="0.2">
      <c r="B203" s="6" t="s">
        <v>196</v>
      </c>
      <c r="C203" s="6" t="s">
        <v>194</v>
      </c>
      <c r="D203" s="6" t="s">
        <v>195</v>
      </c>
      <c r="E203" s="6" t="s">
        <v>207</v>
      </c>
      <c r="F203" s="6" t="s">
        <v>7</v>
      </c>
      <c r="G203" s="6" t="s">
        <v>195</v>
      </c>
      <c r="H203" s="6" t="s">
        <v>214</v>
      </c>
    </row>
    <row r="204" spans="1:13" x14ac:dyDescent="0.2">
      <c r="B204" s="1" t="str">
        <f>IF(COUNTBLANK(FilterSetup!C4),"",FilterSetup!C4)</f>
        <v>Bass Filter</v>
      </c>
      <c r="C204" s="7">
        <v>-80</v>
      </c>
      <c r="D204" s="1" t="str">
        <f>""</f>
        <v/>
      </c>
      <c r="E204" s="1">
        <f>IF(COUNTBLANK(FilterSetup!D4),"",FilterSetup!D4)</f>
        <v>1</v>
      </c>
      <c r="F204" s="1">
        <f>IF(COUNTBLANK(FilterSetup!E4),"",FilterSetup!E4)</f>
        <v>8</v>
      </c>
      <c r="G204" s="1" t="str">
        <f>""</f>
        <v/>
      </c>
      <c r="H204" s="1">
        <f>IF(COUNTBLANK(FilterSetup!F4),"",MAX(-120,MIN(30,FilterSetup!F4)))</f>
        <v>-100</v>
      </c>
    </row>
    <row r="205" spans="1:13" x14ac:dyDescent="0.2">
      <c r="B205" s="1" t="str">
        <f>IF(COUNTBLANK(FilterSetup!C5),"",FilterSetup!C5)</f>
        <v/>
      </c>
      <c r="C205" s="7">
        <v>-80</v>
      </c>
      <c r="D205" s="1" t="str">
        <f>""</f>
        <v/>
      </c>
      <c r="E205" s="1">
        <f>IF(COUNTBLANK(FilterSetup!D5),"",FilterSetup!D5)</f>
        <v>1</v>
      </c>
      <c r="F205" s="1">
        <f>IF(COUNTBLANK(FilterSetup!E5),"",FilterSetup!E5)</f>
        <v>11</v>
      </c>
      <c r="G205" s="1" t="str">
        <f>""</f>
        <v/>
      </c>
      <c r="H205" s="1">
        <f>IF(COUNTBLANK(FilterSetup!F5),"",MAX(-120,MIN(30,FilterSetup!F5)))</f>
        <v>-10</v>
      </c>
    </row>
    <row r="206" spans="1:13" x14ac:dyDescent="0.2">
      <c r="B206" s="1" t="str">
        <f>IF(COUNTBLANK(FilterSetup!C6),"",FilterSetup!C6)</f>
        <v/>
      </c>
      <c r="C206" s="7">
        <v>-80</v>
      </c>
      <c r="D206" s="1" t="str">
        <f>""</f>
        <v/>
      </c>
      <c r="E206" s="1">
        <f>IF(COUNTBLANK(FilterSetup!D6),"",FilterSetup!D6)</f>
        <v>1</v>
      </c>
      <c r="F206" s="1">
        <f>IF(COUNTBLANK(FilterSetup!E6),"",FilterSetup!E6)</f>
        <v>13</v>
      </c>
      <c r="G206" s="1" t="str">
        <f>""</f>
        <v/>
      </c>
      <c r="H206" s="1">
        <f>IF(COUNTBLANK(FilterSetup!F6),"",MAX(-120,MIN(30,FilterSetup!F6)))</f>
        <v>-2</v>
      </c>
    </row>
    <row r="207" spans="1:13" x14ac:dyDescent="0.2">
      <c r="B207" s="1" t="str">
        <f>IF(COUNTBLANK(FilterSetup!C7),"",FilterSetup!C7)</f>
        <v/>
      </c>
      <c r="C207" s="7">
        <v>-80</v>
      </c>
      <c r="D207" s="1" t="str">
        <f>""</f>
        <v/>
      </c>
      <c r="E207" s="1">
        <f>IF(COUNTBLANK(FilterSetup!D7),"",FilterSetup!D7)</f>
        <v>1</v>
      </c>
      <c r="F207" s="1">
        <f>IF(COUNTBLANK(FilterSetup!E7),"",FilterSetup!E7)</f>
        <v>15</v>
      </c>
      <c r="G207" s="1" t="str">
        <f>""</f>
        <v/>
      </c>
      <c r="H207" s="1">
        <f>IF(COUNTBLANK(FilterSetup!F7),"",MAX(-120,MIN(30,FilterSetup!F7)))</f>
        <v>0</v>
      </c>
    </row>
    <row r="208" spans="1:13" x14ac:dyDescent="0.2">
      <c r="B208" s="1" t="str">
        <f>IF(COUNTBLANK(FilterSetup!C8),"",FilterSetup!C8)</f>
        <v/>
      </c>
      <c r="C208" s="7">
        <v>-80</v>
      </c>
      <c r="D208" s="1" t="str">
        <f>""</f>
        <v/>
      </c>
      <c r="E208" s="1">
        <f>IF(COUNTBLANK(FilterSetup!D8),"",FilterSetup!D8)</f>
        <v>1</v>
      </c>
      <c r="F208" s="1">
        <f>IF(COUNTBLANK(FilterSetup!E8),"",FilterSetup!E8)</f>
        <v>150</v>
      </c>
      <c r="G208" s="1" t="str">
        <f>""</f>
        <v/>
      </c>
      <c r="H208" s="1">
        <f>IF(COUNTBLANK(FilterSetup!F8),"",MAX(-120,MIN(30,FilterSetup!F8)))</f>
        <v>0</v>
      </c>
    </row>
    <row r="209" spans="2:8" x14ac:dyDescent="0.2">
      <c r="B209" s="1" t="str">
        <f>IF(COUNTBLANK(FilterSetup!C9),"",FilterSetup!C9)</f>
        <v/>
      </c>
      <c r="C209" s="7">
        <v>-80</v>
      </c>
      <c r="D209" s="1" t="str">
        <f>""</f>
        <v/>
      </c>
      <c r="E209" s="1">
        <f>IF(COUNTBLANK(FilterSetup!D9),"",FilterSetup!D9)</f>
        <v>1</v>
      </c>
      <c r="F209" s="1">
        <f>IF(COUNTBLANK(FilterSetup!E9),"",FilterSetup!E9)</f>
        <v>170</v>
      </c>
      <c r="G209" s="1" t="str">
        <f>""</f>
        <v/>
      </c>
      <c r="H209" s="1">
        <f>IF(COUNTBLANK(FilterSetup!F9),"",MAX(-120,MIN(30,FilterSetup!F9)))</f>
        <v>-2</v>
      </c>
    </row>
    <row r="210" spans="2:8" x14ac:dyDescent="0.2">
      <c r="B210" s="1" t="str">
        <f>IF(COUNTBLANK(FilterSetup!C10),"",FilterSetup!C10)</f>
        <v/>
      </c>
      <c r="C210" s="7">
        <v>-80</v>
      </c>
      <c r="D210" s="1" t="str">
        <f>""</f>
        <v/>
      </c>
      <c r="E210" s="1">
        <f>IF(COUNTBLANK(FilterSetup!D10),"",FilterSetup!D10)</f>
        <v>1</v>
      </c>
      <c r="F210" s="1">
        <f>IF(COUNTBLANK(FilterSetup!E10),"",FilterSetup!E10)</f>
        <v>180</v>
      </c>
      <c r="G210" s="1" t="str">
        <f>""</f>
        <v/>
      </c>
      <c r="H210" s="1">
        <f>IF(COUNTBLANK(FilterSetup!F10),"",MAX(-120,MIN(30,FilterSetup!F10)))</f>
        <v>-10</v>
      </c>
    </row>
    <row r="211" spans="2:8" x14ac:dyDescent="0.2">
      <c r="B211" s="1" t="str">
        <f>IF(COUNTBLANK(FilterSetup!C11),"",FilterSetup!C11)</f>
        <v/>
      </c>
      <c r="C211" s="7">
        <v>-80</v>
      </c>
      <c r="D211" s="1" t="str">
        <f>""</f>
        <v/>
      </c>
      <c r="E211" s="1">
        <f>IF(COUNTBLANK(FilterSetup!D11),"",FilterSetup!D11)</f>
        <v>1</v>
      </c>
      <c r="F211" s="1">
        <f>IF(COUNTBLANK(FilterSetup!E11),"",FilterSetup!E11)</f>
        <v>350</v>
      </c>
      <c r="G211" s="1" t="str">
        <f>""</f>
        <v/>
      </c>
      <c r="H211" s="1">
        <f>IF(COUNTBLANK(FilterSetup!F11),"",MAX(-120,MIN(30,FilterSetup!F11)))</f>
        <v>-10</v>
      </c>
    </row>
    <row r="212" spans="2:8" x14ac:dyDescent="0.2">
      <c r="B212" s="1" t="str">
        <f>IF(COUNTBLANK(FilterSetup!C12),"",FilterSetup!C12)</f>
        <v/>
      </c>
      <c r="C212" s="7">
        <v>-80</v>
      </c>
      <c r="D212" s="1" t="str">
        <f>""</f>
        <v/>
      </c>
      <c r="E212" s="1">
        <f>IF(COUNTBLANK(FilterSetup!D12),"",FilterSetup!D12)</f>
        <v>1</v>
      </c>
      <c r="F212" s="1">
        <f>IF(COUNTBLANK(FilterSetup!E12),"",FilterSetup!E12)</f>
        <v>600</v>
      </c>
      <c r="G212" s="1" t="str">
        <f>""</f>
        <v/>
      </c>
      <c r="H212" s="1">
        <f>IF(COUNTBLANK(FilterSetup!F12),"",MAX(-120,MIN(30,FilterSetup!F12)))</f>
        <v>-10</v>
      </c>
    </row>
    <row r="213" spans="2:8" x14ac:dyDescent="0.2">
      <c r="B213" s="1" t="str">
        <f>IF(COUNTBLANK(FilterSetup!C13),"",FilterSetup!C13)</f>
        <v/>
      </c>
      <c r="C213" s="7">
        <v>-80</v>
      </c>
      <c r="D213" s="1" t="str">
        <f>""</f>
        <v/>
      </c>
      <c r="E213" s="1">
        <f>IF(COUNTBLANK(FilterSetup!D13),"",FilterSetup!D13)</f>
        <v>1</v>
      </c>
      <c r="F213" s="1">
        <f>IF(COUNTBLANK(FilterSetup!E13),"",FilterSetup!E13)</f>
        <v>1000</v>
      </c>
      <c r="G213" s="1" t="str">
        <f>""</f>
        <v/>
      </c>
      <c r="H213" s="1">
        <f>IF(COUNTBLANK(FilterSetup!F13),"",MAX(-120,MIN(30,FilterSetup!F13)))</f>
        <v>-10</v>
      </c>
    </row>
    <row r="214" spans="2:8" x14ac:dyDescent="0.2">
      <c r="B214" s="1" t="str">
        <f>IF(COUNTBLANK(FilterSetup!C14),"",FilterSetup!C14)</f>
        <v/>
      </c>
      <c r="C214" s="7">
        <v>-80</v>
      </c>
      <c r="D214" s="1" t="str">
        <f>""</f>
        <v/>
      </c>
      <c r="E214" s="1">
        <f>IF(COUNTBLANK(FilterSetup!D14),"",FilterSetup!D14)</f>
        <v>1</v>
      </c>
      <c r="F214" s="1">
        <f>IF(COUNTBLANK(FilterSetup!E14),"",FilterSetup!E14)</f>
        <v>2000</v>
      </c>
      <c r="G214" s="1" t="str">
        <f>""</f>
        <v/>
      </c>
      <c r="H214" s="1">
        <f>IF(COUNTBLANK(FilterSetup!F14),"",MAX(-120,MIN(30,FilterSetup!F14)))</f>
        <v>-10</v>
      </c>
    </row>
    <row r="215" spans="2:8" x14ac:dyDescent="0.2">
      <c r="B215" s="1" t="str">
        <f>IF(COUNTBLANK(FilterSetup!C15),"",FilterSetup!C15)</f>
        <v/>
      </c>
      <c r="C215" s="7">
        <v>-80</v>
      </c>
      <c r="D215" s="1" t="str">
        <f>""</f>
        <v/>
      </c>
      <c r="E215" s="1">
        <f>IF(COUNTBLANK(FilterSetup!D15),"",FilterSetup!D15)</f>
        <v>1</v>
      </c>
      <c r="F215" s="1">
        <f>IF(COUNTBLANK(FilterSetup!E15),"",FilterSetup!E15)</f>
        <v>4000</v>
      </c>
      <c r="G215" s="1" t="str">
        <f>""</f>
        <v/>
      </c>
      <c r="H215" s="1">
        <f>IF(COUNTBLANK(FilterSetup!F15),"",MAX(-120,MIN(30,FilterSetup!F15)))</f>
        <v>-35</v>
      </c>
    </row>
    <row r="216" spans="2:8" x14ac:dyDescent="0.2">
      <c r="B216" s="1" t="str">
        <f>IF(COUNTBLANK(FilterSetup!C16),"",FilterSetup!C16)</f>
        <v/>
      </c>
      <c r="C216" s="7">
        <v>-80</v>
      </c>
      <c r="D216" s="1" t="str">
        <f>""</f>
        <v/>
      </c>
      <c r="E216" s="1">
        <f>IF(COUNTBLANK(FilterSetup!D16),"",FilterSetup!D16)</f>
        <v>1</v>
      </c>
      <c r="F216" s="1">
        <f>IF(COUNTBLANK(FilterSetup!E16),"",FilterSetup!E16)</f>
        <v>20000</v>
      </c>
      <c r="G216" s="1" t="str">
        <f>""</f>
        <v/>
      </c>
      <c r="H216" s="1">
        <f>IF(COUNTBLANK(FilterSetup!F16),"",MAX(-120,MIN(30,FilterSetup!F16)))</f>
        <v>-100</v>
      </c>
    </row>
    <row r="217" spans="2:8" x14ac:dyDescent="0.2">
      <c r="B217" s="1" t="str">
        <f>IF(COUNTBLANK(FilterSetup!C17),"",FilterSetup!C17)</f>
        <v/>
      </c>
      <c r="C217" s="7">
        <v>-80</v>
      </c>
      <c r="D217" s="1" t="str">
        <f>""</f>
        <v/>
      </c>
      <c r="E217" s="1" t="str">
        <f>IF(COUNTBLANK(FilterSetup!D17),"",FilterSetup!D17)</f>
        <v/>
      </c>
      <c r="F217" s="1" t="str">
        <f>IF(COUNTBLANK(FilterSetup!E17),"",FilterSetup!E17)</f>
        <v/>
      </c>
      <c r="G217" s="1" t="str">
        <f>""</f>
        <v/>
      </c>
      <c r="H217" s="1" t="str">
        <f>IF(COUNTBLANK(FilterSetup!F17),"",MAX(-120,MIN(30,FilterSetup!F17)))</f>
        <v/>
      </c>
    </row>
    <row r="218" spans="2:8" x14ac:dyDescent="0.2">
      <c r="B218" s="1" t="str">
        <f>IF(COUNTBLANK(FilterSetup!C18),"",FilterSetup!C18)</f>
        <v/>
      </c>
      <c r="C218" s="7">
        <v>-80</v>
      </c>
      <c r="D218" s="1" t="str">
        <f>""</f>
        <v/>
      </c>
      <c r="E218" s="1" t="str">
        <f>IF(COUNTBLANK(FilterSetup!D18),"",FilterSetup!D18)</f>
        <v/>
      </c>
      <c r="F218" s="1" t="str">
        <f>IF(COUNTBLANK(FilterSetup!E18),"",FilterSetup!E18)</f>
        <v/>
      </c>
      <c r="G218" s="1" t="str">
        <f>""</f>
        <v/>
      </c>
      <c r="H218" s="1" t="str">
        <f>IF(COUNTBLANK(FilterSetup!F18),"",MAX(-120,MIN(30,FilterSetup!F18)))</f>
        <v/>
      </c>
    </row>
    <row r="219" spans="2:8" x14ac:dyDescent="0.2">
      <c r="B219" s="1" t="str">
        <f>IF(COUNTBLANK(FilterSetup!C19),"",FilterSetup!C19)</f>
        <v/>
      </c>
      <c r="C219" s="7">
        <v>-80</v>
      </c>
      <c r="D219" s="1" t="str">
        <f>""</f>
        <v/>
      </c>
      <c r="E219" s="1" t="str">
        <f>IF(COUNTBLANK(FilterSetup!D19),"",FilterSetup!D19)</f>
        <v/>
      </c>
      <c r="F219" s="1" t="str">
        <f>IF(COUNTBLANK(FilterSetup!E19),"",FilterSetup!E19)</f>
        <v/>
      </c>
      <c r="G219" s="1" t="str">
        <f>""</f>
        <v/>
      </c>
      <c r="H219" s="1" t="str">
        <f>IF(COUNTBLANK(FilterSetup!F19),"",MAX(-120,MIN(30,FilterSetup!F19)))</f>
        <v/>
      </c>
    </row>
    <row r="220" spans="2:8" x14ac:dyDescent="0.2">
      <c r="B220" s="1" t="str">
        <f>IF(COUNTBLANK(FilterSetup!C20),"",FilterSetup!C20)</f>
        <v/>
      </c>
      <c r="C220" s="7">
        <v>-80</v>
      </c>
      <c r="D220" s="1" t="str">
        <f>""</f>
        <v/>
      </c>
      <c r="E220" s="1" t="str">
        <f>IF(COUNTBLANK(FilterSetup!D20),"",FilterSetup!D20)</f>
        <v/>
      </c>
      <c r="F220" s="1" t="str">
        <f>IF(COUNTBLANK(FilterSetup!E20),"",FilterSetup!E20)</f>
        <v/>
      </c>
      <c r="G220" s="1" t="str">
        <f>""</f>
        <v/>
      </c>
      <c r="H220" s="1" t="str">
        <f>IF(COUNTBLANK(FilterSetup!F20),"",MAX(-120,MIN(30,FilterSetup!F20)))</f>
        <v/>
      </c>
    </row>
    <row r="221" spans="2:8" x14ac:dyDescent="0.2">
      <c r="B221" s="1" t="str">
        <f>IF(COUNTBLANK(FilterSetup!C21),"",FilterSetup!C21)</f>
        <v/>
      </c>
      <c r="C221" s="7">
        <v>-80</v>
      </c>
      <c r="D221" s="1" t="str">
        <f>""</f>
        <v/>
      </c>
      <c r="E221" s="1" t="str">
        <f>IF(COUNTBLANK(FilterSetup!D21),"",FilterSetup!D21)</f>
        <v/>
      </c>
      <c r="F221" s="1" t="str">
        <f>IF(COUNTBLANK(FilterSetup!E21),"",FilterSetup!E21)</f>
        <v/>
      </c>
      <c r="G221" s="1" t="str">
        <f>""</f>
        <v/>
      </c>
      <c r="H221" s="1" t="str">
        <f>IF(COUNTBLANK(FilterSetup!F21),"",MAX(-120,MIN(30,FilterSetup!F21)))</f>
        <v/>
      </c>
    </row>
    <row r="222" spans="2:8" x14ac:dyDescent="0.2">
      <c r="B222" s="1" t="str">
        <f>IF(COUNTBLANK(FilterSetup!C22),"",FilterSetup!C22)</f>
        <v/>
      </c>
      <c r="C222" s="7">
        <v>-80</v>
      </c>
      <c r="D222" s="1" t="str">
        <f>""</f>
        <v/>
      </c>
      <c r="E222" s="1" t="str">
        <f>IF(COUNTBLANK(FilterSetup!D22),"",FilterSetup!D22)</f>
        <v/>
      </c>
      <c r="F222" s="1" t="str">
        <f>IF(COUNTBLANK(FilterSetup!E22),"",FilterSetup!E22)</f>
        <v/>
      </c>
      <c r="G222" s="1" t="str">
        <f>""</f>
        <v/>
      </c>
      <c r="H222" s="1" t="str">
        <f>IF(COUNTBLANK(FilterSetup!F22),"",MAX(-120,MIN(30,FilterSetup!F22)))</f>
        <v/>
      </c>
    </row>
    <row r="223" spans="2:8" x14ac:dyDescent="0.2">
      <c r="B223" s="1" t="str">
        <f>IF(COUNTBLANK(FilterSetup!C23),"",FilterSetup!C23)</f>
        <v/>
      </c>
      <c r="C223" s="7">
        <v>-80</v>
      </c>
      <c r="D223" s="1" t="str">
        <f>""</f>
        <v/>
      </c>
      <c r="E223" s="1" t="str">
        <f>IF(COUNTBLANK(FilterSetup!D23),"",FilterSetup!D23)</f>
        <v/>
      </c>
      <c r="F223" s="1" t="str">
        <f>IF(COUNTBLANK(FilterSetup!E23),"",FilterSetup!E23)</f>
        <v/>
      </c>
      <c r="G223" s="1" t="str">
        <f>""</f>
        <v/>
      </c>
      <c r="H223" s="1" t="str">
        <f>IF(COUNTBLANK(FilterSetup!F23),"",MAX(-120,MIN(30,FilterSetup!F23)))</f>
        <v/>
      </c>
    </row>
    <row r="224" spans="2:8" x14ac:dyDescent="0.2">
      <c r="B224" s="1" t="str">
        <f>IF(COUNTBLANK(FilterSetup!C24),"",FilterSetup!C24)</f>
        <v>Lead 1 Filter</v>
      </c>
      <c r="C224" s="7">
        <v>-80</v>
      </c>
      <c r="D224" s="1" t="str">
        <f>""</f>
        <v/>
      </c>
      <c r="E224" s="1">
        <f>IF(COUNTBLANK(FilterSetup!D24),"",FilterSetup!D24)</f>
        <v>2</v>
      </c>
      <c r="F224" s="1">
        <f>IF(COUNTBLANK(FilterSetup!E24),"",FilterSetup!E24)</f>
        <v>100</v>
      </c>
      <c r="G224" s="1" t="str">
        <f>""</f>
        <v/>
      </c>
      <c r="H224" s="1">
        <f>IF(COUNTBLANK(FilterSetup!F24),"",MAX(-120,MIN(30,FilterSetup!F24)))</f>
        <v>-100</v>
      </c>
    </row>
    <row r="225" spans="2:8" x14ac:dyDescent="0.2">
      <c r="B225" s="1" t="str">
        <f>IF(COUNTBLANK(FilterSetup!C25),"",FilterSetup!C25)</f>
        <v/>
      </c>
      <c r="C225" s="7">
        <v>-80</v>
      </c>
      <c r="D225" s="1" t="str">
        <f>""</f>
        <v/>
      </c>
      <c r="E225" s="1">
        <f>IF(COUNTBLANK(FilterSetup!D25),"",FilterSetup!D25)</f>
        <v>2</v>
      </c>
      <c r="F225" s="1">
        <f>IF(COUNTBLANK(FilterSetup!E25),"",FilterSetup!E25)</f>
        <v>135</v>
      </c>
      <c r="G225" s="1" t="str">
        <f>""</f>
        <v/>
      </c>
      <c r="H225" s="1">
        <f>IF(COUNTBLANK(FilterSetup!F25),"",MAX(-120,MIN(30,FilterSetup!F25)))</f>
        <v>-10</v>
      </c>
    </row>
    <row r="226" spans="2:8" x14ac:dyDescent="0.2">
      <c r="B226" s="1" t="str">
        <f>IF(COUNTBLANK(FilterSetup!C26),"",FilterSetup!C26)</f>
        <v/>
      </c>
      <c r="C226" s="7">
        <v>-80</v>
      </c>
      <c r="D226" s="1" t="str">
        <f>""</f>
        <v/>
      </c>
      <c r="E226" s="1">
        <f>IF(COUNTBLANK(FilterSetup!D26),"",FilterSetup!D26)</f>
        <v>2</v>
      </c>
      <c r="F226" s="1">
        <f>IF(COUNTBLANK(FilterSetup!E26),"",FilterSetup!E26)</f>
        <v>142</v>
      </c>
      <c r="G226" s="1" t="str">
        <f>""</f>
        <v/>
      </c>
      <c r="H226" s="1">
        <f>IF(COUNTBLANK(FilterSetup!F26),"",MAX(-120,MIN(30,FilterSetup!F26)))</f>
        <v>-2</v>
      </c>
    </row>
    <row r="227" spans="2:8" x14ac:dyDescent="0.2">
      <c r="B227" s="1" t="str">
        <f>IF(COUNTBLANK(FilterSetup!C27),"",FilterSetup!C27)</f>
        <v/>
      </c>
      <c r="C227" s="7">
        <v>-80</v>
      </c>
      <c r="D227" s="1" t="str">
        <f>""</f>
        <v/>
      </c>
      <c r="E227" s="1">
        <f>IF(COUNTBLANK(FilterSetup!D27),"",FilterSetup!D27)</f>
        <v>2</v>
      </c>
      <c r="F227" s="1">
        <f>IF(COUNTBLANK(FilterSetup!E27),"",FilterSetup!E27)</f>
        <v>155</v>
      </c>
      <c r="G227" s="1" t="str">
        <f>""</f>
        <v/>
      </c>
      <c r="H227" s="1">
        <f>IF(COUNTBLANK(FilterSetup!F27),"",MAX(-120,MIN(30,FilterSetup!F27)))</f>
        <v>0</v>
      </c>
    </row>
    <row r="228" spans="2:8" x14ac:dyDescent="0.2">
      <c r="B228" s="1" t="str">
        <f>IF(COUNTBLANK(FilterSetup!C28),"",FilterSetup!C28)</f>
        <v/>
      </c>
      <c r="C228" s="7">
        <v>-80</v>
      </c>
      <c r="D228" s="1" t="str">
        <f>""</f>
        <v/>
      </c>
      <c r="E228" s="1">
        <f>IF(COUNTBLANK(FilterSetup!D28),"",FilterSetup!D28)</f>
        <v>2</v>
      </c>
      <c r="F228" s="1">
        <f>IF(COUNTBLANK(FilterSetup!E28),"",FilterSetup!E28)</f>
        <v>248</v>
      </c>
      <c r="G228" s="1" t="str">
        <f>""</f>
        <v/>
      </c>
      <c r="H228" s="1">
        <f>IF(COUNTBLANK(FilterSetup!F28),"",MAX(-120,MIN(30,FilterSetup!F28)))</f>
        <v>0</v>
      </c>
    </row>
    <row r="229" spans="2:8" x14ac:dyDescent="0.2">
      <c r="B229" s="1" t="str">
        <f>IF(COUNTBLANK(FilterSetup!C29),"",FilterSetup!C29)</f>
        <v/>
      </c>
      <c r="C229" s="7">
        <v>-80</v>
      </c>
      <c r="D229" s="1" t="str">
        <f>""</f>
        <v/>
      </c>
      <c r="E229" s="1">
        <f>IF(COUNTBLANK(FilterSetup!D29),"",FilterSetup!D29)</f>
        <v>2</v>
      </c>
      <c r="F229" s="1">
        <f>IF(COUNTBLANK(FilterSetup!E29),"",FilterSetup!E29)</f>
        <v>270</v>
      </c>
      <c r="G229" s="1" t="str">
        <f>""</f>
        <v/>
      </c>
      <c r="H229" s="1">
        <f>IF(COUNTBLANK(FilterSetup!F29),"",MAX(-120,MIN(30,FilterSetup!F29)))</f>
        <v>-2</v>
      </c>
    </row>
    <row r="230" spans="2:8" x14ac:dyDescent="0.2">
      <c r="B230" s="1" t="str">
        <f>IF(COUNTBLANK(FilterSetup!C30),"",FilterSetup!C30)</f>
        <v/>
      </c>
      <c r="C230" s="7">
        <v>-80</v>
      </c>
      <c r="D230" s="1" t="str">
        <f>""</f>
        <v/>
      </c>
      <c r="E230" s="1">
        <f>IF(COUNTBLANK(FilterSetup!D30),"",FilterSetup!D30)</f>
        <v>2</v>
      </c>
      <c r="F230" s="1">
        <f>IF(COUNTBLANK(FilterSetup!E30),"",FilterSetup!E30)</f>
        <v>290</v>
      </c>
      <c r="G230" s="1" t="str">
        <f>""</f>
        <v/>
      </c>
      <c r="H230" s="1">
        <f>IF(COUNTBLANK(FilterSetup!F30),"",MAX(-120,MIN(30,FilterSetup!F30)))</f>
        <v>-10</v>
      </c>
    </row>
    <row r="231" spans="2:8" x14ac:dyDescent="0.2">
      <c r="B231" s="1" t="str">
        <f>IF(COUNTBLANK(FilterSetup!C31),"",FilterSetup!C31)</f>
        <v/>
      </c>
      <c r="C231" s="7">
        <v>-80</v>
      </c>
      <c r="D231" s="1" t="str">
        <f>""</f>
        <v/>
      </c>
      <c r="E231" s="1">
        <f>IF(COUNTBLANK(FilterSetup!D31),"",FilterSetup!D31)</f>
        <v>2</v>
      </c>
      <c r="F231" s="1">
        <f>IF(COUNTBLANK(FilterSetup!E31),"",FilterSetup!E31)</f>
        <v>350</v>
      </c>
      <c r="G231" s="1" t="str">
        <f>""</f>
        <v/>
      </c>
      <c r="H231" s="1">
        <f>IF(COUNTBLANK(FilterSetup!F31),"",MAX(-120,MIN(30,FilterSetup!F31)))</f>
        <v>-20</v>
      </c>
    </row>
    <row r="232" spans="2:8" x14ac:dyDescent="0.2">
      <c r="B232" s="1" t="str">
        <f>IF(COUNTBLANK(FilterSetup!C32),"",FilterSetup!C32)</f>
        <v/>
      </c>
      <c r="C232" s="7">
        <v>-80</v>
      </c>
      <c r="D232" s="1" t="str">
        <f>""</f>
        <v/>
      </c>
      <c r="E232" s="1">
        <f>IF(COUNTBLANK(FilterSetup!D32),"",FilterSetup!D32)</f>
        <v>2</v>
      </c>
      <c r="F232" s="1">
        <f>IF(COUNTBLANK(FilterSetup!E32),"",FilterSetup!E32)</f>
        <v>450</v>
      </c>
      <c r="G232" s="1" t="str">
        <f>""</f>
        <v/>
      </c>
      <c r="H232" s="1">
        <f>IF(COUNTBLANK(FilterSetup!F32),"",MAX(-120,MIN(30,FilterSetup!F32)))</f>
        <v>-20</v>
      </c>
    </row>
    <row r="233" spans="2:8" x14ac:dyDescent="0.2">
      <c r="B233" s="1" t="str">
        <f>IF(COUNTBLANK(FilterSetup!C33),"",FilterSetup!C33)</f>
        <v/>
      </c>
      <c r="C233" s="7">
        <v>-80</v>
      </c>
      <c r="D233" s="1" t="str">
        <f>""</f>
        <v/>
      </c>
      <c r="E233" s="1">
        <f>IF(COUNTBLANK(FilterSetup!D33),"",FilterSetup!D33)</f>
        <v>2</v>
      </c>
      <c r="F233" s="1">
        <f>IF(COUNTBLANK(FilterSetup!E33),"",FilterSetup!E33)</f>
        <v>500</v>
      </c>
      <c r="G233" s="1" t="str">
        <f>""</f>
        <v/>
      </c>
      <c r="H233" s="1">
        <f>IF(COUNTBLANK(FilterSetup!F33),"",MAX(-120,MIN(30,FilterSetup!F33)))</f>
        <v>-8</v>
      </c>
    </row>
    <row r="234" spans="2:8" x14ac:dyDescent="0.2">
      <c r="B234" s="1" t="str">
        <f>IF(COUNTBLANK(FilterSetup!C34),"",FilterSetup!C34)</f>
        <v/>
      </c>
      <c r="C234" s="7">
        <v>-80</v>
      </c>
      <c r="D234" s="1" t="str">
        <f>""</f>
        <v/>
      </c>
      <c r="E234" s="1">
        <f>IF(COUNTBLANK(FilterSetup!D34),"",FilterSetup!D34)</f>
        <v>2</v>
      </c>
      <c r="F234" s="1">
        <f>IF(COUNTBLANK(FilterSetup!E34),"",FilterSetup!E34)</f>
        <v>700</v>
      </c>
      <c r="G234" s="1" t="str">
        <f>""</f>
        <v/>
      </c>
      <c r="H234" s="1">
        <f>IF(COUNTBLANK(FilterSetup!F34),"",MAX(-120,MIN(30,FilterSetup!F34)))</f>
        <v>-8</v>
      </c>
    </row>
    <row r="235" spans="2:8" x14ac:dyDescent="0.2">
      <c r="B235" s="1" t="str">
        <f>IF(COUNTBLANK(FilterSetup!C35),"",FilterSetup!C35)</f>
        <v/>
      </c>
      <c r="C235" s="7">
        <v>-80</v>
      </c>
      <c r="D235" s="1" t="str">
        <f>""</f>
        <v/>
      </c>
      <c r="E235" s="1">
        <f>IF(COUNTBLANK(FilterSetup!D35),"",FilterSetup!D35)</f>
        <v>2</v>
      </c>
      <c r="F235" s="1">
        <f>IF(COUNTBLANK(FilterSetup!E35),"",FilterSetup!E35)</f>
        <v>750</v>
      </c>
      <c r="G235" s="1" t="str">
        <f>""</f>
        <v/>
      </c>
      <c r="H235" s="1">
        <f>IF(COUNTBLANK(FilterSetup!F35),"",MAX(-120,MIN(30,FilterSetup!F35)))</f>
        <v>-25</v>
      </c>
    </row>
    <row r="236" spans="2:8" x14ac:dyDescent="0.2">
      <c r="B236" s="1" t="str">
        <f>IF(COUNTBLANK(FilterSetup!C36),"",FilterSetup!C36)</f>
        <v/>
      </c>
      <c r="C236" s="7">
        <v>-80</v>
      </c>
      <c r="D236" s="1" t="str">
        <f>""</f>
        <v/>
      </c>
      <c r="E236" s="1">
        <f>IF(COUNTBLANK(FilterSetup!D36),"",FilterSetup!D36)</f>
        <v>2</v>
      </c>
      <c r="F236" s="1">
        <f>IF(COUNTBLANK(FilterSetup!E36),"",FilterSetup!E36)</f>
        <v>2400</v>
      </c>
      <c r="G236" s="1" t="str">
        <f>""</f>
        <v/>
      </c>
      <c r="H236" s="1">
        <f>IF(COUNTBLANK(FilterSetup!F36),"",MAX(-120,MIN(30,FilterSetup!F36)))</f>
        <v>-25</v>
      </c>
    </row>
    <row r="237" spans="2:8" x14ac:dyDescent="0.2">
      <c r="B237" s="1" t="str">
        <f>IF(COUNTBLANK(FilterSetup!C37),"",FilterSetup!C37)</f>
        <v/>
      </c>
      <c r="C237" s="7">
        <v>-80</v>
      </c>
      <c r="D237" s="1" t="str">
        <f>""</f>
        <v/>
      </c>
      <c r="E237" s="1">
        <f>IF(COUNTBLANK(FilterSetup!D37),"",FilterSetup!D37)</f>
        <v>2</v>
      </c>
      <c r="F237" s="1">
        <f>IF(COUNTBLANK(FilterSetup!E37),"",FilterSetup!E37)</f>
        <v>2500</v>
      </c>
      <c r="G237" s="1" t="str">
        <f>""</f>
        <v/>
      </c>
      <c r="H237" s="1">
        <f>IF(COUNTBLANK(FilterSetup!F37),"",MAX(-120,MIN(30,FilterSetup!F37)))</f>
        <v>-12</v>
      </c>
    </row>
    <row r="238" spans="2:8" x14ac:dyDescent="0.2">
      <c r="B238" s="1" t="str">
        <f>IF(COUNTBLANK(FilterSetup!C38),"",FilterSetup!C38)</f>
        <v/>
      </c>
      <c r="C238" s="7">
        <v>-80</v>
      </c>
      <c r="D238" s="1" t="str">
        <f>""</f>
        <v/>
      </c>
      <c r="E238" s="1">
        <f>IF(COUNTBLANK(FilterSetup!D38),"",FilterSetup!D38)</f>
        <v>2</v>
      </c>
      <c r="F238" s="1">
        <f>IF(COUNTBLANK(FilterSetup!E38),"",FilterSetup!E38)</f>
        <v>3700</v>
      </c>
      <c r="G238" s="1" t="str">
        <f>""</f>
        <v/>
      </c>
      <c r="H238" s="1">
        <f>IF(COUNTBLANK(FilterSetup!F38),"",MAX(-120,MIN(30,FilterSetup!F38)))</f>
        <v>-12</v>
      </c>
    </row>
    <row r="239" spans="2:8" x14ac:dyDescent="0.2">
      <c r="B239" s="1" t="str">
        <f>IF(COUNTBLANK(FilterSetup!C39),"",FilterSetup!C39)</f>
        <v/>
      </c>
      <c r="C239" s="7">
        <v>-80</v>
      </c>
      <c r="D239" s="1" t="str">
        <f>""</f>
        <v/>
      </c>
      <c r="E239" s="1">
        <f>IF(COUNTBLANK(FilterSetup!D39),"",FilterSetup!D39)</f>
        <v>2</v>
      </c>
      <c r="F239" s="1">
        <f>IF(COUNTBLANK(FilterSetup!E39),"",FilterSetup!E39)</f>
        <v>5000</v>
      </c>
      <c r="G239" s="1" t="str">
        <f>""</f>
        <v/>
      </c>
      <c r="H239" s="1">
        <f>IF(COUNTBLANK(FilterSetup!F39),"",MAX(-120,MIN(30,FilterSetup!F39)))</f>
        <v>-30</v>
      </c>
    </row>
    <row r="240" spans="2:8" x14ac:dyDescent="0.2">
      <c r="B240" s="1" t="str">
        <f>IF(COUNTBLANK(FilterSetup!C40),"",FilterSetup!C40)</f>
        <v/>
      </c>
      <c r="C240" s="7">
        <v>-80</v>
      </c>
      <c r="D240" s="1" t="str">
        <f>""</f>
        <v/>
      </c>
      <c r="E240" s="1">
        <f>IF(COUNTBLANK(FilterSetup!D40),"",FilterSetup!D40)</f>
        <v>2</v>
      </c>
      <c r="F240" s="1">
        <f>IF(COUNTBLANK(FilterSetup!E40),"",FilterSetup!E40)</f>
        <v>20000</v>
      </c>
      <c r="G240" s="1" t="str">
        <f>""</f>
        <v/>
      </c>
      <c r="H240" s="1">
        <f>IF(COUNTBLANK(FilterSetup!F40),"",MAX(-120,MIN(30,FilterSetup!F40)))</f>
        <v>-100</v>
      </c>
    </row>
    <row r="241" spans="2:8" x14ac:dyDescent="0.2">
      <c r="B241" s="1" t="str">
        <f>IF(COUNTBLANK(FilterSetup!C41),"",FilterSetup!C41)</f>
        <v/>
      </c>
      <c r="C241" s="7">
        <v>-80</v>
      </c>
      <c r="D241" s="1" t="str">
        <f>""</f>
        <v/>
      </c>
      <c r="E241" s="1" t="str">
        <f>IF(COUNTBLANK(FilterSetup!D41),"",FilterSetup!D41)</f>
        <v/>
      </c>
      <c r="F241" s="1" t="str">
        <f>IF(COUNTBLANK(FilterSetup!E41),"",FilterSetup!E41)</f>
        <v/>
      </c>
      <c r="G241" s="1" t="str">
        <f>""</f>
        <v/>
      </c>
      <c r="H241" s="1" t="str">
        <f>IF(COUNTBLANK(FilterSetup!F41),"",MAX(-120,MIN(30,FilterSetup!F41)))</f>
        <v/>
      </c>
    </row>
    <row r="242" spans="2:8" x14ac:dyDescent="0.2">
      <c r="B242" s="1" t="str">
        <f>IF(COUNTBLANK(FilterSetup!C42),"",FilterSetup!C42)</f>
        <v>(lower down are not yet used)</v>
      </c>
      <c r="C242" s="7">
        <v>-80</v>
      </c>
      <c r="D242" s="1" t="str">
        <f>""</f>
        <v/>
      </c>
      <c r="E242" s="1" t="str">
        <f>IF(COUNTBLANK(FilterSetup!D42),"",FilterSetup!D42)</f>
        <v/>
      </c>
      <c r="F242" s="1" t="str">
        <f>IF(COUNTBLANK(FilterSetup!E42),"",FilterSetup!E42)</f>
        <v/>
      </c>
      <c r="G242" s="1" t="str">
        <f>""</f>
        <v/>
      </c>
      <c r="H242" s="1" t="str">
        <f>IF(COUNTBLANK(FilterSetup!F42),"",MAX(-120,MIN(30,FilterSetup!F42)))</f>
        <v/>
      </c>
    </row>
    <row r="243" spans="2:8" x14ac:dyDescent="0.2">
      <c r="B243" s="1" t="str">
        <f>IF(COUNTBLANK(FilterSetup!C43),"",FilterSetup!C43)</f>
        <v/>
      </c>
      <c r="C243" s="7">
        <v>-80</v>
      </c>
      <c r="D243" s="1" t="str">
        <f>""</f>
        <v/>
      </c>
      <c r="E243" s="1" t="str">
        <f>IF(COUNTBLANK(FilterSetup!D43),"",FilterSetup!D43)</f>
        <v/>
      </c>
      <c r="F243" s="1" t="str">
        <f>IF(COUNTBLANK(FilterSetup!E43),"",FilterSetup!E43)</f>
        <v/>
      </c>
      <c r="G243" s="1" t="str">
        <f>""</f>
        <v/>
      </c>
      <c r="H243" s="1" t="str">
        <f>IF(COUNTBLANK(FilterSetup!F43),"",MAX(-120,MIN(30,FilterSetup!F43)))</f>
        <v/>
      </c>
    </row>
    <row r="244" spans="2:8" x14ac:dyDescent="0.2">
      <c r="B244" s="1" t="str">
        <f>IF(COUNTBLANK(FilterSetup!C44),"",FilterSetup!C44)</f>
        <v>Lead 2 Filter</v>
      </c>
      <c r="C244" s="7">
        <v>-80</v>
      </c>
      <c r="D244" s="1" t="str">
        <f>""</f>
        <v/>
      </c>
      <c r="E244" s="1">
        <f>IF(COUNTBLANK(FilterSetup!D44),"",FilterSetup!D44)</f>
        <v>3</v>
      </c>
      <c r="F244" s="1">
        <f>IF(COUNTBLANK(FilterSetup!E44),"",FilterSetup!E44)</f>
        <v>100</v>
      </c>
      <c r="G244" s="1" t="str">
        <f>""</f>
        <v/>
      </c>
      <c r="H244" s="1">
        <f>IF(COUNTBLANK(FilterSetup!F44),"",MAX(-120,MIN(30,FilterSetup!F44)))</f>
        <v>-100</v>
      </c>
    </row>
    <row r="245" spans="2:8" x14ac:dyDescent="0.2">
      <c r="B245" s="1" t="str">
        <f>IF(COUNTBLANK(FilterSetup!C45),"",FilterSetup!C45)</f>
        <v/>
      </c>
      <c r="C245" s="7">
        <v>-80</v>
      </c>
      <c r="D245" s="1" t="str">
        <f>""</f>
        <v/>
      </c>
      <c r="E245" s="1">
        <f>IF(COUNTBLANK(FilterSetup!D45),"",FilterSetup!D45)</f>
        <v>3</v>
      </c>
      <c r="F245" s="1">
        <f>IF(COUNTBLANK(FilterSetup!E45),"",FilterSetup!E45)</f>
        <v>150</v>
      </c>
      <c r="G245" s="1" t="str">
        <f>""</f>
        <v/>
      </c>
      <c r="H245" s="1">
        <f>IF(COUNTBLANK(FilterSetup!F45),"",MAX(-120,MIN(30,FilterSetup!F45)))</f>
        <v>-40</v>
      </c>
    </row>
    <row r="246" spans="2:8" x14ac:dyDescent="0.2">
      <c r="B246" s="1" t="str">
        <f>IF(COUNTBLANK(FilterSetup!C46),"",FilterSetup!C46)</f>
        <v/>
      </c>
      <c r="C246" s="7">
        <v>-80</v>
      </c>
      <c r="D246" s="1" t="str">
        <f>""</f>
        <v/>
      </c>
      <c r="E246" s="1">
        <f>IF(COUNTBLANK(FilterSetup!D46),"",FilterSetup!D46)</f>
        <v>3</v>
      </c>
      <c r="F246" s="1">
        <f>IF(COUNTBLANK(FilterSetup!E46),"",FilterSetup!E46)</f>
        <v>200</v>
      </c>
      <c r="G246" s="1" t="str">
        <f>""</f>
        <v/>
      </c>
      <c r="H246" s="1">
        <f>IF(COUNTBLANK(FilterSetup!F46),"",MAX(-120,MIN(30,FilterSetup!F46)))</f>
        <v>-10</v>
      </c>
    </row>
    <row r="247" spans="2:8" x14ac:dyDescent="0.2">
      <c r="B247" s="1" t="str">
        <f>IF(COUNTBLANK(FilterSetup!C47),"",FilterSetup!C47)</f>
        <v/>
      </c>
      <c r="C247" s="7">
        <v>-80</v>
      </c>
      <c r="D247" s="1" t="str">
        <f>""</f>
        <v/>
      </c>
      <c r="E247" s="1">
        <f>IF(COUNTBLANK(FilterSetup!D47),"",FilterSetup!D47)</f>
        <v>3</v>
      </c>
      <c r="F247" s="1">
        <f>IF(COUNTBLANK(FilterSetup!E47),"",FilterSetup!E47)</f>
        <v>220</v>
      </c>
      <c r="G247" s="1" t="str">
        <f>""</f>
        <v/>
      </c>
      <c r="H247" s="1">
        <f>IF(COUNTBLANK(FilterSetup!F47),"",MAX(-120,MIN(30,FilterSetup!F47)))</f>
        <v>-2</v>
      </c>
    </row>
    <row r="248" spans="2:8" x14ac:dyDescent="0.2">
      <c r="B248" s="1" t="str">
        <f>IF(COUNTBLANK(FilterSetup!C48),"",FilterSetup!C48)</f>
        <v/>
      </c>
      <c r="C248" s="7">
        <v>-80</v>
      </c>
      <c r="D248" s="1" t="str">
        <f>""</f>
        <v/>
      </c>
      <c r="E248" s="1">
        <f>IF(COUNTBLANK(FilterSetup!D48),"",FilterSetup!D48)</f>
        <v>3</v>
      </c>
      <c r="F248" s="1">
        <f>IF(COUNTBLANK(FilterSetup!E48),"",FilterSetup!E48)</f>
        <v>252</v>
      </c>
      <c r="G248" s="1" t="str">
        <f>""</f>
        <v/>
      </c>
      <c r="H248" s="1">
        <f>IF(COUNTBLANK(FilterSetup!F48),"",MAX(-120,MIN(30,FilterSetup!F48)))</f>
        <v>0</v>
      </c>
    </row>
    <row r="249" spans="2:8" x14ac:dyDescent="0.2">
      <c r="B249" s="1" t="str">
        <f>IF(COUNTBLANK(FilterSetup!C49),"",FilterSetup!C49)</f>
        <v/>
      </c>
      <c r="C249" s="7">
        <v>-80</v>
      </c>
      <c r="D249" s="1" t="str">
        <f>""</f>
        <v/>
      </c>
      <c r="E249" s="1">
        <f>IF(COUNTBLANK(FilterSetup!D49),"",FilterSetup!D49)</f>
        <v>3</v>
      </c>
      <c r="F249" s="1">
        <f>IF(COUNTBLANK(FilterSetup!E49),"",FilterSetup!E49)</f>
        <v>400</v>
      </c>
      <c r="G249" s="1" t="str">
        <f>""</f>
        <v/>
      </c>
      <c r="H249" s="1">
        <f>IF(COUNTBLANK(FilterSetup!F49),"",MAX(-120,MIN(30,FilterSetup!F49)))</f>
        <v>0</v>
      </c>
    </row>
    <row r="250" spans="2:8" x14ac:dyDescent="0.2">
      <c r="B250" s="1" t="str">
        <f>IF(COUNTBLANK(FilterSetup!C50),"",FilterSetup!C50)</f>
        <v/>
      </c>
      <c r="C250" s="7">
        <v>-80</v>
      </c>
      <c r="D250" s="1" t="str">
        <f>""</f>
        <v/>
      </c>
      <c r="E250" s="1">
        <f>IF(COUNTBLANK(FilterSetup!D50),"",FilterSetup!D50)</f>
        <v>3</v>
      </c>
      <c r="F250" s="1">
        <f>IF(COUNTBLANK(FilterSetup!E50),"",FilterSetup!E50)</f>
        <v>440</v>
      </c>
      <c r="G250" s="1" t="str">
        <f>""</f>
        <v/>
      </c>
      <c r="H250" s="1">
        <f>IF(COUNTBLANK(FilterSetup!F50),"",MAX(-120,MIN(30,FilterSetup!F50)))</f>
        <v>-2</v>
      </c>
    </row>
    <row r="251" spans="2:8" x14ac:dyDescent="0.2">
      <c r="B251" s="1" t="str">
        <f>IF(COUNTBLANK(FilterSetup!C51),"",FilterSetup!C51)</f>
        <v/>
      </c>
      <c r="C251" s="7">
        <v>-80</v>
      </c>
      <c r="D251" s="1" t="str">
        <f>""</f>
        <v/>
      </c>
      <c r="E251" s="1">
        <f>IF(COUNTBLANK(FilterSetup!D51),"",FilterSetup!D51)</f>
        <v>3</v>
      </c>
      <c r="F251" s="1">
        <f>IF(COUNTBLANK(FilterSetup!E51),"",FilterSetup!E51)</f>
        <v>470</v>
      </c>
      <c r="G251" s="1" t="str">
        <f>""</f>
        <v/>
      </c>
      <c r="H251" s="1">
        <f>IF(COUNTBLANK(FilterSetup!F51),"",MAX(-120,MIN(30,FilterSetup!F51)))</f>
        <v>-10</v>
      </c>
    </row>
    <row r="252" spans="2:8" x14ac:dyDescent="0.2">
      <c r="B252" s="1" t="str">
        <f>IF(COUNTBLANK(FilterSetup!C52),"",FilterSetup!C52)</f>
        <v/>
      </c>
      <c r="C252" s="7">
        <v>-80</v>
      </c>
      <c r="D252" s="1" t="str">
        <f>""</f>
        <v/>
      </c>
      <c r="E252" s="1">
        <f>IF(COUNTBLANK(FilterSetup!D52),"",FilterSetup!D52)</f>
        <v>3</v>
      </c>
      <c r="F252" s="1">
        <f>IF(COUNTBLANK(FilterSetup!E52),"",FilterSetup!E52)</f>
        <v>500</v>
      </c>
      <c r="G252" s="1" t="str">
        <f>""</f>
        <v/>
      </c>
      <c r="H252" s="1">
        <f>IF(COUNTBLANK(FilterSetup!F52),"",MAX(-120,MIN(30,FilterSetup!F52)))</f>
        <v>-20</v>
      </c>
    </row>
    <row r="253" spans="2:8" x14ac:dyDescent="0.2">
      <c r="B253" s="1" t="str">
        <f>IF(COUNTBLANK(FilterSetup!C53),"",FilterSetup!C53)</f>
        <v/>
      </c>
      <c r="C253" s="7">
        <v>-80</v>
      </c>
      <c r="D253" s="1" t="str">
        <f>""</f>
        <v/>
      </c>
      <c r="E253" s="1">
        <f>IF(COUNTBLANK(FilterSetup!D53),"",FilterSetup!D53)</f>
        <v>3</v>
      </c>
      <c r="F253" s="1">
        <f>IF(COUNTBLANK(FilterSetup!E53),"",FilterSetup!E53)</f>
        <v>900</v>
      </c>
      <c r="G253" s="1" t="str">
        <f>""</f>
        <v/>
      </c>
      <c r="H253" s="1">
        <f>IF(COUNTBLANK(FilterSetup!F53),"",MAX(-120,MIN(30,FilterSetup!F53)))</f>
        <v>-20</v>
      </c>
    </row>
    <row r="254" spans="2:8" x14ac:dyDescent="0.2">
      <c r="B254" s="1" t="str">
        <f>IF(COUNTBLANK(FilterSetup!C54),"",FilterSetup!C54)</f>
        <v/>
      </c>
      <c r="C254" s="7">
        <v>-80</v>
      </c>
      <c r="D254" s="1" t="str">
        <f>""</f>
        <v/>
      </c>
      <c r="E254" s="1">
        <f>IF(COUNTBLANK(FilterSetup!D54),"",FilterSetup!D54)</f>
        <v>3</v>
      </c>
      <c r="F254" s="1">
        <f>IF(COUNTBLANK(FilterSetup!E54),"",FilterSetup!E54)</f>
        <v>1100</v>
      </c>
      <c r="G254" s="1" t="str">
        <f>""</f>
        <v/>
      </c>
      <c r="H254" s="1">
        <f>IF(COUNTBLANK(FilterSetup!F54),"",MAX(-120,MIN(30,FilterSetup!F54)))</f>
        <v>-8</v>
      </c>
    </row>
    <row r="255" spans="2:8" x14ac:dyDescent="0.2">
      <c r="B255" s="1" t="str">
        <f>IF(COUNTBLANK(FilterSetup!C55),"",FilterSetup!C55)</f>
        <v/>
      </c>
      <c r="C255" s="7">
        <v>-80</v>
      </c>
      <c r="D255" s="1" t="str">
        <f>""</f>
        <v/>
      </c>
      <c r="E255" s="1">
        <f>IF(COUNTBLANK(FilterSetup!D55),"",FilterSetup!D55)</f>
        <v>3</v>
      </c>
      <c r="F255" s="1">
        <f>IF(COUNTBLANK(FilterSetup!E55),"",FilterSetup!E55)</f>
        <v>1400</v>
      </c>
      <c r="G255" s="1" t="str">
        <f>""</f>
        <v/>
      </c>
      <c r="H255" s="1">
        <f>IF(COUNTBLANK(FilterSetup!F55),"",MAX(-120,MIN(30,FilterSetup!F55)))</f>
        <v>-8</v>
      </c>
    </row>
    <row r="256" spans="2:8" x14ac:dyDescent="0.2">
      <c r="B256" s="1" t="str">
        <f>IF(COUNTBLANK(FilterSetup!C56),"",FilterSetup!C56)</f>
        <v/>
      </c>
      <c r="C256" s="7">
        <v>-80</v>
      </c>
      <c r="D256" s="1" t="str">
        <f>""</f>
        <v/>
      </c>
      <c r="E256" s="1">
        <f>IF(COUNTBLANK(FilterSetup!D56),"",FilterSetup!D56)</f>
        <v>3</v>
      </c>
      <c r="F256" s="1">
        <f>IF(COUNTBLANK(FilterSetup!E56),"",FilterSetup!E56)</f>
        <v>1600</v>
      </c>
      <c r="G256" s="1" t="str">
        <f>""</f>
        <v/>
      </c>
      <c r="H256" s="1">
        <f>IF(COUNTBLANK(FilterSetup!F56),"",MAX(-120,MIN(30,FilterSetup!F56)))</f>
        <v>-25</v>
      </c>
    </row>
    <row r="257" spans="2:8" x14ac:dyDescent="0.2">
      <c r="B257" s="1" t="str">
        <f>IF(COUNTBLANK(FilterSetup!C57),"",FilterSetup!C57)</f>
        <v/>
      </c>
      <c r="C257" s="7">
        <v>-80</v>
      </c>
      <c r="D257" s="1" t="str">
        <f>""</f>
        <v/>
      </c>
      <c r="E257" s="1">
        <f>IF(COUNTBLANK(FilterSetup!D57),"",FilterSetup!D57)</f>
        <v>3</v>
      </c>
      <c r="F257" s="1">
        <f>IF(COUNTBLANK(FilterSetup!E57),"",FilterSetup!E57)</f>
        <v>3200</v>
      </c>
      <c r="G257" s="1" t="str">
        <f>""</f>
        <v/>
      </c>
      <c r="H257" s="1">
        <f>IF(COUNTBLANK(FilterSetup!F57),"",MAX(-120,MIN(30,FilterSetup!F57)))</f>
        <v>-25</v>
      </c>
    </row>
    <row r="258" spans="2:8" x14ac:dyDescent="0.2">
      <c r="B258" s="1" t="str">
        <f>IF(COUNTBLANK(FilterSetup!C58),"",FilterSetup!C58)</f>
        <v/>
      </c>
      <c r="C258" s="7">
        <v>-80</v>
      </c>
      <c r="D258" s="1" t="str">
        <f>""</f>
        <v/>
      </c>
      <c r="E258" s="1">
        <f>IF(COUNTBLANK(FilterSetup!D58),"",FilterSetup!D58)</f>
        <v>3</v>
      </c>
      <c r="F258" s="1">
        <f>IF(COUNTBLANK(FilterSetup!E58),"",FilterSetup!E58)</f>
        <v>4000</v>
      </c>
      <c r="G258" s="1" t="str">
        <f>""</f>
        <v/>
      </c>
      <c r="H258" s="1">
        <f>IF(COUNTBLANK(FilterSetup!F58),"",MAX(-120,MIN(30,FilterSetup!F58)))</f>
        <v>-12</v>
      </c>
    </row>
    <row r="259" spans="2:8" x14ac:dyDescent="0.2">
      <c r="B259" s="1" t="str">
        <f>IF(COUNTBLANK(FilterSetup!C59),"",FilterSetup!C59)</f>
        <v/>
      </c>
      <c r="C259" s="7">
        <v>-80</v>
      </c>
      <c r="D259" s="1" t="str">
        <f>""</f>
        <v/>
      </c>
      <c r="E259" s="1">
        <f>IF(COUNTBLANK(FilterSetup!D59),"",FilterSetup!D59)</f>
        <v>3</v>
      </c>
      <c r="F259" s="1">
        <f>IF(COUNTBLANK(FilterSetup!E59),"",FilterSetup!E59)</f>
        <v>6000</v>
      </c>
      <c r="G259" s="1" t="str">
        <f>""</f>
        <v/>
      </c>
      <c r="H259" s="1">
        <f>IF(COUNTBLANK(FilterSetup!F59),"",MAX(-120,MIN(30,FilterSetup!F59)))</f>
        <v>-12</v>
      </c>
    </row>
    <row r="260" spans="2:8" x14ac:dyDescent="0.2">
      <c r="B260" s="1" t="str">
        <f>IF(COUNTBLANK(FilterSetup!C60),"",FilterSetup!C60)</f>
        <v/>
      </c>
      <c r="C260" s="7">
        <v>-80</v>
      </c>
      <c r="D260" s="1" t="str">
        <f>""</f>
        <v/>
      </c>
      <c r="E260" s="1">
        <f>IF(COUNTBLANK(FilterSetup!D60),"",FilterSetup!D60)</f>
        <v>3</v>
      </c>
      <c r="F260" s="1">
        <f>IF(COUNTBLANK(FilterSetup!E60),"",FilterSetup!E60)</f>
        <v>8000</v>
      </c>
      <c r="G260" s="1" t="str">
        <f>""</f>
        <v/>
      </c>
      <c r="H260" s="1">
        <f>IF(COUNTBLANK(FilterSetup!F60),"",MAX(-120,MIN(30,FilterSetup!F60)))</f>
        <v>-30</v>
      </c>
    </row>
    <row r="261" spans="2:8" x14ac:dyDescent="0.2">
      <c r="B261" s="1" t="str">
        <f>IF(COUNTBLANK(FilterSetup!C61),"",FilterSetup!C61)</f>
        <v/>
      </c>
      <c r="C261" s="7">
        <v>-80</v>
      </c>
      <c r="D261" s="1" t="str">
        <f>""</f>
        <v/>
      </c>
      <c r="E261" s="1">
        <f>IF(COUNTBLANK(FilterSetup!D61),"",FilterSetup!D61)</f>
        <v>3</v>
      </c>
      <c r="F261" s="1">
        <f>IF(COUNTBLANK(FilterSetup!E61),"",FilterSetup!E61)</f>
        <v>20000</v>
      </c>
      <c r="G261" s="1" t="str">
        <f>""</f>
        <v/>
      </c>
      <c r="H261" s="1">
        <f>IF(COUNTBLANK(FilterSetup!F61),"",MAX(-120,MIN(30,FilterSetup!F61)))</f>
        <v>-100</v>
      </c>
    </row>
    <row r="262" spans="2:8" x14ac:dyDescent="0.2">
      <c r="B262" s="1" t="str">
        <f>IF(COUNTBLANK(FilterSetup!C62),"",FilterSetup!C62)</f>
        <v/>
      </c>
      <c r="C262" s="7">
        <v>-80</v>
      </c>
      <c r="D262" s="1" t="str">
        <f>""</f>
        <v/>
      </c>
      <c r="E262" s="1" t="str">
        <f>IF(COUNTBLANK(FilterSetup!D62),"",FilterSetup!D62)</f>
        <v/>
      </c>
      <c r="F262" s="1" t="str">
        <f>IF(COUNTBLANK(FilterSetup!E62),"",FilterSetup!E62)</f>
        <v/>
      </c>
      <c r="G262" s="1" t="str">
        <f>""</f>
        <v/>
      </c>
      <c r="H262" s="1" t="str">
        <f>IF(COUNTBLANK(FilterSetup!F62),"",MAX(-120,MIN(30,FilterSetup!F62)))</f>
        <v/>
      </c>
    </row>
    <row r="263" spans="2:8" x14ac:dyDescent="0.2">
      <c r="B263" s="1" t="str">
        <f>IF(COUNTBLANK(FilterSetup!C63),"",FilterSetup!C63)</f>
        <v/>
      </c>
      <c r="C263" s="7">
        <v>-80</v>
      </c>
      <c r="D263" s="1" t="str">
        <f>""</f>
        <v/>
      </c>
      <c r="E263" s="1" t="str">
        <f>IF(COUNTBLANK(FilterSetup!D63),"",FilterSetup!D63)</f>
        <v/>
      </c>
      <c r="F263" s="1" t="str">
        <f>IF(COUNTBLANK(FilterSetup!E63),"",FilterSetup!E63)</f>
        <v/>
      </c>
      <c r="G263" s="1" t="str">
        <f>""</f>
        <v/>
      </c>
      <c r="H263" s="1" t="str">
        <f>IF(COUNTBLANK(FilterSetup!F63),"",MAX(-120,MIN(30,FilterSetup!F63)))</f>
        <v/>
      </c>
    </row>
    <row r="264" spans="2:8" x14ac:dyDescent="0.2">
      <c r="B264" s="1" t="str">
        <f>IF(COUNTBLANK(FilterSetup!C64),"",FilterSetup!C64)</f>
        <v>Chord 1 Filter</v>
      </c>
      <c r="C264" s="7">
        <v>-80</v>
      </c>
      <c r="D264" s="1" t="str">
        <f>""</f>
        <v/>
      </c>
      <c r="E264" s="1">
        <f>IF(COUNTBLANK(FilterSetup!D64),"",FilterSetup!D64)</f>
        <v>4</v>
      </c>
      <c r="F264" s="1">
        <f>IF(COUNTBLANK(FilterSetup!E64),"",FilterSetup!E64)</f>
        <v>100</v>
      </c>
      <c r="G264" s="1" t="str">
        <f>""</f>
        <v/>
      </c>
      <c r="H264" s="1">
        <f>IF(COUNTBLANK(FilterSetup!F64),"",MAX(-120,MIN(30,FilterSetup!F64)))</f>
        <v>-100</v>
      </c>
    </row>
    <row r="265" spans="2:8" x14ac:dyDescent="0.2">
      <c r="B265" s="1" t="str">
        <f>IF(COUNTBLANK(FilterSetup!C65),"",FilterSetup!C65)</f>
        <v/>
      </c>
      <c r="C265" s="7">
        <v>-80</v>
      </c>
      <c r="D265" s="1" t="str">
        <f>""</f>
        <v/>
      </c>
      <c r="E265" s="1">
        <f>IF(COUNTBLANK(FilterSetup!D65),"",FilterSetup!D65)</f>
        <v>4</v>
      </c>
      <c r="F265" s="1">
        <f>IF(COUNTBLANK(FilterSetup!E65),"",FilterSetup!E65)</f>
        <v>150</v>
      </c>
      <c r="G265" s="1" t="str">
        <f>""</f>
        <v/>
      </c>
      <c r="H265" s="1">
        <f>IF(COUNTBLANK(FilterSetup!F65),"",MAX(-120,MIN(30,FilterSetup!F65)))</f>
        <v>-10</v>
      </c>
    </row>
    <row r="266" spans="2:8" x14ac:dyDescent="0.2">
      <c r="B266" s="1" t="str">
        <f>IF(COUNTBLANK(FilterSetup!C66),"",FilterSetup!C66)</f>
        <v/>
      </c>
      <c r="C266" s="7">
        <v>-80</v>
      </c>
      <c r="D266" s="1" t="str">
        <f>""</f>
        <v/>
      </c>
      <c r="E266" s="1">
        <f>IF(COUNTBLANK(FilterSetup!D66),"",FilterSetup!D66)</f>
        <v>4</v>
      </c>
      <c r="F266" s="1">
        <f>IF(COUNTBLANK(FilterSetup!E66),"",FilterSetup!E66)</f>
        <v>370</v>
      </c>
      <c r="G266" s="1" t="str">
        <f>""</f>
        <v/>
      </c>
      <c r="H266" s="1">
        <f>IF(COUNTBLANK(FilterSetup!F66),"",MAX(-120,MIN(30,FilterSetup!F66)))</f>
        <v>-10</v>
      </c>
    </row>
    <row r="267" spans="2:8" x14ac:dyDescent="0.2">
      <c r="B267" s="1" t="str">
        <f>IF(COUNTBLANK(FilterSetup!C67),"",FilterSetup!C67)</f>
        <v/>
      </c>
      <c r="C267" s="7">
        <v>-80</v>
      </c>
      <c r="D267" s="1" t="str">
        <f>""</f>
        <v/>
      </c>
      <c r="E267" s="1">
        <f>IF(COUNTBLANK(FilterSetup!D67),"",FilterSetup!D67)</f>
        <v>4</v>
      </c>
      <c r="F267" s="1">
        <f>IF(COUNTBLANK(FilterSetup!E67),"",FilterSetup!E67)</f>
        <v>380</v>
      </c>
      <c r="G267" s="1" t="str">
        <f>""</f>
        <v/>
      </c>
      <c r="H267" s="1">
        <f>IF(COUNTBLANK(FilterSetup!F67),"",MAX(-120,MIN(30,FilterSetup!F67)))</f>
        <v>-2</v>
      </c>
    </row>
    <row r="268" spans="2:8" x14ac:dyDescent="0.2">
      <c r="B268" s="1" t="str">
        <f>IF(COUNTBLANK(FilterSetup!C68),"",FilterSetup!C68)</f>
        <v/>
      </c>
      <c r="C268" s="7">
        <v>-80</v>
      </c>
      <c r="D268" s="1" t="str">
        <f>""</f>
        <v/>
      </c>
      <c r="E268" s="1">
        <f>IF(COUNTBLANK(FilterSetup!D68),"",FilterSetup!D68)</f>
        <v>4</v>
      </c>
      <c r="F268" s="1">
        <f>IF(COUNTBLANK(FilterSetup!E68),"",FilterSetup!E68)</f>
        <v>410</v>
      </c>
      <c r="G268" s="1" t="str">
        <f>""</f>
        <v/>
      </c>
      <c r="H268" s="1">
        <f>IF(COUNTBLANK(FilterSetup!F68),"",MAX(-120,MIN(30,FilterSetup!F68)))</f>
        <v>0</v>
      </c>
    </row>
    <row r="269" spans="2:8" x14ac:dyDescent="0.2">
      <c r="B269" s="1" t="str">
        <f>IF(COUNTBLANK(FilterSetup!C69),"",FilterSetup!C69)</f>
        <v/>
      </c>
      <c r="C269" s="7">
        <v>-80</v>
      </c>
      <c r="D269" s="1" t="str">
        <f>""</f>
        <v/>
      </c>
      <c r="E269" s="1">
        <f>IF(COUNTBLANK(FilterSetup!D69),"",FilterSetup!D69)</f>
        <v>4</v>
      </c>
      <c r="F269" s="1">
        <f>IF(COUNTBLANK(FilterSetup!E69),"",FilterSetup!E69)</f>
        <v>605</v>
      </c>
      <c r="G269" s="1" t="str">
        <f>""</f>
        <v/>
      </c>
      <c r="H269" s="1">
        <f>IF(COUNTBLANK(FilterSetup!F69),"",MAX(-120,MIN(30,FilterSetup!F69)))</f>
        <v>0</v>
      </c>
    </row>
    <row r="270" spans="2:8" x14ac:dyDescent="0.2">
      <c r="B270" s="1" t="str">
        <f>IF(COUNTBLANK(FilterSetup!C70),"",FilterSetup!C70)</f>
        <v/>
      </c>
      <c r="C270" s="7">
        <v>-80</v>
      </c>
      <c r="D270" s="1" t="str">
        <f>""</f>
        <v/>
      </c>
      <c r="E270" s="1">
        <f>IF(COUNTBLANK(FilterSetup!D70),"",FilterSetup!D70)</f>
        <v>4</v>
      </c>
      <c r="F270" s="1">
        <f>IF(COUNTBLANK(FilterSetup!E70),"",FilterSetup!E70)</f>
        <v>635</v>
      </c>
      <c r="G270" s="1" t="str">
        <f>""</f>
        <v/>
      </c>
      <c r="H270" s="1">
        <f>IF(COUNTBLANK(FilterSetup!F70),"",MAX(-120,MIN(30,FilterSetup!F70)))</f>
        <v>-2</v>
      </c>
    </row>
    <row r="271" spans="2:8" x14ac:dyDescent="0.2">
      <c r="B271" s="1" t="str">
        <f>IF(COUNTBLANK(FilterSetup!C71),"",FilterSetup!C71)</f>
        <v/>
      </c>
      <c r="C271" s="7">
        <v>-80</v>
      </c>
      <c r="D271" s="1" t="str">
        <f>""</f>
        <v/>
      </c>
      <c r="E271" s="1">
        <f>IF(COUNTBLANK(FilterSetup!D71),"",FilterSetup!D71)</f>
        <v>4</v>
      </c>
      <c r="F271" s="1">
        <f>IF(COUNTBLANK(FilterSetup!E71),"",FilterSetup!E71)</f>
        <v>650</v>
      </c>
      <c r="G271" s="1" t="str">
        <f>""</f>
        <v/>
      </c>
      <c r="H271" s="1">
        <f>IF(COUNTBLANK(FilterSetup!F71),"",MAX(-120,MIN(30,FilterSetup!F71)))</f>
        <v>-10</v>
      </c>
    </row>
    <row r="272" spans="2:8" x14ac:dyDescent="0.2">
      <c r="B272" s="1" t="str">
        <f>IF(COUNTBLANK(FilterSetup!C72),"",FilterSetup!C72)</f>
        <v/>
      </c>
      <c r="C272" s="7">
        <v>-80</v>
      </c>
      <c r="D272" s="1" t="str">
        <f>""</f>
        <v/>
      </c>
      <c r="E272" s="1">
        <f>IF(COUNTBLANK(FilterSetup!D72),"",FilterSetup!D72)</f>
        <v>4</v>
      </c>
      <c r="F272" s="1">
        <f>IF(COUNTBLANK(FilterSetup!E72),"",FilterSetup!E72)</f>
        <v>6000</v>
      </c>
      <c r="G272" s="1" t="str">
        <f>""</f>
        <v/>
      </c>
      <c r="H272" s="1">
        <f>IF(COUNTBLANK(FilterSetup!F72),"",MAX(-120,MIN(30,FilterSetup!F72)))</f>
        <v>-10</v>
      </c>
    </row>
    <row r="273" spans="2:8" x14ac:dyDescent="0.2">
      <c r="B273" s="1" t="str">
        <f>IF(COUNTBLANK(FilterSetup!C73),"",FilterSetup!C73)</f>
        <v/>
      </c>
      <c r="C273" s="7">
        <v>-80</v>
      </c>
      <c r="D273" s="1" t="str">
        <f>""</f>
        <v/>
      </c>
      <c r="E273" s="1">
        <f>IF(COUNTBLANK(FilterSetup!D73),"",FilterSetup!D73)</f>
        <v>4</v>
      </c>
      <c r="F273" s="1">
        <f>IF(COUNTBLANK(FilterSetup!E73),"",FilterSetup!E73)</f>
        <v>20000</v>
      </c>
      <c r="G273" s="1" t="str">
        <f>""</f>
        <v/>
      </c>
      <c r="H273" s="1">
        <f>IF(COUNTBLANK(FilterSetup!F73),"",MAX(-120,MIN(30,FilterSetup!F73)))</f>
        <v>-100</v>
      </c>
    </row>
    <row r="274" spans="2:8" x14ac:dyDescent="0.2">
      <c r="B274" s="1" t="str">
        <f>IF(COUNTBLANK(FilterSetup!C74),"",FilterSetup!C74)</f>
        <v/>
      </c>
      <c r="C274" s="7">
        <v>-80</v>
      </c>
      <c r="D274" s="1" t="str">
        <f>""</f>
        <v/>
      </c>
      <c r="E274" s="1" t="str">
        <f>IF(COUNTBLANK(FilterSetup!D74),"",FilterSetup!D74)</f>
        <v/>
      </c>
      <c r="F274" s="1" t="str">
        <f>IF(COUNTBLANK(FilterSetup!E74),"",FilterSetup!E74)</f>
        <v/>
      </c>
      <c r="G274" s="1" t="str">
        <f>""</f>
        <v/>
      </c>
      <c r="H274" s="1" t="str">
        <f>IF(COUNTBLANK(FilterSetup!F74),"",MAX(-120,MIN(30,FilterSetup!F74)))</f>
        <v/>
      </c>
    </row>
    <row r="275" spans="2:8" x14ac:dyDescent="0.2">
      <c r="B275" s="1" t="str">
        <f>IF(COUNTBLANK(FilterSetup!C75),"",FilterSetup!C75)</f>
        <v/>
      </c>
      <c r="C275" s="7">
        <v>-80</v>
      </c>
      <c r="D275" s="1" t="str">
        <f>""</f>
        <v/>
      </c>
      <c r="E275" s="1" t="str">
        <f>IF(COUNTBLANK(FilterSetup!D75),"",FilterSetup!D75)</f>
        <v/>
      </c>
      <c r="F275" s="1" t="str">
        <f>IF(COUNTBLANK(FilterSetup!E75),"",FilterSetup!E75)</f>
        <v/>
      </c>
      <c r="G275" s="1" t="str">
        <f>""</f>
        <v/>
      </c>
      <c r="H275" s="1" t="str">
        <f>IF(COUNTBLANK(FilterSetup!F75),"",MAX(-120,MIN(30,FilterSetup!F75)))</f>
        <v/>
      </c>
    </row>
    <row r="276" spans="2:8" x14ac:dyDescent="0.2">
      <c r="B276" s="1" t="str">
        <f>IF(COUNTBLANK(FilterSetup!C76),"",FilterSetup!C76)</f>
        <v/>
      </c>
      <c r="C276" s="7">
        <v>-80</v>
      </c>
      <c r="D276" s="1" t="str">
        <f>""</f>
        <v/>
      </c>
      <c r="E276" s="1" t="str">
        <f>IF(COUNTBLANK(FilterSetup!D76),"",FilterSetup!D76)</f>
        <v/>
      </c>
      <c r="F276" s="1" t="str">
        <f>IF(COUNTBLANK(FilterSetup!E76),"",FilterSetup!E76)</f>
        <v/>
      </c>
      <c r="G276" s="1" t="str">
        <f>""</f>
        <v/>
      </c>
      <c r="H276" s="1" t="str">
        <f>IF(COUNTBLANK(FilterSetup!F76),"",MAX(-120,MIN(30,FilterSetup!F76)))</f>
        <v/>
      </c>
    </row>
    <row r="277" spans="2:8" x14ac:dyDescent="0.2">
      <c r="B277" s="1" t="str">
        <f>IF(COUNTBLANK(FilterSetup!C77),"",FilterSetup!C77)</f>
        <v/>
      </c>
      <c r="C277" s="7">
        <v>-80</v>
      </c>
      <c r="D277" s="1" t="str">
        <f>""</f>
        <v/>
      </c>
      <c r="E277" s="1" t="str">
        <f>IF(COUNTBLANK(FilterSetup!D77),"",FilterSetup!D77)</f>
        <v/>
      </c>
      <c r="F277" s="1" t="str">
        <f>IF(COUNTBLANK(FilterSetup!E77),"",FilterSetup!E77)</f>
        <v/>
      </c>
      <c r="G277" s="1" t="str">
        <f>""</f>
        <v/>
      </c>
      <c r="H277" s="1" t="str">
        <f>IF(COUNTBLANK(FilterSetup!F77),"",MAX(-120,MIN(30,FilterSetup!F77)))</f>
        <v/>
      </c>
    </row>
    <row r="278" spans="2:8" x14ac:dyDescent="0.2">
      <c r="B278" s="1" t="str">
        <f>IF(COUNTBLANK(FilterSetup!C78),"",FilterSetup!C78)</f>
        <v/>
      </c>
      <c r="C278" s="7">
        <v>-80</v>
      </c>
      <c r="D278" s="1" t="str">
        <f>""</f>
        <v/>
      </c>
      <c r="E278" s="1" t="str">
        <f>IF(COUNTBLANK(FilterSetup!D78),"",FilterSetup!D78)</f>
        <v/>
      </c>
      <c r="F278" s="1" t="str">
        <f>IF(COUNTBLANK(FilterSetup!E78),"",FilterSetup!E78)</f>
        <v/>
      </c>
      <c r="G278" s="1" t="str">
        <f>""</f>
        <v/>
      </c>
      <c r="H278" s="1" t="str">
        <f>IF(COUNTBLANK(FilterSetup!F78),"",MAX(-120,MIN(30,FilterSetup!F78)))</f>
        <v/>
      </c>
    </row>
    <row r="279" spans="2:8" x14ac:dyDescent="0.2">
      <c r="B279" s="1" t="str">
        <f>IF(COUNTBLANK(FilterSetup!C79),"",FilterSetup!C79)</f>
        <v/>
      </c>
      <c r="C279" s="7">
        <v>-80</v>
      </c>
      <c r="D279" s="1" t="str">
        <f>""</f>
        <v/>
      </c>
      <c r="E279" s="1" t="str">
        <f>IF(COUNTBLANK(FilterSetup!D79),"",FilterSetup!D79)</f>
        <v/>
      </c>
      <c r="F279" s="1" t="str">
        <f>IF(COUNTBLANK(FilterSetup!E79),"",FilterSetup!E79)</f>
        <v/>
      </c>
      <c r="G279" s="1" t="str">
        <f>""</f>
        <v/>
      </c>
      <c r="H279" s="1" t="str">
        <f>IF(COUNTBLANK(FilterSetup!F79),"",MAX(-120,MIN(30,FilterSetup!F79)))</f>
        <v/>
      </c>
    </row>
    <row r="280" spans="2:8" x14ac:dyDescent="0.2">
      <c r="B280" s="1" t="str">
        <f>IF(COUNTBLANK(FilterSetup!C80),"",FilterSetup!C80)</f>
        <v/>
      </c>
      <c r="C280" s="7">
        <v>-80</v>
      </c>
      <c r="D280" s="1" t="str">
        <f>""</f>
        <v/>
      </c>
      <c r="E280" s="1" t="str">
        <f>IF(COUNTBLANK(FilterSetup!D80),"",FilterSetup!D80)</f>
        <v/>
      </c>
      <c r="F280" s="1" t="str">
        <f>IF(COUNTBLANK(FilterSetup!E80),"",FilterSetup!E80)</f>
        <v/>
      </c>
      <c r="G280" s="1" t="str">
        <f>""</f>
        <v/>
      </c>
      <c r="H280" s="1" t="str">
        <f>IF(COUNTBLANK(FilterSetup!F80),"",MAX(-120,MIN(30,FilterSetup!F80)))</f>
        <v/>
      </c>
    </row>
    <row r="281" spans="2:8" x14ac:dyDescent="0.2">
      <c r="B281" s="1" t="str">
        <f>IF(COUNTBLANK(FilterSetup!C81),"",FilterSetup!C81)</f>
        <v/>
      </c>
      <c r="C281" s="7">
        <v>-80</v>
      </c>
      <c r="D281" s="1" t="str">
        <f>""</f>
        <v/>
      </c>
      <c r="E281" s="1" t="str">
        <f>IF(COUNTBLANK(FilterSetup!D81),"",FilterSetup!D81)</f>
        <v/>
      </c>
      <c r="F281" s="1" t="str">
        <f>IF(COUNTBLANK(FilterSetup!E81),"",FilterSetup!E81)</f>
        <v/>
      </c>
      <c r="G281" s="1" t="str">
        <f>""</f>
        <v/>
      </c>
      <c r="H281" s="1" t="str">
        <f>IF(COUNTBLANK(FilterSetup!F81),"",MAX(-120,MIN(30,FilterSetup!F81)))</f>
        <v/>
      </c>
    </row>
    <row r="282" spans="2:8" x14ac:dyDescent="0.2">
      <c r="B282" s="1" t="str">
        <f>IF(COUNTBLANK(FilterSetup!C82),"",FilterSetup!C82)</f>
        <v/>
      </c>
      <c r="C282" s="7">
        <v>-80</v>
      </c>
      <c r="D282" s="1" t="str">
        <f>""</f>
        <v/>
      </c>
      <c r="E282" s="1" t="str">
        <f>IF(COUNTBLANK(FilterSetup!D82),"",FilterSetup!D82)</f>
        <v/>
      </c>
      <c r="F282" s="1" t="str">
        <f>IF(COUNTBLANK(FilterSetup!E82),"",FilterSetup!E82)</f>
        <v/>
      </c>
      <c r="G282" s="1" t="str">
        <f>""</f>
        <v/>
      </c>
      <c r="H282" s="1" t="str">
        <f>IF(COUNTBLANK(FilterSetup!F82),"",MAX(-120,MIN(30,FilterSetup!F82)))</f>
        <v/>
      </c>
    </row>
    <row r="283" spans="2:8" x14ac:dyDescent="0.2">
      <c r="B283" s="1" t="str">
        <f>IF(COUNTBLANK(FilterSetup!C83),"",FilterSetup!C83)</f>
        <v/>
      </c>
      <c r="C283" s="7">
        <v>-80</v>
      </c>
      <c r="D283" s="1" t="str">
        <f>""</f>
        <v/>
      </c>
      <c r="E283" s="1" t="str">
        <f>IF(COUNTBLANK(FilterSetup!D83),"",FilterSetup!D83)</f>
        <v/>
      </c>
      <c r="F283" s="1" t="str">
        <f>IF(COUNTBLANK(FilterSetup!E83),"",FilterSetup!E83)</f>
        <v/>
      </c>
      <c r="G283" s="1" t="str">
        <f>""</f>
        <v/>
      </c>
      <c r="H283" s="1" t="str">
        <f>IF(COUNTBLANK(FilterSetup!F83),"",MAX(-120,MIN(30,FilterSetup!F83)))</f>
        <v/>
      </c>
    </row>
    <row r="284" spans="2:8" x14ac:dyDescent="0.2">
      <c r="B284" s="1" t="str">
        <f>IF(COUNTBLANK(FilterSetup!C84),"",FilterSetup!C84)</f>
        <v>Chord 2 Filter</v>
      </c>
      <c r="C284" s="7">
        <v>-80</v>
      </c>
      <c r="D284" s="1" t="str">
        <f>""</f>
        <v/>
      </c>
      <c r="E284" s="1">
        <f>IF(COUNTBLANK(FilterSetup!D84),"",FilterSetup!D84)</f>
        <v>5</v>
      </c>
      <c r="F284" s="1">
        <f>IF(COUNTBLANK(FilterSetup!E84),"",FilterSetup!E84)</f>
        <v>100</v>
      </c>
      <c r="G284" s="1" t="str">
        <f>""</f>
        <v/>
      </c>
      <c r="H284" s="1">
        <f>IF(COUNTBLANK(FilterSetup!F84),"",MAX(-120,MIN(30,FilterSetup!F84)))</f>
        <v>-100</v>
      </c>
    </row>
    <row r="285" spans="2:8" x14ac:dyDescent="0.2">
      <c r="B285" s="1" t="str">
        <f>IF(COUNTBLANK(FilterSetup!C85),"",FilterSetup!C85)</f>
        <v/>
      </c>
      <c r="C285" s="7">
        <v>-80</v>
      </c>
      <c r="D285" s="1" t="str">
        <f>""</f>
        <v/>
      </c>
      <c r="E285" s="1">
        <f>IF(COUNTBLANK(FilterSetup!D85),"",FilterSetup!D85)</f>
        <v>5</v>
      </c>
      <c r="F285" s="1">
        <f>IF(COUNTBLANK(FilterSetup!E85),"",FilterSetup!E85)</f>
        <v>150</v>
      </c>
      <c r="G285" s="1" t="str">
        <f>""</f>
        <v/>
      </c>
      <c r="H285" s="1">
        <f>IF(COUNTBLANK(FilterSetup!F85),"",MAX(-120,MIN(30,FilterSetup!F85)))</f>
        <v>-10</v>
      </c>
    </row>
    <row r="286" spans="2:8" x14ac:dyDescent="0.2">
      <c r="B286" s="1" t="str">
        <f>IF(COUNTBLANK(FilterSetup!C86),"",FilterSetup!C86)</f>
        <v/>
      </c>
      <c r="C286" s="7">
        <v>-80</v>
      </c>
      <c r="D286" s="1" t="str">
        <f>""</f>
        <v/>
      </c>
      <c r="E286" s="1">
        <f>IF(COUNTBLANK(FilterSetup!D86),"",FilterSetup!D86)</f>
        <v>5</v>
      </c>
      <c r="F286" s="1">
        <f>IF(COUNTBLANK(FilterSetup!E86),"",FilterSetup!E86)</f>
        <v>560</v>
      </c>
      <c r="G286" s="1" t="str">
        <f>""</f>
        <v/>
      </c>
      <c r="H286" s="1">
        <f>IF(COUNTBLANK(FilterSetup!F86),"",MAX(-120,MIN(30,FilterSetup!F86)))</f>
        <v>-10</v>
      </c>
    </row>
    <row r="287" spans="2:8" x14ac:dyDescent="0.2">
      <c r="B287" s="1" t="str">
        <f>IF(COUNTBLANK(FilterSetup!C87),"",FilterSetup!C87)</f>
        <v/>
      </c>
      <c r="C287" s="7">
        <v>-80</v>
      </c>
      <c r="D287" s="1" t="str">
        <f>""</f>
        <v/>
      </c>
      <c r="E287" s="1">
        <f>IF(COUNTBLANK(FilterSetup!D87),"",FilterSetup!D87)</f>
        <v>5</v>
      </c>
      <c r="F287" s="1">
        <f>IF(COUNTBLANK(FilterSetup!E87),"",FilterSetup!E87)</f>
        <v>580</v>
      </c>
      <c r="G287" s="1" t="str">
        <f>""</f>
        <v/>
      </c>
      <c r="H287" s="1">
        <f>IF(COUNTBLANK(FilterSetup!F87),"",MAX(-120,MIN(30,FilterSetup!F87)))</f>
        <v>-2</v>
      </c>
    </row>
    <row r="288" spans="2:8" x14ac:dyDescent="0.2">
      <c r="B288" s="1" t="str">
        <f>IF(COUNTBLANK(FilterSetup!C88),"",FilterSetup!C88)</f>
        <v/>
      </c>
      <c r="C288" s="7">
        <v>-80</v>
      </c>
      <c r="D288" s="1" t="str">
        <f>""</f>
        <v/>
      </c>
      <c r="E288" s="1">
        <f>IF(COUNTBLANK(FilterSetup!D88),"",FilterSetup!D88)</f>
        <v>5</v>
      </c>
      <c r="F288" s="1">
        <f>IF(COUNTBLANK(FilterSetup!E88),"",FilterSetup!E88)</f>
        <v>610</v>
      </c>
      <c r="G288" s="1" t="str">
        <f>""</f>
        <v/>
      </c>
      <c r="H288" s="1">
        <f>IF(COUNTBLANK(FilterSetup!F88),"",MAX(-120,MIN(30,FilterSetup!F88)))</f>
        <v>0</v>
      </c>
    </row>
    <row r="289" spans="2:8" x14ac:dyDescent="0.2">
      <c r="B289" s="1" t="str">
        <f>IF(COUNTBLANK(FilterSetup!C89),"",FilterSetup!C89)</f>
        <v/>
      </c>
      <c r="C289" s="7">
        <v>-80</v>
      </c>
      <c r="D289" s="1" t="str">
        <f>""</f>
        <v/>
      </c>
      <c r="E289" s="1">
        <f>IF(COUNTBLANK(FilterSetup!D89),"",FilterSetup!D89)</f>
        <v>5</v>
      </c>
      <c r="F289" s="1">
        <f>IF(COUNTBLANK(FilterSetup!E89),"",FilterSetup!E89)</f>
        <v>830</v>
      </c>
      <c r="G289" s="1" t="str">
        <f>""</f>
        <v/>
      </c>
      <c r="H289" s="1">
        <f>IF(COUNTBLANK(FilterSetup!F89),"",MAX(-120,MIN(30,FilterSetup!F89)))</f>
        <v>0</v>
      </c>
    </row>
    <row r="290" spans="2:8" x14ac:dyDescent="0.2">
      <c r="B290" s="1" t="str">
        <f>IF(COUNTBLANK(FilterSetup!C90),"",FilterSetup!C90)</f>
        <v/>
      </c>
      <c r="C290" s="7">
        <v>-80</v>
      </c>
      <c r="D290" s="1" t="str">
        <f>""</f>
        <v/>
      </c>
      <c r="E290" s="1">
        <f>IF(COUNTBLANK(FilterSetup!D90),"",FilterSetup!D90)</f>
        <v>5</v>
      </c>
      <c r="F290" s="1">
        <f>IF(COUNTBLANK(FilterSetup!E90),"",FilterSetup!E90)</f>
        <v>870</v>
      </c>
      <c r="G290" s="1" t="str">
        <f>""</f>
        <v/>
      </c>
      <c r="H290" s="1">
        <f>IF(COUNTBLANK(FilterSetup!F90),"",MAX(-120,MIN(30,FilterSetup!F90)))</f>
        <v>-2</v>
      </c>
    </row>
    <row r="291" spans="2:8" x14ac:dyDescent="0.2">
      <c r="B291" s="1" t="str">
        <f>IF(COUNTBLANK(FilterSetup!C91),"",FilterSetup!C91)</f>
        <v/>
      </c>
      <c r="C291" s="7">
        <v>-80</v>
      </c>
      <c r="D291" s="1" t="str">
        <f>""</f>
        <v/>
      </c>
      <c r="E291" s="1">
        <f>IF(COUNTBLANK(FilterSetup!D91),"",FilterSetup!D91)</f>
        <v>5</v>
      </c>
      <c r="F291" s="1">
        <f>IF(COUNTBLANK(FilterSetup!E91),"",FilterSetup!E91)</f>
        <v>900</v>
      </c>
      <c r="G291" s="1" t="str">
        <f>""</f>
        <v/>
      </c>
      <c r="H291" s="1">
        <f>IF(COUNTBLANK(FilterSetup!F91),"",MAX(-120,MIN(30,FilterSetup!F91)))</f>
        <v>-10</v>
      </c>
    </row>
    <row r="292" spans="2:8" x14ac:dyDescent="0.2">
      <c r="B292" s="1" t="str">
        <f>IF(COUNTBLANK(FilterSetup!C92),"",FilterSetup!C92)</f>
        <v/>
      </c>
      <c r="C292" s="7">
        <v>-80</v>
      </c>
      <c r="D292" s="1" t="str">
        <f>""</f>
        <v/>
      </c>
      <c r="E292" s="1">
        <f>IF(COUNTBLANK(FilterSetup!D92),"",FilterSetup!D92)</f>
        <v>5</v>
      </c>
      <c r="F292" s="1">
        <f>IF(COUNTBLANK(FilterSetup!E92),"",FilterSetup!E92)</f>
        <v>8000</v>
      </c>
      <c r="G292" s="1" t="str">
        <f>""</f>
        <v/>
      </c>
      <c r="H292" s="1">
        <f>IF(COUNTBLANK(FilterSetup!F92),"",MAX(-120,MIN(30,FilterSetup!F92)))</f>
        <v>-10</v>
      </c>
    </row>
    <row r="293" spans="2:8" x14ac:dyDescent="0.2">
      <c r="B293" s="1" t="str">
        <f>IF(COUNTBLANK(FilterSetup!C93),"",FilterSetup!C93)</f>
        <v/>
      </c>
      <c r="C293" s="7">
        <v>-80</v>
      </c>
      <c r="D293" s="1" t="str">
        <f>""</f>
        <v/>
      </c>
      <c r="E293" s="1">
        <f>IF(COUNTBLANK(FilterSetup!D93),"",FilterSetup!D93)</f>
        <v>5</v>
      </c>
      <c r="F293" s="1">
        <f>IF(COUNTBLANK(FilterSetup!E93),"",FilterSetup!E93)</f>
        <v>20000</v>
      </c>
      <c r="G293" s="1" t="str">
        <f>""</f>
        <v/>
      </c>
      <c r="H293" s="1">
        <f>IF(COUNTBLANK(FilterSetup!F93),"",MAX(-120,MIN(30,FilterSetup!F93)))</f>
        <v>-100</v>
      </c>
    </row>
    <row r="294" spans="2:8" x14ac:dyDescent="0.2">
      <c r="B294" s="1" t="str">
        <f>IF(COUNTBLANK(FilterSetup!C94),"",FilterSetup!C94)</f>
        <v/>
      </c>
      <c r="C294" s="7">
        <v>-80</v>
      </c>
      <c r="D294" s="1" t="str">
        <f>""</f>
        <v/>
      </c>
      <c r="E294" s="1" t="str">
        <f>IF(COUNTBLANK(FilterSetup!D94),"",FilterSetup!D94)</f>
        <v/>
      </c>
      <c r="F294" s="1" t="str">
        <f>IF(COUNTBLANK(FilterSetup!E94),"",FilterSetup!E94)</f>
        <v/>
      </c>
      <c r="G294" s="1" t="str">
        <f>""</f>
        <v/>
      </c>
      <c r="H294" s="1" t="str">
        <f>IF(COUNTBLANK(FilterSetup!F94),"",MAX(-120,MIN(30,FilterSetup!F94)))</f>
        <v/>
      </c>
    </row>
    <row r="295" spans="2:8" x14ac:dyDescent="0.2">
      <c r="B295" s="1" t="str">
        <f>IF(COUNTBLANK(FilterSetup!C95),"",FilterSetup!C95)</f>
        <v/>
      </c>
      <c r="C295" s="7">
        <v>-80</v>
      </c>
      <c r="D295" s="1" t="str">
        <f>""</f>
        <v/>
      </c>
      <c r="E295" s="1" t="str">
        <f>IF(COUNTBLANK(FilterSetup!D95),"",FilterSetup!D95)</f>
        <v/>
      </c>
      <c r="F295" s="1" t="str">
        <f>IF(COUNTBLANK(FilterSetup!E95),"",FilterSetup!E95)</f>
        <v/>
      </c>
      <c r="G295" s="1" t="str">
        <f>""</f>
        <v/>
      </c>
      <c r="H295" s="1" t="str">
        <f>IF(COUNTBLANK(FilterSetup!F95),"",MAX(-120,MIN(30,FilterSetup!F95)))</f>
        <v/>
      </c>
    </row>
    <row r="296" spans="2:8" x14ac:dyDescent="0.2">
      <c r="B296" s="1" t="str">
        <f>IF(COUNTBLANK(FilterSetup!C96),"",FilterSetup!C96)</f>
        <v/>
      </c>
      <c r="C296" s="7">
        <v>-80</v>
      </c>
      <c r="D296" s="1" t="str">
        <f>""</f>
        <v/>
      </c>
      <c r="E296" s="1" t="str">
        <f>IF(COUNTBLANK(FilterSetup!D96),"",FilterSetup!D96)</f>
        <v/>
      </c>
      <c r="F296" s="1" t="str">
        <f>IF(COUNTBLANK(FilterSetup!E96),"",FilterSetup!E96)</f>
        <v/>
      </c>
      <c r="G296" s="1" t="str">
        <f>""</f>
        <v/>
      </c>
      <c r="H296" s="1" t="str">
        <f>IF(COUNTBLANK(FilterSetup!F96),"",MAX(-120,MIN(30,FilterSetup!F96)))</f>
        <v/>
      </c>
    </row>
    <row r="297" spans="2:8" x14ac:dyDescent="0.2">
      <c r="B297" s="1" t="str">
        <f>IF(COUNTBLANK(FilterSetup!C97),"",FilterSetup!C97)</f>
        <v/>
      </c>
      <c r="C297" s="7">
        <v>-80</v>
      </c>
      <c r="D297" s="1" t="str">
        <f>""</f>
        <v/>
      </c>
      <c r="E297" s="1" t="str">
        <f>IF(COUNTBLANK(FilterSetup!D97),"",FilterSetup!D97)</f>
        <v/>
      </c>
      <c r="F297" s="1" t="str">
        <f>IF(COUNTBLANK(FilterSetup!E97),"",FilterSetup!E97)</f>
        <v/>
      </c>
      <c r="G297" s="1" t="str">
        <f>""</f>
        <v/>
      </c>
      <c r="H297" s="1" t="str">
        <f>IF(COUNTBLANK(FilterSetup!F97),"",MAX(-120,MIN(30,FilterSetup!F97)))</f>
        <v/>
      </c>
    </row>
    <row r="298" spans="2:8" x14ac:dyDescent="0.2">
      <c r="B298" s="1" t="str">
        <f>IF(COUNTBLANK(FilterSetup!C98),"",FilterSetup!C98)</f>
        <v/>
      </c>
      <c r="C298" s="7">
        <v>-80</v>
      </c>
      <c r="D298" s="1" t="str">
        <f>""</f>
        <v/>
      </c>
      <c r="E298" s="1" t="str">
        <f>IF(COUNTBLANK(FilterSetup!D98),"",FilterSetup!D98)</f>
        <v/>
      </c>
      <c r="F298" s="1" t="str">
        <f>IF(COUNTBLANK(FilterSetup!E98),"",FilterSetup!E98)</f>
        <v/>
      </c>
      <c r="G298" s="1" t="str">
        <f>""</f>
        <v/>
      </c>
      <c r="H298" s="1" t="str">
        <f>IF(COUNTBLANK(FilterSetup!F98),"",MAX(-120,MIN(30,FilterSetup!F98)))</f>
        <v/>
      </c>
    </row>
    <row r="299" spans="2:8" x14ac:dyDescent="0.2">
      <c r="B299" s="1" t="str">
        <f>IF(COUNTBLANK(FilterSetup!C99),"",FilterSetup!C99)</f>
        <v/>
      </c>
      <c r="C299" s="7">
        <v>-80</v>
      </c>
      <c r="D299" s="1" t="str">
        <f>""</f>
        <v/>
      </c>
      <c r="E299" s="1" t="str">
        <f>IF(COUNTBLANK(FilterSetup!D99),"",FilterSetup!D99)</f>
        <v/>
      </c>
      <c r="F299" s="1" t="str">
        <f>IF(COUNTBLANK(FilterSetup!E99),"",FilterSetup!E99)</f>
        <v/>
      </c>
      <c r="G299" s="1" t="str">
        <f>""</f>
        <v/>
      </c>
      <c r="H299" s="1" t="str">
        <f>IF(COUNTBLANK(FilterSetup!F99),"",MAX(-120,MIN(30,FilterSetup!F99)))</f>
        <v/>
      </c>
    </row>
    <row r="300" spans="2:8" x14ac:dyDescent="0.2">
      <c r="B300" s="1" t="str">
        <f>IF(COUNTBLANK(FilterSetup!C100),"",FilterSetup!C100)</f>
        <v/>
      </c>
      <c r="C300" s="7">
        <v>-80</v>
      </c>
      <c r="D300" s="1" t="str">
        <f>""</f>
        <v/>
      </c>
      <c r="E300" s="1" t="str">
        <f>IF(COUNTBLANK(FilterSetup!D100),"",FilterSetup!D100)</f>
        <v/>
      </c>
      <c r="F300" s="1" t="str">
        <f>IF(COUNTBLANK(FilterSetup!E100),"",FilterSetup!E100)</f>
        <v/>
      </c>
      <c r="G300" s="1" t="str">
        <f>""</f>
        <v/>
      </c>
      <c r="H300" s="1" t="str">
        <f>IF(COUNTBLANK(FilterSetup!F100),"",MAX(-120,MIN(30,FilterSetup!F100)))</f>
        <v/>
      </c>
    </row>
    <row r="301" spans="2:8" x14ac:dyDescent="0.2">
      <c r="B301" s="1" t="str">
        <f>IF(COUNTBLANK(FilterSetup!C101),"",FilterSetup!C101)</f>
        <v/>
      </c>
      <c r="C301" s="7">
        <v>-80</v>
      </c>
      <c r="D301" s="1" t="str">
        <f>""</f>
        <v/>
      </c>
      <c r="E301" s="1" t="str">
        <f>IF(COUNTBLANK(FilterSetup!D101),"",FilterSetup!D101)</f>
        <v/>
      </c>
      <c r="F301" s="1" t="str">
        <f>IF(COUNTBLANK(FilterSetup!E101),"",FilterSetup!E101)</f>
        <v/>
      </c>
      <c r="G301" s="1" t="str">
        <f>""</f>
        <v/>
      </c>
      <c r="H301" s="1" t="str">
        <f>IF(COUNTBLANK(FilterSetup!F101),"",MAX(-120,MIN(30,FilterSetup!F101)))</f>
        <v/>
      </c>
    </row>
    <row r="302" spans="2:8" x14ac:dyDescent="0.2">
      <c r="B302" s="1" t="str">
        <f>IF(COUNTBLANK(FilterSetup!C102),"",FilterSetup!C102)</f>
        <v/>
      </c>
      <c r="C302" s="7">
        <v>-80</v>
      </c>
      <c r="D302" s="1" t="str">
        <f>""</f>
        <v/>
      </c>
      <c r="E302" s="1" t="str">
        <f>IF(COUNTBLANK(FilterSetup!D102),"",FilterSetup!D102)</f>
        <v/>
      </c>
      <c r="F302" s="1" t="str">
        <f>IF(COUNTBLANK(FilterSetup!E102),"",FilterSetup!E102)</f>
        <v/>
      </c>
      <c r="G302" s="1" t="str">
        <f>""</f>
        <v/>
      </c>
      <c r="H302" s="1" t="str">
        <f>IF(COUNTBLANK(FilterSetup!F102),"",MAX(-120,MIN(30,FilterSetup!F102)))</f>
        <v/>
      </c>
    </row>
    <row r="303" spans="2:8" x14ac:dyDescent="0.2">
      <c r="B303" s="1" t="str">
        <f>IF(COUNTBLANK(FilterSetup!C103),"",FilterSetup!C103)</f>
        <v/>
      </c>
      <c r="C303" s="7">
        <v>-80</v>
      </c>
      <c r="D303" s="1" t="str">
        <f>""</f>
        <v/>
      </c>
      <c r="E303" s="1" t="str">
        <f>IF(COUNTBLANK(FilterSetup!D103),"",FilterSetup!D103)</f>
        <v/>
      </c>
      <c r="F303" s="1" t="str">
        <f>IF(COUNTBLANK(FilterSetup!E103),"",FilterSetup!E103)</f>
        <v/>
      </c>
      <c r="G303" s="1" t="str">
        <f>""</f>
        <v/>
      </c>
      <c r="H303" s="1" t="str">
        <f>IF(COUNTBLANK(FilterSetup!F103),"",MAX(-120,MIN(30,FilterSetup!F103)))</f>
        <v/>
      </c>
    </row>
    <row r="304" spans="2:8" x14ac:dyDescent="0.2">
      <c r="B304" s="1" t="str">
        <f>IF(COUNTBLANK(FilterSetup!C104),"",FilterSetup!C104)</f>
        <v>Chord 3 Filter</v>
      </c>
      <c r="C304" s="7">
        <v>-80</v>
      </c>
      <c r="D304" s="1" t="str">
        <f>""</f>
        <v/>
      </c>
      <c r="E304" s="1">
        <f>IF(COUNTBLANK(FilterSetup!D104),"",FilterSetup!D104)</f>
        <v>6</v>
      </c>
      <c r="F304" s="1">
        <f>IF(COUNTBLANK(FilterSetup!E104),"",FilterSetup!E104)</f>
        <v>200</v>
      </c>
      <c r="G304" s="1" t="str">
        <f>""</f>
        <v/>
      </c>
      <c r="H304" s="1">
        <f>IF(COUNTBLANK(FilterSetup!F104),"",MAX(-120,MIN(30,FilterSetup!F104)))</f>
        <v>-100</v>
      </c>
    </row>
    <row r="305" spans="2:8" x14ac:dyDescent="0.2">
      <c r="B305" s="1" t="str">
        <f>IF(COUNTBLANK(FilterSetup!C105),"",FilterSetup!C105)</f>
        <v/>
      </c>
      <c r="C305" s="7">
        <v>-80</v>
      </c>
      <c r="D305" s="1" t="str">
        <f>""</f>
        <v/>
      </c>
      <c r="E305" s="1">
        <f>IF(COUNTBLANK(FilterSetup!D105),"",FilterSetup!D105)</f>
        <v>6</v>
      </c>
      <c r="F305" s="1">
        <f>IF(COUNTBLANK(FilterSetup!E105),"",FilterSetup!E105)</f>
        <v>450</v>
      </c>
      <c r="G305" s="1" t="str">
        <f>""</f>
        <v/>
      </c>
      <c r="H305" s="1">
        <f>IF(COUNTBLANK(FilterSetup!F105),"",MAX(-120,MIN(30,FilterSetup!F105)))</f>
        <v>-20</v>
      </c>
    </row>
    <row r="306" spans="2:8" x14ac:dyDescent="0.2">
      <c r="B306" s="1" t="str">
        <f>IF(COUNTBLANK(FilterSetup!C106),"",FilterSetup!C106)</f>
        <v/>
      </c>
      <c r="C306" s="7">
        <v>-80</v>
      </c>
      <c r="D306" s="1" t="str">
        <f>""</f>
        <v/>
      </c>
      <c r="E306" s="1">
        <f>IF(COUNTBLANK(FilterSetup!D106),"",FilterSetup!D106)</f>
        <v>6</v>
      </c>
      <c r="F306" s="1">
        <f>IF(COUNTBLANK(FilterSetup!E106),"",FilterSetup!E106)</f>
        <v>760</v>
      </c>
      <c r="G306" s="1" t="str">
        <f>""</f>
        <v/>
      </c>
      <c r="H306" s="1">
        <f>IF(COUNTBLANK(FilterSetup!F106),"",MAX(-120,MIN(30,FilterSetup!F106)))</f>
        <v>-10</v>
      </c>
    </row>
    <row r="307" spans="2:8" x14ac:dyDescent="0.2">
      <c r="B307" s="1" t="str">
        <f>IF(COUNTBLANK(FilterSetup!C107),"",FilterSetup!C107)</f>
        <v/>
      </c>
      <c r="C307" s="7">
        <v>-80</v>
      </c>
      <c r="D307" s="1" t="str">
        <f>""</f>
        <v/>
      </c>
      <c r="E307" s="1">
        <f>IF(COUNTBLANK(FilterSetup!D107),"",FilterSetup!D107)</f>
        <v>6</v>
      </c>
      <c r="F307" s="1">
        <f>IF(COUNTBLANK(FilterSetup!E107),"",FilterSetup!E107)</f>
        <v>790</v>
      </c>
      <c r="G307" s="1" t="str">
        <f>""</f>
        <v/>
      </c>
      <c r="H307" s="1">
        <f>IF(COUNTBLANK(FilterSetup!F107),"",MAX(-120,MIN(30,FilterSetup!F107)))</f>
        <v>-2</v>
      </c>
    </row>
    <row r="308" spans="2:8" x14ac:dyDescent="0.2">
      <c r="B308" s="1" t="str">
        <f>IF(COUNTBLANK(FilterSetup!C108),"",FilterSetup!C108)</f>
        <v/>
      </c>
      <c r="C308" s="7">
        <v>-80</v>
      </c>
      <c r="D308" s="1" t="str">
        <f>""</f>
        <v/>
      </c>
      <c r="E308" s="1">
        <f>IF(COUNTBLANK(FilterSetup!D108),"",FilterSetup!D108)</f>
        <v>6</v>
      </c>
      <c r="F308" s="1">
        <f>IF(COUNTBLANK(FilterSetup!E108),"",FilterSetup!E108)</f>
        <v>840</v>
      </c>
      <c r="G308" s="1" t="str">
        <f>""</f>
        <v/>
      </c>
      <c r="H308" s="1">
        <f>IF(COUNTBLANK(FilterSetup!F108),"",MAX(-120,MIN(30,FilterSetup!F108)))</f>
        <v>0</v>
      </c>
    </row>
    <row r="309" spans="2:8" x14ac:dyDescent="0.2">
      <c r="B309" s="1" t="str">
        <f>IF(COUNTBLANK(FilterSetup!C109),"",FilterSetup!C109)</f>
        <v/>
      </c>
      <c r="C309" s="7">
        <v>-80</v>
      </c>
      <c r="D309" s="1" t="str">
        <f>""</f>
        <v/>
      </c>
      <c r="E309" s="1">
        <f>IF(COUNTBLANK(FilterSetup!D109),"",FilterSetup!D109)</f>
        <v>6</v>
      </c>
      <c r="F309" s="1">
        <f>IF(COUNTBLANK(FilterSetup!E109),"",FilterSetup!E109)</f>
        <v>1210</v>
      </c>
      <c r="G309" s="1" t="str">
        <f>""</f>
        <v/>
      </c>
      <c r="H309" s="1">
        <f>IF(COUNTBLANK(FilterSetup!F109),"",MAX(-120,MIN(30,FilterSetup!F109)))</f>
        <v>0</v>
      </c>
    </row>
    <row r="310" spans="2:8" x14ac:dyDescent="0.2">
      <c r="B310" s="1" t="str">
        <f>IF(COUNTBLANK(FilterSetup!C110),"",FilterSetup!C110)</f>
        <v/>
      </c>
      <c r="C310" s="7">
        <v>-80</v>
      </c>
      <c r="D310" s="1" t="str">
        <f>""</f>
        <v/>
      </c>
      <c r="E310" s="1">
        <f>IF(COUNTBLANK(FilterSetup!D110),"",FilterSetup!D110)</f>
        <v>6</v>
      </c>
      <c r="F310" s="1">
        <f>IF(COUNTBLANK(FilterSetup!E110),"",FilterSetup!E110)</f>
        <v>1250</v>
      </c>
      <c r="G310" s="1" t="str">
        <f>""</f>
        <v/>
      </c>
      <c r="H310" s="1">
        <f>IF(COUNTBLANK(FilterSetup!F110),"",MAX(-120,MIN(30,FilterSetup!F110)))</f>
        <v>-2</v>
      </c>
    </row>
    <row r="311" spans="2:8" x14ac:dyDescent="0.2">
      <c r="B311" s="1" t="str">
        <f>IF(COUNTBLANK(FilterSetup!C111),"",FilterSetup!C111)</f>
        <v/>
      </c>
      <c r="C311" s="7">
        <v>-80</v>
      </c>
      <c r="D311" s="1" t="str">
        <f>""</f>
        <v/>
      </c>
      <c r="E311" s="1">
        <f>IF(COUNTBLANK(FilterSetup!D111),"",FilterSetup!D111)</f>
        <v>6</v>
      </c>
      <c r="F311" s="1">
        <f>IF(COUNTBLANK(FilterSetup!E111),"",FilterSetup!E111)</f>
        <v>1280</v>
      </c>
      <c r="G311" s="1" t="str">
        <f>""</f>
        <v/>
      </c>
      <c r="H311" s="1">
        <f>IF(COUNTBLANK(FilterSetup!F111),"",MAX(-120,MIN(30,FilterSetup!F111)))</f>
        <v>-10</v>
      </c>
    </row>
    <row r="312" spans="2:8" x14ac:dyDescent="0.2">
      <c r="B312" s="1" t="str">
        <f>IF(COUNTBLANK(FilterSetup!C112),"",FilterSetup!C112)</f>
        <v/>
      </c>
      <c r="C312" s="7">
        <v>-80</v>
      </c>
      <c r="D312" s="1" t="str">
        <f>""</f>
        <v/>
      </c>
      <c r="E312" s="1">
        <f>IF(COUNTBLANK(FilterSetup!D112),"",FilterSetup!D112)</f>
        <v>6</v>
      </c>
      <c r="F312" s="1">
        <f>IF(COUNTBLANK(FilterSetup!E112),"",FilterSetup!E112)</f>
        <v>3000</v>
      </c>
      <c r="G312" s="1" t="str">
        <f>""</f>
        <v/>
      </c>
      <c r="H312" s="1">
        <f>IF(COUNTBLANK(FilterSetup!F112),"",MAX(-120,MIN(30,FilterSetup!F112)))</f>
        <v>-20</v>
      </c>
    </row>
    <row r="313" spans="2:8" x14ac:dyDescent="0.2">
      <c r="B313" s="1" t="str">
        <f>IF(COUNTBLANK(FilterSetup!C113),"",FilterSetup!C113)</f>
        <v/>
      </c>
      <c r="C313" s="7">
        <v>-80</v>
      </c>
      <c r="D313" s="1" t="str">
        <f>""</f>
        <v/>
      </c>
      <c r="E313" s="1">
        <f>IF(COUNTBLANK(FilterSetup!D113),"",FilterSetup!D113)</f>
        <v>6</v>
      </c>
      <c r="F313" s="1">
        <f>IF(COUNTBLANK(FilterSetup!E113),"",FilterSetup!E113)</f>
        <v>4000</v>
      </c>
      <c r="G313" s="1" t="str">
        <f>""</f>
        <v/>
      </c>
      <c r="H313" s="1">
        <f>IF(COUNTBLANK(FilterSetup!F113),"",MAX(-120,MIN(30,FilterSetup!F113)))</f>
        <v>-100</v>
      </c>
    </row>
    <row r="314" spans="2:8" x14ac:dyDescent="0.2">
      <c r="B314" s="1" t="str">
        <f>IF(COUNTBLANK(FilterSetup!C114),"",FilterSetup!C114)</f>
        <v/>
      </c>
      <c r="C314" s="7">
        <v>-80</v>
      </c>
      <c r="D314" s="1" t="str">
        <f>""</f>
        <v/>
      </c>
      <c r="E314" s="1" t="str">
        <f>IF(COUNTBLANK(FilterSetup!D114),"",FilterSetup!D114)</f>
        <v/>
      </c>
      <c r="F314" s="1" t="str">
        <f>IF(COUNTBLANK(FilterSetup!E114),"",FilterSetup!E114)</f>
        <v/>
      </c>
      <c r="G314" s="1" t="str">
        <f>""</f>
        <v/>
      </c>
      <c r="H314" s="1" t="str">
        <f>IF(COUNTBLANK(FilterSetup!F114),"",MAX(-120,MIN(30,FilterSetup!F114)))</f>
        <v/>
      </c>
    </row>
    <row r="315" spans="2:8" x14ac:dyDescent="0.2">
      <c r="B315" s="1" t="str">
        <f>IF(COUNTBLANK(FilterSetup!C115),"",FilterSetup!C115)</f>
        <v/>
      </c>
      <c r="C315" s="7">
        <v>-80</v>
      </c>
      <c r="D315" s="1" t="str">
        <f>""</f>
        <v/>
      </c>
      <c r="E315" s="1" t="str">
        <f>IF(COUNTBLANK(FilterSetup!D115),"",FilterSetup!D115)</f>
        <v/>
      </c>
      <c r="F315" s="1" t="str">
        <f>IF(COUNTBLANK(FilterSetup!E115),"",FilterSetup!E115)</f>
        <v/>
      </c>
      <c r="G315" s="1" t="str">
        <f>""</f>
        <v/>
      </c>
      <c r="H315" s="1" t="str">
        <f>IF(COUNTBLANK(FilterSetup!F115),"",MAX(-120,MIN(30,FilterSetup!F115)))</f>
        <v/>
      </c>
    </row>
    <row r="316" spans="2:8" x14ac:dyDescent="0.2">
      <c r="B316" s="1" t="str">
        <f>IF(COUNTBLANK(FilterSetup!C116),"",FilterSetup!C116)</f>
        <v/>
      </c>
      <c r="C316" s="7">
        <v>-80</v>
      </c>
      <c r="D316" s="1" t="str">
        <f>""</f>
        <v/>
      </c>
      <c r="E316" s="1" t="str">
        <f>IF(COUNTBLANK(FilterSetup!D116),"",FilterSetup!D116)</f>
        <v/>
      </c>
      <c r="F316" s="1" t="str">
        <f>IF(COUNTBLANK(FilterSetup!E116),"",FilterSetup!E116)</f>
        <v/>
      </c>
      <c r="G316" s="1" t="str">
        <f>""</f>
        <v/>
      </c>
      <c r="H316" s="1" t="str">
        <f>IF(COUNTBLANK(FilterSetup!F116),"",MAX(-120,MIN(30,FilterSetup!F116)))</f>
        <v/>
      </c>
    </row>
    <row r="317" spans="2:8" x14ac:dyDescent="0.2">
      <c r="B317" s="1" t="str">
        <f>IF(COUNTBLANK(FilterSetup!C117),"",FilterSetup!C117)</f>
        <v/>
      </c>
      <c r="C317" s="7">
        <v>-80</v>
      </c>
      <c r="D317" s="1" t="str">
        <f>""</f>
        <v/>
      </c>
      <c r="E317" s="1" t="str">
        <f>IF(COUNTBLANK(FilterSetup!D117),"",FilterSetup!D117)</f>
        <v/>
      </c>
      <c r="F317" s="1" t="str">
        <f>IF(COUNTBLANK(FilterSetup!E117),"",FilterSetup!E117)</f>
        <v/>
      </c>
      <c r="G317" s="1" t="str">
        <f>""</f>
        <v/>
      </c>
      <c r="H317" s="1" t="str">
        <f>IF(COUNTBLANK(FilterSetup!F117),"",MAX(-120,MIN(30,FilterSetup!F117)))</f>
        <v/>
      </c>
    </row>
    <row r="318" spans="2:8" x14ac:dyDescent="0.2">
      <c r="B318" s="1" t="str">
        <f>IF(COUNTBLANK(FilterSetup!C118),"",FilterSetup!C118)</f>
        <v/>
      </c>
      <c r="C318" s="7">
        <v>-80</v>
      </c>
      <c r="D318" s="1" t="str">
        <f>""</f>
        <v/>
      </c>
      <c r="E318" s="1" t="str">
        <f>IF(COUNTBLANK(FilterSetup!D118),"",FilterSetup!D118)</f>
        <v/>
      </c>
      <c r="F318" s="1" t="str">
        <f>IF(COUNTBLANK(FilterSetup!E118),"",FilterSetup!E118)</f>
        <v/>
      </c>
      <c r="G318" s="1" t="str">
        <f>""</f>
        <v/>
      </c>
      <c r="H318" s="1" t="str">
        <f>IF(COUNTBLANK(FilterSetup!F118),"",MAX(-120,MIN(30,FilterSetup!F118)))</f>
        <v/>
      </c>
    </row>
    <row r="319" spans="2:8" x14ac:dyDescent="0.2">
      <c r="B319" s="1" t="str">
        <f>IF(COUNTBLANK(FilterSetup!C119),"",FilterSetup!C119)</f>
        <v/>
      </c>
      <c r="C319" s="7">
        <v>-80</v>
      </c>
      <c r="D319" s="1" t="str">
        <f>""</f>
        <v/>
      </c>
      <c r="E319" s="1" t="str">
        <f>IF(COUNTBLANK(FilterSetup!D119),"",FilterSetup!D119)</f>
        <v/>
      </c>
      <c r="F319" s="1" t="str">
        <f>IF(COUNTBLANK(FilterSetup!E119),"",FilterSetup!E119)</f>
        <v/>
      </c>
      <c r="G319" s="1" t="str">
        <f>""</f>
        <v/>
      </c>
      <c r="H319" s="1" t="str">
        <f>IF(COUNTBLANK(FilterSetup!F119),"",MAX(-120,MIN(30,FilterSetup!F119)))</f>
        <v/>
      </c>
    </row>
    <row r="320" spans="2:8" x14ac:dyDescent="0.2">
      <c r="B320" s="1" t="str">
        <f>IF(COUNTBLANK(FilterSetup!C120),"",FilterSetup!C120)</f>
        <v/>
      </c>
      <c r="C320" s="7">
        <v>-80</v>
      </c>
      <c r="D320" s="1" t="str">
        <f>""</f>
        <v/>
      </c>
      <c r="E320" s="1" t="str">
        <f>IF(COUNTBLANK(FilterSetup!D120),"",FilterSetup!D120)</f>
        <v/>
      </c>
      <c r="F320" s="1" t="str">
        <f>IF(COUNTBLANK(FilterSetup!E120),"",FilterSetup!E120)</f>
        <v/>
      </c>
      <c r="G320" s="1" t="str">
        <f>""</f>
        <v/>
      </c>
      <c r="H320" s="1" t="str">
        <f>IF(COUNTBLANK(FilterSetup!F120),"",MAX(-120,MIN(30,FilterSetup!F120)))</f>
        <v/>
      </c>
    </row>
    <row r="321" spans="2:8" x14ac:dyDescent="0.2">
      <c r="B321" s="1" t="str">
        <f>IF(COUNTBLANK(FilterSetup!C121),"",FilterSetup!C121)</f>
        <v/>
      </c>
      <c r="C321" s="7">
        <v>-80</v>
      </c>
      <c r="D321" s="1" t="str">
        <f>""</f>
        <v/>
      </c>
      <c r="E321" s="1" t="str">
        <f>IF(COUNTBLANK(FilterSetup!D121),"",FilterSetup!D121)</f>
        <v/>
      </c>
      <c r="F321" s="1" t="str">
        <f>IF(COUNTBLANK(FilterSetup!E121),"",FilterSetup!E121)</f>
        <v/>
      </c>
      <c r="G321" s="1" t="str">
        <f>""</f>
        <v/>
      </c>
      <c r="H321" s="1" t="str">
        <f>IF(COUNTBLANK(FilterSetup!F121),"",MAX(-120,MIN(30,FilterSetup!F121)))</f>
        <v/>
      </c>
    </row>
    <row r="322" spans="2:8" x14ac:dyDescent="0.2">
      <c r="B322" s="1" t="str">
        <f>IF(COUNTBLANK(FilterSetup!C122),"",FilterSetup!C122)</f>
        <v/>
      </c>
      <c r="C322" s="7">
        <v>-80</v>
      </c>
      <c r="D322" s="1" t="str">
        <f>""</f>
        <v/>
      </c>
      <c r="E322" s="1" t="str">
        <f>IF(COUNTBLANK(FilterSetup!D122),"",FilterSetup!D122)</f>
        <v/>
      </c>
      <c r="F322" s="1" t="str">
        <f>IF(COUNTBLANK(FilterSetup!E122),"",FilterSetup!E122)</f>
        <v/>
      </c>
      <c r="G322" s="1" t="str">
        <f>""</f>
        <v/>
      </c>
      <c r="H322" s="1" t="str">
        <f>IF(COUNTBLANK(FilterSetup!F122),"",MAX(-120,MIN(30,FilterSetup!F122)))</f>
        <v/>
      </c>
    </row>
    <row r="323" spans="2:8" x14ac:dyDescent="0.2">
      <c r="B323" s="1" t="str">
        <f>IF(COUNTBLANK(FilterSetup!C123),"",FilterSetup!C123)</f>
        <v/>
      </c>
      <c r="C323" s="7">
        <v>-80</v>
      </c>
      <c r="D323" s="1" t="str">
        <f>""</f>
        <v/>
      </c>
      <c r="E323" s="1" t="str">
        <f>IF(COUNTBLANK(FilterSetup!D123),"",FilterSetup!D123)</f>
        <v/>
      </c>
      <c r="F323" s="1" t="str">
        <f>IF(COUNTBLANK(FilterSetup!E123),"",FilterSetup!E123)</f>
        <v/>
      </c>
      <c r="G323" s="1" t="str">
        <f>""</f>
        <v/>
      </c>
      <c r="H323" s="1" t="str">
        <f>IF(COUNTBLANK(FilterSetup!F123),"",MAX(-120,MIN(30,FilterSetup!F123)))</f>
        <v/>
      </c>
    </row>
    <row r="324" spans="2:8" x14ac:dyDescent="0.2">
      <c r="B324" s="1" t="str">
        <f>IF(COUNTBLANK(FilterSetup!C124),"",FilterSetup!C124)</f>
        <v>Xylophone Filter</v>
      </c>
      <c r="C324" s="7">
        <v>-80</v>
      </c>
      <c r="D324" s="1" t="str">
        <f>""</f>
        <v/>
      </c>
      <c r="E324" s="1">
        <f>IF(COUNTBLANK(FilterSetup!D124),"",FilterSetup!D124)</f>
        <v>7</v>
      </c>
      <c r="F324" s="1">
        <f>IF(COUNTBLANK(FilterSetup!E124),"",FilterSetup!E124)</f>
        <v>400</v>
      </c>
      <c r="G324" s="1" t="str">
        <f>""</f>
        <v/>
      </c>
      <c r="H324" s="1">
        <f>IF(COUNTBLANK(FilterSetup!F124),"",MAX(-120,MIN(30,FilterSetup!F124)))</f>
        <v>-100</v>
      </c>
    </row>
    <row r="325" spans="2:8" x14ac:dyDescent="0.2">
      <c r="B325" s="1" t="str">
        <f>IF(COUNTBLANK(FilterSetup!C125),"",FilterSetup!C125)</f>
        <v/>
      </c>
      <c r="C325" s="7">
        <v>-80</v>
      </c>
      <c r="D325" s="1" t="str">
        <f>""</f>
        <v/>
      </c>
      <c r="E325" s="1">
        <f>IF(COUNTBLANK(FilterSetup!D125),"",FilterSetup!D125)</f>
        <v>7</v>
      </c>
      <c r="F325" s="1">
        <f>IF(COUNTBLANK(FilterSetup!E125),"",FilterSetup!E125)</f>
        <v>1150</v>
      </c>
      <c r="G325" s="1" t="str">
        <f>""</f>
        <v/>
      </c>
      <c r="H325" s="1">
        <f>IF(COUNTBLANK(FilterSetup!F125),"",MAX(-120,MIN(30,FilterSetup!F125)))</f>
        <v>-10</v>
      </c>
    </row>
    <row r="326" spans="2:8" x14ac:dyDescent="0.2">
      <c r="B326" s="1" t="str">
        <f>IF(COUNTBLANK(FilterSetup!C126),"",FilterSetup!C126)</f>
        <v/>
      </c>
      <c r="C326" s="7">
        <v>-80</v>
      </c>
      <c r="D326" s="1" t="str">
        <f>""</f>
        <v/>
      </c>
      <c r="E326" s="1">
        <f>IF(COUNTBLANK(FilterSetup!D126),"",FilterSetup!D126)</f>
        <v>7</v>
      </c>
      <c r="F326" s="1">
        <f>IF(COUNTBLANK(FilterSetup!E126),"",FilterSetup!E126)</f>
        <v>1200</v>
      </c>
      <c r="G326" s="1" t="str">
        <f>""</f>
        <v/>
      </c>
      <c r="H326" s="1">
        <f>IF(COUNTBLANK(FilterSetup!F126),"",MAX(-120,MIN(30,FilterSetup!F126)))</f>
        <v>-2</v>
      </c>
    </row>
    <row r="327" spans="2:8" x14ac:dyDescent="0.2">
      <c r="B327" s="1" t="str">
        <f>IF(COUNTBLANK(FilterSetup!C127),"",FilterSetup!C127)</f>
        <v/>
      </c>
      <c r="C327" s="7">
        <v>-80</v>
      </c>
      <c r="D327" s="1" t="str">
        <f>""</f>
        <v/>
      </c>
      <c r="E327" s="1">
        <f>IF(COUNTBLANK(FilterSetup!D127),"",FilterSetup!D127)</f>
        <v>7</v>
      </c>
      <c r="F327" s="1">
        <f>IF(COUNTBLANK(FilterSetup!E127),"",FilterSetup!E127)</f>
        <v>1240</v>
      </c>
      <c r="G327" s="1" t="str">
        <f>""</f>
        <v/>
      </c>
      <c r="H327" s="1">
        <f>IF(COUNTBLANK(FilterSetup!F127),"",MAX(-120,MIN(30,FilterSetup!F127)))</f>
        <v>0</v>
      </c>
    </row>
    <row r="328" spans="2:8" x14ac:dyDescent="0.2">
      <c r="B328" s="1" t="str">
        <f>IF(COUNTBLANK(FilterSetup!C128),"",FilterSetup!C128)</f>
        <v/>
      </c>
      <c r="C328" s="7">
        <v>-80</v>
      </c>
      <c r="D328" s="1" t="str">
        <f>""</f>
        <v/>
      </c>
      <c r="E328" s="1">
        <f>IF(COUNTBLANK(FilterSetup!D128),"",FilterSetup!D128)</f>
        <v>7</v>
      </c>
      <c r="F328" s="1">
        <f>IF(COUNTBLANK(FilterSetup!E128),"",FilterSetup!E128)</f>
        <v>2350</v>
      </c>
      <c r="G328" s="1" t="str">
        <f>""</f>
        <v/>
      </c>
      <c r="H328" s="1">
        <f>IF(COUNTBLANK(FilterSetup!F128),"",MAX(-120,MIN(30,FilterSetup!F128)))</f>
        <v>0</v>
      </c>
    </row>
    <row r="329" spans="2:8" x14ac:dyDescent="0.2">
      <c r="B329" s="1" t="str">
        <f>IF(COUNTBLANK(FilterSetup!C129),"",FilterSetup!C129)</f>
        <v/>
      </c>
      <c r="C329" s="7">
        <v>-80</v>
      </c>
      <c r="D329" s="1" t="str">
        <f>""</f>
        <v/>
      </c>
      <c r="E329" s="1">
        <f>IF(COUNTBLANK(FilterSetup!D129),"",FilterSetup!D129)</f>
        <v>7</v>
      </c>
      <c r="F329" s="1">
        <f>IF(COUNTBLANK(FilterSetup!E129),"",FilterSetup!E129)</f>
        <v>2500</v>
      </c>
      <c r="G329" s="1" t="str">
        <f>""</f>
        <v/>
      </c>
      <c r="H329" s="1">
        <f>IF(COUNTBLANK(FilterSetup!F129),"",MAX(-120,MIN(30,FilterSetup!F129)))</f>
        <v>-2</v>
      </c>
    </row>
    <row r="330" spans="2:8" x14ac:dyDescent="0.2">
      <c r="B330" s="1" t="str">
        <f>IF(COUNTBLANK(FilterSetup!C130),"",FilterSetup!C130)</f>
        <v/>
      </c>
      <c r="C330" s="7">
        <v>-80</v>
      </c>
      <c r="D330" s="1" t="str">
        <f>""</f>
        <v/>
      </c>
      <c r="E330" s="1">
        <f>IF(COUNTBLANK(FilterSetup!D130),"",FilterSetup!D130)</f>
        <v>7</v>
      </c>
      <c r="F330" s="1">
        <f>IF(COUNTBLANK(FilterSetup!E130),"",FilterSetup!E130)</f>
        <v>2600</v>
      </c>
      <c r="G330" s="1" t="str">
        <f>""</f>
        <v/>
      </c>
      <c r="H330" s="1">
        <f>IF(COUNTBLANK(FilterSetup!F130),"",MAX(-120,MIN(30,FilterSetup!F130)))</f>
        <v>-8</v>
      </c>
    </row>
    <row r="331" spans="2:8" x14ac:dyDescent="0.2">
      <c r="B331" s="1" t="str">
        <f>IF(COUNTBLANK(FilterSetup!C131),"",FilterSetup!C131)</f>
        <v/>
      </c>
      <c r="C331" s="7">
        <v>-80</v>
      </c>
      <c r="D331" s="1" t="str">
        <f>""</f>
        <v/>
      </c>
      <c r="E331" s="1">
        <f>IF(COUNTBLANK(FilterSetup!D131),"",FilterSetup!D131)</f>
        <v>7</v>
      </c>
      <c r="F331" s="1">
        <f>IF(COUNTBLANK(FilterSetup!E131),"",FilterSetup!E131)</f>
        <v>6000</v>
      </c>
      <c r="G331" s="1" t="str">
        <f>""</f>
        <v/>
      </c>
      <c r="H331" s="1">
        <f>IF(COUNTBLANK(FilterSetup!F131),"",MAX(-120,MIN(30,FilterSetup!F131)))</f>
        <v>-8</v>
      </c>
    </row>
    <row r="332" spans="2:8" x14ac:dyDescent="0.2">
      <c r="B332" s="1" t="str">
        <f>IF(COUNTBLANK(FilterSetup!C132),"",FilterSetup!C132)</f>
        <v/>
      </c>
      <c r="C332" s="7">
        <v>-80</v>
      </c>
      <c r="D332" s="1" t="str">
        <f>""</f>
        <v/>
      </c>
      <c r="E332" s="1">
        <f>IF(COUNTBLANK(FilterSetup!D132),"",FilterSetup!D132)</f>
        <v>7</v>
      </c>
      <c r="F332" s="1">
        <f>IF(COUNTBLANK(FilterSetup!E132),"",FilterSetup!E132)</f>
        <v>6500</v>
      </c>
      <c r="G332" s="1" t="str">
        <f>""</f>
        <v/>
      </c>
      <c r="H332" s="1">
        <f>IF(COUNTBLANK(FilterSetup!F132),"",MAX(-120,MIN(30,FilterSetup!F132)))</f>
        <v>0</v>
      </c>
    </row>
    <row r="333" spans="2:8" x14ac:dyDescent="0.2">
      <c r="B333" s="1" t="str">
        <f>IF(COUNTBLANK(FilterSetup!C133),"",FilterSetup!C133)</f>
        <v/>
      </c>
      <c r="C333" s="7">
        <v>-80</v>
      </c>
      <c r="D333" s="1" t="str">
        <f>""</f>
        <v/>
      </c>
      <c r="E333" s="1">
        <f>IF(COUNTBLANK(FilterSetup!D133),"",FilterSetup!D133)</f>
        <v>7</v>
      </c>
      <c r="F333" s="1">
        <f>IF(COUNTBLANK(FilterSetup!E133),"",FilterSetup!E133)</f>
        <v>15500</v>
      </c>
      <c r="G333" s="1" t="str">
        <f>""</f>
        <v/>
      </c>
      <c r="H333" s="1">
        <f>IF(COUNTBLANK(FilterSetup!F133),"",MAX(-120,MIN(30,FilterSetup!F133)))</f>
        <v>0</v>
      </c>
    </row>
    <row r="334" spans="2:8" x14ac:dyDescent="0.2">
      <c r="B334" s="1" t="str">
        <f>IF(COUNTBLANK(FilterSetup!C134),"",FilterSetup!C134)</f>
        <v/>
      </c>
      <c r="C334" s="7">
        <v>-80</v>
      </c>
      <c r="D334" s="1" t="str">
        <f>""</f>
        <v/>
      </c>
      <c r="E334" s="1">
        <f>IF(COUNTBLANK(FilterSetup!D134),"",FilterSetup!D134)</f>
        <v>7</v>
      </c>
      <c r="F334" s="1">
        <f>IF(COUNTBLANK(FilterSetup!E134),"",FilterSetup!E134)</f>
        <v>17000</v>
      </c>
      <c r="G334" s="1" t="str">
        <f>""</f>
        <v/>
      </c>
      <c r="H334" s="1">
        <f>IF(COUNTBLANK(FilterSetup!F134),"",MAX(-120,MIN(30,FilterSetup!F134)))</f>
        <v>-5</v>
      </c>
    </row>
    <row r="335" spans="2:8" x14ac:dyDescent="0.2">
      <c r="B335" s="1" t="str">
        <f>IF(COUNTBLANK(FilterSetup!C135),"",FilterSetup!C135)</f>
        <v/>
      </c>
      <c r="C335" s="7">
        <v>-80</v>
      </c>
      <c r="D335" s="1" t="str">
        <f>""</f>
        <v/>
      </c>
      <c r="E335" s="1">
        <f>IF(COUNTBLANK(FilterSetup!D135),"",FilterSetup!D135)</f>
        <v>7</v>
      </c>
      <c r="F335" s="1">
        <f>IF(COUNTBLANK(FilterSetup!E135),"",FilterSetup!E135)</f>
        <v>20000</v>
      </c>
      <c r="G335" s="1" t="str">
        <f>""</f>
        <v/>
      </c>
      <c r="H335" s="1">
        <f>IF(COUNTBLANK(FilterSetup!F135),"",MAX(-120,MIN(30,FilterSetup!F135)))</f>
        <v>-100</v>
      </c>
    </row>
    <row r="336" spans="2:8" x14ac:dyDescent="0.2">
      <c r="B336" s="1" t="str">
        <f>IF(COUNTBLANK(FilterSetup!C136),"",FilterSetup!C136)</f>
        <v/>
      </c>
      <c r="C336" s="7">
        <v>-80</v>
      </c>
      <c r="D336" s="1" t="str">
        <f>""</f>
        <v/>
      </c>
      <c r="E336" s="1" t="str">
        <f>IF(COUNTBLANK(FilterSetup!D136),"",FilterSetup!D136)</f>
        <v/>
      </c>
      <c r="F336" s="1" t="str">
        <f>IF(COUNTBLANK(FilterSetup!E136),"",FilterSetup!E136)</f>
        <v/>
      </c>
      <c r="G336" s="1" t="str">
        <f>""</f>
        <v/>
      </c>
      <c r="H336" s="1" t="str">
        <f>IF(COUNTBLANK(FilterSetup!F136),"",MAX(-120,MIN(30,FilterSetup!F136)))</f>
        <v/>
      </c>
    </row>
    <row r="337" spans="2:8" x14ac:dyDescent="0.2">
      <c r="B337" s="1" t="str">
        <f>IF(COUNTBLANK(FilterSetup!C137),"",FilterSetup!C137)</f>
        <v/>
      </c>
      <c r="C337" s="7">
        <v>-80</v>
      </c>
      <c r="D337" s="1" t="str">
        <f>""</f>
        <v/>
      </c>
      <c r="E337" s="1" t="str">
        <f>IF(COUNTBLANK(FilterSetup!D137),"",FilterSetup!D137)</f>
        <v/>
      </c>
      <c r="F337" s="1" t="str">
        <f>IF(COUNTBLANK(FilterSetup!E137),"",FilterSetup!E137)</f>
        <v/>
      </c>
      <c r="G337" s="1" t="str">
        <f>""</f>
        <v/>
      </c>
      <c r="H337" s="1" t="str">
        <f>IF(COUNTBLANK(FilterSetup!F137),"",MAX(-120,MIN(30,FilterSetup!F137)))</f>
        <v/>
      </c>
    </row>
    <row r="338" spans="2:8" x14ac:dyDescent="0.2">
      <c r="B338" s="1" t="str">
        <f>IF(COUNTBLANK(FilterSetup!C138),"",FilterSetup!C138)</f>
        <v/>
      </c>
      <c r="C338" s="7">
        <v>-80</v>
      </c>
      <c r="D338" s="1" t="str">
        <f>""</f>
        <v/>
      </c>
      <c r="E338" s="1" t="str">
        <f>IF(COUNTBLANK(FilterSetup!D138),"",FilterSetup!D138)</f>
        <v/>
      </c>
      <c r="F338" s="1" t="str">
        <f>IF(COUNTBLANK(FilterSetup!E138),"",FilterSetup!E138)</f>
        <v/>
      </c>
      <c r="G338" s="1" t="str">
        <f>""</f>
        <v/>
      </c>
      <c r="H338" s="1" t="str">
        <f>IF(COUNTBLANK(FilterSetup!F138),"",MAX(-120,MIN(30,FilterSetup!F138)))</f>
        <v/>
      </c>
    </row>
    <row r="339" spans="2:8" x14ac:dyDescent="0.2">
      <c r="B339" s="1" t="str">
        <f>IF(COUNTBLANK(FilterSetup!C139),"",FilterSetup!C139)</f>
        <v/>
      </c>
      <c r="C339" s="7">
        <v>-80</v>
      </c>
      <c r="D339" s="1" t="str">
        <f>""</f>
        <v/>
      </c>
      <c r="E339" s="1" t="str">
        <f>IF(COUNTBLANK(FilterSetup!D139),"",FilterSetup!D139)</f>
        <v/>
      </c>
      <c r="F339" s="1" t="str">
        <f>IF(COUNTBLANK(FilterSetup!E139),"",FilterSetup!E139)</f>
        <v/>
      </c>
      <c r="G339" s="1" t="str">
        <f>""</f>
        <v/>
      </c>
      <c r="H339" s="1" t="str">
        <f>IF(COUNTBLANK(FilterSetup!F139),"",MAX(-120,MIN(30,FilterSetup!F139)))</f>
        <v/>
      </c>
    </row>
    <row r="340" spans="2:8" x14ac:dyDescent="0.2">
      <c r="B340" s="1" t="str">
        <f>IF(COUNTBLANK(FilterSetup!C140),"",FilterSetup!C140)</f>
        <v/>
      </c>
      <c r="C340" s="7">
        <v>-80</v>
      </c>
      <c r="D340" s="1" t="str">
        <f>""</f>
        <v/>
      </c>
      <c r="E340" s="1" t="str">
        <f>IF(COUNTBLANK(FilterSetup!D140),"",FilterSetup!D140)</f>
        <v/>
      </c>
      <c r="F340" s="1" t="str">
        <f>IF(COUNTBLANK(FilterSetup!E140),"",FilterSetup!E140)</f>
        <v/>
      </c>
      <c r="G340" s="1" t="str">
        <f>""</f>
        <v/>
      </c>
      <c r="H340" s="1" t="str">
        <f>IF(COUNTBLANK(FilterSetup!F140),"",MAX(-120,MIN(30,FilterSetup!F140)))</f>
        <v/>
      </c>
    </row>
    <row r="341" spans="2:8" x14ac:dyDescent="0.2">
      <c r="B341" s="1" t="str">
        <f>IF(COUNTBLANK(FilterSetup!C141),"",FilterSetup!C141)</f>
        <v/>
      </c>
      <c r="C341" s="7">
        <v>-80</v>
      </c>
      <c r="D341" s="1" t="str">
        <f>""</f>
        <v/>
      </c>
      <c r="E341" s="1" t="str">
        <f>IF(COUNTBLANK(FilterSetup!D141),"",FilterSetup!D141)</f>
        <v/>
      </c>
      <c r="F341" s="1" t="str">
        <f>IF(COUNTBLANK(FilterSetup!E141),"",FilterSetup!E141)</f>
        <v/>
      </c>
      <c r="G341" s="1" t="str">
        <f>""</f>
        <v/>
      </c>
      <c r="H341" s="1" t="str">
        <f>IF(COUNTBLANK(FilterSetup!F141),"",MAX(-120,MIN(30,FilterSetup!F141)))</f>
        <v/>
      </c>
    </row>
    <row r="342" spans="2:8" x14ac:dyDescent="0.2">
      <c r="B342" s="1" t="str">
        <f>IF(COUNTBLANK(FilterSetup!C142),"",FilterSetup!C142)</f>
        <v/>
      </c>
      <c r="C342" s="7">
        <v>-80</v>
      </c>
      <c r="D342" s="1" t="str">
        <f>""</f>
        <v/>
      </c>
      <c r="E342" s="1" t="str">
        <f>IF(COUNTBLANK(FilterSetup!D142),"",FilterSetup!D142)</f>
        <v/>
      </c>
      <c r="F342" s="1" t="str">
        <f>IF(COUNTBLANK(FilterSetup!E142),"",FilterSetup!E142)</f>
        <v/>
      </c>
      <c r="G342" s="1" t="str">
        <f>""</f>
        <v/>
      </c>
      <c r="H342" s="1" t="str">
        <f>IF(COUNTBLANK(FilterSetup!F142),"",MAX(-120,MIN(30,FilterSetup!F142)))</f>
        <v/>
      </c>
    </row>
    <row r="343" spans="2:8" x14ac:dyDescent="0.2">
      <c r="B343" s="1" t="str">
        <f>IF(COUNTBLANK(FilterSetup!C143),"",FilterSetup!C143)</f>
        <v/>
      </c>
      <c r="C343" s="7">
        <v>-80</v>
      </c>
      <c r="D343" s="1" t="str">
        <f>""</f>
        <v/>
      </c>
      <c r="E343" s="1" t="str">
        <f>IF(COUNTBLANK(FilterSetup!D143),"",FilterSetup!D143)</f>
        <v/>
      </c>
      <c r="F343" s="1" t="str">
        <f>IF(COUNTBLANK(FilterSetup!E143),"",FilterSetup!E143)</f>
        <v/>
      </c>
      <c r="G343" s="1" t="str">
        <f>""</f>
        <v/>
      </c>
      <c r="H343" s="1" t="str">
        <f>IF(COUNTBLANK(FilterSetup!F143),"",MAX(-120,MIN(30,FilterSetup!F143)))</f>
        <v/>
      </c>
    </row>
    <row r="344" spans="2:8" x14ac:dyDescent="0.2">
      <c r="B344" s="1" t="str">
        <f>IF(COUNTBLANK(FilterSetup!C144),"",FilterSetup!C144)</f>
        <v/>
      </c>
      <c r="C344" s="7">
        <v>-80</v>
      </c>
      <c r="D344" s="1" t="str">
        <f>""</f>
        <v/>
      </c>
      <c r="E344" s="1" t="str">
        <f>IF(COUNTBLANK(FilterSetup!D144),"",FilterSetup!D144)</f>
        <v/>
      </c>
      <c r="F344" s="1" t="str">
        <f>IF(COUNTBLANK(FilterSetup!E144),"",FilterSetup!E144)</f>
        <v/>
      </c>
      <c r="G344" s="1" t="str">
        <f>""</f>
        <v/>
      </c>
      <c r="H344" s="1" t="str">
        <f>IF(COUNTBLANK(FilterSetup!F144),"",MAX(-120,MIN(30,FilterSetup!F144)))</f>
        <v/>
      </c>
    </row>
    <row r="345" spans="2:8" x14ac:dyDescent="0.2">
      <c r="B345" s="1" t="str">
        <f>IF(COUNTBLANK(FilterSetup!C145),"",FilterSetup!C145)</f>
        <v/>
      </c>
      <c r="C345" s="7">
        <v>-80</v>
      </c>
      <c r="D345" s="1" t="str">
        <f>""</f>
        <v/>
      </c>
      <c r="E345" s="1" t="str">
        <f>IF(COUNTBLANK(FilterSetup!D145),"",FilterSetup!D145)</f>
        <v/>
      </c>
      <c r="F345" s="1" t="str">
        <f>IF(COUNTBLANK(FilterSetup!E145),"",FilterSetup!E145)</f>
        <v/>
      </c>
      <c r="G345" s="1" t="str">
        <f>""</f>
        <v/>
      </c>
      <c r="H345" s="1" t="str">
        <f>IF(COUNTBLANK(FilterSetup!F145),"",MAX(-120,MIN(30,FilterSetup!F145)))</f>
        <v/>
      </c>
    </row>
    <row r="346" spans="2:8" x14ac:dyDescent="0.2">
      <c r="B346" s="1" t="str">
        <f>IF(COUNTBLANK(FilterSetup!C146),"",FilterSetup!C146)</f>
        <v/>
      </c>
      <c r="C346" s="7">
        <v>-80</v>
      </c>
      <c r="D346" s="1" t="str">
        <f>""</f>
        <v/>
      </c>
      <c r="E346" s="1" t="str">
        <f>IF(COUNTBLANK(FilterSetup!D146),"",FilterSetup!D146)</f>
        <v/>
      </c>
      <c r="F346" s="1" t="str">
        <f>IF(COUNTBLANK(FilterSetup!E146),"",FilterSetup!E146)</f>
        <v/>
      </c>
      <c r="G346" s="1" t="str">
        <f>""</f>
        <v/>
      </c>
      <c r="H346" s="1" t="str">
        <f>IF(COUNTBLANK(FilterSetup!F146),"",MAX(-120,MIN(30,FilterSetup!F146)))</f>
        <v/>
      </c>
    </row>
    <row r="347" spans="2:8" x14ac:dyDescent="0.2">
      <c r="B347" s="1" t="str">
        <f>IF(COUNTBLANK(FilterSetup!C147),"",FilterSetup!C147)</f>
        <v/>
      </c>
      <c r="C347" s="7">
        <v>-80</v>
      </c>
      <c r="D347" s="1" t="str">
        <f>""</f>
        <v/>
      </c>
      <c r="E347" s="1" t="str">
        <f>IF(COUNTBLANK(FilterSetup!D147),"",FilterSetup!D147)</f>
        <v/>
      </c>
      <c r="F347" s="1" t="str">
        <f>IF(COUNTBLANK(FilterSetup!E147),"",FilterSetup!E147)</f>
        <v/>
      </c>
      <c r="G347" s="1" t="str">
        <f>""</f>
        <v/>
      </c>
      <c r="H347" s="1" t="str">
        <f>IF(COUNTBLANK(FilterSetup!F147),"",MAX(-120,MIN(30,FilterSetup!F147)))</f>
        <v/>
      </c>
    </row>
    <row r="348" spans="2:8" x14ac:dyDescent="0.2">
      <c r="B348" s="1" t="str">
        <f>IF(COUNTBLANK(FilterSetup!C148),"",FilterSetup!C148)</f>
        <v/>
      </c>
      <c r="C348" s="7">
        <v>-80</v>
      </c>
      <c r="D348" s="1" t="str">
        <f>""</f>
        <v/>
      </c>
      <c r="E348" s="1" t="str">
        <f>IF(COUNTBLANK(FilterSetup!D148),"",FilterSetup!D148)</f>
        <v/>
      </c>
      <c r="F348" s="1" t="str">
        <f>IF(COUNTBLANK(FilterSetup!E148),"",FilterSetup!E148)</f>
        <v/>
      </c>
      <c r="G348" s="1" t="str">
        <f>""</f>
        <v/>
      </c>
      <c r="H348" s="1" t="str">
        <f>IF(COUNTBLANK(FilterSetup!F148),"",MAX(-120,MIN(30,FilterSetup!F148)))</f>
        <v/>
      </c>
    </row>
    <row r="349" spans="2:8" x14ac:dyDescent="0.2">
      <c r="B349" s="1" t="str">
        <f>IF(COUNTBLANK(FilterSetup!C149),"",FilterSetup!C149)</f>
        <v/>
      </c>
      <c r="C349" s="7">
        <v>-80</v>
      </c>
      <c r="D349" s="1" t="str">
        <f>""</f>
        <v/>
      </c>
      <c r="E349" s="1" t="str">
        <f>IF(COUNTBLANK(FilterSetup!D149),"",FilterSetup!D149)</f>
        <v/>
      </c>
      <c r="F349" s="1" t="str">
        <f>IF(COUNTBLANK(FilterSetup!E149),"",FilterSetup!E149)</f>
        <v/>
      </c>
      <c r="G349" s="1" t="str">
        <f>""</f>
        <v/>
      </c>
      <c r="H349" s="1" t="str">
        <f>IF(COUNTBLANK(FilterSetup!F149),"",MAX(-120,MIN(30,FilterSetup!F149)))</f>
        <v/>
      </c>
    </row>
    <row r="350" spans="2:8" x14ac:dyDescent="0.2">
      <c r="B350" s="1" t="str">
        <f>IF(COUNTBLANK(FilterSetup!C150),"",FilterSetup!C150)</f>
        <v/>
      </c>
      <c r="C350" s="7">
        <v>-80</v>
      </c>
      <c r="D350" s="1" t="str">
        <f>""</f>
        <v/>
      </c>
      <c r="E350" s="1" t="str">
        <f>IF(COUNTBLANK(FilterSetup!D150),"",FilterSetup!D150)</f>
        <v/>
      </c>
      <c r="F350" s="1" t="str">
        <f>IF(COUNTBLANK(FilterSetup!E150),"",FilterSetup!E150)</f>
        <v/>
      </c>
      <c r="G350" s="1" t="str">
        <f>""</f>
        <v/>
      </c>
      <c r="H350" s="1" t="str">
        <f>IF(COUNTBLANK(FilterSetup!F150),"",MAX(-120,MIN(30,FilterSetup!F150)))</f>
        <v/>
      </c>
    </row>
    <row r="351" spans="2:8" x14ac:dyDescent="0.2">
      <c r="B351" s="1" t="str">
        <f>IF(COUNTBLANK(FilterSetup!C151),"",FilterSetup!C151)</f>
        <v/>
      </c>
      <c r="C351" s="7">
        <v>-80</v>
      </c>
      <c r="D351" s="1" t="str">
        <f>""</f>
        <v/>
      </c>
      <c r="E351" s="1" t="str">
        <f>IF(COUNTBLANK(FilterSetup!D151),"",FilterSetup!D151)</f>
        <v/>
      </c>
      <c r="F351" s="1" t="str">
        <f>IF(COUNTBLANK(FilterSetup!E151),"",FilterSetup!E151)</f>
        <v/>
      </c>
      <c r="G351" s="1" t="str">
        <f>""</f>
        <v/>
      </c>
      <c r="H351" s="1" t="str">
        <f>IF(COUNTBLANK(FilterSetup!F151),"",MAX(-120,MIN(30,FilterSetup!F151)))</f>
        <v/>
      </c>
    </row>
    <row r="352" spans="2:8" x14ac:dyDescent="0.2">
      <c r="B352" s="1" t="str">
        <f>IF(COUNTBLANK(FilterSetup!C152),"",FilterSetup!C152)</f>
        <v/>
      </c>
      <c r="C352" s="7">
        <v>-80</v>
      </c>
      <c r="D352" s="1" t="str">
        <f>""</f>
        <v/>
      </c>
      <c r="E352" s="1" t="str">
        <f>IF(COUNTBLANK(FilterSetup!D152),"",FilterSetup!D152)</f>
        <v/>
      </c>
      <c r="F352" s="1" t="str">
        <f>IF(COUNTBLANK(FilterSetup!E152),"",FilterSetup!E152)</f>
        <v/>
      </c>
      <c r="G352" s="1" t="str">
        <f>""</f>
        <v/>
      </c>
      <c r="H352" s="1" t="str">
        <f>IF(COUNTBLANK(FilterSetup!F152),"",MAX(-120,MIN(30,FilterSetup!F152)))</f>
        <v/>
      </c>
    </row>
    <row r="353" spans="2:8" x14ac:dyDescent="0.2">
      <c r="B353" s="1" t="str">
        <f>IF(COUNTBLANK(FilterSetup!C153),"",FilterSetup!C153)</f>
        <v/>
      </c>
      <c r="C353" s="7">
        <v>-80</v>
      </c>
      <c r="D353" s="1" t="str">
        <f>""</f>
        <v/>
      </c>
      <c r="E353" s="1" t="str">
        <f>IF(COUNTBLANK(FilterSetup!D153),"",FilterSetup!D153)</f>
        <v/>
      </c>
      <c r="F353" s="1" t="str">
        <f>IF(COUNTBLANK(FilterSetup!E153),"",FilterSetup!E153)</f>
        <v/>
      </c>
      <c r="G353" s="1" t="str">
        <f>""</f>
        <v/>
      </c>
      <c r="H353" s="1" t="str">
        <f>IF(COUNTBLANK(FilterSetup!F153),"",MAX(-120,MIN(30,FilterSetup!F153)))</f>
        <v/>
      </c>
    </row>
    <row r="354" spans="2:8" x14ac:dyDescent="0.2">
      <c r="B354" s="1" t="str">
        <f>IF(COUNTBLANK(FilterSetup!C154),"",FilterSetup!C154)</f>
        <v/>
      </c>
      <c r="C354" s="7">
        <v>-80</v>
      </c>
      <c r="D354" s="1" t="str">
        <f>""</f>
        <v/>
      </c>
      <c r="E354" s="1" t="str">
        <f>IF(COUNTBLANK(FilterSetup!D154),"",FilterSetup!D154)</f>
        <v/>
      </c>
      <c r="F354" s="1" t="str">
        <f>IF(COUNTBLANK(FilterSetup!E154),"",FilterSetup!E154)</f>
        <v/>
      </c>
      <c r="G354" s="1" t="str">
        <f>""</f>
        <v/>
      </c>
      <c r="H354" s="1" t="str">
        <f>IF(COUNTBLANK(FilterSetup!F154),"",MAX(-120,MIN(30,FilterSetup!F154)))</f>
        <v/>
      </c>
    </row>
    <row r="355" spans="2:8" x14ac:dyDescent="0.2">
      <c r="B355" s="1" t="str">
        <f>IF(COUNTBLANK(FilterSetup!C155),"",FilterSetup!C155)</f>
        <v/>
      </c>
      <c r="C355" s="7">
        <v>-80</v>
      </c>
      <c r="D355" s="1" t="str">
        <f>""</f>
        <v/>
      </c>
      <c r="E355" s="1" t="str">
        <f>IF(COUNTBLANK(FilterSetup!D155),"",FilterSetup!D155)</f>
        <v/>
      </c>
      <c r="F355" s="1" t="str">
        <f>IF(COUNTBLANK(FilterSetup!E155),"",FilterSetup!E155)</f>
        <v/>
      </c>
      <c r="G355" s="1" t="str">
        <f>""</f>
        <v/>
      </c>
      <c r="H355" s="1" t="str">
        <f>IF(COUNTBLANK(FilterSetup!F155),"",MAX(-120,MIN(30,FilterSetup!F155)))</f>
        <v/>
      </c>
    </row>
    <row r="356" spans="2:8" x14ac:dyDescent="0.2">
      <c r="B356" s="1" t="str">
        <f>IF(COUNTBLANK(FilterSetup!C156),"",FilterSetup!C156)</f>
        <v/>
      </c>
      <c r="C356" s="7">
        <v>-80</v>
      </c>
      <c r="D356" s="1" t="str">
        <f>""</f>
        <v/>
      </c>
      <c r="E356" s="1" t="str">
        <f>IF(COUNTBLANK(FilterSetup!D156),"",FilterSetup!D156)</f>
        <v/>
      </c>
      <c r="F356" s="1" t="str">
        <f>IF(COUNTBLANK(FilterSetup!E156),"",FilterSetup!E156)</f>
        <v/>
      </c>
      <c r="G356" s="1" t="str">
        <f>""</f>
        <v/>
      </c>
      <c r="H356" s="1" t="str">
        <f>IF(COUNTBLANK(FilterSetup!F156),"",MAX(-120,MIN(30,FilterSetup!F156)))</f>
        <v/>
      </c>
    </row>
    <row r="357" spans="2:8" x14ac:dyDescent="0.2">
      <c r="B357" s="1" t="str">
        <f>IF(COUNTBLANK(FilterSetup!C157),"",FilterSetup!C157)</f>
        <v/>
      </c>
      <c r="C357" s="7">
        <v>-80</v>
      </c>
      <c r="D357" s="1" t="str">
        <f>""</f>
        <v/>
      </c>
      <c r="E357" s="1" t="str">
        <f>IF(COUNTBLANK(FilterSetup!D157),"",FilterSetup!D157)</f>
        <v/>
      </c>
      <c r="F357" s="1" t="str">
        <f>IF(COUNTBLANK(FilterSetup!E157),"",FilterSetup!E157)</f>
        <v/>
      </c>
      <c r="G357" s="1" t="str">
        <f>""</f>
        <v/>
      </c>
      <c r="H357" s="1" t="str">
        <f>IF(COUNTBLANK(FilterSetup!F157),"",MAX(-120,MIN(30,FilterSetup!F157)))</f>
        <v/>
      </c>
    </row>
    <row r="358" spans="2:8" x14ac:dyDescent="0.2">
      <c r="B358" s="1" t="str">
        <f>IF(COUNTBLANK(FilterSetup!C158),"",FilterSetup!C158)</f>
        <v/>
      </c>
      <c r="C358" s="7">
        <v>-80</v>
      </c>
      <c r="D358" s="1" t="str">
        <f>""</f>
        <v/>
      </c>
      <c r="E358" s="1" t="str">
        <f>IF(COUNTBLANK(FilterSetup!D158),"",FilterSetup!D158)</f>
        <v/>
      </c>
      <c r="F358" s="1" t="str">
        <f>IF(COUNTBLANK(FilterSetup!E158),"",FilterSetup!E158)</f>
        <v/>
      </c>
      <c r="G358" s="1" t="str">
        <f>""</f>
        <v/>
      </c>
      <c r="H358" s="1" t="str">
        <f>IF(COUNTBLANK(FilterSetup!F158),"",MAX(-120,MIN(30,FilterSetup!F158)))</f>
        <v/>
      </c>
    </row>
    <row r="359" spans="2:8" x14ac:dyDescent="0.2">
      <c r="B359" s="1" t="str">
        <f>IF(COUNTBLANK(FilterSetup!C159),"",FilterSetup!C159)</f>
        <v/>
      </c>
      <c r="C359" s="7">
        <v>-80</v>
      </c>
      <c r="D359" s="1" t="str">
        <f>""</f>
        <v/>
      </c>
      <c r="E359" s="1" t="str">
        <f>IF(COUNTBLANK(FilterSetup!D159),"",FilterSetup!D159)</f>
        <v/>
      </c>
      <c r="F359" s="1" t="str">
        <f>IF(COUNTBLANK(FilterSetup!E159),"",FilterSetup!E159)</f>
        <v/>
      </c>
      <c r="G359" s="1" t="str">
        <f>""</f>
        <v/>
      </c>
      <c r="H359" s="1" t="str">
        <f>IF(COUNTBLANK(FilterSetup!F159),"",MAX(-120,MIN(30,FilterSetup!F159)))</f>
        <v/>
      </c>
    </row>
    <row r="360" spans="2:8" x14ac:dyDescent="0.2">
      <c r="B360" s="1" t="str">
        <f>IF(COUNTBLANK(FilterSetup!C160),"",FilterSetup!C160)</f>
        <v/>
      </c>
      <c r="C360" s="7">
        <v>-80</v>
      </c>
      <c r="D360" s="1" t="str">
        <f>""</f>
        <v/>
      </c>
      <c r="E360" s="1" t="str">
        <f>IF(COUNTBLANK(FilterSetup!D160),"",FilterSetup!D160)</f>
        <v/>
      </c>
      <c r="F360" s="1" t="str">
        <f>IF(COUNTBLANK(FilterSetup!E160),"",FilterSetup!E160)</f>
        <v/>
      </c>
      <c r="G360" s="1" t="str">
        <f>""</f>
        <v/>
      </c>
      <c r="H360" s="1" t="str">
        <f>IF(COUNTBLANK(FilterSetup!F160),"",MAX(-120,MIN(30,FilterSetup!F160)))</f>
        <v/>
      </c>
    </row>
    <row r="361" spans="2:8" x14ac:dyDescent="0.2">
      <c r="B361" s="1" t="str">
        <f>IF(COUNTBLANK(FilterSetup!C161),"",FilterSetup!C161)</f>
        <v/>
      </c>
      <c r="C361" s="7">
        <v>-80</v>
      </c>
      <c r="D361" s="1" t="str">
        <f>""</f>
        <v/>
      </c>
      <c r="E361" s="1" t="str">
        <f>IF(COUNTBLANK(FilterSetup!D161),"",FilterSetup!D161)</f>
        <v/>
      </c>
      <c r="F361" s="1" t="str">
        <f>IF(COUNTBLANK(FilterSetup!E161),"",FilterSetup!E161)</f>
        <v/>
      </c>
      <c r="G361" s="1" t="str">
        <f>""</f>
        <v/>
      </c>
      <c r="H361" s="1" t="str">
        <f>IF(COUNTBLANK(FilterSetup!F161),"",MAX(-120,MIN(30,FilterSetup!F161)))</f>
        <v/>
      </c>
    </row>
    <row r="362" spans="2:8" x14ac:dyDescent="0.2">
      <c r="B362" s="1" t="str">
        <f>IF(COUNTBLANK(FilterSetup!C162),"",FilterSetup!C162)</f>
        <v/>
      </c>
      <c r="C362" s="7">
        <v>-80</v>
      </c>
      <c r="D362" s="1" t="str">
        <f>""</f>
        <v/>
      </c>
      <c r="E362" s="1" t="str">
        <f>IF(COUNTBLANK(FilterSetup!D162),"",FilterSetup!D162)</f>
        <v/>
      </c>
      <c r="F362" s="1" t="str">
        <f>IF(COUNTBLANK(FilterSetup!E162),"",FilterSetup!E162)</f>
        <v/>
      </c>
      <c r="G362" s="1" t="str">
        <f>""</f>
        <v/>
      </c>
      <c r="H362" s="1" t="str">
        <f>IF(COUNTBLANK(FilterSetup!F162),"",MAX(-120,MIN(30,FilterSetup!F162)))</f>
        <v/>
      </c>
    </row>
    <row r="363" spans="2:8" x14ac:dyDescent="0.2">
      <c r="B363" s="1" t="str">
        <f>IF(COUNTBLANK(FilterSetup!C163),"",FilterSetup!C163)</f>
        <v/>
      </c>
      <c r="C363" s="7">
        <v>-80</v>
      </c>
      <c r="D363" s="1" t="str">
        <f>""</f>
        <v/>
      </c>
      <c r="E363" s="1" t="str">
        <f>IF(COUNTBLANK(FilterSetup!D163),"",FilterSetup!D163)</f>
        <v/>
      </c>
      <c r="F363" s="1" t="str">
        <f>IF(COUNTBLANK(FilterSetup!E163),"",FilterSetup!E163)</f>
        <v/>
      </c>
      <c r="G363" s="1" t="str">
        <f>""</f>
        <v/>
      </c>
      <c r="H363" s="1" t="str">
        <f>IF(COUNTBLANK(FilterSetup!F163),"",MAX(-120,MIN(30,FilterSetup!F163)))</f>
        <v/>
      </c>
    </row>
    <row r="364" spans="2:8" x14ac:dyDescent="0.2">
      <c r="B364" s="1" t="str">
        <f>IF(COUNTBLANK(FilterSetup!C164),"",FilterSetup!C164)</f>
        <v/>
      </c>
      <c r="C364" s="7">
        <v>-80</v>
      </c>
      <c r="D364" s="1" t="str">
        <f>""</f>
        <v/>
      </c>
      <c r="E364" s="1" t="str">
        <f>IF(COUNTBLANK(FilterSetup!D164),"",FilterSetup!D164)</f>
        <v/>
      </c>
      <c r="F364" s="1" t="str">
        <f>IF(COUNTBLANK(FilterSetup!E164),"",FilterSetup!E164)</f>
        <v/>
      </c>
      <c r="G364" s="1" t="str">
        <f>""</f>
        <v/>
      </c>
      <c r="H364" s="1" t="str">
        <f>IF(COUNTBLANK(FilterSetup!F164),"",MAX(-120,MIN(30,FilterSetup!F164)))</f>
        <v/>
      </c>
    </row>
    <row r="365" spans="2:8" x14ac:dyDescent="0.2">
      <c r="B365" s="1" t="str">
        <f>IF(COUNTBLANK(FilterSetup!C165),"",FilterSetup!C165)</f>
        <v/>
      </c>
      <c r="C365" s="7">
        <v>-80</v>
      </c>
      <c r="D365" s="1" t="str">
        <f>""</f>
        <v/>
      </c>
      <c r="E365" s="1" t="str">
        <f>IF(COUNTBLANK(FilterSetup!D165),"",FilterSetup!D165)</f>
        <v/>
      </c>
      <c r="F365" s="1" t="str">
        <f>IF(COUNTBLANK(FilterSetup!E165),"",FilterSetup!E165)</f>
        <v/>
      </c>
      <c r="G365" s="1" t="str">
        <f>""</f>
        <v/>
      </c>
      <c r="H365" s="1" t="str">
        <f>IF(COUNTBLANK(FilterSetup!F165),"",MAX(-120,MIN(30,FilterSetup!F165)))</f>
        <v/>
      </c>
    </row>
    <row r="366" spans="2:8" x14ac:dyDescent="0.2">
      <c r="B366" s="1" t="str">
        <f>IF(COUNTBLANK(FilterSetup!C166),"",FilterSetup!C166)</f>
        <v/>
      </c>
      <c r="C366" s="7">
        <v>-80</v>
      </c>
      <c r="D366" s="1" t="str">
        <f>""</f>
        <v/>
      </c>
      <c r="E366" s="1" t="str">
        <f>IF(COUNTBLANK(FilterSetup!D166),"",FilterSetup!D166)</f>
        <v/>
      </c>
      <c r="F366" s="1" t="str">
        <f>IF(COUNTBLANK(FilterSetup!E166),"",FilterSetup!E166)</f>
        <v/>
      </c>
      <c r="G366" s="1" t="str">
        <f>""</f>
        <v/>
      </c>
      <c r="H366" s="1" t="str">
        <f>IF(COUNTBLANK(FilterSetup!F166),"",MAX(-120,MIN(30,FilterSetup!F166)))</f>
        <v/>
      </c>
    </row>
    <row r="367" spans="2:8" x14ac:dyDescent="0.2">
      <c r="B367" s="1" t="str">
        <f>IF(COUNTBLANK(FilterSetup!C167),"",FilterSetup!C167)</f>
        <v/>
      </c>
      <c r="C367" s="7">
        <v>-80</v>
      </c>
      <c r="D367" s="1" t="str">
        <f>""</f>
        <v/>
      </c>
      <c r="E367" s="1" t="str">
        <f>IF(COUNTBLANK(FilterSetup!D167),"",FilterSetup!D167)</f>
        <v/>
      </c>
      <c r="F367" s="1" t="str">
        <f>IF(COUNTBLANK(FilterSetup!E167),"",FilterSetup!E167)</f>
        <v/>
      </c>
      <c r="G367" s="1" t="str">
        <f>""</f>
        <v/>
      </c>
      <c r="H367" s="1" t="str">
        <f>IF(COUNTBLANK(FilterSetup!F167),"",MAX(-120,MIN(30,FilterSetup!F167)))</f>
        <v/>
      </c>
    </row>
    <row r="368" spans="2:8" x14ac:dyDescent="0.2">
      <c r="B368" s="1" t="str">
        <f>IF(COUNTBLANK(FilterSetup!C168),"",FilterSetup!C168)</f>
        <v/>
      </c>
      <c r="C368" s="7">
        <v>-80</v>
      </c>
      <c r="D368" s="1" t="str">
        <f>""</f>
        <v/>
      </c>
      <c r="E368" s="1" t="str">
        <f>IF(COUNTBLANK(FilterSetup!D168),"",FilterSetup!D168)</f>
        <v/>
      </c>
      <c r="F368" s="1" t="str">
        <f>IF(COUNTBLANK(FilterSetup!E168),"",FilterSetup!E168)</f>
        <v/>
      </c>
      <c r="G368" s="1" t="str">
        <f>""</f>
        <v/>
      </c>
      <c r="H368" s="1" t="str">
        <f>IF(COUNTBLANK(FilterSetup!F168),"",MAX(-120,MIN(30,FilterSetup!F168)))</f>
        <v/>
      </c>
    </row>
    <row r="369" spans="2:8" x14ac:dyDescent="0.2">
      <c r="B369" s="1" t="str">
        <f>IF(COUNTBLANK(FilterSetup!C169),"",FilterSetup!C169)</f>
        <v/>
      </c>
      <c r="C369" s="7">
        <v>-80</v>
      </c>
      <c r="D369" s="1" t="str">
        <f>""</f>
        <v/>
      </c>
      <c r="E369" s="1" t="str">
        <f>IF(COUNTBLANK(FilterSetup!D169),"",FilterSetup!D169)</f>
        <v/>
      </c>
      <c r="F369" s="1" t="str">
        <f>IF(COUNTBLANK(FilterSetup!E169),"",FilterSetup!E169)</f>
        <v/>
      </c>
      <c r="G369" s="1" t="str">
        <f>""</f>
        <v/>
      </c>
      <c r="H369" s="1" t="str">
        <f>IF(COUNTBLANK(FilterSetup!F169),"",MAX(-120,MIN(30,FilterSetup!F169)))</f>
        <v/>
      </c>
    </row>
    <row r="370" spans="2:8" x14ac:dyDescent="0.2">
      <c r="B370" s="1" t="str">
        <f>IF(COUNTBLANK(FilterSetup!C170),"",FilterSetup!C170)</f>
        <v/>
      </c>
      <c r="C370" s="7">
        <v>-80</v>
      </c>
      <c r="D370" s="1" t="str">
        <f>""</f>
        <v/>
      </c>
      <c r="E370" s="1" t="str">
        <f>IF(COUNTBLANK(FilterSetup!D170),"",FilterSetup!D170)</f>
        <v/>
      </c>
      <c r="F370" s="1" t="str">
        <f>IF(COUNTBLANK(FilterSetup!E170),"",FilterSetup!E170)</f>
        <v/>
      </c>
      <c r="G370" s="1" t="str">
        <f>""</f>
        <v/>
      </c>
      <c r="H370" s="1" t="str">
        <f>IF(COUNTBLANK(FilterSetup!F170),"",MAX(-120,MIN(30,FilterSetup!F170)))</f>
        <v/>
      </c>
    </row>
    <row r="371" spans="2:8" x14ac:dyDescent="0.2">
      <c r="B371" s="1" t="str">
        <f>IF(COUNTBLANK(FilterSetup!C171),"",FilterSetup!C171)</f>
        <v/>
      </c>
      <c r="C371" s="7">
        <v>-80</v>
      </c>
      <c r="D371" s="1" t="str">
        <f>""</f>
        <v/>
      </c>
      <c r="E371" s="1" t="str">
        <f>IF(COUNTBLANK(FilterSetup!D171),"",FilterSetup!D171)</f>
        <v/>
      </c>
      <c r="F371" s="1" t="str">
        <f>IF(COUNTBLANK(FilterSetup!E171),"",FilterSetup!E171)</f>
        <v/>
      </c>
      <c r="G371" s="1" t="str">
        <f>""</f>
        <v/>
      </c>
      <c r="H371" s="1" t="str">
        <f>IF(COUNTBLANK(FilterSetup!F171),"",MAX(-120,MIN(30,FilterSetup!F171)))</f>
        <v/>
      </c>
    </row>
    <row r="372" spans="2:8" x14ac:dyDescent="0.2">
      <c r="B372" s="1" t="str">
        <f>IF(COUNTBLANK(FilterSetup!C172),"",FilterSetup!C172)</f>
        <v/>
      </c>
      <c r="C372" s="7">
        <v>-80</v>
      </c>
      <c r="D372" s="1" t="str">
        <f>""</f>
        <v/>
      </c>
      <c r="E372" s="1" t="str">
        <f>IF(COUNTBLANK(FilterSetup!D172),"",FilterSetup!D172)</f>
        <v/>
      </c>
      <c r="F372" s="1" t="str">
        <f>IF(COUNTBLANK(FilterSetup!E172),"",FilterSetup!E172)</f>
        <v/>
      </c>
      <c r="G372" s="1" t="str">
        <f>""</f>
        <v/>
      </c>
      <c r="H372" s="1" t="str">
        <f>IF(COUNTBLANK(FilterSetup!F172),"",MAX(-120,MIN(30,FilterSetup!F172)))</f>
        <v/>
      </c>
    </row>
    <row r="373" spans="2:8" x14ac:dyDescent="0.2">
      <c r="B373" s="1" t="str">
        <f>IF(COUNTBLANK(FilterSetup!C173),"",FilterSetup!C173)</f>
        <v/>
      </c>
      <c r="C373" s="7">
        <v>-80</v>
      </c>
      <c r="D373" s="1" t="str">
        <f>""</f>
        <v/>
      </c>
      <c r="E373" s="1" t="str">
        <f>IF(COUNTBLANK(FilterSetup!D173),"",FilterSetup!D173)</f>
        <v/>
      </c>
      <c r="F373" s="1" t="str">
        <f>IF(COUNTBLANK(FilterSetup!E173),"",FilterSetup!E173)</f>
        <v/>
      </c>
      <c r="G373" s="1" t="str">
        <f>""</f>
        <v/>
      </c>
      <c r="H373" s="1" t="str">
        <f>IF(COUNTBLANK(FilterSetup!F173),"",MAX(-120,MIN(30,FilterSetup!F173)))</f>
        <v/>
      </c>
    </row>
    <row r="374" spans="2:8" x14ac:dyDescent="0.2">
      <c r="B374" s="1" t="str">
        <f>IF(COUNTBLANK(FilterSetup!C174),"",FilterSetup!C174)</f>
        <v/>
      </c>
      <c r="C374" s="7">
        <v>-80</v>
      </c>
      <c r="D374" s="1" t="str">
        <f>""</f>
        <v/>
      </c>
      <c r="E374" s="1" t="str">
        <f>IF(COUNTBLANK(FilterSetup!D174),"",FilterSetup!D174)</f>
        <v/>
      </c>
      <c r="F374" s="1" t="str">
        <f>IF(COUNTBLANK(FilterSetup!E174),"",FilterSetup!E174)</f>
        <v/>
      </c>
      <c r="G374" s="1" t="str">
        <f>""</f>
        <v/>
      </c>
      <c r="H374" s="1" t="str">
        <f>IF(COUNTBLANK(FilterSetup!F174),"",MAX(-120,MIN(30,FilterSetup!F174)))</f>
        <v/>
      </c>
    </row>
    <row r="375" spans="2:8" x14ac:dyDescent="0.2">
      <c r="B375" s="1" t="str">
        <f>IF(COUNTBLANK(FilterSetup!C175),"",FilterSetup!C175)</f>
        <v/>
      </c>
      <c r="C375" s="7">
        <v>-80</v>
      </c>
      <c r="D375" s="1" t="str">
        <f>""</f>
        <v/>
      </c>
      <c r="E375" s="1" t="str">
        <f>IF(COUNTBLANK(FilterSetup!D175),"",FilterSetup!D175)</f>
        <v/>
      </c>
      <c r="F375" s="1" t="str">
        <f>IF(COUNTBLANK(FilterSetup!E175),"",FilterSetup!E175)</f>
        <v/>
      </c>
      <c r="G375" s="1" t="str">
        <f>""</f>
        <v/>
      </c>
      <c r="H375" s="1" t="str">
        <f>IF(COUNTBLANK(FilterSetup!F175),"",MAX(-120,MIN(30,FilterSetup!F175)))</f>
        <v/>
      </c>
    </row>
    <row r="376" spans="2:8" x14ac:dyDescent="0.2">
      <c r="B376" s="1" t="str">
        <f>IF(COUNTBLANK(FilterSetup!C176),"",FilterSetup!C176)</f>
        <v/>
      </c>
      <c r="C376" s="7">
        <v>-80</v>
      </c>
      <c r="D376" s="1" t="str">
        <f>""</f>
        <v/>
      </c>
      <c r="E376" s="1" t="str">
        <f>IF(COUNTBLANK(FilterSetup!D176),"",FilterSetup!D176)</f>
        <v/>
      </c>
      <c r="F376" s="1" t="str">
        <f>IF(COUNTBLANK(FilterSetup!E176),"",FilterSetup!E176)</f>
        <v/>
      </c>
      <c r="G376" s="1" t="str">
        <f>""</f>
        <v/>
      </c>
      <c r="H376" s="1" t="str">
        <f>IF(COUNTBLANK(FilterSetup!F176),"",MAX(-120,MIN(30,FilterSetup!F176)))</f>
        <v/>
      </c>
    </row>
    <row r="377" spans="2:8" x14ac:dyDescent="0.2">
      <c r="B377" s="1" t="str">
        <f>IF(COUNTBLANK(FilterSetup!C177),"",FilterSetup!C177)</f>
        <v/>
      </c>
      <c r="C377" s="7">
        <v>-80</v>
      </c>
      <c r="D377" s="1" t="str">
        <f>""</f>
        <v/>
      </c>
      <c r="E377" s="1" t="str">
        <f>IF(COUNTBLANK(FilterSetup!D177),"",FilterSetup!D177)</f>
        <v/>
      </c>
      <c r="F377" s="1" t="str">
        <f>IF(COUNTBLANK(FilterSetup!E177),"",FilterSetup!E177)</f>
        <v/>
      </c>
      <c r="G377" s="1" t="str">
        <f>""</f>
        <v/>
      </c>
      <c r="H377" s="1" t="str">
        <f>IF(COUNTBLANK(FilterSetup!F177),"",MAX(-120,MIN(30,FilterSetup!F177)))</f>
        <v/>
      </c>
    </row>
    <row r="378" spans="2:8" x14ac:dyDescent="0.2">
      <c r="B378" s="1" t="str">
        <f>IF(COUNTBLANK(FilterSetup!C178),"",FilterSetup!C178)</f>
        <v/>
      </c>
      <c r="C378" s="7">
        <v>-80</v>
      </c>
      <c r="D378" s="1" t="str">
        <f>""</f>
        <v/>
      </c>
      <c r="E378" s="1" t="str">
        <f>IF(COUNTBLANK(FilterSetup!D178),"",FilterSetup!D178)</f>
        <v/>
      </c>
      <c r="F378" s="1" t="str">
        <f>IF(COUNTBLANK(FilterSetup!E178),"",FilterSetup!E178)</f>
        <v/>
      </c>
      <c r="G378" s="1" t="str">
        <f>""</f>
        <v/>
      </c>
      <c r="H378" s="1" t="str">
        <f>IF(COUNTBLANK(FilterSetup!F178),"",MAX(-120,MIN(30,FilterSetup!F178)))</f>
        <v/>
      </c>
    </row>
    <row r="379" spans="2:8" x14ac:dyDescent="0.2">
      <c r="B379" s="1" t="str">
        <f>IF(COUNTBLANK(FilterSetup!C179),"",FilterSetup!C179)</f>
        <v/>
      </c>
      <c r="C379" s="7">
        <v>-80</v>
      </c>
      <c r="D379" s="1" t="str">
        <f>""</f>
        <v/>
      </c>
      <c r="E379" s="1" t="str">
        <f>IF(COUNTBLANK(FilterSetup!D179),"",FilterSetup!D179)</f>
        <v/>
      </c>
      <c r="F379" s="1" t="str">
        <f>IF(COUNTBLANK(FilterSetup!E179),"",FilterSetup!E179)</f>
        <v/>
      </c>
      <c r="G379" s="1" t="str">
        <f>""</f>
        <v/>
      </c>
      <c r="H379" s="1" t="str">
        <f>IF(COUNTBLANK(FilterSetup!F179),"",MAX(-120,MIN(30,FilterSetup!F179)))</f>
        <v/>
      </c>
    </row>
    <row r="380" spans="2:8" x14ac:dyDescent="0.2">
      <c r="B380" s="1" t="str">
        <f>IF(COUNTBLANK(FilterSetup!C180),"",FilterSetup!C180)</f>
        <v/>
      </c>
      <c r="C380" s="7">
        <v>-80</v>
      </c>
      <c r="D380" s="1" t="str">
        <f>""</f>
        <v/>
      </c>
      <c r="E380" s="1" t="str">
        <f>IF(COUNTBLANK(FilterSetup!D180),"",FilterSetup!D180)</f>
        <v/>
      </c>
      <c r="F380" s="1" t="str">
        <f>IF(COUNTBLANK(FilterSetup!E180),"",FilterSetup!E180)</f>
        <v/>
      </c>
      <c r="G380" s="1" t="str">
        <f>""</f>
        <v/>
      </c>
      <c r="H380" s="1" t="str">
        <f>IF(COUNTBLANK(FilterSetup!F180),"",MAX(-120,MIN(30,FilterSetup!F180)))</f>
        <v/>
      </c>
    </row>
    <row r="381" spans="2:8" x14ac:dyDescent="0.2">
      <c r="B381" s="1" t="str">
        <f>IF(COUNTBLANK(FilterSetup!C181),"",FilterSetup!C181)</f>
        <v/>
      </c>
      <c r="C381" s="7">
        <v>-80</v>
      </c>
      <c r="D381" s="1" t="str">
        <f>""</f>
        <v/>
      </c>
      <c r="E381" s="1" t="str">
        <f>IF(COUNTBLANK(FilterSetup!D181),"",FilterSetup!D181)</f>
        <v/>
      </c>
      <c r="F381" s="1" t="str">
        <f>IF(COUNTBLANK(FilterSetup!E181),"",FilterSetup!E181)</f>
        <v/>
      </c>
      <c r="G381" s="1" t="str">
        <f>""</f>
        <v/>
      </c>
      <c r="H381" s="1" t="str">
        <f>IF(COUNTBLANK(FilterSetup!F181),"",MAX(-120,MIN(30,FilterSetup!F181)))</f>
        <v/>
      </c>
    </row>
    <row r="382" spans="2:8" x14ac:dyDescent="0.2">
      <c r="B382" s="1" t="str">
        <f>IF(COUNTBLANK(FilterSetup!C182),"",FilterSetup!C182)</f>
        <v/>
      </c>
      <c r="C382" s="7">
        <v>-80</v>
      </c>
      <c r="D382" s="1" t="str">
        <f>""</f>
        <v/>
      </c>
      <c r="E382" s="1" t="str">
        <f>IF(COUNTBLANK(FilterSetup!D182),"",FilterSetup!D182)</f>
        <v/>
      </c>
      <c r="F382" s="1" t="str">
        <f>IF(COUNTBLANK(FilterSetup!E182),"",FilterSetup!E182)</f>
        <v/>
      </c>
      <c r="G382" s="1" t="str">
        <f>""</f>
        <v/>
      </c>
      <c r="H382" s="1" t="str">
        <f>IF(COUNTBLANK(FilterSetup!F182),"",MAX(-120,MIN(30,FilterSetup!F182)))</f>
        <v/>
      </c>
    </row>
    <row r="383" spans="2:8" x14ac:dyDescent="0.2">
      <c r="B383" s="1" t="str">
        <f>IF(COUNTBLANK(FilterSetup!C183),"",FilterSetup!C183)</f>
        <v/>
      </c>
      <c r="C383" s="7">
        <v>-80</v>
      </c>
      <c r="D383" s="1" t="str">
        <f>""</f>
        <v/>
      </c>
      <c r="E383" s="1" t="str">
        <f>IF(COUNTBLANK(FilterSetup!D183),"",FilterSetup!D183)</f>
        <v/>
      </c>
      <c r="F383" s="1" t="str">
        <f>IF(COUNTBLANK(FilterSetup!E183),"",FilterSetup!E183)</f>
        <v/>
      </c>
      <c r="G383" s="1" t="str">
        <f>""</f>
        <v/>
      </c>
      <c r="H383" s="1" t="str">
        <f>IF(COUNTBLANK(FilterSetup!F183),"",MAX(-120,MIN(30,FilterSetup!F183)))</f>
        <v/>
      </c>
    </row>
    <row r="384" spans="2:8" x14ac:dyDescent="0.2">
      <c r="B384" s="1" t="str">
        <f>IF(COUNTBLANK(FilterSetup!C184),"",FilterSetup!C184)</f>
        <v/>
      </c>
      <c r="C384" s="7">
        <v>-80</v>
      </c>
      <c r="D384" s="1" t="str">
        <f>""</f>
        <v/>
      </c>
      <c r="E384" s="1" t="str">
        <f>IF(COUNTBLANK(FilterSetup!D184),"",FilterSetup!D184)</f>
        <v/>
      </c>
      <c r="F384" s="1" t="str">
        <f>IF(COUNTBLANK(FilterSetup!E184),"",FilterSetup!E184)</f>
        <v/>
      </c>
      <c r="G384" s="1" t="str">
        <f>""</f>
        <v/>
      </c>
      <c r="H384" s="1" t="str">
        <f>IF(COUNTBLANK(FilterSetup!F184),"",MAX(-120,MIN(30,FilterSetup!F184)))</f>
        <v/>
      </c>
    </row>
    <row r="385" spans="2:8" x14ac:dyDescent="0.2">
      <c r="B385" s="1" t="str">
        <f>IF(COUNTBLANK(FilterSetup!C185),"",FilterSetup!C185)</f>
        <v/>
      </c>
      <c r="C385" s="7">
        <v>-80</v>
      </c>
      <c r="D385" s="1" t="str">
        <f>""</f>
        <v/>
      </c>
      <c r="E385" s="1" t="str">
        <f>IF(COUNTBLANK(FilterSetup!D185),"",FilterSetup!D185)</f>
        <v/>
      </c>
      <c r="F385" s="1" t="str">
        <f>IF(COUNTBLANK(FilterSetup!E185),"",FilterSetup!E185)</f>
        <v/>
      </c>
      <c r="G385" s="1" t="str">
        <f>""</f>
        <v/>
      </c>
      <c r="H385" s="1" t="str">
        <f>IF(COUNTBLANK(FilterSetup!F185),"",MAX(-120,MIN(30,FilterSetup!F185)))</f>
        <v/>
      </c>
    </row>
    <row r="386" spans="2:8" x14ac:dyDescent="0.2">
      <c r="B386" s="1" t="str">
        <f>IF(COUNTBLANK(FilterSetup!C186),"",FilterSetup!C186)</f>
        <v/>
      </c>
      <c r="C386" s="7">
        <v>-80</v>
      </c>
      <c r="D386" s="1" t="str">
        <f>""</f>
        <v/>
      </c>
      <c r="E386" s="1" t="str">
        <f>IF(COUNTBLANK(FilterSetup!D186),"",FilterSetup!D186)</f>
        <v/>
      </c>
      <c r="F386" s="1" t="str">
        <f>IF(COUNTBLANK(FilterSetup!E186),"",FilterSetup!E186)</f>
        <v/>
      </c>
      <c r="G386" s="1" t="str">
        <f>""</f>
        <v/>
      </c>
      <c r="H386" s="1" t="str">
        <f>IF(COUNTBLANK(FilterSetup!F186),"",MAX(-120,MIN(30,FilterSetup!F186)))</f>
        <v/>
      </c>
    </row>
    <row r="387" spans="2:8" x14ac:dyDescent="0.2">
      <c r="B387" s="1" t="str">
        <f>IF(COUNTBLANK(FilterSetup!C187),"",FilterSetup!C187)</f>
        <v/>
      </c>
      <c r="C387" s="7">
        <v>-80</v>
      </c>
      <c r="D387" s="1" t="str">
        <f>""</f>
        <v/>
      </c>
      <c r="E387" s="1" t="str">
        <f>IF(COUNTBLANK(FilterSetup!D187),"",FilterSetup!D187)</f>
        <v/>
      </c>
      <c r="F387" s="1" t="str">
        <f>IF(COUNTBLANK(FilterSetup!E187),"",FilterSetup!E187)</f>
        <v/>
      </c>
      <c r="G387" s="1" t="str">
        <f>""</f>
        <v/>
      </c>
      <c r="H387" s="1" t="str">
        <f>IF(COUNTBLANK(FilterSetup!F187),"",MAX(-120,MIN(30,FilterSetup!F187)))</f>
        <v/>
      </c>
    </row>
    <row r="388" spans="2:8" x14ac:dyDescent="0.2">
      <c r="B388" s="1" t="str">
        <f>IF(COUNTBLANK(FilterSetup!C188),"",FilterSetup!C188)</f>
        <v/>
      </c>
      <c r="C388" s="7">
        <v>-80</v>
      </c>
      <c r="D388" s="1" t="str">
        <f>""</f>
        <v/>
      </c>
      <c r="E388" s="1" t="str">
        <f>IF(COUNTBLANK(FilterSetup!D188),"",FilterSetup!D188)</f>
        <v/>
      </c>
      <c r="F388" s="1" t="str">
        <f>IF(COUNTBLANK(FilterSetup!E188),"",FilterSetup!E188)</f>
        <v/>
      </c>
      <c r="G388" s="1" t="str">
        <f>""</f>
        <v/>
      </c>
      <c r="H388" s="1" t="str">
        <f>IF(COUNTBLANK(FilterSetup!F188),"",MAX(-120,MIN(30,FilterSetup!F188)))</f>
        <v/>
      </c>
    </row>
    <row r="389" spans="2:8" x14ac:dyDescent="0.2">
      <c r="B389" s="1" t="str">
        <f>IF(COUNTBLANK(FilterSetup!C189),"",FilterSetup!C189)</f>
        <v/>
      </c>
      <c r="C389" s="7">
        <v>-80</v>
      </c>
      <c r="D389" s="1" t="str">
        <f>""</f>
        <v/>
      </c>
      <c r="E389" s="1" t="str">
        <f>IF(COUNTBLANK(FilterSetup!D189),"",FilterSetup!D189)</f>
        <v/>
      </c>
      <c r="F389" s="1" t="str">
        <f>IF(COUNTBLANK(FilterSetup!E189),"",FilterSetup!E189)</f>
        <v/>
      </c>
      <c r="G389" s="1" t="str">
        <f>""</f>
        <v/>
      </c>
      <c r="H389" s="1" t="str">
        <f>IF(COUNTBLANK(FilterSetup!F189),"",MAX(-120,MIN(30,FilterSetup!F189)))</f>
        <v/>
      </c>
    </row>
    <row r="390" spans="2:8" x14ac:dyDescent="0.2">
      <c r="B390" s="1" t="str">
        <f>IF(COUNTBLANK(FilterSetup!C190),"",FilterSetup!C190)</f>
        <v/>
      </c>
      <c r="C390" s="7">
        <v>-80</v>
      </c>
      <c r="D390" s="1" t="str">
        <f>""</f>
        <v/>
      </c>
      <c r="E390" s="1" t="str">
        <f>IF(COUNTBLANK(FilterSetup!D190),"",FilterSetup!D190)</f>
        <v/>
      </c>
      <c r="F390" s="1" t="str">
        <f>IF(COUNTBLANK(FilterSetup!E190),"",FilterSetup!E190)</f>
        <v/>
      </c>
      <c r="G390" s="1" t="str">
        <f>""</f>
        <v/>
      </c>
      <c r="H390" s="1" t="str">
        <f>IF(COUNTBLANK(FilterSetup!F190),"",MAX(-120,MIN(30,FilterSetup!F190)))</f>
        <v/>
      </c>
    </row>
    <row r="391" spans="2:8" x14ac:dyDescent="0.2">
      <c r="B391" s="1" t="str">
        <f>IF(COUNTBLANK(FilterSetup!C191),"",FilterSetup!C191)</f>
        <v/>
      </c>
      <c r="C391" s="7">
        <v>-80</v>
      </c>
      <c r="D391" s="1" t="str">
        <f>""</f>
        <v/>
      </c>
      <c r="E391" s="1" t="str">
        <f>IF(COUNTBLANK(FilterSetup!D191),"",FilterSetup!D191)</f>
        <v/>
      </c>
      <c r="F391" s="1" t="str">
        <f>IF(COUNTBLANK(FilterSetup!E191),"",FilterSetup!E191)</f>
        <v/>
      </c>
      <c r="G391" s="1" t="str">
        <f>""</f>
        <v/>
      </c>
      <c r="H391" s="1" t="str">
        <f>IF(COUNTBLANK(FilterSetup!F191),"",MAX(-120,MIN(30,FilterSetup!F191)))</f>
        <v/>
      </c>
    </row>
    <row r="392" spans="2:8" x14ac:dyDescent="0.2">
      <c r="B392" s="1" t="str">
        <f>IF(COUNTBLANK(FilterSetup!C192),"",FilterSetup!C192)</f>
        <v/>
      </c>
      <c r="C392" s="7">
        <v>-80</v>
      </c>
      <c r="D392" s="1" t="str">
        <f>""</f>
        <v/>
      </c>
      <c r="E392" s="1" t="str">
        <f>IF(COUNTBLANK(FilterSetup!D192),"",FilterSetup!D192)</f>
        <v/>
      </c>
      <c r="F392" s="1" t="str">
        <f>IF(COUNTBLANK(FilterSetup!E192),"",FilterSetup!E192)</f>
        <v/>
      </c>
      <c r="G392" s="1" t="str">
        <f>""</f>
        <v/>
      </c>
      <c r="H392" s="1" t="str">
        <f>IF(COUNTBLANK(FilterSetup!F192),"",MAX(-120,MIN(30,FilterSetup!F192)))</f>
        <v/>
      </c>
    </row>
    <row r="393" spans="2:8" x14ac:dyDescent="0.2">
      <c r="B393" s="1" t="str">
        <f>IF(COUNTBLANK(FilterSetup!C193),"",FilterSetup!C193)</f>
        <v/>
      </c>
      <c r="C393" s="7">
        <v>-80</v>
      </c>
      <c r="D393" s="1" t="str">
        <f>""</f>
        <v/>
      </c>
      <c r="E393" s="1" t="str">
        <f>IF(COUNTBLANK(FilterSetup!D193),"",FilterSetup!D193)</f>
        <v/>
      </c>
      <c r="F393" s="1" t="str">
        <f>IF(COUNTBLANK(FilterSetup!E193),"",FilterSetup!E193)</f>
        <v/>
      </c>
      <c r="G393" s="1" t="str">
        <f>""</f>
        <v/>
      </c>
      <c r="H393" s="1" t="str">
        <f>IF(COUNTBLANK(FilterSetup!F193),"",MAX(-120,MIN(30,FilterSetup!F193)))</f>
        <v/>
      </c>
    </row>
    <row r="394" spans="2:8" x14ac:dyDescent="0.2">
      <c r="B394" s="1" t="str">
        <f>IF(COUNTBLANK(FilterSetup!C194),"",FilterSetup!C194)</f>
        <v/>
      </c>
      <c r="C394" s="7">
        <v>-80</v>
      </c>
      <c r="D394" s="1" t="str">
        <f>""</f>
        <v/>
      </c>
      <c r="E394" s="1" t="str">
        <f>IF(COUNTBLANK(FilterSetup!D194),"",FilterSetup!D194)</f>
        <v/>
      </c>
      <c r="F394" s="1" t="str">
        <f>IF(COUNTBLANK(FilterSetup!E194),"",FilterSetup!E194)</f>
        <v/>
      </c>
      <c r="G394" s="1" t="str">
        <f>""</f>
        <v/>
      </c>
      <c r="H394" s="1" t="str">
        <f>IF(COUNTBLANK(FilterSetup!F194),"",MAX(-120,MIN(30,FilterSetup!F194)))</f>
        <v/>
      </c>
    </row>
    <row r="395" spans="2:8" x14ac:dyDescent="0.2">
      <c r="B395" s="1" t="str">
        <f>IF(COUNTBLANK(FilterSetup!C195),"",FilterSetup!C195)</f>
        <v/>
      </c>
      <c r="C395" s="7">
        <v>-80</v>
      </c>
      <c r="D395" s="1" t="str">
        <f>""</f>
        <v/>
      </c>
      <c r="E395" s="1" t="str">
        <f>IF(COUNTBLANK(FilterSetup!D195),"",FilterSetup!D195)</f>
        <v/>
      </c>
      <c r="F395" s="1" t="str">
        <f>IF(COUNTBLANK(FilterSetup!E195),"",FilterSetup!E195)</f>
        <v/>
      </c>
      <c r="G395" s="1" t="str">
        <f>""</f>
        <v/>
      </c>
      <c r="H395" s="1" t="str">
        <f>IF(COUNTBLANK(FilterSetup!F195),"",MAX(-120,MIN(30,FilterSetup!F195)))</f>
        <v/>
      </c>
    </row>
    <row r="396" spans="2:8" x14ac:dyDescent="0.2">
      <c r="B396" s="1" t="str">
        <f>IF(COUNTBLANK(FilterSetup!C196),"",FilterSetup!C196)</f>
        <v/>
      </c>
      <c r="C396" s="7">
        <v>-80</v>
      </c>
      <c r="D396" s="1" t="str">
        <f>""</f>
        <v/>
      </c>
      <c r="E396" s="1" t="str">
        <f>IF(COUNTBLANK(FilterSetup!D196),"",FilterSetup!D196)</f>
        <v/>
      </c>
      <c r="F396" s="1" t="str">
        <f>IF(COUNTBLANK(FilterSetup!E196),"",FilterSetup!E196)</f>
        <v/>
      </c>
      <c r="G396" s="1" t="str">
        <f>""</f>
        <v/>
      </c>
      <c r="H396" s="1" t="str">
        <f>IF(COUNTBLANK(FilterSetup!F196),"",MAX(-120,MIN(30,FilterSetup!F196)))</f>
        <v/>
      </c>
    </row>
    <row r="397" spans="2:8" x14ac:dyDescent="0.2">
      <c r="B397" s="1" t="str">
        <f>IF(COUNTBLANK(FilterSetup!C197),"",FilterSetup!C197)</f>
        <v/>
      </c>
      <c r="C397" s="7">
        <v>-80</v>
      </c>
      <c r="D397" s="1" t="str">
        <f>""</f>
        <v/>
      </c>
      <c r="E397" s="1" t="str">
        <f>IF(COUNTBLANK(FilterSetup!D197),"",FilterSetup!D197)</f>
        <v/>
      </c>
      <c r="F397" s="1" t="str">
        <f>IF(COUNTBLANK(FilterSetup!E197),"",FilterSetup!E197)</f>
        <v/>
      </c>
      <c r="G397" s="1" t="str">
        <f>""</f>
        <v/>
      </c>
      <c r="H397" s="1" t="str">
        <f>IF(COUNTBLANK(FilterSetup!F197),"",MAX(-120,MIN(30,FilterSetup!F197)))</f>
        <v/>
      </c>
    </row>
    <row r="398" spans="2:8" x14ac:dyDescent="0.2">
      <c r="B398" s="1" t="str">
        <f>IF(COUNTBLANK(FilterSetup!C198),"",FilterSetup!C198)</f>
        <v/>
      </c>
      <c r="C398" s="7">
        <v>-80</v>
      </c>
      <c r="D398" s="1" t="str">
        <f>""</f>
        <v/>
      </c>
      <c r="E398" s="1" t="str">
        <f>IF(COUNTBLANK(FilterSetup!D198),"",FilterSetup!D198)</f>
        <v/>
      </c>
      <c r="F398" s="1" t="str">
        <f>IF(COUNTBLANK(FilterSetup!E198),"",FilterSetup!E198)</f>
        <v/>
      </c>
      <c r="G398" s="1" t="str">
        <f>""</f>
        <v/>
      </c>
      <c r="H398" s="1" t="str">
        <f>IF(COUNTBLANK(FilterSetup!F198),"",MAX(-120,MIN(30,FilterSetup!F198)))</f>
        <v/>
      </c>
    </row>
    <row r="399" spans="2:8" x14ac:dyDescent="0.2">
      <c r="B399" s="1" t="str">
        <f>IF(COUNTBLANK(FilterSetup!C199),"",FilterSetup!C199)</f>
        <v/>
      </c>
      <c r="C399" s="7">
        <v>-80</v>
      </c>
      <c r="D399" s="1" t="str">
        <f>""</f>
        <v/>
      </c>
      <c r="E399" s="1" t="str">
        <f>IF(COUNTBLANK(FilterSetup!D199),"",FilterSetup!D199)</f>
        <v/>
      </c>
      <c r="F399" s="1" t="str">
        <f>IF(COUNTBLANK(FilterSetup!E199),"",FilterSetup!E199)</f>
        <v/>
      </c>
      <c r="G399" s="1" t="str">
        <f>""</f>
        <v/>
      </c>
      <c r="H399" s="1" t="str">
        <f>IF(COUNTBLANK(FilterSetup!F199),"",MAX(-120,MIN(30,FilterSetup!F199)))</f>
        <v/>
      </c>
    </row>
    <row r="400" spans="2:8" x14ac:dyDescent="0.2">
      <c r="B400" s="1" t="str">
        <f>IF(COUNTBLANK(FilterSetup!C200),"",FilterSetup!C200)</f>
        <v/>
      </c>
      <c r="C400" s="7">
        <v>-80</v>
      </c>
      <c r="D400" s="1" t="str">
        <f>""</f>
        <v/>
      </c>
      <c r="E400" s="1" t="str">
        <f>IF(COUNTBLANK(FilterSetup!D200),"",FilterSetup!D200)</f>
        <v/>
      </c>
      <c r="F400" s="1" t="str">
        <f>IF(COUNTBLANK(FilterSetup!E200),"",FilterSetup!E200)</f>
        <v/>
      </c>
      <c r="G400" s="1" t="str">
        <f>""</f>
        <v/>
      </c>
      <c r="H400" s="1" t="str">
        <f>IF(COUNTBLANK(FilterSetup!F200),"",MAX(-120,MIN(30,FilterSetup!F200)))</f>
        <v/>
      </c>
    </row>
    <row r="401" spans="2:8" x14ac:dyDescent="0.2">
      <c r="B401" s="1" t="str">
        <f>IF(COUNTBLANK(FilterSetup!C201),"",FilterSetup!C201)</f>
        <v/>
      </c>
      <c r="C401" s="7">
        <v>-80</v>
      </c>
      <c r="D401" s="1" t="str">
        <f>""</f>
        <v/>
      </c>
      <c r="E401" s="1" t="str">
        <f>IF(COUNTBLANK(FilterSetup!D201),"",FilterSetup!D201)</f>
        <v/>
      </c>
      <c r="F401" s="1" t="str">
        <f>IF(COUNTBLANK(FilterSetup!E201),"",FilterSetup!E201)</f>
        <v/>
      </c>
      <c r="G401" s="1" t="str">
        <f>""</f>
        <v/>
      </c>
      <c r="H401" s="1" t="str">
        <f>IF(COUNTBLANK(FilterSetup!F201),"",MAX(-120,MIN(30,FilterSetup!F201)))</f>
        <v/>
      </c>
    </row>
    <row r="402" spans="2:8" x14ac:dyDescent="0.2">
      <c r="B402" s="1" t="str">
        <f>IF(COUNTBLANK(FilterSetup!C202),"",FilterSetup!C202)</f>
        <v/>
      </c>
      <c r="C402" s="7">
        <v>-80</v>
      </c>
      <c r="D402" s="1" t="str">
        <f>""</f>
        <v/>
      </c>
      <c r="E402" s="1" t="str">
        <f>IF(COUNTBLANK(FilterSetup!D202),"",FilterSetup!D202)</f>
        <v/>
      </c>
      <c r="F402" s="1" t="str">
        <f>IF(COUNTBLANK(FilterSetup!E202),"",FilterSetup!E202)</f>
        <v/>
      </c>
      <c r="G402" s="1" t="str">
        <f>""</f>
        <v/>
      </c>
      <c r="H402" s="1" t="str">
        <f>IF(COUNTBLANK(FilterSetup!F202),"",MAX(-120,MIN(30,FilterSetup!F202)))</f>
        <v/>
      </c>
    </row>
    <row r="403" spans="2:8" x14ac:dyDescent="0.2">
      <c r="B403" s="1" t="str">
        <f>IF(COUNTBLANK(FilterSetup!C203),"",FilterSetup!C203)</f>
        <v/>
      </c>
      <c r="C403" s="7">
        <v>-80</v>
      </c>
      <c r="D403" s="1" t="str">
        <f>""</f>
        <v/>
      </c>
      <c r="E403" s="1" t="str">
        <f>IF(COUNTBLANK(FilterSetup!D203),"",FilterSetup!D203)</f>
        <v/>
      </c>
      <c r="F403" s="1" t="str">
        <f>IF(COUNTBLANK(FilterSetup!E203),"",FilterSetup!E203)</f>
        <v/>
      </c>
      <c r="G403" s="1" t="str">
        <f>""</f>
        <v/>
      </c>
      <c r="H403" s="1" t="str">
        <f>IF(COUNTBLANK(FilterSetup!F203),"",MAX(-120,MIN(30,FilterSetup!F203)))</f>
        <v/>
      </c>
    </row>
    <row r="404" spans="2:8" x14ac:dyDescent="0.2">
      <c r="B404" s="1" t="str">
        <f>IF(COUNTBLANK(FilterSetup!C204),"",FilterSetup!C204)</f>
        <v/>
      </c>
      <c r="C404" s="7">
        <v>-80</v>
      </c>
      <c r="D404" s="1" t="str">
        <f>""</f>
        <v/>
      </c>
      <c r="E404" s="1" t="str">
        <f>IF(COUNTBLANK(FilterSetup!D204),"",FilterSetup!D204)</f>
        <v/>
      </c>
      <c r="F404" s="1" t="str">
        <f>IF(COUNTBLANK(FilterSetup!E204),"",FilterSetup!E204)</f>
        <v/>
      </c>
      <c r="G404" s="1" t="str">
        <f>""</f>
        <v/>
      </c>
      <c r="H404" s="1" t="str">
        <f>IF(COUNTBLANK(FilterSetup!F204),"",MAX(-120,MIN(30,FilterSetup!F204)))</f>
        <v/>
      </c>
    </row>
    <row r="405" spans="2:8" x14ac:dyDescent="0.2">
      <c r="B405" s="1" t="str">
        <f>IF(COUNTBLANK(FilterSetup!C205),"",FilterSetup!C205)</f>
        <v/>
      </c>
      <c r="C405" s="7">
        <v>-80</v>
      </c>
      <c r="D405" s="1" t="str">
        <f>""</f>
        <v/>
      </c>
      <c r="E405" s="1" t="str">
        <f>IF(COUNTBLANK(FilterSetup!D205),"",FilterSetup!D205)</f>
        <v/>
      </c>
      <c r="F405" s="1" t="str">
        <f>IF(COUNTBLANK(FilterSetup!E205),"",FilterSetup!E205)</f>
        <v/>
      </c>
      <c r="G405" s="1" t="str">
        <f>""</f>
        <v/>
      </c>
      <c r="H405" s="1" t="str">
        <f>IF(COUNTBLANK(FilterSetup!F205),"",MAX(-120,MIN(30,FilterSetup!F205)))</f>
        <v/>
      </c>
    </row>
    <row r="408" spans="2:8" x14ac:dyDescent="0.2">
      <c r="B408" t="s">
        <v>211</v>
      </c>
    </row>
    <row r="409" spans="2:8" ht="32" x14ac:dyDescent="0.2">
      <c r="B409" s="6" t="s">
        <v>196</v>
      </c>
      <c r="C409" s="6" t="s">
        <v>194</v>
      </c>
      <c r="D409" s="6" t="s">
        <v>195</v>
      </c>
      <c r="E409" s="6" t="str">
        <f>VoiceSetup!D3&amp;""</f>
        <v>Voice Number</v>
      </c>
      <c r="F409" s="6" t="str">
        <f>VoiceSetup!G3&amp;""</f>
        <v>Relative Freq</v>
      </c>
      <c r="G409" s="6" t="s">
        <v>195</v>
      </c>
      <c r="H409" s="6" t="str">
        <f>VoiceSetup!H3&amp;""</f>
        <v>Relative Amp</v>
      </c>
    </row>
    <row r="410" spans="2:8" x14ac:dyDescent="0.2">
      <c r="B410" s="1">
        <f>IF(COUNTBLANK(VoiceSetup!B4),"",VoiceSetup!B4)</f>
        <v>1</v>
      </c>
      <c r="C410" s="7">
        <v>-90</v>
      </c>
      <c r="D410" s="1" t="str">
        <f>""</f>
        <v/>
      </c>
      <c r="E410" s="1">
        <f>IF(COUNTBLANK(VoiceSetup!D4),"",VoiceSetup!D4)</f>
        <v>1</v>
      </c>
      <c r="F410" s="32">
        <f>IF(COUNTBLANK(VoiceSetup!G4),"",VoiceSetup!G4)</f>
        <v>0</v>
      </c>
      <c r="G410" s="1" t="str">
        <f>""</f>
        <v/>
      </c>
      <c r="H410" s="11">
        <f>IF(COUNTBLANK(VoiceSetup!H4),"",VoiceSetup!H4)</f>
        <v>1</v>
      </c>
    </row>
    <row r="411" spans="2:8" x14ac:dyDescent="0.2">
      <c r="B411" s="1">
        <f>IF(COUNTBLANK(VoiceSetup!B5),"",VoiceSetup!B5)</f>
        <v>2</v>
      </c>
      <c r="C411" s="7">
        <v>-90</v>
      </c>
      <c r="D411" s="1" t="str">
        <f>""</f>
        <v/>
      </c>
      <c r="E411" s="1">
        <f>IF(COUNTBLANK(VoiceSetup!D5),"",VoiceSetup!D5)</f>
        <v>1</v>
      </c>
      <c r="F411" s="32">
        <f>IF(COUNTBLANK(VoiceSetup!G5),"",VoiceSetup!G5)</f>
        <v>1</v>
      </c>
      <c r="G411" s="1" t="str">
        <f>""</f>
        <v/>
      </c>
      <c r="H411" s="11">
        <f>IF(COUNTBLANK(VoiceSetup!H5),"",VoiceSetup!H5)</f>
        <v>1</v>
      </c>
    </row>
    <row r="412" spans="2:8" x14ac:dyDescent="0.2">
      <c r="B412" s="1">
        <f>IF(COUNTBLANK(VoiceSetup!B6),"",VoiceSetup!B6)</f>
        <v>3</v>
      </c>
      <c r="C412" s="7">
        <v>-90</v>
      </c>
      <c r="D412" s="1" t="str">
        <f>""</f>
        <v/>
      </c>
      <c r="E412" s="1">
        <f>IF(COUNTBLANK(VoiceSetup!D6),"",VoiceSetup!D6)</f>
        <v>1</v>
      </c>
      <c r="F412" s="32">
        <f>IF(COUNTBLANK(VoiceSetup!G6),"",VoiceSetup!G6)</f>
        <v>2</v>
      </c>
      <c r="G412" s="1" t="str">
        <f>""</f>
        <v/>
      </c>
      <c r="H412" s="11">
        <f>IF(COUNTBLANK(VoiceSetup!H6),"",VoiceSetup!H6)</f>
        <v>-0.25</v>
      </c>
    </row>
    <row r="413" spans="2:8" x14ac:dyDescent="0.2">
      <c r="B413" s="1">
        <f>IF(COUNTBLANK(VoiceSetup!B7),"",VoiceSetup!B7)</f>
        <v>4</v>
      </c>
      <c r="C413" s="7">
        <v>-90</v>
      </c>
      <c r="D413" s="1" t="str">
        <f>""</f>
        <v/>
      </c>
      <c r="E413" s="1" t="str">
        <f>IF(COUNTBLANK(VoiceSetup!D7),"",VoiceSetup!D7)</f>
        <v/>
      </c>
      <c r="F413" s="32" t="str">
        <f>IF(COUNTBLANK(VoiceSetup!G7),"",VoiceSetup!G7)</f>
        <v/>
      </c>
      <c r="G413" s="1" t="str">
        <f>""</f>
        <v/>
      </c>
      <c r="H413" s="11" t="str">
        <f>IF(COUNTBLANK(VoiceSetup!H7),"",VoiceSetup!H7)</f>
        <v/>
      </c>
    </row>
    <row r="414" spans="2:8" x14ac:dyDescent="0.2">
      <c r="B414" s="1">
        <f>IF(COUNTBLANK(VoiceSetup!B8),"",VoiceSetup!B8)</f>
        <v>5</v>
      </c>
      <c r="C414" s="7">
        <v>-90</v>
      </c>
      <c r="D414" s="1" t="str">
        <f>""</f>
        <v/>
      </c>
      <c r="E414" s="1" t="str">
        <f>IF(COUNTBLANK(VoiceSetup!D8),"",VoiceSetup!D8)</f>
        <v/>
      </c>
      <c r="F414" s="32" t="str">
        <f>IF(COUNTBLANK(VoiceSetup!G8),"",VoiceSetup!G8)</f>
        <v/>
      </c>
      <c r="G414" s="1" t="str">
        <f>""</f>
        <v/>
      </c>
      <c r="H414" s="11" t="str">
        <f>IF(COUNTBLANK(VoiceSetup!H8),"",VoiceSetup!H8)</f>
        <v/>
      </c>
    </row>
    <row r="415" spans="2:8" x14ac:dyDescent="0.2">
      <c r="B415" s="1">
        <f>IF(COUNTBLANK(VoiceSetup!B9),"",VoiceSetup!B9)</f>
        <v>6</v>
      </c>
      <c r="C415" s="7">
        <v>-90</v>
      </c>
      <c r="D415" s="1" t="str">
        <f>""</f>
        <v/>
      </c>
      <c r="E415" s="1" t="str">
        <f>IF(COUNTBLANK(VoiceSetup!D9),"",VoiceSetup!D9)</f>
        <v/>
      </c>
      <c r="F415" s="32" t="str">
        <f>IF(COUNTBLANK(VoiceSetup!G9),"",VoiceSetup!G9)</f>
        <v/>
      </c>
      <c r="G415" s="1" t="str">
        <f>""</f>
        <v/>
      </c>
      <c r="H415" s="11" t="str">
        <f>IF(COUNTBLANK(VoiceSetup!H9),"",VoiceSetup!H9)</f>
        <v/>
      </c>
    </row>
    <row r="416" spans="2:8" x14ac:dyDescent="0.2">
      <c r="B416" s="1">
        <f>IF(COUNTBLANK(VoiceSetup!B10),"",VoiceSetup!B10)</f>
        <v>7</v>
      </c>
      <c r="C416" s="7">
        <v>-90</v>
      </c>
      <c r="D416" s="1" t="str">
        <f>""</f>
        <v/>
      </c>
      <c r="E416" s="1" t="str">
        <f>IF(COUNTBLANK(VoiceSetup!D10),"",VoiceSetup!D10)</f>
        <v/>
      </c>
      <c r="F416" s="32" t="str">
        <f>IF(COUNTBLANK(VoiceSetup!G10),"",VoiceSetup!G10)</f>
        <v/>
      </c>
      <c r="G416" s="1" t="str">
        <f>""</f>
        <v/>
      </c>
      <c r="H416" s="11" t="str">
        <f>IF(COUNTBLANK(VoiceSetup!H10),"",VoiceSetup!H10)</f>
        <v/>
      </c>
    </row>
    <row r="417" spans="2:8" x14ac:dyDescent="0.2">
      <c r="B417" s="1">
        <f>IF(COUNTBLANK(VoiceSetup!B11),"",VoiceSetup!B11)</f>
        <v>8</v>
      </c>
      <c r="C417" s="7">
        <v>-90</v>
      </c>
      <c r="D417" s="1" t="str">
        <f>""</f>
        <v/>
      </c>
      <c r="E417" s="1" t="str">
        <f>IF(COUNTBLANK(VoiceSetup!D11),"",VoiceSetup!D11)</f>
        <v/>
      </c>
      <c r="F417" s="32" t="str">
        <f>IF(COUNTBLANK(VoiceSetup!G11),"",VoiceSetup!G11)</f>
        <v/>
      </c>
      <c r="G417" s="1" t="str">
        <f>""</f>
        <v/>
      </c>
      <c r="H417" s="11" t="str">
        <f>IF(COUNTBLANK(VoiceSetup!H11),"",VoiceSetup!H11)</f>
        <v/>
      </c>
    </row>
    <row r="418" spans="2:8" x14ac:dyDescent="0.2">
      <c r="B418" s="1">
        <f>IF(COUNTBLANK(VoiceSetup!B12),"",VoiceSetup!B12)</f>
        <v>9</v>
      </c>
      <c r="C418" s="7">
        <v>-90</v>
      </c>
      <c r="D418" s="1" t="str">
        <f>""</f>
        <v/>
      </c>
      <c r="E418" s="1">
        <f>IF(COUNTBLANK(VoiceSetup!D12),"",VoiceSetup!D12)</f>
        <v>2</v>
      </c>
      <c r="F418" s="32">
        <f>IF(COUNTBLANK(VoiceSetup!G12),"",VoiceSetup!G12)</f>
        <v>0</v>
      </c>
      <c r="G418" s="1" t="str">
        <f>""</f>
        <v/>
      </c>
      <c r="H418" s="11">
        <f>IF(COUNTBLANK(VoiceSetup!H12),"",VoiceSetup!H12)</f>
        <v>1</v>
      </c>
    </row>
    <row r="419" spans="2:8" x14ac:dyDescent="0.2">
      <c r="B419" s="1">
        <f>IF(COUNTBLANK(VoiceSetup!B13),"",VoiceSetup!B13)</f>
        <v>10</v>
      </c>
      <c r="C419" s="7">
        <v>-90</v>
      </c>
      <c r="D419" s="1" t="str">
        <f>""</f>
        <v/>
      </c>
      <c r="E419" s="1">
        <f>IF(COUNTBLANK(VoiceSetup!D13),"",VoiceSetup!D13)</f>
        <v>2</v>
      </c>
      <c r="F419" s="32">
        <f>IF(COUNTBLANK(VoiceSetup!G13),"",VoiceSetup!G13)</f>
        <v>1</v>
      </c>
      <c r="G419" s="1" t="str">
        <f>""</f>
        <v/>
      </c>
      <c r="H419" s="11">
        <f>IF(COUNTBLANK(VoiceSetup!H13),"",VoiceSetup!H13)</f>
        <v>1</v>
      </c>
    </row>
    <row r="420" spans="2:8" x14ac:dyDescent="0.2">
      <c r="B420" s="1">
        <f>IF(COUNTBLANK(VoiceSetup!B14),"",VoiceSetup!B14)</f>
        <v>11</v>
      </c>
      <c r="C420" s="7">
        <v>-90</v>
      </c>
      <c r="D420" s="1" t="str">
        <f>""</f>
        <v/>
      </c>
      <c r="E420" s="1">
        <f>IF(COUNTBLANK(VoiceSetup!D14),"",VoiceSetup!D14)</f>
        <v>2</v>
      </c>
      <c r="F420" s="32">
        <f>IF(COUNTBLANK(VoiceSetup!G14),"",VoiceSetup!G14)</f>
        <v>3</v>
      </c>
      <c r="G420" s="1" t="str">
        <f>""</f>
        <v/>
      </c>
      <c r="H420" s="11">
        <f>IF(COUNTBLANK(VoiceSetup!H14),"",VoiceSetup!H14)</f>
        <v>-0.33333333333333331</v>
      </c>
    </row>
    <row r="421" spans="2:8" x14ac:dyDescent="0.2">
      <c r="B421" s="1">
        <f>IF(COUNTBLANK(VoiceSetup!B15),"",VoiceSetup!B15)</f>
        <v>12</v>
      </c>
      <c r="C421" s="7">
        <v>-90</v>
      </c>
      <c r="D421" s="1" t="str">
        <f>""</f>
        <v/>
      </c>
      <c r="E421" s="1">
        <f>IF(COUNTBLANK(VoiceSetup!D15),"",VoiceSetup!D15)</f>
        <v>2</v>
      </c>
      <c r="F421" s="32">
        <f>IF(COUNTBLANK(VoiceSetup!G15),"",VoiceSetup!G15)</f>
        <v>4</v>
      </c>
      <c r="G421" s="1" t="str">
        <f>""</f>
        <v/>
      </c>
      <c r="H421" s="11">
        <f>IF(COUNTBLANK(VoiceSetup!H15),"",VoiceSetup!H15)</f>
        <v>0.3</v>
      </c>
    </row>
    <row r="422" spans="2:8" x14ac:dyDescent="0.2">
      <c r="B422" s="1">
        <f>IF(COUNTBLANK(VoiceSetup!B16),"",VoiceSetup!B16)</f>
        <v>13</v>
      </c>
      <c r="C422" s="7">
        <v>-90</v>
      </c>
      <c r="D422" s="1" t="str">
        <f>""</f>
        <v/>
      </c>
      <c r="E422" s="1" t="str">
        <f>IF(COUNTBLANK(VoiceSetup!D16),"",VoiceSetup!D16)</f>
        <v/>
      </c>
      <c r="F422" s="32" t="str">
        <f>IF(COUNTBLANK(VoiceSetup!G16),"",VoiceSetup!G16)</f>
        <v/>
      </c>
      <c r="G422" s="1" t="str">
        <f>""</f>
        <v/>
      </c>
      <c r="H422" s="11" t="str">
        <f>IF(COUNTBLANK(VoiceSetup!H16),"",VoiceSetup!H16)</f>
        <v/>
      </c>
    </row>
    <row r="423" spans="2:8" x14ac:dyDescent="0.2">
      <c r="B423" s="1">
        <f>IF(COUNTBLANK(VoiceSetup!B17),"",VoiceSetup!B17)</f>
        <v>14</v>
      </c>
      <c r="C423" s="7">
        <v>-90</v>
      </c>
      <c r="D423" s="1" t="str">
        <f>""</f>
        <v/>
      </c>
      <c r="E423" s="1" t="str">
        <f>IF(COUNTBLANK(VoiceSetup!D17),"",VoiceSetup!D17)</f>
        <v/>
      </c>
      <c r="F423" s="32" t="str">
        <f>IF(COUNTBLANK(VoiceSetup!G17),"",VoiceSetup!G17)</f>
        <v/>
      </c>
      <c r="G423" s="1" t="str">
        <f>""</f>
        <v/>
      </c>
      <c r="H423" s="11" t="str">
        <f>IF(COUNTBLANK(VoiceSetup!H17),"",VoiceSetup!H17)</f>
        <v/>
      </c>
    </row>
    <row r="424" spans="2:8" x14ac:dyDescent="0.2">
      <c r="B424" s="1">
        <f>IF(COUNTBLANK(VoiceSetup!B18),"",VoiceSetup!B18)</f>
        <v>15</v>
      </c>
      <c r="C424" s="7">
        <v>-90</v>
      </c>
      <c r="D424" s="1" t="str">
        <f>""</f>
        <v/>
      </c>
      <c r="E424" s="1" t="str">
        <f>IF(COUNTBLANK(VoiceSetup!D18),"",VoiceSetup!D18)</f>
        <v/>
      </c>
      <c r="F424" s="32" t="str">
        <f>IF(COUNTBLANK(VoiceSetup!G18),"",VoiceSetup!G18)</f>
        <v/>
      </c>
      <c r="G424" s="1" t="str">
        <f>""</f>
        <v/>
      </c>
      <c r="H424" s="11" t="str">
        <f>IF(COUNTBLANK(VoiceSetup!H18),"",VoiceSetup!H18)</f>
        <v/>
      </c>
    </row>
    <row r="425" spans="2:8" x14ac:dyDescent="0.2">
      <c r="B425" s="1">
        <f>IF(COUNTBLANK(VoiceSetup!B19),"",VoiceSetup!B19)</f>
        <v>16</v>
      </c>
      <c r="C425" s="7">
        <v>-90</v>
      </c>
      <c r="D425" s="1" t="str">
        <f>""</f>
        <v/>
      </c>
      <c r="E425" s="1">
        <f>IF(COUNTBLANK(VoiceSetup!D19),"",VoiceSetup!D19)</f>
        <v>3</v>
      </c>
      <c r="F425" s="32">
        <f>IF(COUNTBLANK(VoiceSetup!G19),"",VoiceSetup!G19)</f>
        <v>0</v>
      </c>
      <c r="G425" s="1" t="str">
        <f>""</f>
        <v/>
      </c>
      <c r="H425" s="11">
        <f>IF(COUNTBLANK(VoiceSetup!H19),"",VoiceSetup!H19)</f>
        <v>1</v>
      </c>
    </row>
    <row r="426" spans="2:8" x14ac:dyDescent="0.2">
      <c r="B426" s="1">
        <f>IF(COUNTBLANK(VoiceSetup!B20),"",VoiceSetup!B20)</f>
        <v>17</v>
      </c>
      <c r="C426" s="7">
        <v>-90</v>
      </c>
      <c r="D426" s="1" t="str">
        <f>""</f>
        <v/>
      </c>
      <c r="E426" s="1">
        <f>IF(COUNTBLANK(VoiceSetup!D20),"",VoiceSetup!D20)</f>
        <v>3</v>
      </c>
      <c r="F426" s="32">
        <f>IF(COUNTBLANK(VoiceSetup!G20),"",VoiceSetup!G20)</f>
        <v>1</v>
      </c>
      <c r="G426" s="1" t="str">
        <f>""</f>
        <v/>
      </c>
      <c r="H426" s="11">
        <f>IF(COUNTBLANK(VoiceSetup!H20),"",VoiceSetup!H20)</f>
        <v>1</v>
      </c>
    </row>
    <row r="427" spans="2:8" x14ac:dyDescent="0.2">
      <c r="B427" s="1">
        <f>IF(COUNTBLANK(VoiceSetup!B21),"",VoiceSetup!B21)</f>
        <v>18</v>
      </c>
      <c r="C427" s="7">
        <v>-90</v>
      </c>
      <c r="D427" s="1" t="str">
        <f>""</f>
        <v/>
      </c>
      <c r="E427" s="1">
        <f>IF(COUNTBLANK(VoiceSetup!D21),"",VoiceSetup!D21)</f>
        <v>3</v>
      </c>
      <c r="F427" s="32">
        <f>IF(COUNTBLANK(VoiceSetup!G21),"",VoiceSetup!G21)</f>
        <v>2</v>
      </c>
      <c r="G427" s="1" t="str">
        <f>""</f>
        <v/>
      </c>
      <c r="H427" s="11">
        <f>IF(COUNTBLANK(VoiceSetup!H21),"",VoiceSetup!H21)</f>
        <v>-0.375</v>
      </c>
    </row>
    <row r="428" spans="2:8" x14ac:dyDescent="0.2">
      <c r="B428" s="1">
        <f>IF(COUNTBLANK(VoiceSetup!B22),"",VoiceSetup!B22)</f>
        <v>19</v>
      </c>
      <c r="C428" s="7">
        <v>-90</v>
      </c>
      <c r="D428" s="1" t="str">
        <f>""</f>
        <v/>
      </c>
      <c r="E428" s="1">
        <f>IF(COUNTBLANK(VoiceSetup!D22),"",VoiceSetup!D22)</f>
        <v>3</v>
      </c>
      <c r="F428" s="32">
        <f>IF(COUNTBLANK(VoiceSetup!G22),"",VoiceSetup!G22)</f>
        <v>3</v>
      </c>
      <c r="G428" s="1" t="str">
        <f>""</f>
        <v/>
      </c>
      <c r="H428" s="11">
        <f>IF(COUNTBLANK(VoiceSetup!H22),"",VoiceSetup!H22)</f>
        <v>0.33333333333333331</v>
      </c>
    </row>
    <row r="429" spans="2:8" x14ac:dyDescent="0.2">
      <c r="B429" s="1">
        <f>IF(COUNTBLANK(VoiceSetup!B23),"",VoiceSetup!B23)</f>
        <v>20</v>
      </c>
      <c r="C429" s="7">
        <v>-90</v>
      </c>
      <c r="D429" s="1" t="str">
        <f>""</f>
        <v/>
      </c>
      <c r="E429" s="1" t="str">
        <f>IF(COUNTBLANK(VoiceSetup!D23),"",VoiceSetup!D23)</f>
        <v/>
      </c>
      <c r="F429" s="32" t="str">
        <f>IF(COUNTBLANK(VoiceSetup!G23),"",VoiceSetup!G23)</f>
        <v/>
      </c>
      <c r="G429" s="1" t="str">
        <f>""</f>
        <v/>
      </c>
      <c r="H429" s="11" t="str">
        <f>IF(COUNTBLANK(VoiceSetup!H23),"",VoiceSetup!H23)</f>
        <v/>
      </c>
    </row>
    <row r="430" spans="2:8" x14ac:dyDescent="0.2">
      <c r="B430" s="1">
        <f>IF(COUNTBLANK(VoiceSetup!B24),"",VoiceSetup!B24)</f>
        <v>21</v>
      </c>
      <c r="C430" s="7">
        <v>-90</v>
      </c>
      <c r="D430" s="1" t="str">
        <f>""</f>
        <v/>
      </c>
      <c r="E430" s="1" t="str">
        <f>IF(COUNTBLANK(VoiceSetup!D24),"",VoiceSetup!D24)</f>
        <v/>
      </c>
      <c r="F430" s="32" t="str">
        <f>IF(COUNTBLANK(VoiceSetup!G24),"",VoiceSetup!G24)</f>
        <v/>
      </c>
      <c r="G430" s="1" t="str">
        <f>""</f>
        <v/>
      </c>
      <c r="H430" s="11" t="str">
        <f>IF(COUNTBLANK(VoiceSetup!H24),"",VoiceSetup!H24)</f>
        <v/>
      </c>
    </row>
    <row r="431" spans="2:8" x14ac:dyDescent="0.2">
      <c r="B431" s="1">
        <f>IF(COUNTBLANK(VoiceSetup!B25),"",VoiceSetup!B25)</f>
        <v>22</v>
      </c>
      <c r="C431" s="7">
        <v>-90</v>
      </c>
      <c r="D431" s="1" t="str">
        <f>""</f>
        <v/>
      </c>
      <c r="E431" s="1">
        <f>IF(COUNTBLANK(VoiceSetup!D25),"",VoiceSetup!D25)</f>
        <v>4</v>
      </c>
      <c r="F431" s="32">
        <f>IF(COUNTBLANK(VoiceSetup!G25),"",VoiceSetup!G25)</f>
        <v>0</v>
      </c>
      <c r="G431" s="1" t="str">
        <f>""</f>
        <v/>
      </c>
      <c r="H431" s="11">
        <f>IF(COUNTBLANK(VoiceSetup!H25),"",VoiceSetup!H25)</f>
        <v>1</v>
      </c>
    </row>
    <row r="432" spans="2:8" x14ac:dyDescent="0.2">
      <c r="B432" s="1">
        <f>IF(COUNTBLANK(VoiceSetup!B26),"",VoiceSetup!B26)</f>
        <v>23</v>
      </c>
      <c r="C432" s="7">
        <v>-90</v>
      </c>
      <c r="D432" s="1" t="str">
        <f>""</f>
        <v/>
      </c>
      <c r="E432" s="1">
        <f>IF(COUNTBLANK(VoiceSetup!D26),"",VoiceSetup!D26)</f>
        <v>4</v>
      </c>
      <c r="F432" s="32">
        <f>IF(COUNTBLANK(VoiceSetup!G26),"",VoiceSetup!G26)</f>
        <v>1</v>
      </c>
      <c r="G432" s="1" t="str">
        <f>""</f>
        <v/>
      </c>
      <c r="H432" s="11">
        <f>IF(COUNTBLANK(VoiceSetup!H26),"",VoiceSetup!H26)</f>
        <v>1</v>
      </c>
    </row>
    <row r="433" spans="2:8" x14ac:dyDescent="0.2">
      <c r="B433" s="1">
        <f>IF(COUNTBLANK(VoiceSetup!B27),"",VoiceSetup!B27)</f>
        <v>24</v>
      </c>
      <c r="C433" s="7">
        <v>-90</v>
      </c>
      <c r="D433" s="1" t="str">
        <f>""</f>
        <v/>
      </c>
      <c r="E433" s="1">
        <f>IF(COUNTBLANK(VoiceSetup!D27),"",VoiceSetup!D27)</f>
        <v>4</v>
      </c>
      <c r="F433" s="32">
        <f>IF(COUNTBLANK(VoiceSetup!G27),"",VoiceSetup!G27)</f>
        <v>3</v>
      </c>
      <c r="G433" s="1" t="str">
        <f>""</f>
        <v/>
      </c>
      <c r="H433" s="11">
        <f>IF(COUNTBLANK(VoiceSetup!H27),"",VoiceSetup!H27)</f>
        <v>-0.33333333333333331</v>
      </c>
    </row>
    <row r="434" spans="2:8" x14ac:dyDescent="0.2">
      <c r="B434" s="1">
        <f>IF(COUNTBLANK(VoiceSetup!B28),"",VoiceSetup!B28)</f>
        <v>25</v>
      </c>
      <c r="C434" s="7">
        <v>-90</v>
      </c>
      <c r="D434" s="1" t="str">
        <f>""</f>
        <v/>
      </c>
      <c r="E434" s="1">
        <f>IF(COUNTBLANK(VoiceSetup!D28),"",VoiceSetup!D28)</f>
        <v>4</v>
      </c>
      <c r="F434" s="32">
        <f>IF(COUNTBLANK(VoiceSetup!G28),"",VoiceSetup!G28)</f>
        <v>4</v>
      </c>
      <c r="G434" s="1" t="str">
        <f>""</f>
        <v/>
      </c>
      <c r="H434" s="11">
        <f>IF(COUNTBLANK(VoiceSetup!H28),"",VoiceSetup!H28)</f>
        <v>-0.25</v>
      </c>
    </row>
    <row r="435" spans="2:8" x14ac:dyDescent="0.2">
      <c r="B435" s="1">
        <f>IF(COUNTBLANK(VoiceSetup!B29),"",VoiceSetup!B29)</f>
        <v>26</v>
      </c>
      <c r="C435" s="7">
        <v>-90</v>
      </c>
      <c r="D435" s="1" t="str">
        <f>""</f>
        <v/>
      </c>
      <c r="E435" s="1" t="str">
        <f>IF(COUNTBLANK(VoiceSetup!D29),"",VoiceSetup!D29)</f>
        <v/>
      </c>
      <c r="F435" s="32" t="str">
        <f>IF(COUNTBLANK(VoiceSetup!G29),"",VoiceSetup!G29)</f>
        <v/>
      </c>
      <c r="G435" s="1" t="str">
        <f>""</f>
        <v/>
      </c>
      <c r="H435" s="11" t="str">
        <f>IF(COUNTBLANK(VoiceSetup!H29),"",VoiceSetup!H29)</f>
        <v/>
      </c>
    </row>
    <row r="436" spans="2:8" x14ac:dyDescent="0.2">
      <c r="B436" s="1">
        <f>IF(COUNTBLANK(VoiceSetup!B30),"",VoiceSetup!B30)</f>
        <v>27</v>
      </c>
      <c r="C436" s="7">
        <v>-90</v>
      </c>
      <c r="D436" s="1" t="str">
        <f>""</f>
        <v/>
      </c>
      <c r="E436" s="1" t="str">
        <f>IF(COUNTBLANK(VoiceSetup!D30),"",VoiceSetup!D30)</f>
        <v/>
      </c>
      <c r="F436" s="32" t="str">
        <f>IF(COUNTBLANK(VoiceSetup!G30),"",VoiceSetup!G30)</f>
        <v/>
      </c>
      <c r="G436" s="1" t="str">
        <f>""</f>
        <v/>
      </c>
      <c r="H436" s="11" t="str">
        <f>IF(COUNTBLANK(VoiceSetup!H30),"",VoiceSetup!H30)</f>
        <v/>
      </c>
    </row>
    <row r="437" spans="2:8" x14ac:dyDescent="0.2">
      <c r="B437" s="1">
        <f>IF(COUNTBLANK(VoiceSetup!B31),"",VoiceSetup!B31)</f>
        <v>28</v>
      </c>
      <c r="C437" s="7">
        <v>-90</v>
      </c>
      <c r="D437" s="1" t="str">
        <f>""</f>
        <v/>
      </c>
      <c r="E437" s="1" t="str">
        <f>IF(COUNTBLANK(VoiceSetup!D31),"",VoiceSetup!D31)</f>
        <v/>
      </c>
      <c r="F437" s="32" t="str">
        <f>IF(COUNTBLANK(VoiceSetup!G31),"",VoiceSetup!G31)</f>
        <v/>
      </c>
      <c r="G437" s="1" t="str">
        <f>""</f>
        <v/>
      </c>
      <c r="H437" s="11" t="str">
        <f>IF(COUNTBLANK(VoiceSetup!H31),"",VoiceSetup!H31)</f>
        <v/>
      </c>
    </row>
    <row r="438" spans="2:8" x14ac:dyDescent="0.2">
      <c r="B438" s="1">
        <f>IF(COUNTBLANK(VoiceSetup!B32),"",VoiceSetup!B32)</f>
        <v>29</v>
      </c>
      <c r="C438" s="7">
        <v>-90</v>
      </c>
      <c r="D438" s="1" t="str">
        <f>""</f>
        <v/>
      </c>
      <c r="E438" s="1">
        <f>IF(COUNTBLANK(VoiceSetup!D32),"",VoiceSetup!D32)</f>
        <v>5</v>
      </c>
      <c r="F438" s="32">
        <f>IF(COUNTBLANK(VoiceSetup!G32),"",VoiceSetup!G32)</f>
        <v>0</v>
      </c>
      <c r="G438" s="1" t="str">
        <f>""</f>
        <v/>
      </c>
      <c r="H438" s="11">
        <f>IF(COUNTBLANK(VoiceSetup!H32),"",VoiceSetup!H32)</f>
        <v>1</v>
      </c>
    </row>
    <row r="439" spans="2:8" x14ac:dyDescent="0.2">
      <c r="B439" s="1">
        <f>IF(COUNTBLANK(VoiceSetup!B33),"",VoiceSetup!B33)</f>
        <v>30</v>
      </c>
      <c r="C439" s="7">
        <v>-90</v>
      </c>
      <c r="D439" s="1" t="str">
        <f>""</f>
        <v/>
      </c>
      <c r="E439" s="1">
        <f>IF(COUNTBLANK(VoiceSetup!D33),"",VoiceSetup!D33)</f>
        <v>5</v>
      </c>
      <c r="F439" s="32">
        <f>IF(COUNTBLANK(VoiceSetup!G33),"",VoiceSetup!G33)</f>
        <v>1</v>
      </c>
      <c r="G439" s="1" t="str">
        <f>""</f>
        <v/>
      </c>
      <c r="H439" s="11">
        <f>IF(COUNTBLANK(VoiceSetup!H33),"",VoiceSetup!H33)</f>
        <v>1</v>
      </c>
    </row>
    <row r="440" spans="2:8" x14ac:dyDescent="0.2">
      <c r="B440" s="1">
        <f>IF(COUNTBLANK(VoiceSetup!B34),"",VoiceSetup!B34)</f>
        <v>31</v>
      </c>
      <c r="C440" s="7">
        <v>-90</v>
      </c>
      <c r="D440" s="1" t="str">
        <f>""</f>
        <v/>
      </c>
      <c r="E440" s="1">
        <f>IF(COUNTBLANK(VoiceSetup!D34),"",VoiceSetup!D34)</f>
        <v>5</v>
      </c>
      <c r="F440" s="32">
        <f>IF(COUNTBLANK(VoiceSetup!G34),"",VoiceSetup!G34)</f>
        <v>3</v>
      </c>
      <c r="G440" s="1" t="str">
        <f>""</f>
        <v/>
      </c>
      <c r="H440" s="11">
        <f>IF(COUNTBLANK(VoiceSetup!H34),"",VoiceSetup!H34)</f>
        <v>-0.33333333333333331</v>
      </c>
    </row>
    <row r="441" spans="2:8" x14ac:dyDescent="0.2">
      <c r="B441" s="1">
        <f>IF(COUNTBLANK(VoiceSetup!B35),"",VoiceSetup!B35)</f>
        <v>32</v>
      </c>
      <c r="C441" s="7">
        <v>-90</v>
      </c>
      <c r="D441" s="1" t="str">
        <f>""</f>
        <v/>
      </c>
      <c r="E441" s="1">
        <f>IF(COUNTBLANK(VoiceSetup!D35),"",VoiceSetup!D35)</f>
        <v>5</v>
      </c>
      <c r="F441" s="32">
        <f>IF(COUNTBLANK(VoiceSetup!G35),"",VoiceSetup!G35)</f>
        <v>5</v>
      </c>
      <c r="G441" s="1" t="str">
        <f>""</f>
        <v/>
      </c>
      <c r="H441" s="11">
        <f>IF(COUNTBLANK(VoiceSetup!H35),"",VoiceSetup!H35)</f>
        <v>-0.2</v>
      </c>
    </row>
    <row r="442" spans="2:8" x14ac:dyDescent="0.2">
      <c r="B442" s="1">
        <f>IF(COUNTBLANK(VoiceSetup!B36),"",VoiceSetup!B36)</f>
        <v>33</v>
      </c>
      <c r="C442" s="7">
        <v>-90</v>
      </c>
      <c r="D442" s="1" t="str">
        <f>""</f>
        <v/>
      </c>
      <c r="E442" s="1" t="str">
        <f>IF(COUNTBLANK(VoiceSetup!D36),"",VoiceSetup!D36)</f>
        <v/>
      </c>
      <c r="F442" s="32" t="str">
        <f>IF(COUNTBLANK(VoiceSetup!G36),"",VoiceSetup!G36)</f>
        <v/>
      </c>
      <c r="G442" s="1" t="str">
        <f>""</f>
        <v/>
      </c>
      <c r="H442" s="11" t="str">
        <f>IF(COUNTBLANK(VoiceSetup!H36),"",VoiceSetup!H36)</f>
        <v/>
      </c>
    </row>
    <row r="443" spans="2:8" x14ac:dyDescent="0.2">
      <c r="B443" s="1">
        <f>IF(COUNTBLANK(VoiceSetup!B37),"",VoiceSetup!B37)</f>
        <v>34</v>
      </c>
      <c r="C443" s="7">
        <v>-90</v>
      </c>
      <c r="D443" s="1" t="str">
        <f>""</f>
        <v/>
      </c>
      <c r="E443" s="1" t="str">
        <f>IF(COUNTBLANK(VoiceSetup!D37),"",VoiceSetup!D37)</f>
        <v/>
      </c>
      <c r="F443" s="32" t="str">
        <f>IF(COUNTBLANK(VoiceSetup!G37),"",VoiceSetup!G37)</f>
        <v/>
      </c>
      <c r="G443" s="1" t="str">
        <f>""</f>
        <v/>
      </c>
      <c r="H443" s="11" t="str">
        <f>IF(COUNTBLANK(VoiceSetup!H37),"",VoiceSetup!H37)</f>
        <v/>
      </c>
    </row>
    <row r="444" spans="2:8" x14ac:dyDescent="0.2">
      <c r="B444" s="1">
        <f>IF(COUNTBLANK(VoiceSetup!B38),"",VoiceSetup!B38)</f>
        <v>35</v>
      </c>
      <c r="C444" s="7">
        <v>-90</v>
      </c>
      <c r="D444" s="1" t="str">
        <f>""</f>
        <v/>
      </c>
      <c r="E444" s="1" t="str">
        <f>IF(COUNTBLANK(VoiceSetup!D38),"",VoiceSetup!D38)</f>
        <v/>
      </c>
      <c r="F444" s="32" t="str">
        <f>IF(COUNTBLANK(VoiceSetup!G38),"",VoiceSetup!G38)</f>
        <v/>
      </c>
      <c r="G444" s="1" t="str">
        <f>""</f>
        <v/>
      </c>
      <c r="H444" s="11" t="str">
        <f>IF(COUNTBLANK(VoiceSetup!H38),"",VoiceSetup!H38)</f>
        <v/>
      </c>
    </row>
    <row r="445" spans="2:8" x14ac:dyDescent="0.2">
      <c r="B445" s="1">
        <f>IF(COUNTBLANK(VoiceSetup!B39),"",VoiceSetup!B39)</f>
        <v>36</v>
      </c>
      <c r="C445" s="7">
        <v>-90</v>
      </c>
      <c r="D445" s="1" t="str">
        <f>""</f>
        <v/>
      </c>
      <c r="E445" s="1" t="str">
        <f>IF(COUNTBLANK(VoiceSetup!D39),"",VoiceSetup!D39)</f>
        <v/>
      </c>
      <c r="F445" s="32" t="str">
        <f>IF(COUNTBLANK(VoiceSetup!G39),"",VoiceSetup!G39)</f>
        <v/>
      </c>
      <c r="G445" s="1" t="str">
        <f>""</f>
        <v/>
      </c>
      <c r="H445" s="11" t="str">
        <f>IF(COUNTBLANK(VoiceSetup!H39),"",VoiceSetup!H39)</f>
        <v/>
      </c>
    </row>
    <row r="446" spans="2:8" x14ac:dyDescent="0.2">
      <c r="B446" s="1">
        <f>IF(COUNTBLANK(VoiceSetup!B40),"",VoiceSetup!B40)</f>
        <v>37</v>
      </c>
      <c r="C446" s="7">
        <v>-90</v>
      </c>
      <c r="D446" s="1" t="str">
        <f>""</f>
        <v/>
      </c>
      <c r="E446" s="1" t="str">
        <f>IF(COUNTBLANK(VoiceSetup!D40),"",VoiceSetup!D40)</f>
        <v/>
      </c>
      <c r="F446" s="32" t="str">
        <f>IF(COUNTBLANK(VoiceSetup!G40),"",VoiceSetup!G40)</f>
        <v/>
      </c>
      <c r="G446" s="1" t="str">
        <f>""</f>
        <v/>
      </c>
      <c r="H446" s="11" t="str">
        <f>IF(COUNTBLANK(VoiceSetup!H40),"",VoiceSetup!H40)</f>
        <v/>
      </c>
    </row>
    <row r="447" spans="2:8" x14ac:dyDescent="0.2">
      <c r="B447" s="1">
        <f>IF(COUNTBLANK(VoiceSetup!B41),"",VoiceSetup!B41)</f>
        <v>38</v>
      </c>
      <c r="C447" s="7">
        <v>-90</v>
      </c>
      <c r="D447" s="1" t="str">
        <f>""</f>
        <v/>
      </c>
      <c r="E447" s="1">
        <f>IF(COUNTBLANK(VoiceSetup!D41),"",VoiceSetup!D41)</f>
        <v>6</v>
      </c>
      <c r="F447" s="32">
        <f>IF(COUNTBLANK(VoiceSetup!G41),"",VoiceSetup!G41)</f>
        <v>0</v>
      </c>
      <c r="G447" s="1" t="str">
        <f>""</f>
        <v/>
      </c>
      <c r="H447" s="11">
        <f>IF(COUNTBLANK(VoiceSetup!H41),"",VoiceSetup!H41)</f>
        <v>1</v>
      </c>
    </row>
    <row r="448" spans="2:8" x14ac:dyDescent="0.2">
      <c r="B448" s="1">
        <f>IF(COUNTBLANK(VoiceSetup!B42),"",VoiceSetup!B42)</f>
        <v>39</v>
      </c>
      <c r="C448" s="7">
        <v>-90</v>
      </c>
      <c r="D448" s="1" t="str">
        <f>""</f>
        <v/>
      </c>
      <c r="E448" s="1">
        <f>IF(COUNTBLANK(VoiceSetup!D42),"",VoiceSetup!D42)</f>
        <v>6</v>
      </c>
      <c r="F448" s="32">
        <f>IF(COUNTBLANK(VoiceSetup!G42),"",VoiceSetup!G42)</f>
        <v>1</v>
      </c>
      <c r="G448" s="1" t="str">
        <f>""</f>
        <v/>
      </c>
      <c r="H448" s="11">
        <f>IF(COUNTBLANK(VoiceSetup!H42),"",VoiceSetup!H42)</f>
        <v>1</v>
      </c>
    </row>
    <row r="449" spans="2:8" x14ac:dyDescent="0.2">
      <c r="B449" s="1">
        <f>IF(COUNTBLANK(VoiceSetup!B43),"",VoiceSetup!B43)</f>
        <v>40</v>
      </c>
      <c r="C449" s="7">
        <v>-90</v>
      </c>
      <c r="D449" s="1" t="str">
        <f>""</f>
        <v/>
      </c>
      <c r="E449" s="1">
        <f>IF(COUNTBLANK(VoiceSetup!D43),"",VoiceSetup!D43)</f>
        <v>6</v>
      </c>
      <c r="F449" s="32">
        <f>IF(COUNTBLANK(VoiceSetup!G43),"",VoiceSetup!G43)</f>
        <v>4</v>
      </c>
      <c r="G449" s="1" t="str">
        <f>""</f>
        <v/>
      </c>
      <c r="H449" s="11">
        <f>IF(COUNTBLANK(VoiceSetup!H43),"",VoiceSetup!H43)</f>
        <v>-0.25</v>
      </c>
    </row>
    <row r="450" spans="2:8" x14ac:dyDescent="0.2">
      <c r="B450" s="1">
        <f>IF(COUNTBLANK(VoiceSetup!B44),"",VoiceSetup!B44)</f>
        <v>41</v>
      </c>
      <c r="C450" s="7">
        <v>-90</v>
      </c>
      <c r="D450" s="1" t="str">
        <f>""</f>
        <v/>
      </c>
      <c r="E450" s="1">
        <f>IF(COUNTBLANK(VoiceSetup!D44),"",VoiceSetup!D44)</f>
        <v>6</v>
      </c>
      <c r="F450" s="32">
        <f>IF(COUNTBLANK(VoiceSetup!G44),"",VoiceSetup!G44)</f>
        <v>5</v>
      </c>
      <c r="G450" s="1" t="str">
        <f>""</f>
        <v/>
      </c>
      <c r="H450" s="11">
        <f>IF(COUNTBLANK(VoiceSetup!H44),"",VoiceSetup!H44)</f>
        <v>-0.2</v>
      </c>
    </row>
    <row r="451" spans="2:8" x14ac:dyDescent="0.2">
      <c r="B451" s="1">
        <f>IF(COUNTBLANK(VoiceSetup!B45),"",VoiceSetup!B45)</f>
        <v>42</v>
      </c>
      <c r="C451" s="7">
        <v>-90</v>
      </c>
      <c r="D451" s="1" t="str">
        <f>""</f>
        <v/>
      </c>
      <c r="E451" s="1" t="str">
        <f>IF(COUNTBLANK(VoiceSetup!D45),"",VoiceSetup!D45)</f>
        <v/>
      </c>
      <c r="F451" s="32" t="str">
        <f>IF(COUNTBLANK(VoiceSetup!G45),"",VoiceSetup!G45)</f>
        <v/>
      </c>
      <c r="G451" s="1" t="str">
        <f>""</f>
        <v/>
      </c>
      <c r="H451" s="11" t="str">
        <f>IF(COUNTBLANK(VoiceSetup!H45),"",VoiceSetup!H45)</f>
        <v/>
      </c>
    </row>
    <row r="452" spans="2:8" x14ac:dyDescent="0.2">
      <c r="B452" s="1">
        <f>IF(COUNTBLANK(VoiceSetup!B46),"",VoiceSetup!B46)</f>
        <v>43</v>
      </c>
      <c r="C452" s="7">
        <v>-90</v>
      </c>
      <c r="D452" s="1" t="str">
        <f>""</f>
        <v/>
      </c>
      <c r="E452" s="1" t="str">
        <f>IF(COUNTBLANK(VoiceSetup!D46),"",VoiceSetup!D46)</f>
        <v/>
      </c>
      <c r="F452" s="32" t="str">
        <f>IF(COUNTBLANK(VoiceSetup!G46),"",VoiceSetup!G46)</f>
        <v/>
      </c>
      <c r="G452" s="1" t="str">
        <f>""</f>
        <v/>
      </c>
      <c r="H452" s="11" t="str">
        <f>IF(COUNTBLANK(VoiceSetup!H46),"",VoiceSetup!H46)</f>
        <v/>
      </c>
    </row>
    <row r="453" spans="2:8" x14ac:dyDescent="0.2">
      <c r="B453" s="1">
        <f>IF(COUNTBLANK(VoiceSetup!B47),"",VoiceSetup!B47)</f>
        <v>44</v>
      </c>
      <c r="C453" s="7">
        <v>-90</v>
      </c>
      <c r="D453" s="1" t="str">
        <f>""</f>
        <v/>
      </c>
      <c r="E453" s="1">
        <f>IF(COUNTBLANK(VoiceSetup!D47),"",VoiceSetup!D47)</f>
        <v>7</v>
      </c>
      <c r="F453" s="32">
        <f>IF(COUNTBLANK(VoiceSetup!G47),"",VoiceSetup!G47)</f>
        <v>0</v>
      </c>
      <c r="G453" s="1" t="str">
        <f>""</f>
        <v/>
      </c>
      <c r="H453" s="11">
        <f>IF(COUNTBLANK(VoiceSetup!H47),"",VoiceSetup!H47)</f>
        <v>2</v>
      </c>
    </row>
    <row r="454" spans="2:8" x14ac:dyDescent="0.2">
      <c r="B454" s="1">
        <f>IF(COUNTBLANK(VoiceSetup!B48),"",VoiceSetup!B48)</f>
        <v>45</v>
      </c>
      <c r="C454" s="7">
        <v>-90</v>
      </c>
      <c r="D454" s="1" t="str">
        <f>""</f>
        <v/>
      </c>
      <c r="E454" s="1">
        <f>IF(COUNTBLANK(VoiceSetup!D48),"",VoiceSetup!D48)</f>
        <v>7</v>
      </c>
      <c r="F454" s="32">
        <f>IF(COUNTBLANK(VoiceSetup!G48),"",VoiceSetup!G48)</f>
        <v>1</v>
      </c>
      <c r="G454" s="1" t="str">
        <f>""</f>
        <v/>
      </c>
      <c r="H454" s="11">
        <f>IF(COUNTBLANK(VoiceSetup!H48),"",VoiceSetup!H48)</f>
        <v>1</v>
      </c>
    </row>
    <row r="455" spans="2:8" x14ac:dyDescent="0.2">
      <c r="B455" s="1">
        <f>IF(COUNTBLANK(VoiceSetup!B49),"",VoiceSetup!B49)</f>
        <v>46</v>
      </c>
      <c r="C455" s="7">
        <v>-90</v>
      </c>
      <c r="D455" s="1" t="str">
        <f>""</f>
        <v/>
      </c>
      <c r="E455" s="1">
        <f>IF(COUNTBLANK(VoiceSetup!D49),"",VoiceSetup!D49)</f>
        <v>7</v>
      </c>
      <c r="F455" s="32">
        <f>IF(COUNTBLANK(VoiceSetup!G49),"",VoiceSetup!G49)</f>
        <v>3</v>
      </c>
      <c r="G455" s="1" t="str">
        <f>""</f>
        <v/>
      </c>
      <c r="H455" s="11">
        <f>IF(COUNTBLANK(VoiceSetup!H49),"",VoiceSetup!H49)</f>
        <v>-0.33333333333333331</v>
      </c>
    </row>
    <row r="456" spans="2:8" x14ac:dyDescent="0.2">
      <c r="B456" s="1">
        <f>IF(COUNTBLANK(VoiceSetup!B50),"",VoiceSetup!B50)</f>
        <v>47</v>
      </c>
      <c r="C456" s="7">
        <v>-90</v>
      </c>
      <c r="D456" s="1" t="str">
        <f>""</f>
        <v/>
      </c>
      <c r="E456" s="1" t="str">
        <f>IF(COUNTBLANK(VoiceSetup!D50),"",VoiceSetup!D50)</f>
        <v/>
      </c>
      <c r="F456" s="32" t="str">
        <f>IF(COUNTBLANK(VoiceSetup!G50),"",VoiceSetup!G50)</f>
        <v/>
      </c>
      <c r="G456" s="1" t="str">
        <f>""</f>
        <v/>
      </c>
      <c r="H456" s="11" t="str">
        <f>IF(COUNTBLANK(VoiceSetup!H50),"",VoiceSetup!H50)</f>
        <v/>
      </c>
    </row>
    <row r="457" spans="2:8" x14ac:dyDescent="0.2">
      <c r="B457" s="1">
        <f>IF(COUNTBLANK(VoiceSetup!B51),"",VoiceSetup!B51)</f>
        <v>48</v>
      </c>
      <c r="C457" s="7">
        <v>-90</v>
      </c>
      <c r="D457" s="1" t="str">
        <f>""</f>
        <v/>
      </c>
      <c r="E457" s="1" t="str">
        <f>IF(COUNTBLANK(VoiceSetup!D51),"",VoiceSetup!D51)</f>
        <v/>
      </c>
      <c r="F457" s="32" t="str">
        <f>IF(COUNTBLANK(VoiceSetup!G51),"",VoiceSetup!G51)</f>
        <v/>
      </c>
      <c r="G457" s="1" t="str">
        <f>""</f>
        <v/>
      </c>
      <c r="H457" s="11" t="str">
        <f>IF(COUNTBLANK(VoiceSetup!H51),"",VoiceSetup!H51)</f>
        <v/>
      </c>
    </row>
    <row r="458" spans="2:8" x14ac:dyDescent="0.2">
      <c r="B458" s="1">
        <f>IF(COUNTBLANK(VoiceSetup!B52),"",VoiceSetup!B52)</f>
        <v>49</v>
      </c>
      <c r="C458" s="7">
        <v>-90</v>
      </c>
      <c r="D458" s="1" t="str">
        <f>""</f>
        <v/>
      </c>
      <c r="E458" s="1" t="str">
        <f>IF(COUNTBLANK(VoiceSetup!D52),"",VoiceSetup!D52)</f>
        <v/>
      </c>
      <c r="F458" s="32" t="str">
        <f>IF(COUNTBLANK(VoiceSetup!G52),"",VoiceSetup!G52)</f>
        <v/>
      </c>
      <c r="G458" s="1" t="str">
        <f>""</f>
        <v/>
      </c>
      <c r="H458" s="11" t="str">
        <f>IF(COUNTBLANK(VoiceSetup!H52),"",VoiceSetup!H52)</f>
        <v/>
      </c>
    </row>
    <row r="459" spans="2:8" x14ac:dyDescent="0.2">
      <c r="B459" s="1">
        <f>IF(COUNTBLANK(VoiceSetup!B53),"",VoiceSetup!B53)</f>
        <v>50</v>
      </c>
      <c r="C459" s="7">
        <v>-90</v>
      </c>
      <c r="D459" s="1" t="str">
        <f>""</f>
        <v/>
      </c>
      <c r="E459" s="1" t="str">
        <f>IF(COUNTBLANK(VoiceSetup!D53),"",VoiceSetup!D53)</f>
        <v/>
      </c>
      <c r="F459" s="32" t="str">
        <f>IF(COUNTBLANK(VoiceSetup!G53),"",VoiceSetup!G53)</f>
        <v/>
      </c>
      <c r="G459" s="1" t="str">
        <f>""</f>
        <v/>
      </c>
      <c r="H459" s="11" t="str">
        <f>IF(COUNTBLANK(VoiceSetup!H53),"",VoiceSetup!H53)</f>
        <v/>
      </c>
    </row>
    <row r="460" spans="2:8" x14ac:dyDescent="0.2">
      <c r="B460" s="1">
        <f>IF(COUNTBLANK(VoiceSetup!B54),"",VoiceSetup!B54)</f>
        <v>51</v>
      </c>
      <c r="C460" s="7">
        <v>-90</v>
      </c>
      <c r="D460" s="1" t="str">
        <f>""</f>
        <v/>
      </c>
      <c r="E460" s="1">
        <f>IF(COUNTBLANK(VoiceSetup!D54),"",VoiceSetup!D54)</f>
        <v>8</v>
      </c>
      <c r="F460" s="32">
        <f>IF(COUNTBLANK(VoiceSetup!G54),"",VoiceSetup!G54)</f>
        <v>0</v>
      </c>
      <c r="G460" s="1" t="str">
        <f>""</f>
        <v/>
      </c>
      <c r="H460" s="11">
        <f>IF(COUNTBLANK(VoiceSetup!H54),"",VoiceSetup!H54)</f>
        <v>2</v>
      </c>
    </row>
    <row r="461" spans="2:8" x14ac:dyDescent="0.2">
      <c r="B461" s="1">
        <f>IF(COUNTBLANK(VoiceSetup!B55),"",VoiceSetup!B55)</f>
        <v>52</v>
      </c>
      <c r="C461" s="7">
        <v>-90</v>
      </c>
      <c r="D461" s="1" t="str">
        <f>""</f>
        <v/>
      </c>
      <c r="E461" s="1">
        <f>IF(COUNTBLANK(VoiceSetup!D55),"",VoiceSetup!D55)</f>
        <v>8</v>
      </c>
      <c r="F461" s="32">
        <f>IF(COUNTBLANK(VoiceSetup!G55),"",VoiceSetup!G55)</f>
        <v>1</v>
      </c>
      <c r="G461" s="1" t="str">
        <f>""</f>
        <v/>
      </c>
      <c r="H461" s="11">
        <f>IF(COUNTBLANK(VoiceSetup!H55),"",VoiceSetup!H55)</f>
        <v>1</v>
      </c>
    </row>
    <row r="462" spans="2:8" x14ac:dyDescent="0.2">
      <c r="B462" s="1">
        <f>IF(COUNTBLANK(VoiceSetup!B56),"",VoiceSetup!B56)</f>
        <v>53</v>
      </c>
      <c r="C462" s="7">
        <v>-90</v>
      </c>
      <c r="D462" s="1" t="str">
        <f>""</f>
        <v/>
      </c>
      <c r="E462" s="1">
        <f>IF(COUNTBLANK(VoiceSetup!D56),"",VoiceSetup!D56)</f>
        <v>8</v>
      </c>
      <c r="F462" s="32">
        <f>IF(COUNTBLANK(VoiceSetup!G56),"",VoiceSetup!G56)</f>
        <v>2</v>
      </c>
      <c r="G462" s="1" t="str">
        <f>""</f>
        <v/>
      </c>
      <c r="H462" s="11">
        <f>IF(COUNTBLANK(VoiceSetup!H56),"",VoiceSetup!H56)</f>
        <v>1</v>
      </c>
    </row>
    <row r="463" spans="2:8" x14ac:dyDescent="0.2">
      <c r="B463" s="1">
        <f>IF(COUNTBLANK(VoiceSetup!B57),"",VoiceSetup!B57)</f>
        <v>54</v>
      </c>
      <c r="C463" s="7">
        <v>-90</v>
      </c>
      <c r="D463" s="1" t="str">
        <f>""</f>
        <v/>
      </c>
      <c r="E463" s="1">
        <f>IF(COUNTBLANK(VoiceSetup!D57),"",VoiceSetup!D57)</f>
        <v>8</v>
      </c>
      <c r="F463" s="32">
        <f>IF(COUNTBLANK(VoiceSetup!G57),"",VoiceSetup!G57)</f>
        <v>3</v>
      </c>
      <c r="G463" s="1" t="str">
        <f>""</f>
        <v/>
      </c>
      <c r="H463" s="11">
        <f>IF(COUNTBLANK(VoiceSetup!H57),"",VoiceSetup!H57)</f>
        <v>0.66666666666666663</v>
      </c>
    </row>
    <row r="464" spans="2:8" x14ac:dyDescent="0.2">
      <c r="B464" s="1">
        <f>IF(COUNTBLANK(VoiceSetup!B58),"",VoiceSetup!B58)</f>
        <v>55</v>
      </c>
      <c r="C464" s="7">
        <v>-90</v>
      </c>
      <c r="D464" s="1" t="str">
        <f>""</f>
        <v/>
      </c>
      <c r="E464" s="1">
        <f>IF(COUNTBLANK(VoiceSetup!D58),"",VoiceSetup!D58)</f>
        <v>8</v>
      </c>
      <c r="F464" s="32">
        <f>IF(COUNTBLANK(VoiceSetup!G58),"",VoiceSetup!G58)</f>
        <v>4</v>
      </c>
      <c r="G464" s="1" t="str">
        <f>""</f>
        <v/>
      </c>
      <c r="H464" s="11">
        <f>IF(COUNTBLANK(VoiceSetup!H58),"",VoiceSetup!H58)</f>
        <v>1</v>
      </c>
    </row>
    <row r="465" spans="2:8" x14ac:dyDescent="0.2">
      <c r="B465" s="1">
        <f>IF(COUNTBLANK(VoiceSetup!B59),"",VoiceSetup!B59)</f>
        <v>56</v>
      </c>
      <c r="C465" s="7">
        <v>-90</v>
      </c>
      <c r="D465" s="1" t="str">
        <f>""</f>
        <v/>
      </c>
      <c r="E465" s="1">
        <f>IF(COUNTBLANK(VoiceSetup!D59),"",VoiceSetup!D59)</f>
        <v>8</v>
      </c>
      <c r="F465" s="32">
        <f>IF(COUNTBLANK(VoiceSetup!G59),"",VoiceSetup!G59)</f>
        <v>6</v>
      </c>
      <c r="G465" s="1" t="str">
        <f>""</f>
        <v/>
      </c>
      <c r="H465" s="11">
        <f>IF(COUNTBLANK(VoiceSetup!H59),"",VoiceSetup!H59)</f>
        <v>-0.13333333333333333</v>
      </c>
    </row>
    <row r="466" spans="2:8" x14ac:dyDescent="0.2">
      <c r="B466" s="1">
        <f>IF(COUNTBLANK(VoiceSetup!B60),"",VoiceSetup!B60)</f>
        <v>57</v>
      </c>
      <c r="C466" s="7">
        <v>-90</v>
      </c>
      <c r="D466" s="1" t="str">
        <f>""</f>
        <v/>
      </c>
      <c r="E466" s="1">
        <f>IF(COUNTBLANK(VoiceSetup!D60),"",VoiceSetup!D60)</f>
        <v>8</v>
      </c>
      <c r="F466" s="32">
        <f>IF(COUNTBLANK(VoiceSetup!G60),"",VoiceSetup!G60)</f>
        <v>9</v>
      </c>
      <c r="G466" s="1" t="str">
        <f>""</f>
        <v/>
      </c>
      <c r="H466" s="11">
        <f>IF(COUNTBLANK(VoiceSetup!H60),"",VoiceSetup!H60)</f>
        <v>-0.13333333333333333</v>
      </c>
    </row>
    <row r="467" spans="2:8" x14ac:dyDescent="0.2">
      <c r="B467" s="1">
        <f>IF(COUNTBLANK(VoiceSetup!B61),"",VoiceSetup!B61)</f>
        <v>58</v>
      </c>
      <c r="C467" s="7">
        <v>-90</v>
      </c>
      <c r="D467" s="1" t="str">
        <f>""</f>
        <v/>
      </c>
      <c r="E467" s="1">
        <f>IF(COUNTBLANK(VoiceSetup!D61),"",VoiceSetup!D61)</f>
        <v>8</v>
      </c>
      <c r="F467" s="32">
        <f>IF(COUNTBLANK(VoiceSetup!G61),"",VoiceSetup!G61)</f>
        <v>12</v>
      </c>
      <c r="G467" s="1" t="str">
        <f>""</f>
        <v/>
      </c>
      <c r="H467" s="11">
        <f>IF(COUNTBLANK(VoiceSetup!H61),"",VoiceSetup!H61)</f>
        <v>-0.13333333333333333</v>
      </c>
    </row>
    <row r="468" spans="2:8" x14ac:dyDescent="0.2">
      <c r="B468" s="1">
        <f>IF(COUNTBLANK(VoiceSetup!B62),"",VoiceSetup!B62)</f>
        <v>59</v>
      </c>
      <c r="C468" s="7">
        <v>-90</v>
      </c>
      <c r="D468" s="1" t="str">
        <f>""</f>
        <v/>
      </c>
      <c r="E468" s="1" t="str">
        <f>IF(COUNTBLANK(VoiceSetup!D62),"",VoiceSetup!D62)</f>
        <v/>
      </c>
      <c r="F468" s="32" t="str">
        <f>IF(COUNTBLANK(VoiceSetup!G62),"",VoiceSetup!G62)</f>
        <v/>
      </c>
      <c r="G468" s="1" t="str">
        <f>""</f>
        <v/>
      </c>
      <c r="H468" s="11" t="str">
        <f>IF(COUNTBLANK(VoiceSetup!H62),"",VoiceSetup!H62)</f>
        <v/>
      </c>
    </row>
    <row r="469" spans="2:8" x14ac:dyDescent="0.2">
      <c r="B469" s="1">
        <f>IF(COUNTBLANK(VoiceSetup!B63),"",VoiceSetup!B63)</f>
        <v>60</v>
      </c>
      <c r="C469" s="7">
        <v>-90</v>
      </c>
      <c r="D469" s="1" t="str">
        <f>""</f>
        <v/>
      </c>
      <c r="E469" s="1" t="str">
        <f>IF(COUNTBLANK(VoiceSetup!D63),"",VoiceSetup!D63)</f>
        <v/>
      </c>
      <c r="F469" s="32" t="str">
        <f>IF(COUNTBLANK(VoiceSetup!G63),"",VoiceSetup!G63)</f>
        <v/>
      </c>
      <c r="G469" s="1" t="str">
        <f>""</f>
        <v/>
      </c>
      <c r="H469" s="11" t="str">
        <f>IF(COUNTBLANK(VoiceSetup!H63),"",VoiceSetup!H63)</f>
        <v/>
      </c>
    </row>
    <row r="470" spans="2:8" x14ac:dyDescent="0.2">
      <c r="B470" s="1">
        <f>IF(COUNTBLANK(VoiceSetup!B64),"",VoiceSetup!B64)</f>
        <v>61</v>
      </c>
      <c r="C470" s="7">
        <v>-90</v>
      </c>
      <c r="D470" s="1" t="str">
        <f>""</f>
        <v/>
      </c>
      <c r="E470" s="1" t="str">
        <f>IF(COUNTBLANK(VoiceSetup!D64),"",VoiceSetup!D64)</f>
        <v/>
      </c>
      <c r="F470" s="32" t="str">
        <f>IF(COUNTBLANK(VoiceSetup!G64),"",VoiceSetup!G64)</f>
        <v/>
      </c>
      <c r="G470" s="1" t="str">
        <f>""</f>
        <v/>
      </c>
      <c r="H470" s="11" t="str">
        <f>IF(COUNTBLANK(VoiceSetup!H64),"",VoiceSetup!H64)</f>
        <v/>
      </c>
    </row>
    <row r="471" spans="2:8" x14ac:dyDescent="0.2">
      <c r="B471" s="1">
        <f>IF(COUNTBLANK(VoiceSetup!B65),"",VoiceSetup!B65)</f>
        <v>62</v>
      </c>
      <c r="C471" s="7">
        <v>-90</v>
      </c>
      <c r="D471" s="1" t="str">
        <f>""</f>
        <v/>
      </c>
      <c r="E471" s="1" t="str">
        <f>IF(COUNTBLANK(VoiceSetup!D65),"",VoiceSetup!D65)</f>
        <v/>
      </c>
      <c r="F471" s="32" t="str">
        <f>IF(COUNTBLANK(VoiceSetup!G65),"",VoiceSetup!G65)</f>
        <v/>
      </c>
      <c r="G471" s="1" t="str">
        <f>""</f>
        <v/>
      </c>
      <c r="H471" s="11" t="str">
        <f>IF(COUNTBLANK(VoiceSetup!H65),"",VoiceSetup!H65)</f>
        <v/>
      </c>
    </row>
    <row r="472" spans="2:8" x14ac:dyDescent="0.2">
      <c r="B472" s="1">
        <f>IF(COUNTBLANK(VoiceSetup!B66),"",VoiceSetup!B66)</f>
        <v>63</v>
      </c>
      <c r="C472" s="7">
        <v>-90</v>
      </c>
      <c r="D472" s="1" t="str">
        <f>""</f>
        <v/>
      </c>
      <c r="E472" s="1" t="str">
        <f>IF(COUNTBLANK(VoiceSetup!D66),"",VoiceSetup!D66)</f>
        <v/>
      </c>
      <c r="F472" s="32" t="str">
        <f>IF(COUNTBLANK(VoiceSetup!G66),"",VoiceSetup!G66)</f>
        <v/>
      </c>
      <c r="G472" s="1" t="str">
        <f>""</f>
        <v/>
      </c>
      <c r="H472" s="11" t="str">
        <f>IF(COUNTBLANK(VoiceSetup!H66),"",VoiceSetup!H66)</f>
        <v/>
      </c>
    </row>
    <row r="473" spans="2:8" x14ac:dyDescent="0.2">
      <c r="B473" s="1">
        <f>IF(COUNTBLANK(VoiceSetup!B67),"",VoiceSetup!B67)</f>
        <v>64</v>
      </c>
      <c r="C473" s="7">
        <v>-90</v>
      </c>
      <c r="D473" s="1" t="str">
        <f>""</f>
        <v/>
      </c>
      <c r="E473" s="1" t="str">
        <f>IF(COUNTBLANK(VoiceSetup!D67),"",VoiceSetup!D67)</f>
        <v/>
      </c>
      <c r="F473" s="32" t="str">
        <f>IF(COUNTBLANK(VoiceSetup!G67),"",VoiceSetup!G67)</f>
        <v/>
      </c>
      <c r="G473" s="1" t="str">
        <f>""</f>
        <v/>
      </c>
      <c r="H473" s="11" t="str">
        <f>IF(COUNTBLANK(VoiceSetup!H67),"",VoiceSetup!H67)</f>
        <v/>
      </c>
    </row>
    <row r="474" spans="2:8" x14ac:dyDescent="0.2">
      <c r="B474" s="1">
        <f>IF(COUNTBLANK(VoiceSetup!B68),"",VoiceSetup!B68)</f>
        <v>65</v>
      </c>
      <c r="C474" s="7">
        <v>-90</v>
      </c>
      <c r="D474" s="1" t="str">
        <f>""</f>
        <v/>
      </c>
      <c r="E474" s="1" t="str">
        <f>IF(COUNTBLANK(VoiceSetup!D68),"",VoiceSetup!D68)</f>
        <v/>
      </c>
      <c r="F474" s="32" t="str">
        <f>IF(COUNTBLANK(VoiceSetup!G68),"",VoiceSetup!G68)</f>
        <v/>
      </c>
      <c r="G474" s="1" t="str">
        <f>""</f>
        <v/>
      </c>
      <c r="H474" s="11" t="str">
        <f>IF(COUNTBLANK(VoiceSetup!H68),"",VoiceSetup!H68)</f>
        <v/>
      </c>
    </row>
    <row r="475" spans="2:8" x14ac:dyDescent="0.2">
      <c r="B475" s="1">
        <f>IF(COUNTBLANK(VoiceSetup!B69),"",VoiceSetup!B69)</f>
        <v>66</v>
      </c>
      <c r="C475" s="7">
        <v>-90</v>
      </c>
      <c r="D475" s="1" t="str">
        <f>""</f>
        <v/>
      </c>
      <c r="E475" s="1" t="str">
        <f>IF(COUNTBLANK(VoiceSetup!D69),"",VoiceSetup!D69)</f>
        <v/>
      </c>
      <c r="F475" s="32" t="str">
        <f>IF(COUNTBLANK(VoiceSetup!G69),"",VoiceSetup!G69)</f>
        <v/>
      </c>
      <c r="G475" s="1" t="str">
        <f>""</f>
        <v/>
      </c>
      <c r="H475" s="11" t="str">
        <f>IF(COUNTBLANK(VoiceSetup!H69),"",VoiceSetup!H69)</f>
        <v/>
      </c>
    </row>
    <row r="476" spans="2:8" x14ac:dyDescent="0.2">
      <c r="B476" s="1">
        <f>IF(COUNTBLANK(VoiceSetup!B70),"",VoiceSetup!B70)</f>
        <v>67</v>
      </c>
      <c r="C476" s="7">
        <v>-90</v>
      </c>
      <c r="D476" s="1" t="str">
        <f>""</f>
        <v/>
      </c>
      <c r="E476" s="1" t="str">
        <f>IF(COUNTBLANK(VoiceSetup!D70),"",VoiceSetup!D70)</f>
        <v/>
      </c>
      <c r="F476" s="32" t="str">
        <f>IF(COUNTBLANK(VoiceSetup!G70),"",VoiceSetup!G70)</f>
        <v/>
      </c>
      <c r="G476" s="1" t="str">
        <f>""</f>
        <v/>
      </c>
      <c r="H476" s="11" t="str">
        <f>IF(COUNTBLANK(VoiceSetup!H70),"",VoiceSetup!H70)</f>
        <v/>
      </c>
    </row>
    <row r="477" spans="2:8" x14ac:dyDescent="0.2">
      <c r="B477" s="1">
        <f>IF(COUNTBLANK(VoiceSetup!B71),"",VoiceSetup!B71)</f>
        <v>68</v>
      </c>
      <c r="C477" s="7">
        <v>-90</v>
      </c>
      <c r="D477" s="1" t="str">
        <f>""</f>
        <v/>
      </c>
      <c r="E477" s="1" t="str">
        <f>IF(COUNTBLANK(VoiceSetup!D71),"",VoiceSetup!D71)</f>
        <v/>
      </c>
      <c r="F477" s="32" t="str">
        <f>IF(COUNTBLANK(VoiceSetup!G71),"",VoiceSetup!G71)</f>
        <v/>
      </c>
      <c r="G477" s="1" t="str">
        <f>""</f>
        <v/>
      </c>
      <c r="H477" s="11" t="str">
        <f>IF(COUNTBLANK(VoiceSetup!H71),"",VoiceSetup!H71)</f>
        <v/>
      </c>
    </row>
    <row r="478" spans="2:8" x14ac:dyDescent="0.2">
      <c r="B478" s="1">
        <f>IF(COUNTBLANK(VoiceSetup!B72),"",VoiceSetup!B72)</f>
        <v>69</v>
      </c>
      <c r="C478" s="7">
        <v>-90</v>
      </c>
      <c r="D478" s="1" t="str">
        <f>""</f>
        <v/>
      </c>
      <c r="E478" s="1" t="str">
        <f>IF(COUNTBLANK(VoiceSetup!D72),"",VoiceSetup!D72)</f>
        <v/>
      </c>
      <c r="F478" s="32" t="str">
        <f>IF(COUNTBLANK(VoiceSetup!G72),"",VoiceSetup!G72)</f>
        <v/>
      </c>
      <c r="G478" s="1" t="str">
        <f>""</f>
        <v/>
      </c>
      <c r="H478" s="11" t="str">
        <f>IF(COUNTBLANK(VoiceSetup!H72),"",VoiceSetup!H72)</f>
        <v/>
      </c>
    </row>
    <row r="479" spans="2:8" x14ac:dyDescent="0.2">
      <c r="B479" s="1">
        <f>IF(COUNTBLANK(VoiceSetup!B73),"",VoiceSetup!B73)</f>
        <v>70</v>
      </c>
      <c r="C479" s="7">
        <v>-90</v>
      </c>
      <c r="D479" s="1" t="str">
        <f>""</f>
        <v/>
      </c>
      <c r="E479" s="1" t="str">
        <f>IF(COUNTBLANK(VoiceSetup!D73),"",VoiceSetup!D73)</f>
        <v/>
      </c>
      <c r="F479" s="32" t="str">
        <f>IF(COUNTBLANK(VoiceSetup!G73),"",VoiceSetup!G73)</f>
        <v/>
      </c>
      <c r="G479" s="1" t="str">
        <f>""</f>
        <v/>
      </c>
      <c r="H479" s="11" t="str">
        <f>IF(COUNTBLANK(VoiceSetup!H73),"",VoiceSetup!H73)</f>
        <v/>
      </c>
    </row>
    <row r="480" spans="2:8" x14ac:dyDescent="0.2">
      <c r="B480" s="1">
        <f>IF(COUNTBLANK(VoiceSetup!B74),"",VoiceSetup!B74)</f>
        <v>71</v>
      </c>
      <c r="C480" s="7">
        <v>-90</v>
      </c>
      <c r="D480" s="1" t="str">
        <f>""</f>
        <v/>
      </c>
      <c r="E480" s="1" t="str">
        <f>IF(COUNTBLANK(VoiceSetup!D74),"",VoiceSetup!D74)</f>
        <v/>
      </c>
      <c r="F480" s="32" t="str">
        <f>IF(COUNTBLANK(VoiceSetup!G74),"",VoiceSetup!G74)</f>
        <v/>
      </c>
      <c r="G480" s="1" t="str">
        <f>""</f>
        <v/>
      </c>
      <c r="H480" s="11" t="str">
        <f>IF(COUNTBLANK(VoiceSetup!H74),"",VoiceSetup!H74)</f>
        <v/>
      </c>
    </row>
    <row r="481" spans="2:8" x14ac:dyDescent="0.2">
      <c r="B481" s="1">
        <f>IF(COUNTBLANK(VoiceSetup!B75),"",VoiceSetup!B75)</f>
        <v>72</v>
      </c>
      <c r="C481" s="7">
        <v>-90</v>
      </c>
      <c r="D481" s="1" t="str">
        <f>""</f>
        <v/>
      </c>
      <c r="E481" s="1" t="str">
        <f>IF(COUNTBLANK(VoiceSetup!D75),"",VoiceSetup!D75)</f>
        <v/>
      </c>
      <c r="F481" s="32" t="str">
        <f>IF(COUNTBLANK(VoiceSetup!G75),"",VoiceSetup!G75)</f>
        <v/>
      </c>
      <c r="G481" s="1" t="str">
        <f>""</f>
        <v/>
      </c>
      <c r="H481" s="11" t="str">
        <f>IF(COUNTBLANK(VoiceSetup!H75),"",VoiceSetup!H75)</f>
        <v/>
      </c>
    </row>
    <row r="482" spans="2:8" x14ac:dyDescent="0.2">
      <c r="B482" s="1">
        <f>IF(COUNTBLANK(VoiceSetup!B76),"",VoiceSetup!B76)</f>
        <v>73</v>
      </c>
      <c r="C482" s="7">
        <v>-90</v>
      </c>
      <c r="D482" s="1" t="str">
        <f>""</f>
        <v/>
      </c>
      <c r="E482" s="1" t="str">
        <f>IF(COUNTBLANK(VoiceSetup!D76),"",VoiceSetup!D76)</f>
        <v/>
      </c>
      <c r="F482" s="32" t="str">
        <f>IF(COUNTBLANK(VoiceSetup!G76),"",VoiceSetup!G76)</f>
        <v/>
      </c>
      <c r="G482" s="1" t="str">
        <f>""</f>
        <v/>
      </c>
      <c r="H482" s="11" t="str">
        <f>IF(COUNTBLANK(VoiceSetup!H76),"",VoiceSetup!H76)</f>
        <v/>
      </c>
    </row>
    <row r="483" spans="2:8" x14ac:dyDescent="0.2">
      <c r="B483" s="1">
        <f>IF(COUNTBLANK(VoiceSetup!B77),"",VoiceSetup!B77)</f>
        <v>74</v>
      </c>
      <c r="C483" s="7">
        <v>-90</v>
      </c>
      <c r="D483" s="1" t="str">
        <f>""</f>
        <v/>
      </c>
      <c r="E483" s="1" t="str">
        <f>IF(COUNTBLANK(VoiceSetup!D77),"",VoiceSetup!D77)</f>
        <v/>
      </c>
      <c r="F483" s="32" t="str">
        <f>IF(COUNTBLANK(VoiceSetup!G77),"",VoiceSetup!G77)</f>
        <v/>
      </c>
      <c r="G483" s="1" t="str">
        <f>""</f>
        <v/>
      </c>
      <c r="H483" s="11" t="str">
        <f>IF(COUNTBLANK(VoiceSetup!H77),"",VoiceSetup!H77)</f>
        <v/>
      </c>
    </row>
    <row r="484" spans="2:8" x14ac:dyDescent="0.2">
      <c r="B484" s="1">
        <f>IF(COUNTBLANK(VoiceSetup!B78),"",VoiceSetup!B78)</f>
        <v>75</v>
      </c>
      <c r="C484" s="7">
        <v>-90</v>
      </c>
      <c r="D484" s="1" t="str">
        <f>""</f>
        <v/>
      </c>
      <c r="E484" s="1" t="str">
        <f>IF(COUNTBLANK(VoiceSetup!D78),"",VoiceSetup!D78)</f>
        <v/>
      </c>
      <c r="F484" s="32" t="str">
        <f>IF(COUNTBLANK(VoiceSetup!G78),"",VoiceSetup!G78)</f>
        <v/>
      </c>
      <c r="G484" s="1" t="str">
        <f>""</f>
        <v/>
      </c>
      <c r="H484" s="11" t="str">
        <f>IF(COUNTBLANK(VoiceSetup!H78),"",VoiceSetup!H78)</f>
        <v/>
      </c>
    </row>
    <row r="485" spans="2:8" x14ac:dyDescent="0.2">
      <c r="B485" s="1">
        <f>IF(COUNTBLANK(VoiceSetup!B79),"",VoiceSetup!B79)</f>
        <v>76</v>
      </c>
      <c r="C485" s="7">
        <v>-90</v>
      </c>
      <c r="D485" s="1" t="str">
        <f>""</f>
        <v/>
      </c>
      <c r="E485" s="1" t="str">
        <f>IF(COUNTBLANK(VoiceSetup!D79),"",VoiceSetup!D79)</f>
        <v/>
      </c>
      <c r="F485" s="32" t="str">
        <f>IF(COUNTBLANK(VoiceSetup!G79),"",VoiceSetup!G79)</f>
        <v/>
      </c>
      <c r="G485" s="1" t="str">
        <f>""</f>
        <v/>
      </c>
      <c r="H485" s="11" t="str">
        <f>IF(COUNTBLANK(VoiceSetup!H79),"",VoiceSetup!H79)</f>
        <v/>
      </c>
    </row>
    <row r="486" spans="2:8" x14ac:dyDescent="0.2">
      <c r="B486" s="1">
        <f>IF(COUNTBLANK(VoiceSetup!B80),"",VoiceSetup!B80)</f>
        <v>77</v>
      </c>
      <c r="C486" s="7">
        <v>-90</v>
      </c>
      <c r="D486" s="1" t="str">
        <f>""</f>
        <v/>
      </c>
      <c r="E486" s="1" t="str">
        <f>IF(COUNTBLANK(VoiceSetup!D80),"",VoiceSetup!D80)</f>
        <v/>
      </c>
      <c r="F486" s="32" t="str">
        <f>IF(COUNTBLANK(VoiceSetup!G80),"",VoiceSetup!G80)</f>
        <v/>
      </c>
      <c r="G486" s="1" t="str">
        <f>""</f>
        <v/>
      </c>
      <c r="H486" s="11" t="str">
        <f>IF(COUNTBLANK(VoiceSetup!H80),"",VoiceSetup!H80)</f>
        <v/>
      </c>
    </row>
    <row r="487" spans="2:8" x14ac:dyDescent="0.2">
      <c r="B487" s="1">
        <f>IF(COUNTBLANK(VoiceSetup!B81),"",VoiceSetup!B81)</f>
        <v>78</v>
      </c>
      <c r="C487" s="7">
        <v>-90</v>
      </c>
      <c r="D487" s="1" t="str">
        <f>""</f>
        <v/>
      </c>
      <c r="E487" s="1" t="str">
        <f>IF(COUNTBLANK(VoiceSetup!D81),"",VoiceSetup!D81)</f>
        <v/>
      </c>
      <c r="F487" s="32" t="str">
        <f>IF(COUNTBLANK(VoiceSetup!G81),"",VoiceSetup!G81)</f>
        <v/>
      </c>
      <c r="G487" s="1" t="str">
        <f>""</f>
        <v/>
      </c>
      <c r="H487" s="11" t="str">
        <f>IF(COUNTBLANK(VoiceSetup!H81),"",VoiceSetup!H81)</f>
        <v/>
      </c>
    </row>
    <row r="488" spans="2:8" x14ac:dyDescent="0.2">
      <c r="B488" s="1">
        <f>IF(COUNTBLANK(VoiceSetup!B82),"",VoiceSetup!B82)</f>
        <v>79</v>
      </c>
      <c r="C488" s="7">
        <v>-90</v>
      </c>
      <c r="D488" s="1" t="str">
        <f>""</f>
        <v/>
      </c>
      <c r="E488" s="1" t="str">
        <f>IF(COUNTBLANK(VoiceSetup!D82),"",VoiceSetup!D82)</f>
        <v/>
      </c>
      <c r="F488" s="32" t="str">
        <f>IF(COUNTBLANK(VoiceSetup!G82),"",VoiceSetup!G82)</f>
        <v/>
      </c>
      <c r="G488" s="1" t="str">
        <f>""</f>
        <v/>
      </c>
      <c r="H488" s="11" t="str">
        <f>IF(COUNTBLANK(VoiceSetup!H82),"",VoiceSetup!H82)</f>
        <v/>
      </c>
    </row>
    <row r="489" spans="2:8" x14ac:dyDescent="0.2">
      <c r="B489" s="1">
        <f>IF(COUNTBLANK(VoiceSetup!B83),"",VoiceSetup!B83)</f>
        <v>80</v>
      </c>
      <c r="C489" s="7">
        <v>-90</v>
      </c>
      <c r="D489" s="1" t="str">
        <f>""</f>
        <v/>
      </c>
      <c r="E489" s="1" t="str">
        <f>IF(COUNTBLANK(VoiceSetup!D83),"",VoiceSetup!D83)</f>
        <v/>
      </c>
      <c r="F489" s="32" t="str">
        <f>IF(COUNTBLANK(VoiceSetup!G83),"",VoiceSetup!G83)</f>
        <v/>
      </c>
      <c r="G489" s="1" t="str">
        <f>""</f>
        <v/>
      </c>
      <c r="H489" s="11" t="str">
        <f>IF(COUNTBLANK(VoiceSetup!H83),"",VoiceSetup!H83)</f>
        <v/>
      </c>
    </row>
    <row r="490" spans="2:8" x14ac:dyDescent="0.2">
      <c r="B490" s="1">
        <f>IF(COUNTBLANK(VoiceSetup!B84),"",VoiceSetup!B84)</f>
        <v>81</v>
      </c>
      <c r="C490" s="7">
        <v>-90</v>
      </c>
      <c r="D490" s="1" t="str">
        <f>""</f>
        <v/>
      </c>
      <c r="E490" s="1" t="str">
        <f>IF(COUNTBLANK(VoiceSetup!D84),"",VoiceSetup!D84)</f>
        <v/>
      </c>
      <c r="F490" s="32" t="str">
        <f>IF(COUNTBLANK(VoiceSetup!G84),"",VoiceSetup!G84)</f>
        <v/>
      </c>
      <c r="G490" s="1" t="str">
        <f>""</f>
        <v/>
      </c>
      <c r="H490" s="11" t="str">
        <f>IF(COUNTBLANK(VoiceSetup!H84),"",VoiceSetup!H84)</f>
        <v/>
      </c>
    </row>
    <row r="491" spans="2:8" x14ac:dyDescent="0.2">
      <c r="B491" s="1">
        <f>IF(COUNTBLANK(VoiceSetup!B85),"",VoiceSetup!B85)</f>
        <v>82</v>
      </c>
      <c r="C491" s="7">
        <v>-90</v>
      </c>
      <c r="D491" s="1" t="str">
        <f>""</f>
        <v/>
      </c>
      <c r="E491" s="1" t="str">
        <f>IF(COUNTBLANK(VoiceSetup!D85),"",VoiceSetup!D85)</f>
        <v/>
      </c>
      <c r="F491" s="32" t="str">
        <f>IF(COUNTBLANK(VoiceSetup!G85),"",VoiceSetup!G85)</f>
        <v/>
      </c>
      <c r="G491" s="1" t="str">
        <f>""</f>
        <v/>
      </c>
      <c r="H491" s="11" t="str">
        <f>IF(COUNTBLANK(VoiceSetup!H85),"",VoiceSetup!H85)</f>
        <v/>
      </c>
    </row>
    <row r="492" spans="2:8" x14ac:dyDescent="0.2">
      <c r="B492" s="1">
        <f>IF(COUNTBLANK(VoiceSetup!B86),"",VoiceSetup!B86)</f>
        <v>83</v>
      </c>
      <c r="C492" s="7">
        <v>-90</v>
      </c>
      <c r="D492" s="1" t="str">
        <f>""</f>
        <v/>
      </c>
      <c r="E492" s="1" t="str">
        <f>IF(COUNTBLANK(VoiceSetup!D86),"",VoiceSetup!D86)</f>
        <v/>
      </c>
      <c r="F492" s="32" t="str">
        <f>IF(COUNTBLANK(VoiceSetup!G86),"",VoiceSetup!G86)</f>
        <v/>
      </c>
      <c r="G492" s="1" t="str">
        <f>""</f>
        <v/>
      </c>
      <c r="H492" s="11" t="str">
        <f>IF(COUNTBLANK(VoiceSetup!H86),"",VoiceSetup!H86)</f>
        <v/>
      </c>
    </row>
    <row r="493" spans="2:8" x14ac:dyDescent="0.2">
      <c r="B493" s="1">
        <f>IF(COUNTBLANK(VoiceSetup!B87),"",VoiceSetup!B87)</f>
        <v>84</v>
      </c>
      <c r="C493" s="7">
        <v>-90</v>
      </c>
      <c r="D493" s="1" t="str">
        <f>""</f>
        <v/>
      </c>
      <c r="E493" s="1" t="str">
        <f>IF(COUNTBLANK(VoiceSetup!D87),"",VoiceSetup!D87)</f>
        <v/>
      </c>
      <c r="F493" s="32" t="str">
        <f>IF(COUNTBLANK(VoiceSetup!G87),"",VoiceSetup!G87)</f>
        <v/>
      </c>
      <c r="G493" s="1" t="str">
        <f>""</f>
        <v/>
      </c>
      <c r="H493" s="11" t="str">
        <f>IF(COUNTBLANK(VoiceSetup!H87),"",VoiceSetup!H87)</f>
        <v/>
      </c>
    </row>
    <row r="494" spans="2:8" x14ac:dyDescent="0.2">
      <c r="B494" s="1">
        <f>IF(COUNTBLANK(VoiceSetup!B88),"",VoiceSetup!B88)</f>
        <v>85</v>
      </c>
      <c r="C494" s="7">
        <v>-90</v>
      </c>
      <c r="D494" s="1" t="str">
        <f>""</f>
        <v/>
      </c>
      <c r="E494" s="1" t="str">
        <f>IF(COUNTBLANK(VoiceSetup!D88),"",VoiceSetup!D88)</f>
        <v/>
      </c>
      <c r="F494" s="32" t="str">
        <f>IF(COUNTBLANK(VoiceSetup!G88),"",VoiceSetup!G88)</f>
        <v/>
      </c>
      <c r="G494" s="1" t="str">
        <f>""</f>
        <v/>
      </c>
      <c r="H494" s="11" t="str">
        <f>IF(COUNTBLANK(VoiceSetup!H88),"",VoiceSetup!H88)</f>
        <v/>
      </c>
    </row>
    <row r="495" spans="2:8" x14ac:dyDescent="0.2">
      <c r="B495" s="1">
        <f>IF(COUNTBLANK(VoiceSetup!B89),"",VoiceSetup!B89)</f>
        <v>86</v>
      </c>
      <c r="C495" s="7">
        <v>-90</v>
      </c>
      <c r="D495" s="1" t="str">
        <f>""</f>
        <v/>
      </c>
      <c r="E495" s="1" t="str">
        <f>IF(COUNTBLANK(VoiceSetup!D89),"",VoiceSetup!D89)</f>
        <v/>
      </c>
      <c r="F495" s="32" t="str">
        <f>IF(COUNTBLANK(VoiceSetup!G89),"",VoiceSetup!G89)</f>
        <v/>
      </c>
      <c r="G495" s="1" t="str">
        <f>""</f>
        <v/>
      </c>
      <c r="H495" s="11" t="str">
        <f>IF(COUNTBLANK(VoiceSetup!H89),"",VoiceSetup!H89)</f>
        <v/>
      </c>
    </row>
    <row r="496" spans="2:8" x14ac:dyDescent="0.2">
      <c r="B496" s="1">
        <f>IF(COUNTBLANK(VoiceSetup!B90),"",VoiceSetup!B90)</f>
        <v>87</v>
      </c>
      <c r="C496" s="7">
        <v>-90</v>
      </c>
      <c r="D496" s="1" t="str">
        <f>""</f>
        <v/>
      </c>
      <c r="E496" s="1" t="str">
        <f>IF(COUNTBLANK(VoiceSetup!D90),"",VoiceSetup!D90)</f>
        <v/>
      </c>
      <c r="F496" s="32" t="str">
        <f>IF(COUNTBLANK(VoiceSetup!G90),"",VoiceSetup!G90)</f>
        <v/>
      </c>
      <c r="G496" s="1" t="str">
        <f>""</f>
        <v/>
      </c>
      <c r="H496" s="11" t="str">
        <f>IF(COUNTBLANK(VoiceSetup!H90),"",VoiceSetup!H90)</f>
        <v/>
      </c>
    </row>
    <row r="497" spans="2:19" x14ac:dyDescent="0.2">
      <c r="B497" s="1">
        <f>IF(COUNTBLANK(VoiceSetup!B91),"",VoiceSetup!B91)</f>
        <v>88</v>
      </c>
      <c r="C497" s="7">
        <v>-90</v>
      </c>
      <c r="D497" s="1" t="str">
        <f>""</f>
        <v/>
      </c>
      <c r="E497" s="1" t="str">
        <f>IF(COUNTBLANK(VoiceSetup!D91),"",VoiceSetup!D91)</f>
        <v/>
      </c>
      <c r="F497" s="32" t="str">
        <f>IF(COUNTBLANK(VoiceSetup!G91),"",VoiceSetup!G91)</f>
        <v/>
      </c>
      <c r="G497" s="1" t="str">
        <f>""</f>
        <v/>
      </c>
      <c r="H497" s="11" t="str">
        <f>IF(COUNTBLANK(VoiceSetup!H91),"",VoiceSetup!H91)</f>
        <v/>
      </c>
    </row>
    <row r="498" spans="2:19" x14ac:dyDescent="0.2">
      <c r="B498" s="1">
        <f>IF(COUNTBLANK(VoiceSetup!B92),"",VoiceSetup!B92)</f>
        <v>89</v>
      </c>
      <c r="C498" s="7">
        <v>-90</v>
      </c>
      <c r="D498" s="1" t="str">
        <f>""</f>
        <v/>
      </c>
      <c r="E498" s="1" t="str">
        <f>IF(COUNTBLANK(VoiceSetup!D92),"",VoiceSetup!D92)</f>
        <v/>
      </c>
      <c r="F498" s="32" t="str">
        <f>IF(COUNTBLANK(VoiceSetup!G92),"",VoiceSetup!G92)</f>
        <v/>
      </c>
      <c r="G498" s="1" t="str">
        <f>""</f>
        <v/>
      </c>
      <c r="H498" s="11" t="str">
        <f>IF(COUNTBLANK(VoiceSetup!H92),"",VoiceSetup!H92)</f>
        <v/>
      </c>
    </row>
    <row r="499" spans="2:19" x14ac:dyDescent="0.2">
      <c r="B499" s="1">
        <f>IF(COUNTBLANK(VoiceSetup!B93),"",VoiceSetup!B93)</f>
        <v>90</v>
      </c>
      <c r="C499" s="7">
        <v>-90</v>
      </c>
      <c r="D499" s="1" t="str">
        <f>""</f>
        <v/>
      </c>
      <c r="E499" s="1" t="str">
        <f>IF(COUNTBLANK(VoiceSetup!D93),"",VoiceSetup!D93)</f>
        <v/>
      </c>
      <c r="F499" s="32" t="str">
        <f>IF(COUNTBLANK(VoiceSetup!G93),"",VoiceSetup!G93)</f>
        <v/>
      </c>
      <c r="G499" s="1" t="str">
        <f>""</f>
        <v/>
      </c>
      <c r="H499" s="11" t="str">
        <f>IF(COUNTBLANK(VoiceSetup!H93),"",VoiceSetup!H93)</f>
        <v/>
      </c>
    </row>
    <row r="500" spans="2:19" x14ac:dyDescent="0.2">
      <c r="B500" s="1">
        <f>IF(COUNTBLANK(VoiceSetup!B94),"",VoiceSetup!B94)</f>
        <v>91</v>
      </c>
      <c r="C500" s="7">
        <v>-90</v>
      </c>
      <c r="D500" s="1" t="str">
        <f>""</f>
        <v/>
      </c>
      <c r="E500" s="1" t="str">
        <f>IF(COUNTBLANK(VoiceSetup!D94),"",VoiceSetup!D94)</f>
        <v/>
      </c>
      <c r="F500" s="32" t="str">
        <f>IF(COUNTBLANK(VoiceSetup!G94),"",VoiceSetup!G94)</f>
        <v/>
      </c>
      <c r="G500" s="1" t="str">
        <f>""</f>
        <v/>
      </c>
      <c r="H500" s="11" t="str">
        <f>IF(COUNTBLANK(VoiceSetup!H94),"",VoiceSetup!H94)</f>
        <v/>
      </c>
    </row>
    <row r="501" spans="2:19" x14ac:dyDescent="0.2">
      <c r="B501" s="1">
        <f>IF(COUNTBLANK(VoiceSetup!B95),"",VoiceSetup!B95)</f>
        <v>92</v>
      </c>
      <c r="C501" s="7">
        <v>-90</v>
      </c>
      <c r="D501" s="1" t="str">
        <f>""</f>
        <v/>
      </c>
      <c r="E501" s="1" t="str">
        <f>IF(COUNTBLANK(VoiceSetup!D95),"",VoiceSetup!D95)</f>
        <v/>
      </c>
      <c r="F501" s="32" t="str">
        <f>IF(COUNTBLANK(VoiceSetup!G95),"",VoiceSetup!G95)</f>
        <v/>
      </c>
      <c r="G501" s="1" t="str">
        <f>""</f>
        <v/>
      </c>
      <c r="H501" s="11" t="str">
        <f>IF(COUNTBLANK(VoiceSetup!H95),"",VoiceSetup!H95)</f>
        <v/>
      </c>
    </row>
    <row r="502" spans="2:19" x14ac:dyDescent="0.2">
      <c r="B502" s="1">
        <f>IF(COUNTBLANK(VoiceSetup!B96),"",VoiceSetup!B96)</f>
        <v>93</v>
      </c>
      <c r="C502" s="7">
        <v>-90</v>
      </c>
      <c r="D502" s="1" t="str">
        <f>""</f>
        <v/>
      </c>
      <c r="E502" s="1" t="str">
        <f>IF(COUNTBLANK(VoiceSetup!D96),"",VoiceSetup!D96)</f>
        <v/>
      </c>
      <c r="F502" s="32" t="str">
        <f>IF(COUNTBLANK(VoiceSetup!G96),"",VoiceSetup!G96)</f>
        <v/>
      </c>
      <c r="G502" s="1" t="str">
        <f>""</f>
        <v/>
      </c>
      <c r="H502" s="11" t="str">
        <f>IF(COUNTBLANK(VoiceSetup!H96),"",VoiceSetup!H96)</f>
        <v/>
      </c>
    </row>
    <row r="503" spans="2:19" x14ac:dyDescent="0.2">
      <c r="B503" s="1">
        <f>IF(COUNTBLANK(VoiceSetup!B97),"",VoiceSetup!B97)</f>
        <v>94</v>
      </c>
      <c r="C503" s="7">
        <v>-90</v>
      </c>
      <c r="D503" s="1" t="str">
        <f>""</f>
        <v/>
      </c>
      <c r="E503" s="1" t="str">
        <f>IF(COUNTBLANK(VoiceSetup!D97),"",VoiceSetup!D97)</f>
        <v/>
      </c>
      <c r="F503" s="32" t="str">
        <f>IF(COUNTBLANK(VoiceSetup!G97),"",VoiceSetup!G97)</f>
        <v/>
      </c>
      <c r="G503" s="1" t="str">
        <f>""</f>
        <v/>
      </c>
      <c r="H503" s="11" t="str">
        <f>IF(COUNTBLANK(VoiceSetup!H97),"",VoiceSetup!H97)</f>
        <v/>
      </c>
    </row>
    <row r="504" spans="2:19" x14ac:dyDescent="0.2">
      <c r="B504" s="1">
        <f>IF(COUNTBLANK(VoiceSetup!B98),"",VoiceSetup!B98)</f>
        <v>95</v>
      </c>
      <c r="C504" s="7">
        <v>-90</v>
      </c>
      <c r="D504" s="1" t="str">
        <f>""</f>
        <v/>
      </c>
      <c r="E504" s="1" t="str">
        <f>IF(COUNTBLANK(VoiceSetup!D98),"",VoiceSetup!D98)</f>
        <v/>
      </c>
      <c r="F504" s="32" t="str">
        <f>IF(COUNTBLANK(VoiceSetup!G98),"",VoiceSetup!G98)</f>
        <v/>
      </c>
      <c r="G504" s="1" t="str">
        <f>""</f>
        <v/>
      </c>
      <c r="H504" s="11" t="str">
        <f>IF(COUNTBLANK(VoiceSetup!H98),"",VoiceSetup!H98)</f>
        <v/>
      </c>
    </row>
    <row r="505" spans="2:19" x14ac:dyDescent="0.2">
      <c r="B505" s="1">
        <f>IF(COUNTBLANK(VoiceSetup!B99),"",VoiceSetup!B99)</f>
        <v>96</v>
      </c>
      <c r="C505" s="7">
        <v>-90</v>
      </c>
      <c r="D505" s="1" t="str">
        <f>""</f>
        <v/>
      </c>
      <c r="E505" s="1" t="str">
        <f>IF(COUNTBLANK(VoiceSetup!D99),"",VoiceSetup!D99)</f>
        <v/>
      </c>
      <c r="F505" s="32" t="str">
        <f>IF(COUNTBLANK(VoiceSetup!G99),"",VoiceSetup!G99)</f>
        <v/>
      </c>
      <c r="G505" s="1" t="str">
        <f>""</f>
        <v/>
      </c>
      <c r="H505" s="11" t="str">
        <f>IF(COUNTBLANK(VoiceSetup!H99),"",VoiceSetup!H99)</f>
        <v/>
      </c>
    </row>
    <row r="506" spans="2:19" x14ac:dyDescent="0.2">
      <c r="B506" s="1">
        <f>IF(COUNTBLANK(VoiceSetup!B100),"",VoiceSetup!B100)</f>
        <v>97</v>
      </c>
      <c r="C506" s="7">
        <v>-90</v>
      </c>
      <c r="D506" s="1" t="str">
        <f>""</f>
        <v/>
      </c>
      <c r="E506" s="1" t="str">
        <f>IF(COUNTBLANK(VoiceSetup!D100),"",VoiceSetup!D100)</f>
        <v/>
      </c>
      <c r="F506" s="32" t="str">
        <f>IF(COUNTBLANK(VoiceSetup!G100),"",VoiceSetup!G100)</f>
        <v/>
      </c>
      <c r="G506" s="1" t="str">
        <f>""</f>
        <v/>
      </c>
      <c r="H506" s="11" t="str">
        <f>IF(COUNTBLANK(VoiceSetup!H100),"",VoiceSetup!H100)</f>
        <v/>
      </c>
    </row>
    <row r="507" spans="2:19" x14ac:dyDescent="0.2">
      <c r="B507" s="1">
        <f>IF(COUNTBLANK(VoiceSetup!B101),"",VoiceSetup!B101)</f>
        <v>98</v>
      </c>
      <c r="C507" s="7">
        <v>-90</v>
      </c>
      <c r="D507" s="1" t="str">
        <f>""</f>
        <v/>
      </c>
      <c r="E507" s="1" t="str">
        <f>IF(COUNTBLANK(VoiceSetup!D101),"",VoiceSetup!D101)</f>
        <v/>
      </c>
      <c r="F507" s="32" t="str">
        <f>IF(COUNTBLANK(VoiceSetup!G101),"",VoiceSetup!G101)</f>
        <v/>
      </c>
      <c r="G507" s="1" t="str">
        <f>""</f>
        <v/>
      </c>
      <c r="H507" s="11" t="str">
        <f>IF(COUNTBLANK(VoiceSetup!H101),"",VoiceSetup!H101)</f>
        <v/>
      </c>
    </row>
    <row r="508" spans="2:19" x14ac:dyDescent="0.2">
      <c r="B508" s="1">
        <f>IF(COUNTBLANK(VoiceSetup!B102),"",VoiceSetup!B102)</f>
        <v>99</v>
      </c>
      <c r="C508" s="7">
        <v>-90</v>
      </c>
      <c r="D508" s="1" t="str">
        <f>""</f>
        <v/>
      </c>
      <c r="E508" s="1" t="str">
        <f>IF(COUNTBLANK(VoiceSetup!D102),"",VoiceSetup!D102)</f>
        <v/>
      </c>
      <c r="F508" s="32" t="str">
        <f>IF(COUNTBLANK(VoiceSetup!G102),"",VoiceSetup!G102)</f>
        <v/>
      </c>
      <c r="G508" s="1" t="str">
        <f>""</f>
        <v/>
      </c>
      <c r="H508" s="11" t="str">
        <f>IF(COUNTBLANK(VoiceSetup!H102),"",VoiceSetup!H102)</f>
        <v/>
      </c>
    </row>
    <row r="509" spans="2:19" x14ac:dyDescent="0.2">
      <c r="B509" s="1">
        <f>IF(COUNTBLANK(VoiceSetup!B103),"",VoiceSetup!B103)</f>
        <v>100</v>
      </c>
      <c r="C509" s="7">
        <v>-90</v>
      </c>
      <c r="D509" s="1" t="str">
        <f>""</f>
        <v/>
      </c>
      <c r="E509" s="1" t="str">
        <f>IF(COUNTBLANK(VoiceSetup!D103),"",VoiceSetup!D103)</f>
        <v/>
      </c>
      <c r="F509" s="32" t="str">
        <f>IF(COUNTBLANK(VoiceSetup!G103),"",VoiceSetup!G103)</f>
        <v/>
      </c>
      <c r="G509" s="1" t="str">
        <f>""</f>
        <v/>
      </c>
      <c r="H509" s="11" t="str">
        <f>IF(COUNTBLANK(VoiceSetup!H103),"",VoiceSetup!H103)</f>
        <v/>
      </c>
    </row>
    <row r="512" spans="2:19" x14ac:dyDescent="0.2">
      <c r="O512" s="10" t="str">
        <f>O2</f>
        <v>Count</v>
      </c>
      <c r="P512" s="10" t="str">
        <f>P2</f>
        <v>Bars</v>
      </c>
      <c r="Q512" s="10" t="str">
        <f>Q2</f>
        <v>on</v>
      </c>
      <c r="R512" s="10" t="str">
        <f>R2</f>
        <v>each</v>
      </c>
      <c r="S512" s="10" t="str">
        <f>S2</f>
        <v>channel</v>
      </c>
    </row>
    <row r="513" spans="2:66" ht="64" x14ac:dyDescent="0.2">
      <c r="O513" s="43" t="str">
        <f>ChannelSetup!E$3&amp;""</f>
        <v>COMMA (SPECIAL)</v>
      </c>
      <c r="P513" s="43" t="str">
        <f>ChannelSetup!F$3&amp;""</f>
        <v>Bass L</v>
      </c>
      <c r="Q513" s="43" t="str">
        <f>ChannelSetup!G$3&amp;""</f>
        <v>Bass M</v>
      </c>
      <c r="R513" s="43" t="str">
        <f>ChannelSetup!H$3&amp;""</f>
        <v>Bass H</v>
      </c>
      <c r="S513" s="43" t="str">
        <f>ChannelSetup!I$3&amp;""</f>
        <v>Chord 1</v>
      </c>
      <c r="T513" s="43" t="str">
        <f>ChannelSetup!J$3&amp;""</f>
        <v>Chord 2</v>
      </c>
      <c r="U513" s="43" t="str">
        <f>ChannelSetup!K$3&amp;""</f>
        <v>Chord 3</v>
      </c>
      <c r="V513" s="43" t="str">
        <f>ChannelSetup!L$3&amp;""</f>
        <v>Lead 1</v>
      </c>
      <c r="W513" s="43" t="str">
        <f>ChannelSetup!M$3&amp;""</f>
        <v>Lead 2</v>
      </c>
      <c r="X513" s="43" t="str">
        <f>ChannelSetup!N$3&amp;""</f>
        <v>X</v>
      </c>
      <c r="Y513" s="43" t="str">
        <f>ChannelSetup!O$3&amp;""</f>
        <v>X</v>
      </c>
      <c r="Z513" s="43" t="str">
        <f>ChannelSetup!P$3&amp;""</f>
        <v>Xylophone</v>
      </c>
    </row>
    <row r="514" spans="2:66" x14ac:dyDescent="0.2">
      <c r="O514" s="2">
        <v>1</v>
      </c>
      <c r="P514" s="2">
        <v>1</v>
      </c>
      <c r="Q514" s="2">
        <v>1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>
        <v>1</v>
      </c>
      <c r="Y514" s="2">
        <v>1</v>
      </c>
      <c r="Z514" s="2">
        <v>1</v>
      </c>
      <c r="AO514" s="45"/>
    </row>
    <row r="515" spans="2:66" ht="64" x14ac:dyDescent="0.2">
      <c r="B515" s="9" t="s">
        <v>109</v>
      </c>
      <c r="C515" s="34" t="s">
        <v>5</v>
      </c>
      <c r="D515" s="34" t="s">
        <v>1</v>
      </c>
      <c r="E515" s="34" t="s">
        <v>0</v>
      </c>
      <c r="F515" s="34" t="s">
        <v>2</v>
      </c>
      <c r="G515" s="34" t="s">
        <v>170</v>
      </c>
      <c r="H515" s="34" t="s">
        <v>156</v>
      </c>
      <c r="I515" s="34" t="s">
        <v>168</v>
      </c>
      <c r="J515" s="34" t="s">
        <v>169</v>
      </c>
      <c r="K515" s="34" t="s">
        <v>175</v>
      </c>
      <c r="L515" s="34" t="s">
        <v>160</v>
      </c>
      <c r="M515" s="34" t="s">
        <v>171</v>
      </c>
      <c r="O515" s="32">
        <f t="shared" ref="O515:O578" si="21">O514+IF($D515=O$3,IF(COUNTBLANK($E515),0,$E515/$AD$2),0)</f>
        <v>1</v>
      </c>
      <c r="P515" s="32">
        <f t="shared" ref="P515:P578" si="22">P514+IF($D515=P$3,IF(COUNTBLANK($E515),0,$E515/$AD$2),0)</f>
        <v>1</v>
      </c>
      <c r="Q515" s="32">
        <f t="shared" ref="Q515:Q578" si="23">Q514+IF($D515=Q$3,IF(COUNTBLANK($E515),0,$E515/$AD$2),0)</f>
        <v>1</v>
      </c>
      <c r="R515" s="32">
        <f t="shared" ref="R515:R578" si="24">R514+IF($D515=R$3,IF(COUNTBLANK($E515),0,$E515/$AD$2),0)</f>
        <v>1</v>
      </c>
      <c r="S515" s="32">
        <f t="shared" ref="S515:S578" si="25">S514+IF($D515=S$3,IF(COUNTBLANK($E515),0,$E515/$AD$2),0)</f>
        <v>1</v>
      </c>
      <c r="T515" s="32">
        <f t="shared" ref="T515:T578" si="26">T514+IF($D515=T$3,IF(COUNTBLANK($E515),0,$E515/$AD$2),0)</f>
        <v>1</v>
      </c>
      <c r="U515" s="32">
        <f t="shared" ref="U515:U578" si="27">U514+IF($D515=U$3,IF(COUNTBLANK($E515),0,$E515/$AD$2),0)</f>
        <v>1</v>
      </c>
      <c r="V515" s="32">
        <f t="shared" ref="V515:V578" si="28">V514+IF($D515=V$3,IF(COUNTBLANK($E515),0,$E515/$AD$2),0)</f>
        <v>1</v>
      </c>
      <c r="W515" s="32">
        <f t="shared" ref="W515:W578" si="29">W514+IF($D515=W$3,IF(COUNTBLANK($E515),0,$E515/$AD$2),0)</f>
        <v>1</v>
      </c>
      <c r="X515" s="32">
        <f t="shared" ref="X515:X578" si="30">X514+IF($D515=X$3,IF(COUNTBLANK($E515),0,$E515/$AD$2),0)</f>
        <v>1</v>
      </c>
      <c r="Y515" s="32">
        <f t="shared" ref="Y515:Y578" si="31">Y514+IF($D515=Y$3,IF(COUNTBLANK($E515),0,$E515/$AD$2),0)</f>
        <v>1</v>
      </c>
      <c r="Z515" s="32">
        <f t="shared" ref="Z515:Z578" si="32">Z514+IF($D515=Z$3,IF(COUNTBLANK($E515),0,$E515/$AD$2),0)</f>
        <v>1</v>
      </c>
      <c r="AB515" s="34" t="s">
        <v>116</v>
      </c>
      <c r="AC515" s="34" t="s">
        <v>115</v>
      </c>
      <c r="AD515" s="44" t="s">
        <v>68</v>
      </c>
      <c r="AE515" s="34" t="s">
        <v>65</v>
      </c>
      <c r="AF515" s="34" t="s">
        <v>117</v>
      </c>
      <c r="AG515" s="34" t="s">
        <v>66</v>
      </c>
      <c r="AH515" s="34" t="s">
        <v>67</v>
      </c>
      <c r="AP515" s="34" t="s">
        <v>100</v>
      </c>
      <c r="AQ515" s="34" t="s">
        <v>68</v>
      </c>
      <c r="AR515" s="34" t="s">
        <v>7</v>
      </c>
      <c r="AS515" s="34" t="s">
        <v>101</v>
      </c>
      <c r="AT515" s="34" t="s">
        <v>103</v>
      </c>
      <c r="AU515" s="34" t="s">
        <v>104</v>
      </c>
      <c r="AV515" s="34" t="s">
        <v>105</v>
      </c>
      <c r="AW515" s="46" t="s">
        <v>73</v>
      </c>
      <c r="AX515" s="46" t="s">
        <v>72</v>
      </c>
      <c r="AY515" s="46" t="s">
        <v>70</v>
      </c>
      <c r="AZ515" s="46" t="s">
        <v>71</v>
      </c>
      <c r="BA515" s="46" t="s">
        <v>74</v>
      </c>
      <c r="BB515" s="46" t="s">
        <v>75</v>
      </c>
      <c r="BC515" s="46" t="s">
        <v>76</v>
      </c>
      <c r="BD515" s="46" t="s">
        <v>90</v>
      </c>
      <c r="BE515" s="46" t="s">
        <v>91</v>
      </c>
      <c r="BF515" s="46" t="s">
        <v>92</v>
      </c>
      <c r="BG515" s="46" t="s">
        <v>93</v>
      </c>
      <c r="BH515" s="46" t="s">
        <v>94</v>
      </c>
      <c r="BI515" s="46" t="s">
        <v>95</v>
      </c>
      <c r="BJ515" s="46" t="s">
        <v>96</v>
      </c>
      <c r="BK515" s="46" t="s">
        <v>97</v>
      </c>
      <c r="BL515" s="46" t="s">
        <v>98</v>
      </c>
      <c r="BM515" s="46" t="s">
        <v>99</v>
      </c>
      <c r="BN515" s="46" t="s">
        <v>102</v>
      </c>
    </row>
    <row r="516" spans="2:66" x14ac:dyDescent="0.2">
      <c r="C516" s="2"/>
      <c r="D516" s="7">
        <v>1</v>
      </c>
      <c r="E516" s="1">
        <f t="shared" ref="E516:E553" si="33">IF(COUNTBLANK($AB516),"",$AD$2*($AC516-$AB516))</f>
        <v>16</v>
      </c>
      <c r="F516" s="33">
        <v>1</v>
      </c>
      <c r="G516" s="2"/>
      <c r="H516" s="2"/>
      <c r="I516" s="2"/>
      <c r="J516" s="2"/>
      <c r="K516" s="2"/>
      <c r="L516" s="2"/>
      <c r="M516" s="2"/>
      <c r="O516" s="32">
        <f t="shared" si="21"/>
        <v>3</v>
      </c>
      <c r="P516" s="32">
        <f t="shared" si="22"/>
        <v>1</v>
      </c>
      <c r="Q516" s="32">
        <f t="shared" si="23"/>
        <v>1</v>
      </c>
      <c r="R516" s="32">
        <f t="shared" si="24"/>
        <v>1</v>
      </c>
      <c r="S516" s="32">
        <f t="shared" si="25"/>
        <v>1</v>
      </c>
      <c r="T516" s="32">
        <f t="shared" si="26"/>
        <v>1</v>
      </c>
      <c r="U516" s="32">
        <f t="shared" si="27"/>
        <v>1</v>
      </c>
      <c r="V516" s="32">
        <f t="shared" si="28"/>
        <v>1</v>
      </c>
      <c r="W516" s="32">
        <f t="shared" si="29"/>
        <v>1</v>
      </c>
      <c r="X516" s="32">
        <f t="shared" si="30"/>
        <v>1</v>
      </c>
      <c r="Y516" s="32">
        <f t="shared" si="31"/>
        <v>1</v>
      </c>
      <c r="Z516" s="32">
        <f t="shared" si="32"/>
        <v>1</v>
      </c>
      <c r="AB516" s="7">
        <v>1</v>
      </c>
      <c r="AC516" s="1">
        <f>IF(COUNTBLANK($AB517),IF(COUNTBLANK($AB516),"",MIN($AB516+8,$AB516*2)),$AB517)</f>
        <v>3</v>
      </c>
      <c r="AD516" s="50" t="s">
        <v>78</v>
      </c>
      <c r="AE516" s="7">
        <v>1</v>
      </c>
      <c r="AF516" s="7">
        <v>1</v>
      </c>
      <c r="AG516" s="7">
        <v>0</v>
      </c>
      <c r="AH516" s="7">
        <v>0</v>
      </c>
      <c r="AP516" s="39" t="str">
        <f>IF(OR(ISNA(BE516),ISNA(BF516)),"ERR","")</f>
        <v/>
      </c>
      <c r="AQ516" s="49" t="str">
        <f t="shared" ref="AQ516:AQ553" si="34">""&amp;AD516</f>
        <v>C</v>
      </c>
      <c r="AR516" s="41">
        <f t="shared" ref="AR516:AR553" ca="1" si="35">$AS516*$BP$3</f>
        <v>256</v>
      </c>
      <c r="AS516" s="40">
        <f ca="1">$BI516*$BJ516*$BK516*$BL516*$BM516/$BN516</f>
        <v>1</v>
      </c>
      <c r="AT516" s="41">
        <f ca="1">1200*LOG(AS516,2)</f>
        <v>0</v>
      </c>
      <c r="AU516" s="41">
        <f ca="1">MOD(AT516,1200)</f>
        <v>0</v>
      </c>
      <c r="AV516" s="42">
        <f ca="1">AS516</f>
        <v>1</v>
      </c>
      <c r="AW516" s="47" t="str">
        <f>LEFT(AQ516,1)</f>
        <v>C</v>
      </c>
      <c r="AX516" s="47" t="e">
        <f>RIGHT(AQ516,1)-4</f>
        <v>#VALUE!</v>
      </c>
      <c r="AY516" s="47">
        <f>LEN(SUBSTITUTE($AQ516,"b",""))-LEN(SUBSTITUTE($AQ516,"#",""))</f>
        <v>0</v>
      </c>
      <c r="AZ516" s="47">
        <f>LEN(SUBSTITUTE($AQ516,".",""))-LEN(SUBSTITUTE($AQ516,"'",""))</f>
        <v>0</v>
      </c>
      <c r="BA516" s="47" t="e">
        <f>FIND("[",$AQ516)</f>
        <v>#VALUE!</v>
      </c>
      <c r="BB516" s="47" t="e">
        <f>FIND("/",$AQ516)</f>
        <v>#VALUE!</v>
      </c>
      <c r="BC516" s="47" t="e">
        <f>FIND("]",$AQ516)</f>
        <v>#VALUE!</v>
      </c>
      <c r="BD516" s="47">
        <f>MATCH($AW516,NoteCommaRef!$B$4:$B$10,0)</f>
        <v>2</v>
      </c>
      <c r="BE516" s="47">
        <f>MATCH($BG516,NoteCommaRef!$H$4:$H$1000,0)</f>
        <v>10</v>
      </c>
      <c r="BF516" s="47">
        <f>MATCH($BH516,NoteCommaRef!$H$4:$H$1000,0)</f>
        <v>10</v>
      </c>
      <c r="BG516" s="47">
        <f>IF(ISERR($BA516),1,IF(ISERR($BB516),IF(ISERR($BC516),1,MID($AQ516,$BA516+1,$BC516-$BA516-1)),MID($AQ516,$BA516+1,$BB516-$BA516-1)))*1</f>
        <v>1</v>
      </c>
      <c r="BH516" s="47">
        <f>IF(ISERR($BA516),1,IF(ISERR($BB516),1,MID($AQ516,$BB516+1,$BC516-$BB516-1)))*1</f>
        <v>1</v>
      </c>
      <c r="BI516" s="48">
        <f ca="1">IF(ISNA($BD516),1,OFFSET(NoteCommaRef!$E$3,$BD516,0))</f>
        <v>1</v>
      </c>
      <c r="BJ516" s="48">
        <f>IF(ISERR($AX516),1,2^$AX516)</f>
        <v>1</v>
      </c>
      <c r="BK516" s="48">
        <f>(2187/2048)^$AY516</f>
        <v>1</v>
      </c>
      <c r="BL516" s="48">
        <f>(80/81)^$AZ516</f>
        <v>1</v>
      </c>
      <c r="BM516" s="48">
        <f ca="1">IF(ISNA($BE516),1,OFFSET(NoteCommaRef!$K$3,$BE516,0))</f>
        <v>1</v>
      </c>
      <c r="BN516" s="48">
        <f ca="1">IF(ISNA($BF516),1,OFFSET(NoteCommaRef!$K$3,$BF516,0))</f>
        <v>1</v>
      </c>
    </row>
    <row r="517" spans="2:66" x14ac:dyDescent="0.2">
      <c r="C517" s="2"/>
      <c r="D517" s="1">
        <f>IF(COUNTBLANK($AB517),"",$D516)</f>
        <v>1</v>
      </c>
      <c r="E517" s="1">
        <f t="shared" si="33"/>
        <v>24</v>
      </c>
      <c r="F517" s="11">
        <f t="shared" ref="F517:F553" ca="1" si="36">IF(COUNTBLANK($AB517),"",$F516*$AE517)</f>
        <v>0.98765432098765427</v>
      </c>
      <c r="G517" s="2"/>
      <c r="H517" s="2"/>
      <c r="I517" s="2"/>
      <c r="J517" s="2"/>
      <c r="K517" s="2"/>
      <c r="L517" s="2"/>
      <c r="M517" s="2"/>
      <c r="O517" s="32">
        <f t="shared" si="21"/>
        <v>6</v>
      </c>
      <c r="P517" s="32">
        <f t="shared" si="22"/>
        <v>1</v>
      </c>
      <c r="Q517" s="32">
        <f t="shared" si="23"/>
        <v>1</v>
      </c>
      <c r="R517" s="32">
        <f t="shared" si="24"/>
        <v>1</v>
      </c>
      <c r="S517" s="32">
        <f t="shared" si="25"/>
        <v>1</v>
      </c>
      <c r="T517" s="32">
        <f t="shared" si="26"/>
        <v>1</v>
      </c>
      <c r="U517" s="32">
        <f t="shared" si="27"/>
        <v>1</v>
      </c>
      <c r="V517" s="32">
        <f t="shared" si="28"/>
        <v>1</v>
      </c>
      <c r="W517" s="32">
        <f t="shared" si="29"/>
        <v>1</v>
      </c>
      <c r="X517" s="32">
        <f t="shared" si="30"/>
        <v>1</v>
      </c>
      <c r="Y517" s="32">
        <f t="shared" si="31"/>
        <v>1</v>
      </c>
      <c r="Z517" s="32">
        <f t="shared" si="32"/>
        <v>1</v>
      </c>
      <c r="AB517" s="5">
        <v>3</v>
      </c>
      <c r="AC517" s="1">
        <f t="shared" ref="AC517:AC553" si="37">IF(COUNTBLANK($AB518),IF(COUNTBLANK($AB517),"",MIN($AB517+8,$AB517*2)),$AB518)</f>
        <v>6</v>
      </c>
      <c r="AD517" s="38" t="s">
        <v>335</v>
      </c>
      <c r="AE517" s="11">
        <f t="shared" ref="AE517:AE553" ca="1" si="38">IF(COUNTBLANK($AB517),"",$AS517)</f>
        <v>0.98765432098765427</v>
      </c>
      <c r="AF517" s="11">
        <f t="shared" ref="AF517:AF553" ca="1" si="39">IF(COUNTBLANK($AB517),"",$AE517*$AF516)</f>
        <v>0.98765432098765427</v>
      </c>
      <c r="AG517" s="32">
        <f t="shared" ref="AG517:AG553" ca="1" si="40">IF(COUNTBLANK($AB517),"",1200*LOG($AE517,2))</f>
        <v>-21.50628959671495</v>
      </c>
      <c r="AH517" s="32">
        <f t="shared" ref="AH517:AH553" ca="1" si="41">IF(COUNTBLANK($AB517),"",1200*LOG($AF517,2))</f>
        <v>-21.50628959671495</v>
      </c>
      <c r="AP517" s="39" t="str">
        <f>IF(OR(ISNA(BE517),ISNA(BF517)),"ERR","")</f>
        <v/>
      </c>
      <c r="AQ517" s="49" t="str">
        <f t="shared" si="34"/>
        <v>C[5/1]</v>
      </c>
      <c r="AR517" s="41">
        <f t="shared" ca="1" si="35"/>
        <v>252.83950617283949</v>
      </c>
      <c r="AS517" s="40">
        <f ca="1">$BI517*$BJ517*$BK517*$BL517*$BM517/$BN517</f>
        <v>0.98765432098765427</v>
      </c>
      <c r="AT517" s="41">
        <f ca="1">1200*LOG(AS517,2)</f>
        <v>-21.50628959671495</v>
      </c>
      <c r="AU517" s="41">
        <f t="shared" ref="AU517:AU553" ca="1" si="42">MOD(AT517,1200)</f>
        <v>1178.4937104032851</v>
      </c>
      <c r="AV517" s="42">
        <f ca="1">AS517</f>
        <v>0.98765432098765427</v>
      </c>
      <c r="AW517" s="47" t="str">
        <f>LEFT(AQ517,1)</f>
        <v>C</v>
      </c>
      <c r="AX517" s="47" t="e">
        <f>RIGHT(AQ517,1)-4</f>
        <v>#VALUE!</v>
      </c>
      <c r="AY517" s="47">
        <f t="shared" ref="AY517:AY532" si="43">LEN(SUBSTITUTE($AQ517,"b",""))-LEN(SUBSTITUTE($AQ517,"#",""))</f>
        <v>0</v>
      </c>
      <c r="AZ517" s="47">
        <f t="shared" ref="AZ517:AZ532" si="44">LEN(SUBSTITUTE($AQ517,".",""))-LEN(SUBSTITUTE($AQ517,"'",""))</f>
        <v>0</v>
      </c>
      <c r="BA517" s="47">
        <f t="shared" ref="BA517:BA532" si="45">FIND("[",$AQ517)</f>
        <v>2</v>
      </c>
      <c r="BB517" s="47">
        <f t="shared" ref="BB517:BB532" si="46">FIND("/",$AQ517)</f>
        <v>4</v>
      </c>
      <c r="BC517" s="47">
        <f t="shared" ref="BC517:BC532" si="47">FIND("]",$AQ517)</f>
        <v>6</v>
      </c>
      <c r="BD517" s="47">
        <f>MATCH($AW517,NoteCommaRef!$B$4:$B$10,0)</f>
        <v>2</v>
      </c>
      <c r="BE517" s="47">
        <f>MATCH($BG517,NoteCommaRef!$H$4:$H$1000,0)</f>
        <v>18</v>
      </c>
      <c r="BF517" s="47">
        <f>MATCH($BH517,NoteCommaRef!$H$4:$H$1000,0)</f>
        <v>10</v>
      </c>
      <c r="BG517" s="47">
        <f>IF(ISERR($BA517),1,IF(ISERR($BB517),IF(ISERR($BC517),1,MID($AQ517,$BA517+1,$BC517-$BA517-1)),MID($AQ517,$BA517+1,$BB517-$BA517-1)))*1</f>
        <v>5</v>
      </c>
      <c r="BH517" s="47">
        <f>IF(ISERR($BA517),1,IF(ISERR($BB517),1,MID($AQ517,$BB517+1,$BC517-$BB517-1)))*1</f>
        <v>1</v>
      </c>
      <c r="BI517" s="48">
        <f ca="1">IF(ISNA($BD517),1,OFFSET(NoteCommaRef!$E$3,$BD517,0))</f>
        <v>1</v>
      </c>
      <c r="BJ517" s="48">
        <f>IF(ISERR($AX517),1,2^$AX517)</f>
        <v>1</v>
      </c>
      <c r="BK517" s="48">
        <f>(2187/2048)^$AY517</f>
        <v>1</v>
      </c>
      <c r="BL517" s="48">
        <f>(80/81)^$AZ517</f>
        <v>1</v>
      </c>
      <c r="BM517" s="48">
        <f ca="1">IF(ISNA($BE517),1,OFFSET(NoteCommaRef!$K$3,$BE517,0))</f>
        <v>0.98765432098765427</v>
      </c>
      <c r="BN517" s="48">
        <f ca="1">IF(ISNA($BF517),1,OFFSET(NoteCommaRef!$K$3,$BF517,0))</f>
        <v>1</v>
      </c>
    </row>
    <row r="518" spans="2:66" x14ac:dyDescent="0.2">
      <c r="C518" s="2"/>
      <c r="D518" s="1" t="str">
        <f t="shared" ref="D518:D553" si="48">IF(COUNTBLANK($AB518),"",$D517)</f>
        <v/>
      </c>
      <c r="E518" s="1" t="str">
        <f t="shared" si="33"/>
        <v/>
      </c>
      <c r="F518" s="11" t="str">
        <f t="shared" si="36"/>
        <v/>
      </c>
      <c r="G518" s="2"/>
      <c r="H518" s="2"/>
      <c r="I518" s="2"/>
      <c r="J518" s="2"/>
      <c r="K518" s="2"/>
      <c r="L518" s="2"/>
      <c r="M518" s="2"/>
      <c r="O518" s="32">
        <f t="shared" si="21"/>
        <v>6</v>
      </c>
      <c r="P518" s="32">
        <f t="shared" si="22"/>
        <v>1</v>
      </c>
      <c r="Q518" s="32">
        <f t="shared" si="23"/>
        <v>1</v>
      </c>
      <c r="R518" s="32">
        <f t="shared" si="24"/>
        <v>1</v>
      </c>
      <c r="S518" s="32">
        <f t="shared" si="25"/>
        <v>1</v>
      </c>
      <c r="T518" s="32">
        <f t="shared" si="26"/>
        <v>1</v>
      </c>
      <c r="U518" s="32">
        <f t="shared" si="27"/>
        <v>1</v>
      </c>
      <c r="V518" s="32">
        <f t="shared" si="28"/>
        <v>1</v>
      </c>
      <c r="W518" s="32">
        <f t="shared" si="29"/>
        <v>1</v>
      </c>
      <c r="X518" s="32">
        <f t="shared" si="30"/>
        <v>1</v>
      </c>
      <c r="Y518" s="32">
        <f t="shared" si="31"/>
        <v>1</v>
      </c>
      <c r="Z518" s="32">
        <f t="shared" si="32"/>
        <v>1</v>
      </c>
      <c r="AB518" s="5"/>
      <c r="AC518" s="1" t="str">
        <f t="shared" si="37"/>
        <v/>
      </c>
      <c r="AD518" s="38"/>
      <c r="AE518" s="11" t="str">
        <f t="shared" si="38"/>
        <v/>
      </c>
      <c r="AF518" s="11" t="str">
        <f t="shared" si="39"/>
        <v/>
      </c>
      <c r="AG518" s="32" t="str">
        <f t="shared" si="40"/>
        <v/>
      </c>
      <c r="AH518" s="32" t="str">
        <f t="shared" si="41"/>
        <v/>
      </c>
      <c r="AP518" s="39" t="str">
        <f>IF(OR(ISNA(BE518),ISNA(BF518)),"ERR","")</f>
        <v/>
      </c>
      <c r="AQ518" s="49" t="str">
        <f t="shared" si="34"/>
        <v/>
      </c>
      <c r="AR518" s="41">
        <f t="shared" ca="1" si="35"/>
        <v>256</v>
      </c>
      <c r="AS518" s="40">
        <f t="shared" ref="AS518:AS553" ca="1" si="49">$BI518*$BJ518*$BK518*$BL518*$BM518/$BN518</f>
        <v>1</v>
      </c>
      <c r="AT518" s="41">
        <f t="shared" ref="AT518:AT553" ca="1" si="50">1200*LOG(AS518,2)</f>
        <v>0</v>
      </c>
      <c r="AU518" s="41">
        <f t="shared" ca="1" si="42"/>
        <v>0</v>
      </c>
      <c r="AV518" s="42">
        <f ca="1">AS518</f>
        <v>1</v>
      </c>
      <c r="AW518" s="47" t="str">
        <f>LEFT(AQ518,1)</f>
        <v/>
      </c>
      <c r="AX518" s="47" t="e">
        <f>RIGHT(AQ518,1)-4</f>
        <v>#VALUE!</v>
      </c>
      <c r="AY518" s="47">
        <f t="shared" si="43"/>
        <v>0</v>
      </c>
      <c r="AZ518" s="47">
        <f t="shared" si="44"/>
        <v>0</v>
      </c>
      <c r="BA518" s="47" t="e">
        <f t="shared" si="45"/>
        <v>#VALUE!</v>
      </c>
      <c r="BB518" s="47" t="e">
        <f t="shared" si="46"/>
        <v>#VALUE!</v>
      </c>
      <c r="BC518" s="47" t="e">
        <f t="shared" si="47"/>
        <v>#VALUE!</v>
      </c>
      <c r="BD518" s="47" t="e">
        <f>MATCH($AW518,NoteCommaRef!$B$4:$B$10,0)</f>
        <v>#N/A</v>
      </c>
      <c r="BE518" s="47">
        <f>MATCH($BG518,NoteCommaRef!$H$4:$H$1000,0)</f>
        <v>10</v>
      </c>
      <c r="BF518" s="47">
        <f>MATCH($BH518,NoteCommaRef!$H$4:$H$1000,0)</f>
        <v>10</v>
      </c>
      <c r="BG518" s="47">
        <f t="shared" ref="BG518:BG553" si="51">IF(ISERR($BA518),1,IF(ISERR($BB518),IF(ISERR($BC518),1,MID($AQ518,$BA518+1,$BC518-$BA518-1)),MID($AQ518,$BA518+1,$BB518-$BA518-1)))*1</f>
        <v>1</v>
      </c>
      <c r="BH518" s="47">
        <f t="shared" ref="BH518:BH553" si="52">IF(ISERR($BA518),1,IF(ISERR($BB518),1,MID($AQ518,$BB518+1,$BC518-$BB518-1)))*1</f>
        <v>1</v>
      </c>
      <c r="BI518" s="48">
        <f ca="1">IF(ISNA($BD518),1,OFFSET(NoteCommaRef!$E$3,$BD518,0))</f>
        <v>1</v>
      </c>
      <c r="BJ518" s="48">
        <f t="shared" ref="BJ518:BJ553" si="53">IF(ISERR($AX518),1,2^$AX518)</f>
        <v>1</v>
      </c>
      <c r="BK518" s="48">
        <f t="shared" ref="BK518:BK553" si="54">(2187/2048)^$AY518</f>
        <v>1</v>
      </c>
      <c r="BL518" s="48">
        <f t="shared" ref="BL518:BL553" si="55">(80/81)^$AZ518</f>
        <v>1</v>
      </c>
      <c r="BM518" s="48">
        <f ca="1">IF(ISNA($BE518),1,OFFSET(NoteCommaRef!$K$3,$BE518,0))</f>
        <v>1</v>
      </c>
      <c r="BN518" s="48">
        <f ca="1">IF(ISNA($BF518),1,OFFSET(NoteCommaRef!$K$3,$BF518,0))</f>
        <v>1</v>
      </c>
    </row>
    <row r="519" spans="2:66" x14ac:dyDescent="0.2">
      <c r="C519" s="2"/>
      <c r="D519" s="1" t="str">
        <f t="shared" si="48"/>
        <v/>
      </c>
      <c r="E519" s="1" t="str">
        <f t="shared" si="33"/>
        <v/>
      </c>
      <c r="F519" s="11" t="str">
        <f t="shared" si="36"/>
        <v/>
      </c>
      <c r="G519" s="2"/>
      <c r="H519" s="2"/>
      <c r="I519" s="2"/>
      <c r="J519" s="2"/>
      <c r="K519" s="2"/>
      <c r="L519" s="2"/>
      <c r="M519" s="2"/>
      <c r="O519" s="32">
        <f t="shared" si="21"/>
        <v>6</v>
      </c>
      <c r="P519" s="32">
        <f t="shared" si="22"/>
        <v>1</v>
      </c>
      <c r="Q519" s="32">
        <f t="shared" si="23"/>
        <v>1</v>
      </c>
      <c r="R519" s="32">
        <f t="shared" si="24"/>
        <v>1</v>
      </c>
      <c r="S519" s="32">
        <f t="shared" si="25"/>
        <v>1</v>
      </c>
      <c r="T519" s="32">
        <f t="shared" si="26"/>
        <v>1</v>
      </c>
      <c r="U519" s="32">
        <f t="shared" si="27"/>
        <v>1</v>
      </c>
      <c r="V519" s="32">
        <f t="shared" si="28"/>
        <v>1</v>
      </c>
      <c r="W519" s="32">
        <f t="shared" si="29"/>
        <v>1</v>
      </c>
      <c r="X519" s="32">
        <f t="shared" si="30"/>
        <v>1</v>
      </c>
      <c r="Y519" s="32">
        <f t="shared" si="31"/>
        <v>1</v>
      </c>
      <c r="Z519" s="32">
        <f t="shared" si="32"/>
        <v>1</v>
      </c>
      <c r="AB519" s="5"/>
      <c r="AC519" s="1" t="str">
        <f t="shared" si="37"/>
        <v/>
      </c>
      <c r="AD519" s="38"/>
      <c r="AE519" s="11" t="str">
        <f t="shared" si="38"/>
        <v/>
      </c>
      <c r="AF519" s="11" t="str">
        <f t="shared" si="39"/>
        <v/>
      </c>
      <c r="AG519" s="32" t="str">
        <f t="shared" si="40"/>
        <v/>
      </c>
      <c r="AH519" s="32" t="str">
        <f t="shared" si="41"/>
        <v/>
      </c>
      <c r="AP519" s="39" t="str">
        <f>IF(OR(ISNA(BE519),ISNA(BF519)),"ERR","")</f>
        <v/>
      </c>
      <c r="AQ519" s="49" t="str">
        <f t="shared" si="34"/>
        <v/>
      </c>
      <c r="AR519" s="41">
        <f t="shared" ca="1" si="35"/>
        <v>256</v>
      </c>
      <c r="AS519" s="40">
        <f t="shared" ca="1" si="49"/>
        <v>1</v>
      </c>
      <c r="AT519" s="41">
        <f t="shared" ca="1" si="50"/>
        <v>0</v>
      </c>
      <c r="AU519" s="41">
        <f t="shared" ca="1" si="42"/>
        <v>0</v>
      </c>
      <c r="AV519" s="42">
        <f ca="1">AS519</f>
        <v>1</v>
      </c>
      <c r="AW519" s="47" t="str">
        <f>LEFT(AQ519,1)</f>
        <v/>
      </c>
      <c r="AX519" s="47" t="e">
        <f>RIGHT(AQ519,1)-4</f>
        <v>#VALUE!</v>
      </c>
      <c r="AY519" s="47">
        <f t="shared" si="43"/>
        <v>0</v>
      </c>
      <c r="AZ519" s="47">
        <f t="shared" si="44"/>
        <v>0</v>
      </c>
      <c r="BA519" s="47" t="e">
        <f t="shared" si="45"/>
        <v>#VALUE!</v>
      </c>
      <c r="BB519" s="47" t="e">
        <f t="shared" si="46"/>
        <v>#VALUE!</v>
      </c>
      <c r="BC519" s="47" t="e">
        <f t="shared" si="47"/>
        <v>#VALUE!</v>
      </c>
      <c r="BD519" s="47" t="e">
        <f>MATCH($AW519,NoteCommaRef!$B$4:$B$10,0)</f>
        <v>#N/A</v>
      </c>
      <c r="BE519" s="47">
        <f>MATCH($BG519,NoteCommaRef!$H$4:$H$1000,0)</f>
        <v>10</v>
      </c>
      <c r="BF519" s="47">
        <f>MATCH($BH519,NoteCommaRef!$H$4:$H$1000,0)</f>
        <v>10</v>
      </c>
      <c r="BG519" s="47">
        <f t="shared" si="51"/>
        <v>1</v>
      </c>
      <c r="BH519" s="47">
        <f t="shared" si="52"/>
        <v>1</v>
      </c>
      <c r="BI519" s="48">
        <f ca="1">IF(ISNA($BD519),1,OFFSET(NoteCommaRef!$E$3,$BD519,0))</f>
        <v>1</v>
      </c>
      <c r="BJ519" s="48">
        <f t="shared" si="53"/>
        <v>1</v>
      </c>
      <c r="BK519" s="48">
        <f t="shared" si="54"/>
        <v>1</v>
      </c>
      <c r="BL519" s="48">
        <f t="shared" si="55"/>
        <v>1</v>
      </c>
      <c r="BM519" s="48">
        <f ca="1">IF(ISNA($BE519),1,OFFSET(NoteCommaRef!$K$3,$BE519,0))</f>
        <v>1</v>
      </c>
      <c r="BN519" s="48">
        <f ca="1">IF(ISNA($BF519),1,OFFSET(NoteCommaRef!$K$3,$BF519,0))</f>
        <v>1</v>
      </c>
    </row>
    <row r="520" spans="2:66" x14ac:dyDescent="0.2">
      <c r="C520" s="2"/>
      <c r="D520" s="1" t="str">
        <f t="shared" si="48"/>
        <v/>
      </c>
      <c r="E520" s="1" t="str">
        <f t="shared" si="33"/>
        <v/>
      </c>
      <c r="F520" s="11" t="str">
        <f t="shared" si="36"/>
        <v/>
      </c>
      <c r="G520" s="2"/>
      <c r="H520" s="2"/>
      <c r="I520" s="2"/>
      <c r="J520" s="2"/>
      <c r="K520" s="2"/>
      <c r="L520" s="2"/>
      <c r="M520" s="2"/>
      <c r="O520" s="32">
        <f t="shared" si="21"/>
        <v>6</v>
      </c>
      <c r="P520" s="32">
        <f t="shared" si="22"/>
        <v>1</v>
      </c>
      <c r="Q520" s="32">
        <f t="shared" si="23"/>
        <v>1</v>
      </c>
      <c r="R520" s="32">
        <f t="shared" si="24"/>
        <v>1</v>
      </c>
      <c r="S520" s="32">
        <f t="shared" si="25"/>
        <v>1</v>
      </c>
      <c r="T520" s="32">
        <f t="shared" si="26"/>
        <v>1</v>
      </c>
      <c r="U520" s="32">
        <f t="shared" si="27"/>
        <v>1</v>
      </c>
      <c r="V520" s="32">
        <f t="shared" si="28"/>
        <v>1</v>
      </c>
      <c r="W520" s="32">
        <f t="shared" si="29"/>
        <v>1</v>
      </c>
      <c r="X520" s="32">
        <f t="shared" si="30"/>
        <v>1</v>
      </c>
      <c r="Y520" s="32">
        <f t="shared" si="31"/>
        <v>1</v>
      </c>
      <c r="Z520" s="32">
        <f t="shared" si="32"/>
        <v>1</v>
      </c>
      <c r="AB520" s="5"/>
      <c r="AC520" s="1" t="str">
        <f t="shared" si="37"/>
        <v/>
      </c>
      <c r="AD520" s="38"/>
      <c r="AE520" s="11" t="str">
        <f t="shared" si="38"/>
        <v/>
      </c>
      <c r="AF520" s="11" t="str">
        <f t="shared" si="39"/>
        <v/>
      </c>
      <c r="AG520" s="32" t="str">
        <f t="shared" si="40"/>
        <v/>
      </c>
      <c r="AH520" s="32" t="str">
        <f t="shared" si="41"/>
        <v/>
      </c>
      <c r="AP520" s="39" t="str">
        <f t="shared" ref="AP520:AP553" si="56">IF(OR(ISNA(BE520),ISNA(BF520)),"ERR","")</f>
        <v/>
      </c>
      <c r="AQ520" s="49" t="str">
        <f t="shared" si="34"/>
        <v/>
      </c>
      <c r="AR520" s="41">
        <f t="shared" ca="1" si="35"/>
        <v>256</v>
      </c>
      <c r="AS520" s="40">
        <f t="shared" ca="1" si="49"/>
        <v>1</v>
      </c>
      <c r="AT520" s="41">
        <f t="shared" ca="1" si="50"/>
        <v>0</v>
      </c>
      <c r="AU520" s="41">
        <f t="shared" ca="1" si="42"/>
        <v>0</v>
      </c>
      <c r="AV520" s="42">
        <f t="shared" ref="AV520:AV553" ca="1" si="57">AS520</f>
        <v>1</v>
      </c>
      <c r="AW520" s="47" t="str">
        <f t="shared" ref="AW520:AW553" si="58">LEFT(AQ520,1)</f>
        <v/>
      </c>
      <c r="AX520" s="47" t="e">
        <f t="shared" ref="AX520:AX553" si="59">RIGHT(AQ520,1)-4</f>
        <v>#VALUE!</v>
      </c>
      <c r="AY520" s="47">
        <f t="shared" si="43"/>
        <v>0</v>
      </c>
      <c r="AZ520" s="47">
        <f t="shared" si="44"/>
        <v>0</v>
      </c>
      <c r="BA520" s="47" t="e">
        <f t="shared" si="45"/>
        <v>#VALUE!</v>
      </c>
      <c r="BB520" s="47" t="e">
        <f t="shared" si="46"/>
        <v>#VALUE!</v>
      </c>
      <c r="BC520" s="47" t="e">
        <f t="shared" si="47"/>
        <v>#VALUE!</v>
      </c>
      <c r="BD520" s="47" t="e">
        <f>MATCH($AW520,NoteCommaRef!$B$4:$B$10,0)</f>
        <v>#N/A</v>
      </c>
      <c r="BE520" s="47">
        <f>MATCH($BG520,NoteCommaRef!$H$4:$H$1000,0)</f>
        <v>10</v>
      </c>
      <c r="BF520" s="47">
        <f>MATCH($BH520,NoteCommaRef!$H$4:$H$1000,0)</f>
        <v>10</v>
      </c>
      <c r="BG520" s="47">
        <f t="shared" si="51"/>
        <v>1</v>
      </c>
      <c r="BH520" s="47">
        <f t="shared" si="52"/>
        <v>1</v>
      </c>
      <c r="BI520" s="48">
        <f ca="1">IF(ISNA($BD520),1,OFFSET(NoteCommaRef!$E$3,$BD520,0))</f>
        <v>1</v>
      </c>
      <c r="BJ520" s="48">
        <f t="shared" si="53"/>
        <v>1</v>
      </c>
      <c r="BK520" s="48">
        <f t="shared" si="54"/>
        <v>1</v>
      </c>
      <c r="BL520" s="48">
        <f t="shared" si="55"/>
        <v>1</v>
      </c>
      <c r="BM520" s="48">
        <f ca="1">IF(ISNA($BE520),1,OFFSET(NoteCommaRef!$K$3,$BE520,0))</f>
        <v>1</v>
      </c>
      <c r="BN520" s="48">
        <f ca="1">IF(ISNA($BF520),1,OFFSET(NoteCommaRef!$K$3,$BF520,0))</f>
        <v>1</v>
      </c>
    </row>
    <row r="521" spans="2:66" x14ac:dyDescent="0.2">
      <c r="C521" s="2"/>
      <c r="D521" s="1" t="str">
        <f t="shared" si="48"/>
        <v/>
      </c>
      <c r="E521" s="1" t="str">
        <f t="shared" si="33"/>
        <v/>
      </c>
      <c r="F521" s="11" t="str">
        <f t="shared" si="36"/>
        <v/>
      </c>
      <c r="G521" s="2"/>
      <c r="H521" s="2"/>
      <c r="I521" s="2"/>
      <c r="J521" s="2"/>
      <c r="K521" s="2"/>
      <c r="L521" s="2"/>
      <c r="M521" s="2"/>
      <c r="O521" s="32">
        <f t="shared" si="21"/>
        <v>6</v>
      </c>
      <c r="P521" s="32">
        <f t="shared" si="22"/>
        <v>1</v>
      </c>
      <c r="Q521" s="32">
        <f t="shared" si="23"/>
        <v>1</v>
      </c>
      <c r="R521" s="32">
        <f t="shared" si="24"/>
        <v>1</v>
      </c>
      <c r="S521" s="32">
        <f t="shared" si="25"/>
        <v>1</v>
      </c>
      <c r="T521" s="32">
        <f t="shared" si="26"/>
        <v>1</v>
      </c>
      <c r="U521" s="32">
        <f t="shared" si="27"/>
        <v>1</v>
      </c>
      <c r="V521" s="32">
        <f t="shared" si="28"/>
        <v>1</v>
      </c>
      <c r="W521" s="32">
        <f t="shared" si="29"/>
        <v>1</v>
      </c>
      <c r="X521" s="32">
        <f t="shared" si="30"/>
        <v>1</v>
      </c>
      <c r="Y521" s="32">
        <f t="shared" si="31"/>
        <v>1</v>
      </c>
      <c r="Z521" s="32">
        <f t="shared" si="32"/>
        <v>1</v>
      </c>
      <c r="AB521" s="5"/>
      <c r="AC521" s="1" t="str">
        <f t="shared" si="37"/>
        <v/>
      </c>
      <c r="AD521" s="38"/>
      <c r="AE521" s="11" t="str">
        <f t="shared" si="38"/>
        <v/>
      </c>
      <c r="AF521" s="11" t="str">
        <f t="shared" si="39"/>
        <v/>
      </c>
      <c r="AG521" s="32" t="str">
        <f t="shared" si="40"/>
        <v/>
      </c>
      <c r="AH521" s="32" t="str">
        <f t="shared" si="41"/>
        <v/>
      </c>
      <c r="AP521" s="39" t="str">
        <f t="shared" si="56"/>
        <v/>
      </c>
      <c r="AQ521" s="49" t="str">
        <f t="shared" si="34"/>
        <v/>
      </c>
      <c r="AR521" s="41">
        <f t="shared" ca="1" si="35"/>
        <v>256</v>
      </c>
      <c r="AS521" s="40">
        <f t="shared" ca="1" si="49"/>
        <v>1</v>
      </c>
      <c r="AT521" s="41">
        <f t="shared" ca="1" si="50"/>
        <v>0</v>
      </c>
      <c r="AU521" s="41">
        <f t="shared" ca="1" si="42"/>
        <v>0</v>
      </c>
      <c r="AV521" s="42">
        <f t="shared" ca="1" si="57"/>
        <v>1</v>
      </c>
      <c r="AW521" s="47" t="str">
        <f t="shared" si="58"/>
        <v/>
      </c>
      <c r="AX521" s="47" t="e">
        <f t="shared" si="59"/>
        <v>#VALUE!</v>
      </c>
      <c r="AY521" s="47">
        <f t="shared" si="43"/>
        <v>0</v>
      </c>
      <c r="AZ521" s="47">
        <f t="shared" si="44"/>
        <v>0</v>
      </c>
      <c r="BA521" s="47" t="e">
        <f t="shared" si="45"/>
        <v>#VALUE!</v>
      </c>
      <c r="BB521" s="47" t="e">
        <f t="shared" si="46"/>
        <v>#VALUE!</v>
      </c>
      <c r="BC521" s="47" t="e">
        <f t="shared" si="47"/>
        <v>#VALUE!</v>
      </c>
      <c r="BD521" s="47" t="e">
        <f>MATCH($AW521,NoteCommaRef!$B$4:$B$10,0)</f>
        <v>#N/A</v>
      </c>
      <c r="BE521" s="47">
        <f>MATCH($BG521,NoteCommaRef!$H$4:$H$1000,0)</f>
        <v>10</v>
      </c>
      <c r="BF521" s="47">
        <f>MATCH($BH521,NoteCommaRef!$H$4:$H$1000,0)</f>
        <v>10</v>
      </c>
      <c r="BG521" s="47">
        <f t="shared" si="51"/>
        <v>1</v>
      </c>
      <c r="BH521" s="47">
        <f t="shared" si="52"/>
        <v>1</v>
      </c>
      <c r="BI521" s="48">
        <f ca="1">IF(ISNA($BD521),1,OFFSET(NoteCommaRef!$E$3,$BD521,0))</f>
        <v>1</v>
      </c>
      <c r="BJ521" s="48">
        <f t="shared" si="53"/>
        <v>1</v>
      </c>
      <c r="BK521" s="48">
        <f t="shared" si="54"/>
        <v>1</v>
      </c>
      <c r="BL521" s="48">
        <f t="shared" si="55"/>
        <v>1</v>
      </c>
      <c r="BM521" s="48">
        <f ca="1">IF(ISNA($BE521),1,OFFSET(NoteCommaRef!$K$3,$BE521,0))</f>
        <v>1</v>
      </c>
      <c r="BN521" s="48">
        <f ca="1">IF(ISNA($BF521),1,OFFSET(NoteCommaRef!$K$3,$BF521,0))</f>
        <v>1</v>
      </c>
    </row>
    <row r="522" spans="2:66" x14ac:dyDescent="0.2">
      <c r="C522" s="2"/>
      <c r="D522" s="1" t="str">
        <f t="shared" si="48"/>
        <v/>
      </c>
      <c r="E522" s="1" t="str">
        <f t="shared" si="33"/>
        <v/>
      </c>
      <c r="F522" s="11" t="str">
        <f t="shared" si="36"/>
        <v/>
      </c>
      <c r="G522" s="2"/>
      <c r="H522" s="2"/>
      <c r="I522" s="2"/>
      <c r="J522" s="2"/>
      <c r="K522" s="2"/>
      <c r="L522" s="2"/>
      <c r="M522" s="2"/>
      <c r="O522" s="32">
        <f t="shared" si="21"/>
        <v>6</v>
      </c>
      <c r="P522" s="32">
        <f t="shared" si="22"/>
        <v>1</v>
      </c>
      <c r="Q522" s="32">
        <f t="shared" si="23"/>
        <v>1</v>
      </c>
      <c r="R522" s="32">
        <f t="shared" si="24"/>
        <v>1</v>
      </c>
      <c r="S522" s="32">
        <f t="shared" si="25"/>
        <v>1</v>
      </c>
      <c r="T522" s="32">
        <f t="shared" si="26"/>
        <v>1</v>
      </c>
      <c r="U522" s="32">
        <f t="shared" si="27"/>
        <v>1</v>
      </c>
      <c r="V522" s="32">
        <f t="shared" si="28"/>
        <v>1</v>
      </c>
      <c r="W522" s="32">
        <f t="shared" si="29"/>
        <v>1</v>
      </c>
      <c r="X522" s="32">
        <f t="shared" si="30"/>
        <v>1</v>
      </c>
      <c r="Y522" s="32">
        <f t="shared" si="31"/>
        <v>1</v>
      </c>
      <c r="Z522" s="32">
        <f t="shared" si="32"/>
        <v>1</v>
      </c>
      <c r="AB522" s="5"/>
      <c r="AC522" s="1" t="str">
        <f t="shared" si="37"/>
        <v/>
      </c>
      <c r="AD522" s="38"/>
      <c r="AE522" s="11" t="str">
        <f t="shared" si="38"/>
        <v/>
      </c>
      <c r="AF522" s="11" t="str">
        <f t="shared" si="39"/>
        <v/>
      </c>
      <c r="AG522" s="32" t="str">
        <f t="shared" si="40"/>
        <v/>
      </c>
      <c r="AH522" s="32" t="str">
        <f t="shared" si="41"/>
        <v/>
      </c>
      <c r="AP522" s="39" t="str">
        <f t="shared" si="56"/>
        <v/>
      </c>
      <c r="AQ522" s="49" t="str">
        <f t="shared" si="34"/>
        <v/>
      </c>
      <c r="AR522" s="41">
        <f t="shared" ca="1" si="35"/>
        <v>256</v>
      </c>
      <c r="AS522" s="40">
        <f t="shared" ca="1" si="49"/>
        <v>1</v>
      </c>
      <c r="AT522" s="41">
        <f t="shared" ca="1" si="50"/>
        <v>0</v>
      </c>
      <c r="AU522" s="41">
        <f t="shared" ca="1" si="42"/>
        <v>0</v>
      </c>
      <c r="AV522" s="42">
        <f t="shared" ca="1" si="57"/>
        <v>1</v>
      </c>
      <c r="AW522" s="47" t="str">
        <f t="shared" si="58"/>
        <v/>
      </c>
      <c r="AX522" s="47" t="e">
        <f t="shared" si="59"/>
        <v>#VALUE!</v>
      </c>
      <c r="AY522" s="47">
        <f t="shared" si="43"/>
        <v>0</v>
      </c>
      <c r="AZ522" s="47">
        <f t="shared" si="44"/>
        <v>0</v>
      </c>
      <c r="BA522" s="47" t="e">
        <f t="shared" si="45"/>
        <v>#VALUE!</v>
      </c>
      <c r="BB522" s="47" t="e">
        <f t="shared" si="46"/>
        <v>#VALUE!</v>
      </c>
      <c r="BC522" s="47" t="e">
        <f t="shared" si="47"/>
        <v>#VALUE!</v>
      </c>
      <c r="BD522" s="47" t="e">
        <f>MATCH($AW522,NoteCommaRef!$B$4:$B$10,0)</f>
        <v>#N/A</v>
      </c>
      <c r="BE522" s="47">
        <f>MATCH($BG522,NoteCommaRef!$H$4:$H$1000,0)</f>
        <v>10</v>
      </c>
      <c r="BF522" s="47">
        <f>MATCH($BH522,NoteCommaRef!$H$4:$H$1000,0)</f>
        <v>10</v>
      </c>
      <c r="BG522" s="47">
        <f t="shared" si="51"/>
        <v>1</v>
      </c>
      <c r="BH522" s="47">
        <f t="shared" si="52"/>
        <v>1</v>
      </c>
      <c r="BI522" s="48">
        <f ca="1">IF(ISNA($BD522),1,OFFSET(NoteCommaRef!$E$3,$BD522,0))</f>
        <v>1</v>
      </c>
      <c r="BJ522" s="48">
        <f t="shared" si="53"/>
        <v>1</v>
      </c>
      <c r="BK522" s="48">
        <f t="shared" si="54"/>
        <v>1</v>
      </c>
      <c r="BL522" s="48">
        <f t="shared" si="55"/>
        <v>1</v>
      </c>
      <c r="BM522" s="48">
        <f ca="1">IF(ISNA($BE522),1,OFFSET(NoteCommaRef!$K$3,$BE522,0))</f>
        <v>1</v>
      </c>
      <c r="BN522" s="48">
        <f ca="1">IF(ISNA($BF522),1,OFFSET(NoteCommaRef!$K$3,$BF522,0))</f>
        <v>1</v>
      </c>
    </row>
    <row r="523" spans="2:66" x14ac:dyDescent="0.2">
      <c r="C523" s="2"/>
      <c r="D523" s="1" t="str">
        <f t="shared" si="48"/>
        <v/>
      </c>
      <c r="E523" s="1" t="str">
        <f t="shared" si="33"/>
        <v/>
      </c>
      <c r="F523" s="11" t="str">
        <f t="shared" si="36"/>
        <v/>
      </c>
      <c r="G523" s="2"/>
      <c r="H523" s="2"/>
      <c r="I523" s="2"/>
      <c r="J523" s="2"/>
      <c r="K523" s="2"/>
      <c r="L523" s="2"/>
      <c r="M523" s="2"/>
      <c r="O523" s="32">
        <f t="shared" si="21"/>
        <v>6</v>
      </c>
      <c r="P523" s="32">
        <f t="shared" si="22"/>
        <v>1</v>
      </c>
      <c r="Q523" s="32">
        <f t="shared" si="23"/>
        <v>1</v>
      </c>
      <c r="R523" s="32">
        <f t="shared" si="24"/>
        <v>1</v>
      </c>
      <c r="S523" s="32">
        <f t="shared" si="25"/>
        <v>1</v>
      </c>
      <c r="T523" s="32">
        <f t="shared" si="26"/>
        <v>1</v>
      </c>
      <c r="U523" s="32">
        <f t="shared" si="27"/>
        <v>1</v>
      </c>
      <c r="V523" s="32">
        <f t="shared" si="28"/>
        <v>1</v>
      </c>
      <c r="W523" s="32">
        <f t="shared" si="29"/>
        <v>1</v>
      </c>
      <c r="X523" s="32">
        <f t="shared" si="30"/>
        <v>1</v>
      </c>
      <c r="Y523" s="32">
        <f t="shared" si="31"/>
        <v>1</v>
      </c>
      <c r="Z523" s="32">
        <f t="shared" si="32"/>
        <v>1</v>
      </c>
      <c r="AB523" s="5"/>
      <c r="AC523" s="1" t="str">
        <f t="shared" si="37"/>
        <v/>
      </c>
      <c r="AD523" s="38"/>
      <c r="AE523" s="11" t="str">
        <f t="shared" si="38"/>
        <v/>
      </c>
      <c r="AF523" s="11" t="str">
        <f t="shared" si="39"/>
        <v/>
      </c>
      <c r="AG523" s="32" t="str">
        <f t="shared" si="40"/>
        <v/>
      </c>
      <c r="AH523" s="32" t="str">
        <f t="shared" si="41"/>
        <v/>
      </c>
      <c r="AP523" s="39" t="str">
        <f t="shared" si="56"/>
        <v/>
      </c>
      <c r="AQ523" s="49" t="str">
        <f t="shared" si="34"/>
        <v/>
      </c>
      <c r="AR523" s="41">
        <f t="shared" ca="1" si="35"/>
        <v>256</v>
      </c>
      <c r="AS523" s="40">
        <f t="shared" ca="1" si="49"/>
        <v>1</v>
      </c>
      <c r="AT523" s="41">
        <f t="shared" ca="1" si="50"/>
        <v>0</v>
      </c>
      <c r="AU523" s="41">
        <f t="shared" ca="1" si="42"/>
        <v>0</v>
      </c>
      <c r="AV523" s="42">
        <f t="shared" ca="1" si="57"/>
        <v>1</v>
      </c>
      <c r="AW523" s="47" t="str">
        <f t="shared" si="58"/>
        <v/>
      </c>
      <c r="AX523" s="47" t="e">
        <f t="shared" si="59"/>
        <v>#VALUE!</v>
      </c>
      <c r="AY523" s="47">
        <f t="shared" si="43"/>
        <v>0</v>
      </c>
      <c r="AZ523" s="47">
        <f t="shared" si="44"/>
        <v>0</v>
      </c>
      <c r="BA523" s="47" t="e">
        <f t="shared" si="45"/>
        <v>#VALUE!</v>
      </c>
      <c r="BB523" s="47" t="e">
        <f t="shared" si="46"/>
        <v>#VALUE!</v>
      </c>
      <c r="BC523" s="47" t="e">
        <f t="shared" si="47"/>
        <v>#VALUE!</v>
      </c>
      <c r="BD523" s="47" t="e">
        <f>MATCH($AW523,NoteCommaRef!$B$4:$B$10,0)</f>
        <v>#N/A</v>
      </c>
      <c r="BE523" s="47">
        <f>MATCH($BG523,NoteCommaRef!$H$4:$H$1000,0)</f>
        <v>10</v>
      </c>
      <c r="BF523" s="47">
        <f>MATCH($BH523,NoteCommaRef!$H$4:$H$1000,0)</f>
        <v>10</v>
      </c>
      <c r="BG523" s="47">
        <f t="shared" si="51"/>
        <v>1</v>
      </c>
      <c r="BH523" s="47">
        <f t="shared" si="52"/>
        <v>1</v>
      </c>
      <c r="BI523" s="48">
        <f ca="1">IF(ISNA($BD523),1,OFFSET(NoteCommaRef!$E$3,$BD523,0))</f>
        <v>1</v>
      </c>
      <c r="BJ523" s="48">
        <f t="shared" si="53"/>
        <v>1</v>
      </c>
      <c r="BK523" s="48">
        <f t="shared" si="54"/>
        <v>1</v>
      </c>
      <c r="BL523" s="48">
        <f t="shared" si="55"/>
        <v>1</v>
      </c>
      <c r="BM523" s="48">
        <f ca="1">IF(ISNA($BE523),1,OFFSET(NoteCommaRef!$K$3,$BE523,0))</f>
        <v>1</v>
      </c>
      <c r="BN523" s="48">
        <f ca="1">IF(ISNA($BF523),1,OFFSET(NoteCommaRef!$K$3,$BF523,0))</f>
        <v>1</v>
      </c>
    </row>
    <row r="524" spans="2:66" x14ac:dyDescent="0.2">
      <c r="C524" s="2"/>
      <c r="D524" s="1" t="str">
        <f t="shared" si="48"/>
        <v/>
      </c>
      <c r="E524" s="1" t="str">
        <f t="shared" si="33"/>
        <v/>
      </c>
      <c r="F524" s="11" t="str">
        <f t="shared" si="36"/>
        <v/>
      </c>
      <c r="G524" s="2"/>
      <c r="H524" s="2"/>
      <c r="I524" s="2"/>
      <c r="J524" s="2"/>
      <c r="K524" s="2"/>
      <c r="L524" s="2"/>
      <c r="M524" s="2"/>
      <c r="O524" s="32">
        <f t="shared" si="21"/>
        <v>6</v>
      </c>
      <c r="P524" s="32">
        <f t="shared" si="22"/>
        <v>1</v>
      </c>
      <c r="Q524" s="32">
        <f t="shared" si="23"/>
        <v>1</v>
      </c>
      <c r="R524" s="32">
        <f t="shared" si="24"/>
        <v>1</v>
      </c>
      <c r="S524" s="32">
        <f t="shared" si="25"/>
        <v>1</v>
      </c>
      <c r="T524" s="32">
        <f t="shared" si="26"/>
        <v>1</v>
      </c>
      <c r="U524" s="32">
        <f t="shared" si="27"/>
        <v>1</v>
      </c>
      <c r="V524" s="32">
        <f t="shared" si="28"/>
        <v>1</v>
      </c>
      <c r="W524" s="32">
        <f t="shared" si="29"/>
        <v>1</v>
      </c>
      <c r="X524" s="32">
        <f t="shared" si="30"/>
        <v>1</v>
      </c>
      <c r="Y524" s="32">
        <f t="shared" si="31"/>
        <v>1</v>
      </c>
      <c r="Z524" s="32">
        <f t="shared" si="32"/>
        <v>1</v>
      </c>
      <c r="AB524" s="5"/>
      <c r="AC524" s="1" t="str">
        <f t="shared" si="37"/>
        <v/>
      </c>
      <c r="AD524" s="38"/>
      <c r="AE524" s="11" t="str">
        <f t="shared" si="38"/>
        <v/>
      </c>
      <c r="AF524" s="11" t="str">
        <f t="shared" si="39"/>
        <v/>
      </c>
      <c r="AG524" s="32" t="str">
        <f t="shared" si="40"/>
        <v/>
      </c>
      <c r="AH524" s="32" t="str">
        <f t="shared" si="41"/>
        <v/>
      </c>
      <c r="AP524" s="39" t="str">
        <f t="shared" si="56"/>
        <v/>
      </c>
      <c r="AQ524" s="49" t="str">
        <f t="shared" si="34"/>
        <v/>
      </c>
      <c r="AR524" s="41">
        <f t="shared" ca="1" si="35"/>
        <v>256</v>
      </c>
      <c r="AS524" s="40">
        <f t="shared" ca="1" si="49"/>
        <v>1</v>
      </c>
      <c r="AT524" s="41">
        <f t="shared" ca="1" si="50"/>
        <v>0</v>
      </c>
      <c r="AU524" s="41">
        <f t="shared" ca="1" si="42"/>
        <v>0</v>
      </c>
      <c r="AV524" s="42">
        <f t="shared" ca="1" si="57"/>
        <v>1</v>
      </c>
      <c r="AW524" s="47" t="str">
        <f t="shared" si="58"/>
        <v/>
      </c>
      <c r="AX524" s="47" t="e">
        <f t="shared" si="59"/>
        <v>#VALUE!</v>
      </c>
      <c r="AY524" s="47">
        <f t="shared" si="43"/>
        <v>0</v>
      </c>
      <c r="AZ524" s="47">
        <f t="shared" si="44"/>
        <v>0</v>
      </c>
      <c r="BA524" s="47" t="e">
        <f t="shared" si="45"/>
        <v>#VALUE!</v>
      </c>
      <c r="BB524" s="47" t="e">
        <f t="shared" si="46"/>
        <v>#VALUE!</v>
      </c>
      <c r="BC524" s="47" t="e">
        <f t="shared" si="47"/>
        <v>#VALUE!</v>
      </c>
      <c r="BD524" s="47" t="e">
        <f>MATCH($AW524,NoteCommaRef!$B$4:$B$10,0)</f>
        <v>#N/A</v>
      </c>
      <c r="BE524" s="47">
        <f>MATCH($BG524,NoteCommaRef!$H$4:$H$1000,0)</f>
        <v>10</v>
      </c>
      <c r="BF524" s="47">
        <f>MATCH($BH524,NoteCommaRef!$H$4:$H$1000,0)</f>
        <v>10</v>
      </c>
      <c r="BG524" s="47">
        <f t="shared" si="51"/>
        <v>1</v>
      </c>
      <c r="BH524" s="47">
        <f t="shared" si="52"/>
        <v>1</v>
      </c>
      <c r="BI524" s="48">
        <f ca="1">IF(ISNA($BD524),1,OFFSET(NoteCommaRef!$E$3,$BD524,0))</f>
        <v>1</v>
      </c>
      <c r="BJ524" s="48">
        <f t="shared" si="53"/>
        <v>1</v>
      </c>
      <c r="BK524" s="48">
        <f t="shared" si="54"/>
        <v>1</v>
      </c>
      <c r="BL524" s="48">
        <f t="shared" si="55"/>
        <v>1</v>
      </c>
      <c r="BM524" s="48">
        <f ca="1">IF(ISNA($BE524),1,OFFSET(NoteCommaRef!$K$3,$BE524,0))</f>
        <v>1</v>
      </c>
      <c r="BN524" s="48">
        <f ca="1">IF(ISNA($BF524),1,OFFSET(NoteCommaRef!$K$3,$BF524,0))</f>
        <v>1</v>
      </c>
    </row>
    <row r="525" spans="2:66" x14ac:dyDescent="0.2">
      <c r="C525" s="2"/>
      <c r="D525" s="1" t="str">
        <f t="shared" si="48"/>
        <v/>
      </c>
      <c r="E525" s="1" t="str">
        <f t="shared" si="33"/>
        <v/>
      </c>
      <c r="F525" s="11" t="str">
        <f t="shared" si="36"/>
        <v/>
      </c>
      <c r="G525" s="2"/>
      <c r="H525" s="2"/>
      <c r="I525" s="2"/>
      <c r="J525" s="2"/>
      <c r="K525" s="2"/>
      <c r="L525" s="2"/>
      <c r="M525" s="2"/>
      <c r="O525" s="32">
        <f t="shared" si="21"/>
        <v>6</v>
      </c>
      <c r="P525" s="32">
        <f t="shared" si="22"/>
        <v>1</v>
      </c>
      <c r="Q525" s="32">
        <f t="shared" si="23"/>
        <v>1</v>
      </c>
      <c r="R525" s="32">
        <f t="shared" si="24"/>
        <v>1</v>
      </c>
      <c r="S525" s="32">
        <f t="shared" si="25"/>
        <v>1</v>
      </c>
      <c r="T525" s="32">
        <f t="shared" si="26"/>
        <v>1</v>
      </c>
      <c r="U525" s="32">
        <f t="shared" si="27"/>
        <v>1</v>
      </c>
      <c r="V525" s="32">
        <f t="shared" si="28"/>
        <v>1</v>
      </c>
      <c r="W525" s="32">
        <f t="shared" si="29"/>
        <v>1</v>
      </c>
      <c r="X525" s="32">
        <f t="shared" si="30"/>
        <v>1</v>
      </c>
      <c r="Y525" s="32">
        <f t="shared" si="31"/>
        <v>1</v>
      </c>
      <c r="Z525" s="32">
        <f t="shared" si="32"/>
        <v>1</v>
      </c>
      <c r="AB525" s="5"/>
      <c r="AC525" s="1" t="str">
        <f t="shared" si="37"/>
        <v/>
      </c>
      <c r="AD525" s="38"/>
      <c r="AE525" s="11" t="str">
        <f t="shared" si="38"/>
        <v/>
      </c>
      <c r="AF525" s="11" t="str">
        <f t="shared" si="39"/>
        <v/>
      </c>
      <c r="AG525" s="32" t="str">
        <f t="shared" si="40"/>
        <v/>
      </c>
      <c r="AH525" s="32" t="str">
        <f t="shared" si="41"/>
        <v/>
      </c>
      <c r="AP525" s="39" t="str">
        <f t="shared" si="56"/>
        <v/>
      </c>
      <c r="AQ525" s="49" t="str">
        <f t="shared" si="34"/>
        <v/>
      </c>
      <c r="AR525" s="41">
        <f t="shared" ca="1" si="35"/>
        <v>256</v>
      </c>
      <c r="AS525" s="40">
        <f t="shared" ca="1" si="49"/>
        <v>1</v>
      </c>
      <c r="AT525" s="41">
        <f t="shared" ca="1" si="50"/>
        <v>0</v>
      </c>
      <c r="AU525" s="41">
        <f t="shared" ca="1" si="42"/>
        <v>0</v>
      </c>
      <c r="AV525" s="42">
        <f t="shared" ca="1" si="57"/>
        <v>1</v>
      </c>
      <c r="AW525" s="47" t="str">
        <f t="shared" si="58"/>
        <v/>
      </c>
      <c r="AX525" s="47" t="e">
        <f t="shared" si="59"/>
        <v>#VALUE!</v>
      </c>
      <c r="AY525" s="47">
        <f t="shared" si="43"/>
        <v>0</v>
      </c>
      <c r="AZ525" s="47">
        <f t="shared" si="44"/>
        <v>0</v>
      </c>
      <c r="BA525" s="47" t="e">
        <f t="shared" si="45"/>
        <v>#VALUE!</v>
      </c>
      <c r="BB525" s="47" t="e">
        <f t="shared" si="46"/>
        <v>#VALUE!</v>
      </c>
      <c r="BC525" s="47" t="e">
        <f t="shared" si="47"/>
        <v>#VALUE!</v>
      </c>
      <c r="BD525" s="47" t="e">
        <f>MATCH($AW525,NoteCommaRef!$B$4:$B$10,0)</f>
        <v>#N/A</v>
      </c>
      <c r="BE525" s="47">
        <f>MATCH($BG525,NoteCommaRef!$H$4:$H$1000,0)</f>
        <v>10</v>
      </c>
      <c r="BF525" s="47">
        <f>MATCH($BH525,NoteCommaRef!$H$4:$H$1000,0)</f>
        <v>10</v>
      </c>
      <c r="BG525" s="47">
        <f t="shared" si="51"/>
        <v>1</v>
      </c>
      <c r="BH525" s="47">
        <f t="shared" si="52"/>
        <v>1</v>
      </c>
      <c r="BI525" s="48">
        <f ca="1">IF(ISNA($BD525),1,OFFSET(NoteCommaRef!$E$3,$BD525,0))</f>
        <v>1</v>
      </c>
      <c r="BJ525" s="48">
        <f t="shared" si="53"/>
        <v>1</v>
      </c>
      <c r="BK525" s="48">
        <f t="shared" si="54"/>
        <v>1</v>
      </c>
      <c r="BL525" s="48">
        <f t="shared" si="55"/>
        <v>1</v>
      </c>
      <c r="BM525" s="48">
        <f ca="1">IF(ISNA($BE525),1,OFFSET(NoteCommaRef!$K$3,$BE525,0))</f>
        <v>1</v>
      </c>
      <c r="BN525" s="48">
        <f ca="1">IF(ISNA($BF525),1,OFFSET(NoteCommaRef!$K$3,$BF525,0))</f>
        <v>1</v>
      </c>
    </row>
    <row r="526" spans="2:66" x14ac:dyDescent="0.2">
      <c r="C526" s="2"/>
      <c r="D526" s="1" t="str">
        <f t="shared" si="48"/>
        <v/>
      </c>
      <c r="E526" s="1" t="str">
        <f t="shared" si="33"/>
        <v/>
      </c>
      <c r="F526" s="11" t="str">
        <f t="shared" si="36"/>
        <v/>
      </c>
      <c r="G526" s="2"/>
      <c r="H526" s="2"/>
      <c r="I526" s="2"/>
      <c r="J526" s="2"/>
      <c r="K526" s="2"/>
      <c r="L526" s="2"/>
      <c r="M526" s="2"/>
      <c r="O526" s="32">
        <f t="shared" si="21"/>
        <v>6</v>
      </c>
      <c r="P526" s="32">
        <f t="shared" si="22"/>
        <v>1</v>
      </c>
      <c r="Q526" s="32">
        <f t="shared" si="23"/>
        <v>1</v>
      </c>
      <c r="R526" s="32">
        <f t="shared" si="24"/>
        <v>1</v>
      </c>
      <c r="S526" s="32">
        <f t="shared" si="25"/>
        <v>1</v>
      </c>
      <c r="T526" s="32">
        <f t="shared" si="26"/>
        <v>1</v>
      </c>
      <c r="U526" s="32">
        <f t="shared" si="27"/>
        <v>1</v>
      </c>
      <c r="V526" s="32">
        <f t="shared" si="28"/>
        <v>1</v>
      </c>
      <c r="W526" s="32">
        <f t="shared" si="29"/>
        <v>1</v>
      </c>
      <c r="X526" s="32">
        <f t="shared" si="30"/>
        <v>1</v>
      </c>
      <c r="Y526" s="32">
        <f t="shared" si="31"/>
        <v>1</v>
      </c>
      <c r="Z526" s="32">
        <f t="shared" si="32"/>
        <v>1</v>
      </c>
      <c r="AB526" s="5"/>
      <c r="AC526" s="1" t="str">
        <f t="shared" si="37"/>
        <v/>
      </c>
      <c r="AD526" s="38"/>
      <c r="AE526" s="11" t="str">
        <f t="shared" si="38"/>
        <v/>
      </c>
      <c r="AF526" s="11" t="str">
        <f t="shared" si="39"/>
        <v/>
      </c>
      <c r="AG526" s="32" t="str">
        <f t="shared" si="40"/>
        <v/>
      </c>
      <c r="AH526" s="32" t="str">
        <f t="shared" si="41"/>
        <v/>
      </c>
      <c r="AP526" s="39" t="str">
        <f t="shared" si="56"/>
        <v/>
      </c>
      <c r="AQ526" s="49" t="str">
        <f t="shared" si="34"/>
        <v/>
      </c>
      <c r="AR526" s="41">
        <f t="shared" ca="1" si="35"/>
        <v>256</v>
      </c>
      <c r="AS526" s="40">
        <f t="shared" ca="1" si="49"/>
        <v>1</v>
      </c>
      <c r="AT526" s="41">
        <f t="shared" ca="1" si="50"/>
        <v>0</v>
      </c>
      <c r="AU526" s="41">
        <f t="shared" ca="1" si="42"/>
        <v>0</v>
      </c>
      <c r="AV526" s="42">
        <f t="shared" ca="1" si="57"/>
        <v>1</v>
      </c>
      <c r="AW526" s="47" t="str">
        <f t="shared" si="58"/>
        <v/>
      </c>
      <c r="AX526" s="47" t="e">
        <f t="shared" si="59"/>
        <v>#VALUE!</v>
      </c>
      <c r="AY526" s="47">
        <f t="shared" si="43"/>
        <v>0</v>
      </c>
      <c r="AZ526" s="47">
        <f t="shared" si="44"/>
        <v>0</v>
      </c>
      <c r="BA526" s="47" t="e">
        <f t="shared" si="45"/>
        <v>#VALUE!</v>
      </c>
      <c r="BB526" s="47" t="e">
        <f t="shared" si="46"/>
        <v>#VALUE!</v>
      </c>
      <c r="BC526" s="47" t="e">
        <f t="shared" si="47"/>
        <v>#VALUE!</v>
      </c>
      <c r="BD526" s="47" t="e">
        <f>MATCH($AW526,NoteCommaRef!$B$4:$B$10,0)</f>
        <v>#N/A</v>
      </c>
      <c r="BE526" s="47">
        <f>MATCH($BG526,NoteCommaRef!$H$4:$H$1000,0)</f>
        <v>10</v>
      </c>
      <c r="BF526" s="47">
        <f>MATCH($BH526,NoteCommaRef!$H$4:$H$1000,0)</f>
        <v>10</v>
      </c>
      <c r="BG526" s="47">
        <f t="shared" si="51"/>
        <v>1</v>
      </c>
      <c r="BH526" s="47">
        <f t="shared" si="52"/>
        <v>1</v>
      </c>
      <c r="BI526" s="48">
        <f ca="1">IF(ISNA($BD526),1,OFFSET(NoteCommaRef!$E$3,$BD526,0))</f>
        <v>1</v>
      </c>
      <c r="BJ526" s="48">
        <f t="shared" si="53"/>
        <v>1</v>
      </c>
      <c r="BK526" s="48">
        <f t="shared" si="54"/>
        <v>1</v>
      </c>
      <c r="BL526" s="48">
        <f t="shared" si="55"/>
        <v>1</v>
      </c>
      <c r="BM526" s="48">
        <f ca="1">IF(ISNA($BE526),1,OFFSET(NoteCommaRef!$K$3,$BE526,0))</f>
        <v>1</v>
      </c>
      <c r="BN526" s="48">
        <f ca="1">IF(ISNA($BF526),1,OFFSET(NoteCommaRef!$K$3,$BF526,0))</f>
        <v>1</v>
      </c>
    </row>
    <row r="527" spans="2:66" x14ac:dyDescent="0.2">
      <c r="C527" s="2"/>
      <c r="D527" s="1" t="str">
        <f t="shared" si="48"/>
        <v/>
      </c>
      <c r="E527" s="1" t="str">
        <f t="shared" si="33"/>
        <v/>
      </c>
      <c r="F527" s="11" t="str">
        <f t="shared" si="36"/>
        <v/>
      </c>
      <c r="G527" s="2"/>
      <c r="H527" s="2"/>
      <c r="I527" s="2"/>
      <c r="J527" s="2"/>
      <c r="K527" s="2"/>
      <c r="L527" s="2"/>
      <c r="M527" s="2"/>
      <c r="O527" s="32">
        <f t="shared" si="21"/>
        <v>6</v>
      </c>
      <c r="P527" s="32">
        <f t="shared" si="22"/>
        <v>1</v>
      </c>
      <c r="Q527" s="32">
        <f t="shared" si="23"/>
        <v>1</v>
      </c>
      <c r="R527" s="32">
        <f t="shared" si="24"/>
        <v>1</v>
      </c>
      <c r="S527" s="32">
        <f t="shared" si="25"/>
        <v>1</v>
      </c>
      <c r="T527" s="32">
        <f t="shared" si="26"/>
        <v>1</v>
      </c>
      <c r="U527" s="32">
        <f t="shared" si="27"/>
        <v>1</v>
      </c>
      <c r="V527" s="32">
        <f t="shared" si="28"/>
        <v>1</v>
      </c>
      <c r="W527" s="32">
        <f t="shared" si="29"/>
        <v>1</v>
      </c>
      <c r="X527" s="32">
        <f t="shared" si="30"/>
        <v>1</v>
      </c>
      <c r="Y527" s="32">
        <f t="shared" si="31"/>
        <v>1</v>
      </c>
      <c r="Z527" s="32">
        <f t="shared" si="32"/>
        <v>1</v>
      </c>
      <c r="AB527" s="5"/>
      <c r="AC527" s="1" t="str">
        <f t="shared" si="37"/>
        <v/>
      </c>
      <c r="AD527" s="38"/>
      <c r="AE527" s="11" t="str">
        <f t="shared" si="38"/>
        <v/>
      </c>
      <c r="AF527" s="11" t="str">
        <f t="shared" si="39"/>
        <v/>
      </c>
      <c r="AG527" s="32" t="str">
        <f t="shared" si="40"/>
        <v/>
      </c>
      <c r="AH527" s="32" t="str">
        <f t="shared" si="41"/>
        <v/>
      </c>
      <c r="AP527" s="39" t="str">
        <f t="shared" si="56"/>
        <v/>
      </c>
      <c r="AQ527" s="49" t="str">
        <f t="shared" si="34"/>
        <v/>
      </c>
      <c r="AR527" s="41">
        <f t="shared" ca="1" si="35"/>
        <v>256</v>
      </c>
      <c r="AS527" s="40">
        <f t="shared" ca="1" si="49"/>
        <v>1</v>
      </c>
      <c r="AT527" s="41">
        <f t="shared" ca="1" si="50"/>
        <v>0</v>
      </c>
      <c r="AU527" s="41">
        <f t="shared" ca="1" si="42"/>
        <v>0</v>
      </c>
      <c r="AV527" s="42">
        <f t="shared" ca="1" si="57"/>
        <v>1</v>
      </c>
      <c r="AW527" s="47" t="str">
        <f t="shared" si="58"/>
        <v/>
      </c>
      <c r="AX527" s="47" t="e">
        <f t="shared" si="59"/>
        <v>#VALUE!</v>
      </c>
      <c r="AY527" s="47">
        <f t="shared" si="43"/>
        <v>0</v>
      </c>
      <c r="AZ527" s="47">
        <f t="shared" si="44"/>
        <v>0</v>
      </c>
      <c r="BA527" s="47" t="e">
        <f t="shared" si="45"/>
        <v>#VALUE!</v>
      </c>
      <c r="BB527" s="47" t="e">
        <f t="shared" si="46"/>
        <v>#VALUE!</v>
      </c>
      <c r="BC527" s="47" t="e">
        <f t="shared" si="47"/>
        <v>#VALUE!</v>
      </c>
      <c r="BD527" s="47" t="e">
        <f>MATCH($AW527,NoteCommaRef!$B$4:$B$10,0)</f>
        <v>#N/A</v>
      </c>
      <c r="BE527" s="47">
        <f>MATCH($BG527,NoteCommaRef!$H$4:$H$1000,0)</f>
        <v>10</v>
      </c>
      <c r="BF527" s="47">
        <f>MATCH($BH527,NoteCommaRef!$H$4:$H$1000,0)</f>
        <v>10</v>
      </c>
      <c r="BG527" s="47">
        <f t="shared" si="51"/>
        <v>1</v>
      </c>
      <c r="BH527" s="47">
        <f t="shared" si="52"/>
        <v>1</v>
      </c>
      <c r="BI527" s="48">
        <f ca="1">IF(ISNA($BD527),1,OFFSET(NoteCommaRef!$E$3,$BD527,0))</f>
        <v>1</v>
      </c>
      <c r="BJ527" s="48">
        <f t="shared" si="53"/>
        <v>1</v>
      </c>
      <c r="BK527" s="48">
        <f t="shared" si="54"/>
        <v>1</v>
      </c>
      <c r="BL527" s="48">
        <f t="shared" si="55"/>
        <v>1</v>
      </c>
      <c r="BM527" s="48">
        <f ca="1">IF(ISNA($BE527),1,OFFSET(NoteCommaRef!$K$3,$BE527,0))</f>
        <v>1</v>
      </c>
      <c r="BN527" s="48">
        <f ca="1">IF(ISNA($BF527),1,OFFSET(NoteCommaRef!$K$3,$BF527,0))</f>
        <v>1</v>
      </c>
    </row>
    <row r="528" spans="2:66" x14ac:dyDescent="0.2">
      <c r="C528" s="2"/>
      <c r="D528" s="1" t="str">
        <f t="shared" si="48"/>
        <v/>
      </c>
      <c r="E528" s="1" t="str">
        <f t="shared" si="33"/>
        <v/>
      </c>
      <c r="F528" s="11" t="str">
        <f t="shared" si="36"/>
        <v/>
      </c>
      <c r="G528" s="2"/>
      <c r="H528" s="2"/>
      <c r="I528" s="2"/>
      <c r="J528" s="2"/>
      <c r="K528" s="2"/>
      <c r="L528" s="2"/>
      <c r="M528" s="2"/>
      <c r="O528" s="32">
        <f t="shared" si="21"/>
        <v>6</v>
      </c>
      <c r="P528" s="32">
        <f t="shared" si="22"/>
        <v>1</v>
      </c>
      <c r="Q528" s="32">
        <f t="shared" si="23"/>
        <v>1</v>
      </c>
      <c r="R528" s="32">
        <f t="shared" si="24"/>
        <v>1</v>
      </c>
      <c r="S528" s="32">
        <f t="shared" si="25"/>
        <v>1</v>
      </c>
      <c r="T528" s="32">
        <f t="shared" si="26"/>
        <v>1</v>
      </c>
      <c r="U528" s="32">
        <f t="shared" si="27"/>
        <v>1</v>
      </c>
      <c r="V528" s="32">
        <f t="shared" si="28"/>
        <v>1</v>
      </c>
      <c r="W528" s="32">
        <f t="shared" si="29"/>
        <v>1</v>
      </c>
      <c r="X528" s="32">
        <f t="shared" si="30"/>
        <v>1</v>
      </c>
      <c r="Y528" s="32">
        <f t="shared" si="31"/>
        <v>1</v>
      </c>
      <c r="Z528" s="32">
        <f t="shared" si="32"/>
        <v>1</v>
      </c>
      <c r="AB528" s="5"/>
      <c r="AC528" s="1" t="str">
        <f t="shared" si="37"/>
        <v/>
      </c>
      <c r="AD528" s="38"/>
      <c r="AE528" s="11" t="str">
        <f t="shared" si="38"/>
        <v/>
      </c>
      <c r="AF528" s="11" t="str">
        <f t="shared" si="39"/>
        <v/>
      </c>
      <c r="AG528" s="32" t="str">
        <f t="shared" si="40"/>
        <v/>
      </c>
      <c r="AH528" s="32" t="str">
        <f t="shared" si="41"/>
        <v/>
      </c>
      <c r="AP528" s="39" t="str">
        <f t="shared" si="56"/>
        <v/>
      </c>
      <c r="AQ528" s="49" t="str">
        <f t="shared" si="34"/>
        <v/>
      </c>
      <c r="AR528" s="41">
        <f t="shared" ca="1" si="35"/>
        <v>256</v>
      </c>
      <c r="AS528" s="40">
        <f t="shared" ca="1" si="49"/>
        <v>1</v>
      </c>
      <c r="AT528" s="41">
        <f t="shared" ca="1" si="50"/>
        <v>0</v>
      </c>
      <c r="AU528" s="41">
        <f t="shared" ca="1" si="42"/>
        <v>0</v>
      </c>
      <c r="AV528" s="42">
        <f t="shared" ca="1" si="57"/>
        <v>1</v>
      </c>
      <c r="AW528" s="47" t="str">
        <f t="shared" si="58"/>
        <v/>
      </c>
      <c r="AX528" s="47" t="e">
        <f t="shared" si="59"/>
        <v>#VALUE!</v>
      </c>
      <c r="AY528" s="47">
        <f t="shared" si="43"/>
        <v>0</v>
      </c>
      <c r="AZ528" s="47">
        <f t="shared" si="44"/>
        <v>0</v>
      </c>
      <c r="BA528" s="47" t="e">
        <f t="shared" si="45"/>
        <v>#VALUE!</v>
      </c>
      <c r="BB528" s="47" t="e">
        <f t="shared" si="46"/>
        <v>#VALUE!</v>
      </c>
      <c r="BC528" s="47" t="e">
        <f t="shared" si="47"/>
        <v>#VALUE!</v>
      </c>
      <c r="BD528" s="47" t="e">
        <f>MATCH($AW528,NoteCommaRef!$B$4:$B$10,0)</f>
        <v>#N/A</v>
      </c>
      <c r="BE528" s="47">
        <f>MATCH($BG528,NoteCommaRef!$H$4:$H$1000,0)</f>
        <v>10</v>
      </c>
      <c r="BF528" s="47">
        <f>MATCH($BH528,NoteCommaRef!$H$4:$H$1000,0)</f>
        <v>10</v>
      </c>
      <c r="BG528" s="47">
        <f t="shared" si="51"/>
        <v>1</v>
      </c>
      <c r="BH528" s="47">
        <f t="shared" si="52"/>
        <v>1</v>
      </c>
      <c r="BI528" s="48">
        <f ca="1">IF(ISNA($BD528),1,OFFSET(NoteCommaRef!$E$3,$BD528,0))</f>
        <v>1</v>
      </c>
      <c r="BJ528" s="48">
        <f t="shared" si="53"/>
        <v>1</v>
      </c>
      <c r="BK528" s="48">
        <f t="shared" si="54"/>
        <v>1</v>
      </c>
      <c r="BL528" s="48">
        <f t="shared" si="55"/>
        <v>1</v>
      </c>
      <c r="BM528" s="48">
        <f ca="1">IF(ISNA($BE528),1,OFFSET(NoteCommaRef!$K$3,$BE528,0))</f>
        <v>1</v>
      </c>
      <c r="BN528" s="48">
        <f ca="1">IF(ISNA($BF528),1,OFFSET(NoteCommaRef!$K$3,$BF528,0))</f>
        <v>1</v>
      </c>
    </row>
    <row r="529" spans="3:66" x14ac:dyDescent="0.2">
      <c r="C529" s="2"/>
      <c r="D529" s="1" t="str">
        <f t="shared" si="48"/>
        <v/>
      </c>
      <c r="E529" s="1" t="str">
        <f t="shared" si="33"/>
        <v/>
      </c>
      <c r="F529" s="11" t="str">
        <f t="shared" si="36"/>
        <v/>
      </c>
      <c r="G529" s="2"/>
      <c r="H529" s="2"/>
      <c r="I529" s="2"/>
      <c r="J529" s="2"/>
      <c r="K529" s="2"/>
      <c r="L529" s="2"/>
      <c r="M529" s="2"/>
      <c r="O529" s="32">
        <f t="shared" si="21"/>
        <v>6</v>
      </c>
      <c r="P529" s="32">
        <f t="shared" si="22"/>
        <v>1</v>
      </c>
      <c r="Q529" s="32">
        <f t="shared" si="23"/>
        <v>1</v>
      </c>
      <c r="R529" s="32">
        <f t="shared" si="24"/>
        <v>1</v>
      </c>
      <c r="S529" s="32">
        <f t="shared" si="25"/>
        <v>1</v>
      </c>
      <c r="T529" s="32">
        <f t="shared" si="26"/>
        <v>1</v>
      </c>
      <c r="U529" s="32">
        <f t="shared" si="27"/>
        <v>1</v>
      </c>
      <c r="V529" s="32">
        <f t="shared" si="28"/>
        <v>1</v>
      </c>
      <c r="W529" s="32">
        <f t="shared" si="29"/>
        <v>1</v>
      </c>
      <c r="X529" s="32">
        <f t="shared" si="30"/>
        <v>1</v>
      </c>
      <c r="Y529" s="32">
        <f t="shared" si="31"/>
        <v>1</v>
      </c>
      <c r="Z529" s="32">
        <f t="shared" si="32"/>
        <v>1</v>
      </c>
      <c r="AB529" s="5"/>
      <c r="AC529" s="1" t="str">
        <f t="shared" si="37"/>
        <v/>
      </c>
      <c r="AD529" s="38"/>
      <c r="AE529" s="11" t="str">
        <f t="shared" si="38"/>
        <v/>
      </c>
      <c r="AF529" s="11" t="str">
        <f t="shared" si="39"/>
        <v/>
      </c>
      <c r="AG529" s="32" t="str">
        <f t="shared" si="40"/>
        <v/>
      </c>
      <c r="AH529" s="32" t="str">
        <f t="shared" si="41"/>
        <v/>
      </c>
      <c r="AP529" s="39" t="str">
        <f t="shared" si="56"/>
        <v/>
      </c>
      <c r="AQ529" s="49" t="str">
        <f t="shared" si="34"/>
        <v/>
      </c>
      <c r="AR529" s="41">
        <f t="shared" ca="1" si="35"/>
        <v>256</v>
      </c>
      <c r="AS529" s="40">
        <f t="shared" ca="1" si="49"/>
        <v>1</v>
      </c>
      <c r="AT529" s="41">
        <f t="shared" ca="1" si="50"/>
        <v>0</v>
      </c>
      <c r="AU529" s="41">
        <f t="shared" ca="1" si="42"/>
        <v>0</v>
      </c>
      <c r="AV529" s="42">
        <f t="shared" ca="1" si="57"/>
        <v>1</v>
      </c>
      <c r="AW529" s="47" t="str">
        <f t="shared" si="58"/>
        <v/>
      </c>
      <c r="AX529" s="47" t="e">
        <f t="shared" si="59"/>
        <v>#VALUE!</v>
      </c>
      <c r="AY529" s="47">
        <f t="shared" si="43"/>
        <v>0</v>
      </c>
      <c r="AZ529" s="47">
        <f t="shared" si="44"/>
        <v>0</v>
      </c>
      <c r="BA529" s="47" t="e">
        <f t="shared" si="45"/>
        <v>#VALUE!</v>
      </c>
      <c r="BB529" s="47" t="e">
        <f t="shared" si="46"/>
        <v>#VALUE!</v>
      </c>
      <c r="BC529" s="47" t="e">
        <f t="shared" si="47"/>
        <v>#VALUE!</v>
      </c>
      <c r="BD529" s="47" t="e">
        <f>MATCH($AW529,NoteCommaRef!$B$4:$B$10,0)</f>
        <v>#N/A</v>
      </c>
      <c r="BE529" s="47">
        <f>MATCH($BG529,NoteCommaRef!$H$4:$H$1000,0)</f>
        <v>10</v>
      </c>
      <c r="BF529" s="47">
        <f>MATCH($BH529,NoteCommaRef!$H$4:$H$1000,0)</f>
        <v>10</v>
      </c>
      <c r="BG529" s="47">
        <f t="shared" si="51"/>
        <v>1</v>
      </c>
      <c r="BH529" s="47">
        <f t="shared" si="52"/>
        <v>1</v>
      </c>
      <c r="BI529" s="48">
        <f ca="1">IF(ISNA($BD529),1,OFFSET(NoteCommaRef!$E$3,$BD529,0))</f>
        <v>1</v>
      </c>
      <c r="BJ529" s="48">
        <f t="shared" si="53"/>
        <v>1</v>
      </c>
      <c r="BK529" s="48">
        <f t="shared" si="54"/>
        <v>1</v>
      </c>
      <c r="BL529" s="48">
        <f t="shared" si="55"/>
        <v>1</v>
      </c>
      <c r="BM529" s="48">
        <f ca="1">IF(ISNA($BE529),1,OFFSET(NoteCommaRef!$K$3,$BE529,0))</f>
        <v>1</v>
      </c>
      <c r="BN529" s="48">
        <f ca="1">IF(ISNA($BF529),1,OFFSET(NoteCommaRef!$K$3,$BF529,0))</f>
        <v>1</v>
      </c>
    </row>
    <row r="530" spans="3:66" x14ac:dyDescent="0.2">
      <c r="C530" s="2"/>
      <c r="D530" s="1" t="str">
        <f t="shared" si="48"/>
        <v/>
      </c>
      <c r="E530" s="1" t="str">
        <f t="shared" si="33"/>
        <v/>
      </c>
      <c r="F530" s="11" t="str">
        <f t="shared" si="36"/>
        <v/>
      </c>
      <c r="G530" s="2"/>
      <c r="H530" s="2"/>
      <c r="I530" s="2"/>
      <c r="J530" s="2"/>
      <c r="K530" s="2"/>
      <c r="L530" s="2"/>
      <c r="M530" s="2"/>
      <c r="O530" s="32">
        <f t="shared" si="21"/>
        <v>6</v>
      </c>
      <c r="P530" s="32">
        <f t="shared" si="22"/>
        <v>1</v>
      </c>
      <c r="Q530" s="32">
        <f t="shared" si="23"/>
        <v>1</v>
      </c>
      <c r="R530" s="32">
        <f t="shared" si="24"/>
        <v>1</v>
      </c>
      <c r="S530" s="32">
        <f t="shared" si="25"/>
        <v>1</v>
      </c>
      <c r="T530" s="32">
        <f t="shared" si="26"/>
        <v>1</v>
      </c>
      <c r="U530" s="32">
        <f t="shared" si="27"/>
        <v>1</v>
      </c>
      <c r="V530" s="32">
        <f t="shared" si="28"/>
        <v>1</v>
      </c>
      <c r="W530" s="32">
        <f t="shared" si="29"/>
        <v>1</v>
      </c>
      <c r="X530" s="32">
        <f t="shared" si="30"/>
        <v>1</v>
      </c>
      <c r="Y530" s="32">
        <f t="shared" si="31"/>
        <v>1</v>
      </c>
      <c r="Z530" s="32">
        <f t="shared" si="32"/>
        <v>1</v>
      </c>
      <c r="AB530" s="5"/>
      <c r="AC530" s="1" t="str">
        <f t="shared" si="37"/>
        <v/>
      </c>
      <c r="AD530" s="38"/>
      <c r="AE530" s="11" t="str">
        <f t="shared" si="38"/>
        <v/>
      </c>
      <c r="AF530" s="11" t="str">
        <f t="shared" si="39"/>
        <v/>
      </c>
      <c r="AG530" s="32" t="str">
        <f t="shared" si="40"/>
        <v/>
      </c>
      <c r="AH530" s="32" t="str">
        <f t="shared" si="41"/>
        <v/>
      </c>
      <c r="AP530" s="39" t="str">
        <f t="shared" si="56"/>
        <v/>
      </c>
      <c r="AQ530" s="49" t="str">
        <f t="shared" si="34"/>
        <v/>
      </c>
      <c r="AR530" s="41">
        <f t="shared" ca="1" si="35"/>
        <v>256</v>
      </c>
      <c r="AS530" s="40">
        <f t="shared" ca="1" si="49"/>
        <v>1</v>
      </c>
      <c r="AT530" s="41">
        <f t="shared" ca="1" si="50"/>
        <v>0</v>
      </c>
      <c r="AU530" s="41">
        <f t="shared" ca="1" si="42"/>
        <v>0</v>
      </c>
      <c r="AV530" s="42">
        <f t="shared" ca="1" si="57"/>
        <v>1</v>
      </c>
      <c r="AW530" s="47" t="str">
        <f t="shared" si="58"/>
        <v/>
      </c>
      <c r="AX530" s="47" t="e">
        <f t="shared" si="59"/>
        <v>#VALUE!</v>
      </c>
      <c r="AY530" s="47">
        <f t="shared" si="43"/>
        <v>0</v>
      </c>
      <c r="AZ530" s="47">
        <f t="shared" si="44"/>
        <v>0</v>
      </c>
      <c r="BA530" s="47" t="e">
        <f t="shared" si="45"/>
        <v>#VALUE!</v>
      </c>
      <c r="BB530" s="47" t="e">
        <f t="shared" si="46"/>
        <v>#VALUE!</v>
      </c>
      <c r="BC530" s="47" t="e">
        <f t="shared" si="47"/>
        <v>#VALUE!</v>
      </c>
      <c r="BD530" s="47" t="e">
        <f>MATCH($AW530,NoteCommaRef!$B$4:$B$10,0)</f>
        <v>#N/A</v>
      </c>
      <c r="BE530" s="47">
        <f>MATCH($BG530,NoteCommaRef!$H$4:$H$1000,0)</f>
        <v>10</v>
      </c>
      <c r="BF530" s="47">
        <f>MATCH($BH530,NoteCommaRef!$H$4:$H$1000,0)</f>
        <v>10</v>
      </c>
      <c r="BG530" s="47">
        <f t="shared" si="51"/>
        <v>1</v>
      </c>
      <c r="BH530" s="47">
        <f t="shared" si="52"/>
        <v>1</v>
      </c>
      <c r="BI530" s="48">
        <f ca="1">IF(ISNA($BD530),1,OFFSET(NoteCommaRef!$E$3,$BD530,0))</f>
        <v>1</v>
      </c>
      <c r="BJ530" s="48">
        <f t="shared" si="53"/>
        <v>1</v>
      </c>
      <c r="BK530" s="48">
        <f t="shared" si="54"/>
        <v>1</v>
      </c>
      <c r="BL530" s="48">
        <f t="shared" si="55"/>
        <v>1</v>
      </c>
      <c r="BM530" s="48">
        <f ca="1">IF(ISNA($BE530),1,OFFSET(NoteCommaRef!$K$3,$BE530,0))</f>
        <v>1</v>
      </c>
      <c r="BN530" s="48">
        <f ca="1">IF(ISNA($BF530),1,OFFSET(NoteCommaRef!$K$3,$BF530,0))</f>
        <v>1</v>
      </c>
    </row>
    <row r="531" spans="3:66" x14ac:dyDescent="0.2">
      <c r="C531" s="2"/>
      <c r="D531" s="1" t="str">
        <f t="shared" si="48"/>
        <v/>
      </c>
      <c r="E531" s="1" t="str">
        <f t="shared" si="33"/>
        <v/>
      </c>
      <c r="F531" s="11" t="str">
        <f t="shared" si="36"/>
        <v/>
      </c>
      <c r="G531" s="2"/>
      <c r="H531" s="2"/>
      <c r="I531" s="2"/>
      <c r="J531" s="2"/>
      <c r="K531" s="2"/>
      <c r="L531" s="2"/>
      <c r="M531" s="2"/>
      <c r="O531" s="32">
        <f t="shared" si="21"/>
        <v>6</v>
      </c>
      <c r="P531" s="32">
        <f t="shared" si="22"/>
        <v>1</v>
      </c>
      <c r="Q531" s="32">
        <f t="shared" si="23"/>
        <v>1</v>
      </c>
      <c r="R531" s="32">
        <f t="shared" si="24"/>
        <v>1</v>
      </c>
      <c r="S531" s="32">
        <f t="shared" si="25"/>
        <v>1</v>
      </c>
      <c r="T531" s="32">
        <f t="shared" si="26"/>
        <v>1</v>
      </c>
      <c r="U531" s="32">
        <f t="shared" si="27"/>
        <v>1</v>
      </c>
      <c r="V531" s="32">
        <f t="shared" si="28"/>
        <v>1</v>
      </c>
      <c r="W531" s="32">
        <f t="shared" si="29"/>
        <v>1</v>
      </c>
      <c r="X531" s="32">
        <f t="shared" si="30"/>
        <v>1</v>
      </c>
      <c r="Y531" s="32">
        <f t="shared" si="31"/>
        <v>1</v>
      </c>
      <c r="Z531" s="32">
        <f t="shared" si="32"/>
        <v>1</v>
      </c>
      <c r="AB531" s="5"/>
      <c r="AC531" s="1" t="str">
        <f t="shared" si="37"/>
        <v/>
      </c>
      <c r="AD531" s="38"/>
      <c r="AE531" s="11" t="str">
        <f t="shared" si="38"/>
        <v/>
      </c>
      <c r="AF531" s="11" t="str">
        <f t="shared" si="39"/>
        <v/>
      </c>
      <c r="AG531" s="32" t="str">
        <f t="shared" si="40"/>
        <v/>
      </c>
      <c r="AH531" s="32" t="str">
        <f t="shared" si="41"/>
        <v/>
      </c>
      <c r="AP531" s="39" t="str">
        <f t="shared" si="56"/>
        <v/>
      </c>
      <c r="AQ531" s="49" t="str">
        <f t="shared" si="34"/>
        <v/>
      </c>
      <c r="AR531" s="41">
        <f t="shared" ca="1" si="35"/>
        <v>256</v>
      </c>
      <c r="AS531" s="40">
        <f t="shared" ca="1" si="49"/>
        <v>1</v>
      </c>
      <c r="AT531" s="41">
        <f t="shared" ca="1" si="50"/>
        <v>0</v>
      </c>
      <c r="AU531" s="41">
        <f t="shared" ca="1" si="42"/>
        <v>0</v>
      </c>
      <c r="AV531" s="42">
        <f t="shared" ca="1" si="57"/>
        <v>1</v>
      </c>
      <c r="AW531" s="47" t="str">
        <f t="shared" si="58"/>
        <v/>
      </c>
      <c r="AX531" s="47" t="e">
        <f t="shared" si="59"/>
        <v>#VALUE!</v>
      </c>
      <c r="AY531" s="47">
        <f t="shared" si="43"/>
        <v>0</v>
      </c>
      <c r="AZ531" s="47">
        <f t="shared" si="44"/>
        <v>0</v>
      </c>
      <c r="BA531" s="47" t="e">
        <f t="shared" si="45"/>
        <v>#VALUE!</v>
      </c>
      <c r="BB531" s="47" t="e">
        <f t="shared" si="46"/>
        <v>#VALUE!</v>
      </c>
      <c r="BC531" s="47" t="e">
        <f t="shared" si="47"/>
        <v>#VALUE!</v>
      </c>
      <c r="BD531" s="47" t="e">
        <f>MATCH($AW531,NoteCommaRef!$B$4:$B$10,0)</f>
        <v>#N/A</v>
      </c>
      <c r="BE531" s="47">
        <f>MATCH($BG531,NoteCommaRef!$H$4:$H$1000,0)</f>
        <v>10</v>
      </c>
      <c r="BF531" s="47">
        <f>MATCH($BH531,NoteCommaRef!$H$4:$H$1000,0)</f>
        <v>10</v>
      </c>
      <c r="BG531" s="47">
        <f t="shared" si="51"/>
        <v>1</v>
      </c>
      <c r="BH531" s="47">
        <f t="shared" si="52"/>
        <v>1</v>
      </c>
      <c r="BI531" s="48">
        <f ca="1">IF(ISNA($BD531),1,OFFSET(NoteCommaRef!$E$3,$BD531,0))</f>
        <v>1</v>
      </c>
      <c r="BJ531" s="48">
        <f t="shared" si="53"/>
        <v>1</v>
      </c>
      <c r="BK531" s="48">
        <f t="shared" si="54"/>
        <v>1</v>
      </c>
      <c r="BL531" s="48">
        <f t="shared" si="55"/>
        <v>1</v>
      </c>
      <c r="BM531" s="48">
        <f ca="1">IF(ISNA($BE531),1,OFFSET(NoteCommaRef!$K$3,$BE531,0))</f>
        <v>1</v>
      </c>
      <c r="BN531" s="48">
        <f ca="1">IF(ISNA($BF531),1,OFFSET(NoteCommaRef!$K$3,$BF531,0))</f>
        <v>1</v>
      </c>
    </row>
    <row r="532" spans="3:66" x14ac:dyDescent="0.2">
      <c r="C532" s="2"/>
      <c r="D532" s="1" t="str">
        <f t="shared" si="48"/>
        <v/>
      </c>
      <c r="E532" s="1" t="str">
        <f t="shared" si="33"/>
        <v/>
      </c>
      <c r="F532" s="11" t="str">
        <f t="shared" si="36"/>
        <v/>
      </c>
      <c r="G532" s="2"/>
      <c r="H532" s="2"/>
      <c r="I532" s="2"/>
      <c r="J532" s="2"/>
      <c r="K532" s="2"/>
      <c r="L532" s="2"/>
      <c r="M532" s="2"/>
      <c r="O532" s="32">
        <f t="shared" si="21"/>
        <v>6</v>
      </c>
      <c r="P532" s="32">
        <f t="shared" si="22"/>
        <v>1</v>
      </c>
      <c r="Q532" s="32">
        <f t="shared" si="23"/>
        <v>1</v>
      </c>
      <c r="R532" s="32">
        <f t="shared" si="24"/>
        <v>1</v>
      </c>
      <c r="S532" s="32">
        <f t="shared" si="25"/>
        <v>1</v>
      </c>
      <c r="T532" s="32">
        <f t="shared" si="26"/>
        <v>1</v>
      </c>
      <c r="U532" s="32">
        <f t="shared" si="27"/>
        <v>1</v>
      </c>
      <c r="V532" s="32">
        <f t="shared" si="28"/>
        <v>1</v>
      </c>
      <c r="W532" s="32">
        <f t="shared" si="29"/>
        <v>1</v>
      </c>
      <c r="X532" s="32">
        <f t="shared" si="30"/>
        <v>1</v>
      </c>
      <c r="Y532" s="32">
        <f t="shared" si="31"/>
        <v>1</v>
      </c>
      <c r="Z532" s="32">
        <f t="shared" si="32"/>
        <v>1</v>
      </c>
      <c r="AB532" s="5"/>
      <c r="AC532" s="1" t="str">
        <f t="shared" si="37"/>
        <v/>
      </c>
      <c r="AD532" s="38"/>
      <c r="AE532" s="11" t="str">
        <f t="shared" si="38"/>
        <v/>
      </c>
      <c r="AF532" s="11" t="str">
        <f t="shared" si="39"/>
        <v/>
      </c>
      <c r="AG532" s="32" t="str">
        <f t="shared" si="40"/>
        <v/>
      </c>
      <c r="AH532" s="32" t="str">
        <f t="shared" si="41"/>
        <v/>
      </c>
      <c r="AP532" s="39" t="str">
        <f t="shared" si="56"/>
        <v/>
      </c>
      <c r="AQ532" s="49" t="str">
        <f t="shared" si="34"/>
        <v/>
      </c>
      <c r="AR532" s="41">
        <f t="shared" ca="1" si="35"/>
        <v>256</v>
      </c>
      <c r="AS532" s="40">
        <f t="shared" ca="1" si="49"/>
        <v>1</v>
      </c>
      <c r="AT532" s="41">
        <f t="shared" ca="1" si="50"/>
        <v>0</v>
      </c>
      <c r="AU532" s="41">
        <f t="shared" ca="1" si="42"/>
        <v>0</v>
      </c>
      <c r="AV532" s="42">
        <f t="shared" ca="1" si="57"/>
        <v>1</v>
      </c>
      <c r="AW532" s="47" t="str">
        <f t="shared" si="58"/>
        <v/>
      </c>
      <c r="AX532" s="47" t="e">
        <f t="shared" si="59"/>
        <v>#VALUE!</v>
      </c>
      <c r="AY532" s="47">
        <f t="shared" si="43"/>
        <v>0</v>
      </c>
      <c r="AZ532" s="47">
        <f t="shared" si="44"/>
        <v>0</v>
      </c>
      <c r="BA532" s="47" t="e">
        <f t="shared" si="45"/>
        <v>#VALUE!</v>
      </c>
      <c r="BB532" s="47" t="e">
        <f t="shared" si="46"/>
        <v>#VALUE!</v>
      </c>
      <c r="BC532" s="47" t="e">
        <f t="shared" si="47"/>
        <v>#VALUE!</v>
      </c>
      <c r="BD532" s="47" t="e">
        <f>MATCH($AW532,NoteCommaRef!$B$4:$B$10,0)</f>
        <v>#N/A</v>
      </c>
      <c r="BE532" s="47">
        <f>MATCH($BG532,NoteCommaRef!$H$4:$H$1000,0)</f>
        <v>10</v>
      </c>
      <c r="BF532" s="47">
        <f>MATCH($BH532,NoteCommaRef!$H$4:$H$1000,0)</f>
        <v>10</v>
      </c>
      <c r="BG532" s="47">
        <f t="shared" si="51"/>
        <v>1</v>
      </c>
      <c r="BH532" s="47">
        <f t="shared" si="52"/>
        <v>1</v>
      </c>
      <c r="BI532" s="48">
        <f ca="1">IF(ISNA($BD532),1,OFFSET(NoteCommaRef!$E$3,$BD532,0))</f>
        <v>1</v>
      </c>
      <c r="BJ532" s="48">
        <f t="shared" si="53"/>
        <v>1</v>
      </c>
      <c r="BK532" s="48">
        <f t="shared" si="54"/>
        <v>1</v>
      </c>
      <c r="BL532" s="48">
        <f t="shared" si="55"/>
        <v>1</v>
      </c>
      <c r="BM532" s="48">
        <f ca="1">IF(ISNA($BE532),1,OFFSET(NoteCommaRef!$K$3,$BE532,0))</f>
        <v>1</v>
      </c>
      <c r="BN532" s="48">
        <f ca="1">IF(ISNA($BF532),1,OFFSET(NoteCommaRef!$K$3,$BF532,0))</f>
        <v>1</v>
      </c>
    </row>
    <row r="533" spans="3:66" x14ac:dyDescent="0.2">
      <c r="C533" s="2"/>
      <c r="D533" s="1" t="str">
        <f t="shared" si="48"/>
        <v/>
      </c>
      <c r="E533" s="1" t="str">
        <f t="shared" si="33"/>
        <v/>
      </c>
      <c r="F533" s="11" t="str">
        <f t="shared" si="36"/>
        <v/>
      </c>
      <c r="G533" s="2"/>
      <c r="H533" s="2"/>
      <c r="I533" s="2"/>
      <c r="J533" s="2"/>
      <c r="K533" s="2"/>
      <c r="L533" s="2"/>
      <c r="M533" s="2"/>
      <c r="O533" s="32">
        <f t="shared" si="21"/>
        <v>6</v>
      </c>
      <c r="P533" s="32">
        <f t="shared" si="22"/>
        <v>1</v>
      </c>
      <c r="Q533" s="32">
        <f t="shared" si="23"/>
        <v>1</v>
      </c>
      <c r="R533" s="32">
        <f t="shared" si="24"/>
        <v>1</v>
      </c>
      <c r="S533" s="32">
        <f t="shared" si="25"/>
        <v>1</v>
      </c>
      <c r="T533" s="32">
        <f t="shared" si="26"/>
        <v>1</v>
      </c>
      <c r="U533" s="32">
        <f t="shared" si="27"/>
        <v>1</v>
      </c>
      <c r="V533" s="32">
        <f t="shared" si="28"/>
        <v>1</v>
      </c>
      <c r="W533" s="32">
        <f t="shared" si="29"/>
        <v>1</v>
      </c>
      <c r="X533" s="32">
        <f t="shared" si="30"/>
        <v>1</v>
      </c>
      <c r="Y533" s="32">
        <f t="shared" si="31"/>
        <v>1</v>
      </c>
      <c r="Z533" s="32">
        <f t="shared" si="32"/>
        <v>1</v>
      </c>
      <c r="AB533" s="5"/>
      <c r="AC533" s="1" t="str">
        <f t="shared" si="37"/>
        <v/>
      </c>
      <c r="AD533" s="38"/>
      <c r="AE533" s="11" t="str">
        <f t="shared" si="38"/>
        <v/>
      </c>
      <c r="AF533" s="11" t="str">
        <f t="shared" si="39"/>
        <v/>
      </c>
      <c r="AG533" s="32" t="str">
        <f t="shared" si="40"/>
        <v/>
      </c>
      <c r="AH533" s="32" t="str">
        <f t="shared" si="41"/>
        <v/>
      </c>
      <c r="AP533" s="39" t="str">
        <f t="shared" si="56"/>
        <v/>
      </c>
      <c r="AQ533" s="49" t="str">
        <f t="shared" si="34"/>
        <v/>
      </c>
      <c r="AR533" s="41">
        <f t="shared" ca="1" si="35"/>
        <v>256</v>
      </c>
      <c r="AS533" s="40">
        <f t="shared" ca="1" si="49"/>
        <v>1</v>
      </c>
      <c r="AT533" s="41">
        <f t="shared" ca="1" si="50"/>
        <v>0</v>
      </c>
      <c r="AU533" s="41">
        <f t="shared" ca="1" si="42"/>
        <v>0</v>
      </c>
      <c r="AV533" s="42">
        <f t="shared" ca="1" si="57"/>
        <v>1</v>
      </c>
      <c r="AW533" s="47" t="str">
        <f t="shared" si="58"/>
        <v/>
      </c>
      <c r="AX533" s="47" t="e">
        <f t="shared" si="59"/>
        <v>#VALUE!</v>
      </c>
      <c r="AY533" s="47">
        <f t="shared" ref="AY533:AY553" si="60">LEN(SUBSTITUTE($AQ533,"b",""))-LEN(SUBSTITUTE($AQ533,"#",""))</f>
        <v>0</v>
      </c>
      <c r="AZ533" s="47">
        <f t="shared" ref="AZ533:AZ553" si="61">LEN(SUBSTITUTE($AQ533,".",""))-LEN(SUBSTITUTE($AQ533,"'",""))</f>
        <v>0</v>
      </c>
      <c r="BA533" s="47" t="e">
        <f t="shared" ref="BA533:BA553" si="62">FIND("[",$AQ533)</f>
        <v>#VALUE!</v>
      </c>
      <c r="BB533" s="47" t="e">
        <f t="shared" ref="BB533:BB553" si="63">FIND("/",$AQ533)</f>
        <v>#VALUE!</v>
      </c>
      <c r="BC533" s="47" t="e">
        <f t="shared" ref="BC533:BC553" si="64">FIND("]",$AQ533)</f>
        <v>#VALUE!</v>
      </c>
      <c r="BD533" s="47" t="e">
        <f>MATCH($AW533,NoteCommaRef!$B$4:$B$10,0)</f>
        <v>#N/A</v>
      </c>
      <c r="BE533" s="47">
        <f>MATCH($BG533,NoteCommaRef!$H$4:$H$1000,0)</f>
        <v>10</v>
      </c>
      <c r="BF533" s="47">
        <f>MATCH($BH533,NoteCommaRef!$H$4:$H$1000,0)</f>
        <v>10</v>
      </c>
      <c r="BG533" s="47">
        <f t="shared" si="51"/>
        <v>1</v>
      </c>
      <c r="BH533" s="47">
        <f t="shared" si="52"/>
        <v>1</v>
      </c>
      <c r="BI533" s="48">
        <f ca="1">IF(ISNA($BD533),1,OFFSET(NoteCommaRef!$E$3,$BD533,0))</f>
        <v>1</v>
      </c>
      <c r="BJ533" s="48">
        <f t="shared" si="53"/>
        <v>1</v>
      </c>
      <c r="BK533" s="48">
        <f t="shared" si="54"/>
        <v>1</v>
      </c>
      <c r="BL533" s="48">
        <f t="shared" si="55"/>
        <v>1</v>
      </c>
      <c r="BM533" s="48">
        <f ca="1">IF(ISNA($BE533),1,OFFSET(NoteCommaRef!$K$3,$BE533,0))</f>
        <v>1</v>
      </c>
      <c r="BN533" s="48">
        <f ca="1">IF(ISNA($BF533),1,OFFSET(NoteCommaRef!$K$3,$BF533,0))</f>
        <v>1</v>
      </c>
    </row>
    <row r="534" spans="3:66" x14ac:dyDescent="0.2">
      <c r="C534" s="2"/>
      <c r="D534" s="1" t="str">
        <f t="shared" si="48"/>
        <v/>
      </c>
      <c r="E534" s="1" t="str">
        <f t="shared" si="33"/>
        <v/>
      </c>
      <c r="F534" s="11" t="str">
        <f t="shared" si="36"/>
        <v/>
      </c>
      <c r="G534" s="2"/>
      <c r="H534" s="2"/>
      <c r="I534" s="2"/>
      <c r="J534" s="2"/>
      <c r="K534" s="2"/>
      <c r="L534" s="2"/>
      <c r="M534" s="2"/>
      <c r="O534" s="32">
        <f t="shared" si="21"/>
        <v>6</v>
      </c>
      <c r="P534" s="32">
        <f t="shared" si="22"/>
        <v>1</v>
      </c>
      <c r="Q534" s="32">
        <f t="shared" si="23"/>
        <v>1</v>
      </c>
      <c r="R534" s="32">
        <f t="shared" si="24"/>
        <v>1</v>
      </c>
      <c r="S534" s="32">
        <f t="shared" si="25"/>
        <v>1</v>
      </c>
      <c r="T534" s="32">
        <f t="shared" si="26"/>
        <v>1</v>
      </c>
      <c r="U534" s="32">
        <f t="shared" si="27"/>
        <v>1</v>
      </c>
      <c r="V534" s="32">
        <f t="shared" si="28"/>
        <v>1</v>
      </c>
      <c r="W534" s="32">
        <f t="shared" si="29"/>
        <v>1</v>
      </c>
      <c r="X534" s="32">
        <f t="shared" si="30"/>
        <v>1</v>
      </c>
      <c r="Y534" s="32">
        <f t="shared" si="31"/>
        <v>1</v>
      </c>
      <c r="Z534" s="32">
        <f t="shared" si="32"/>
        <v>1</v>
      </c>
      <c r="AB534" s="5"/>
      <c r="AC534" s="1" t="str">
        <f t="shared" si="37"/>
        <v/>
      </c>
      <c r="AD534" s="38"/>
      <c r="AE534" s="11" t="str">
        <f t="shared" si="38"/>
        <v/>
      </c>
      <c r="AF534" s="11" t="str">
        <f t="shared" si="39"/>
        <v/>
      </c>
      <c r="AG534" s="32" t="str">
        <f t="shared" si="40"/>
        <v/>
      </c>
      <c r="AH534" s="32" t="str">
        <f t="shared" si="41"/>
        <v/>
      </c>
      <c r="AP534" s="39" t="str">
        <f t="shared" si="56"/>
        <v/>
      </c>
      <c r="AQ534" s="49" t="str">
        <f t="shared" si="34"/>
        <v/>
      </c>
      <c r="AR534" s="41">
        <f t="shared" ca="1" si="35"/>
        <v>256</v>
      </c>
      <c r="AS534" s="40">
        <f t="shared" ca="1" si="49"/>
        <v>1</v>
      </c>
      <c r="AT534" s="41">
        <f t="shared" ca="1" si="50"/>
        <v>0</v>
      </c>
      <c r="AU534" s="41">
        <f t="shared" ca="1" si="42"/>
        <v>0</v>
      </c>
      <c r="AV534" s="42">
        <f t="shared" ca="1" si="57"/>
        <v>1</v>
      </c>
      <c r="AW534" s="47" t="str">
        <f t="shared" si="58"/>
        <v/>
      </c>
      <c r="AX534" s="47" t="e">
        <f t="shared" si="59"/>
        <v>#VALUE!</v>
      </c>
      <c r="AY534" s="47">
        <f t="shared" si="60"/>
        <v>0</v>
      </c>
      <c r="AZ534" s="47">
        <f t="shared" si="61"/>
        <v>0</v>
      </c>
      <c r="BA534" s="47" t="e">
        <f t="shared" si="62"/>
        <v>#VALUE!</v>
      </c>
      <c r="BB534" s="47" t="e">
        <f t="shared" si="63"/>
        <v>#VALUE!</v>
      </c>
      <c r="BC534" s="47" t="e">
        <f t="shared" si="64"/>
        <v>#VALUE!</v>
      </c>
      <c r="BD534" s="47" t="e">
        <f>MATCH($AW534,NoteCommaRef!$B$4:$B$10,0)</f>
        <v>#N/A</v>
      </c>
      <c r="BE534" s="47">
        <f>MATCH($BG534,NoteCommaRef!$H$4:$H$1000,0)</f>
        <v>10</v>
      </c>
      <c r="BF534" s="47">
        <f>MATCH($BH534,NoteCommaRef!$H$4:$H$1000,0)</f>
        <v>10</v>
      </c>
      <c r="BG534" s="47">
        <f t="shared" si="51"/>
        <v>1</v>
      </c>
      <c r="BH534" s="47">
        <f t="shared" si="52"/>
        <v>1</v>
      </c>
      <c r="BI534" s="48">
        <f ca="1">IF(ISNA($BD534),1,OFFSET(NoteCommaRef!$E$3,$BD534,0))</f>
        <v>1</v>
      </c>
      <c r="BJ534" s="48">
        <f t="shared" si="53"/>
        <v>1</v>
      </c>
      <c r="BK534" s="48">
        <f t="shared" si="54"/>
        <v>1</v>
      </c>
      <c r="BL534" s="48">
        <f t="shared" si="55"/>
        <v>1</v>
      </c>
      <c r="BM534" s="48">
        <f ca="1">IF(ISNA($BE534),1,OFFSET(NoteCommaRef!$K$3,$BE534,0))</f>
        <v>1</v>
      </c>
      <c r="BN534" s="48">
        <f ca="1">IF(ISNA($BF534),1,OFFSET(NoteCommaRef!$K$3,$BF534,0))</f>
        <v>1</v>
      </c>
    </row>
    <row r="535" spans="3:66" x14ac:dyDescent="0.2">
      <c r="C535" s="2"/>
      <c r="D535" s="1" t="str">
        <f t="shared" si="48"/>
        <v/>
      </c>
      <c r="E535" s="1" t="str">
        <f t="shared" si="33"/>
        <v/>
      </c>
      <c r="F535" s="11" t="str">
        <f t="shared" si="36"/>
        <v/>
      </c>
      <c r="G535" s="2"/>
      <c r="H535" s="2"/>
      <c r="I535" s="2"/>
      <c r="J535" s="2"/>
      <c r="K535" s="2"/>
      <c r="L535" s="2"/>
      <c r="M535" s="2"/>
      <c r="O535" s="32">
        <f t="shared" si="21"/>
        <v>6</v>
      </c>
      <c r="P535" s="32">
        <f t="shared" si="22"/>
        <v>1</v>
      </c>
      <c r="Q535" s="32">
        <f t="shared" si="23"/>
        <v>1</v>
      </c>
      <c r="R535" s="32">
        <f t="shared" si="24"/>
        <v>1</v>
      </c>
      <c r="S535" s="32">
        <f t="shared" si="25"/>
        <v>1</v>
      </c>
      <c r="T535" s="32">
        <f t="shared" si="26"/>
        <v>1</v>
      </c>
      <c r="U535" s="32">
        <f t="shared" si="27"/>
        <v>1</v>
      </c>
      <c r="V535" s="32">
        <f t="shared" si="28"/>
        <v>1</v>
      </c>
      <c r="W535" s="32">
        <f t="shared" si="29"/>
        <v>1</v>
      </c>
      <c r="X535" s="32">
        <f t="shared" si="30"/>
        <v>1</v>
      </c>
      <c r="Y535" s="32">
        <f t="shared" si="31"/>
        <v>1</v>
      </c>
      <c r="Z535" s="32">
        <f t="shared" si="32"/>
        <v>1</v>
      </c>
      <c r="AB535" s="5"/>
      <c r="AC535" s="1" t="str">
        <f t="shared" si="37"/>
        <v/>
      </c>
      <c r="AD535" s="38"/>
      <c r="AE535" s="11" t="str">
        <f t="shared" si="38"/>
        <v/>
      </c>
      <c r="AF535" s="11" t="str">
        <f t="shared" si="39"/>
        <v/>
      </c>
      <c r="AG535" s="32" t="str">
        <f t="shared" si="40"/>
        <v/>
      </c>
      <c r="AH535" s="32" t="str">
        <f t="shared" si="41"/>
        <v/>
      </c>
      <c r="AP535" s="39" t="str">
        <f t="shared" si="56"/>
        <v/>
      </c>
      <c r="AQ535" s="49" t="str">
        <f t="shared" si="34"/>
        <v/>
      </c>
      <c r="AR535" s="41">
        <f t="shared" ca="1" si="35"/>
        <v>256</v>
      </c>
      <c r="AS535" s="40">
        <f t="shared" ca="1" si="49"/>
        <v>1</v>
      </c>
      <c r="AT535" s="41">
        <f t="shared" ca="1" si="50"/>
        <v>0</v>
      </c>
      <c r="AU535" s="41">
        <f t="shared" ca="1" si="42"/>
        <v>0</v>
      </c>
      <c r="AV535" s="42">
        <f t="shared" ca="1" si="57"/>
        <v>1</v>
      </c>
      <c r="AW535" s="47" t="str">
        <f t="shared" si="58"/>
        <v/>
      </c>
      <c r="AX535" s="47" t="e">
        <f t="shared" si="59"/>
        <v>#VALUE!</v>
      </c>
      <c r="AY535" s="47">
        <f t="shared" si="60"/>
        <v>0</v>
      </c>
      <c r="AZ535" s="47">
        <f t="shared" si="61"/>
        <v>0</v>
      </c>
      <c r="BA535" s="47" t="e">
        <f t="shared" si="62"/>
        <v>#VALUE!</v>
      </c>
      <c r="BB535" s="47" t="e">
        <f t="shared" si="63"/>
        <v>#VALUE!</v>
      </c>
      <c r="BC535" s="47" t="e">
        <f t="shared" si="64"/>
        <v>#VALUE!</v>
      </c>
      <c r="BD535" s="47" t="e">
        <f>MATCH($AW535,NoteCommaRef!$B$4:$B$10,0)</f>
        <v>#N/A</v>
      </c>
      <c r="BE535" s="47">
        <f>MATCH($BG535,NoteCommaRef!$H$4:$H$1000,0)</f>
        <v>10</v>
      </c>
      <c r="BF535" s="47">
        <f>MATCH($BH535,NoteCommaRef!$H$4:$H$1000,0)</f>
        <v>10</v>
      </c>
      <c r="BG535" s="47">
        <f t="shared" si="51"/>
        <v>1</v>
      </c>
      <c r="BH535" s="47">
        <f t="shared" si="52"/>
        <v>1</v>
      </c>
      <c r="BI535" s="48">
        <f ca="1">IF(ISNA($BD535),1,OFFSET(NoteCommaRef!$E$3,$BD535,0))</f>
        <v>1</v>
      </c>
      <c r="BJ535" s="48">
        <f t="shared" si="53"/>
        <v>1</v>
      </c>
      <c r="BK535" s="48">
        <f t="shared" si="54"/>
        <v>1</v>
      </c>
      <c r="BL535" s="48">
        <f t="shared" si="55"/>
        <v>1</v>
      </c>
      <c r="BM535" s="48">
        <f ca="1">IF(ISNA($BE535),1,OFFSET(NoteCommaRef!$K$3,$BE535,0))</f>
        <v>1</v>
      </c>
      <c r="BN535" s="48">
        <f ca="1">IF(ISNA($BF535),1,OFFSET(NoteCommaRef!$K$3,$BF535,0))</f>
        <v>1</v>
      </c>
    </row>
    <row r="536" spans="3:66" x14ac:dyDescent="0.2">
      <c r="C536" s="2"/>
      <c r="D536" s="1" t="str">
        <f t="shared" si="48"/>
        <v/>
      </c>
      <c r="E536" s="1" t="str">
        <f t="shared" si="33"/>
        <v/>
      </c>
      <c r="F536" s="11" t="str">
        <f t="shared" si="36"/>
        <v/>
      </c>
      <c r="G536" s="2"/>
      <c r="H536" s="2"/>
      <c r="I536" s="2"/>
      <c r="J536" s="2"/>
      <c r="K536" s="2"/>
      <c r="L536" s="2"/>
      <c r="M536" s="2"/>
      <c r="O536" s="32">
        <f t="shared" si="21"/>
        <v>6</v>
      </c>
      <c r="P536" s="32">
        <f t="shared" si="22"/>
        <v>1</v>
      </c>
      <c r="Q536" s="32">
        <f t="shared" si="23"/>
        <v>1</v>
      </c>
      <c r="R536" s="32">
        <f t="shared" si="24"/>
        <v>1</v>
      </c>
      <c r="S536" s="32">
        <f t="shared" si="25"/>
        <v>1</v>
      </c>
      <c r="T536" s="32">
        <f t="shared" si="26"/>
        <v>1</v>
      </c>
      <c r="U536" s="32">
        <f t="shared" si="27"/>
        <v>1</v>
      </c>
      <c r="V536" s="32">
        <f t="shared" si="28"/>
        <v>1</v>
      </c>
      <c r="W536" s="32">
        <f t="shared" si="29"/>
        <v>1</v>
      </c>
      <c r="X536" s="32">
        <f t="shared" si="30"/>
        <v>1</v>
      </c>
      <c r="Y536" s="32">
        <f t="shared" si="31"/>
        <v>1</v>
      </c>
      <c r="Z536" s="32">
        <f t="shared" si="32"/>
        <v>1</v>
      </c>
      <c r="AB536" s="5"/>
      <c r="AC536" s="1" t="str">
        <f t="shared" si="37"/>
        <v/>
      </c>
      <c r="AD536" s="38"/>
      <c r="AE536" s="11" t="str">
        <f t="shared" si="38"/>
        <v/>
      </c>
      <c r="AF536" s="11" t="str">
        <f t="shared" si="39"/>
        <v/>
      </c>
      <c r="AG536" s="32" t="str">
        <f t="shared" si="40"/>
        <v/>
      </c>
      <c r="AH536" s="32" t="str">
        <f t="shared" si="41"/>
        <v/>
      </c>
      <c r="AP536" s="39" t="str">
        <f t="shared" si="56"/>
        <v/>
      </c>
      <c r="AQ536" s="49" t="str">
        <f t="shared" si="34"/>
        <v/>
      </c>
      <c r="AR536" s="41">
        <f t="shared" ca="1" si="35"/>
        <v>256</v>
      </c>
      <c r="AS536" s="40">
        <f t="shared" ca="1" si="49"/>
        <v>1</v>
      </c>
      <c r="AT536" s="41">
        <f t="shared" ca="1" si="50"/>
        <v>0</v>
      </c>
      <c r="AU536" s="41">
        <f t="shared" ca="1" si="42"/>
        <v>0</v>
      </c>
      <c r="AV536" s="42">
        <f t="shared" ca="1" si="57"/>
        <v>1</v>
      </c>
      <c r="AW536" s="47" t="str">
        <f t="shared" si="58"/>
        <v/>
      </c>
      <c r="AX536" s="47" t="e">
        <f t="shared" si="59"/>
        <v>#VALUE!</v>
      </c>
      <c r="AY536" s="47">
        <f t="shared" si="60"/>
        <v>0</v>
      </c>
      <c r="AZ536" s="47">
        <f t="shared" si="61"/>
        <v>0</v>
      </c>
      <c r="BA536" s="47" t="e">
        <f t="shared" si="62"/>
        <v>#VALUE!</v>
      </c>
      <c r="BB536" s="47" t="e">
        <f t="shared" si="63"/>
        <v>#VALUE!</v>
      </c>
      <c r="BC536" s="47" t="e">
        <f t="shared" si="64"/>
        <v>#VALUE!</v>
      </c>
      <c r="BD536" s="47" t="e">
        <f>MATCH($AW536,NoteCommaRef!$B$4:$B$10,0)</f>
        <v>#N/A</v>
      </c>
      <c r="BE536" s="47">
        <f>MATCH($BG536,NoteCommaRef!$H$4:$H$1000,0)</f>
        <v>10</v>
      </c>
      <c r="BF536" s="47">
        <f>MATCH($BH536,NoteCommaRef!$H$4:$H$1000,0)</f>
        <v>10</v>
      </c>
      <c r="BG536" s="47">
        <f t="shared" si="51"/>
        <v>1</v>
      </c>
      <c r="BH536" s="47">
        <f t="shared" si="52"/>
        <v>1</v>
      </c>
      <c r="BI536" s="48">
        <f ca="1">IF(ISNA($BD536),1,OFFSET(NoteCommaRef!$E$3,$BD536,0))</f>
        <v>1</v>
      </c>
      <c r="BJ536" s="48">
        <f t="shared" si="53"/>
        <v>1</v>
      </c>
      <c r="BK536" s="48">
        <f t="shared" si="54"/>
        <v>1</v>
      </c>
      <c r="BL536" s="48">
        <f t="shared" si="55"/>
        <v>1</v>
      </c>
      <c r="BM536" s="48">
        <f ca="1">IF(ISNA($BE536),1,OFFSET(NoteCommaRef!$K$3,$BE536,0))</f>
        <v>1</v>
      </c>
      <c r="BN536" s="48">
        <f ca="1">IF(ISNA($BF536),1,OFFSET(NoteCommaRef!$K$3,$BF536,0))</f>
        <v>1</v>
      </c>
    </row>
    <row r="537" spans="3:66" x14ac:dyDescent="0.2">
      <c r="C537" s="2"/>
      <c r="D537" s="1" t="str">
        <f t="shared" si="48"/>
        <v/>
      </c>
      <c r="E537" s="1" t="str">
        <f t="shared" si="33"/>
        <v/>
      </c>
      <c r="F537" s="11" t="str">
        <f t="shared" si="36"/>
        <v/>
      </c>
      <c r="G537" s="2"/>
      <c r="H537" s="2"/>
      <c r="I537" s="2"/>
      <c r="J537" s="2"/>
      <c r="K537" s="2"/>
      <c r="L537" s="2"/>
      <c r="M537" s="2"/>
      <c r="O537" s="32">
        <f t="shared" si="21"/>
        <v>6</v>
      </c>
      <c r="P537" s="32">
        <f t="shared" si="22"/>
        <v>1</v>
      </c>
      <c r="Q537" s="32">
        <f t="shared" si="23"/>
        <v>1</v>
      </c>
      <c r="R537" s="32">
        <f t="shared" si="24"/>
        <v>1</v>
      </c>
      <c r="S537" s="32">
        <f t="shared" si="25"/>
        <v>1</v>
      </c>
      <c r="T537" s="32">
        <f t="shared" si="26"/>
        <v>1</v>
      </c>
      <c r="U537" s="32">
        <f t="shared" si="27"/>
        <v>1</v>
      </c>
      <c r="V537" s="32">
        <f t="shared" si="28"/>
        <v>1</v>
      </c>
      <c r="W537" s="32">
        <f t="shared" si="29"/>
        <v>1</v>
      </c>
      <c r="X537" s="32">
        <f t="shared" si="30"/>
        <v>1</v>
      </c>
      <c r="Y537" s="32">
        <f t="shared" si="31"/>
        <v>1</v>
      </c>
      <c r="Z537" s="32">
        <f t="shared" si="32"/>
        <v>1</v>
      </c>
      <c r="AB537" s="5"/>
      <c r="AC537" s="1" t="str">
        <f t="shared" si="37"/>
        <v/>
      </c>
      <c r="AD537" s="38"/>
      <c r="AE537" s="11" t="str">
        <f t="shared" si="38"/>
        <v/>
      </c>
      <c r="AF537" s="11" t="str">
        <f t="shared" si="39"/>
        <v/>
      </c>
      <c r="AG537" s="32" t="str">
        <f t="shared" si="40"/>
        <v/>
      </c>
      <c r="AH537" s="32" t="str">
        <f t="shared" si="41"/>
        <v/>
      </c>
      <c r="AP537" s="39" t="str">
        <f t="shared" si="56"/>
        <v/>
      </c>
      <c r="AQ537" s="49" t="str">
        <f t="shared" si="34"/>
        <v/>
      </c>
      <c r="AR537" s="41">
        <f t="shared" ca="1" si="35"/>
        <v>256</v>
      </c>
      <c r="AS537" s="40">
        <f t="shared" ca="1" si="49"/>
        <v>1</v>
      </c>
      <c r="AT537" s="41">
        <f t="shared" ca="1" si="50"/>
        <v>0</v>
      </c>
      <c r="AU537" s="41">
        <f t="shared" ca="1" si="42"/>
        <v>0</v>
      </c>
      <c r="AV537" s="42">
        <f t="shared" ca="1" si="57"/>
        <v>1</v>
      </c>
      <c r="AW537" s="47" t="str">
        <f t="shared" si="58"/>
        <v/>
      </c>
      <c r="AX537" s="47" t="e">
        <f t="shared" si="59"/>
        <v>#VALUE!</v>
      </c>
      <c r="AY537" s="47">
        <f t="shared" si="60"/>
        <v>0</v>
      </c>
      <c r="AZ537" s="47">
        <f t="shared" si="61"/>
        <v>0</v>
      </c>
      <c r="BA537" s="47" t="e">
        <f t="shared" si="62"/>
        <v>#VALUE!</v>
      </c>
      <c r="BB537" s="47" t="e">
        <f t="shared" si="63"/>
        <v>#VALUE!</v>
      </c>
      <c r="BC537" s="47" t="e">
        <f t="shared" si="64"/>
        <v>#VALUE!</v>
      </c>
      <c r="BD537" s="47" t="e">
        <f>MATCH($AW537,NoteCommaRef!$B$4:$B$10,0)</f>
        <v>#N/A</v>
      </c>
      <c r="BE537" s="47">
        <f>MATCH($BG537,NoteCommaRef!$H$4:$H$1000,0)</f>
        <v>10</v>
      </c>
      <c r="BF537" s="47">
        <f>MATCH($BH537,NoteCommaRef!$H$4:$H$1000,0)</f>
        <v>10</v>
      </c>
      <c r="BG537" s="47">
        <f t="shared" si="51"/>
        <v>1</v>
      </c>
      <c r="BH537" s="47">
        <f t="shared" si="52"/>
        <v>1</v>
      </c>
      <c r="BI537" s="48">
        <f ca="1">IF(ISNA($BD537),1,OFFSET(NoteCommaRef!$E$3,$BD537,0))</f>
        <v>1</v>
      </c>
      <c r="BJ537" s="48">
        <f t="shared" si="53"/>
        <v>1</v>
      </c>
      <c r="BK537" s="48">
        <f t="shared" si="54"/>
        <v>1</v>
      </c>
      <c r="BL537" s="48">
        <f t="shared" si="55"/>
        <v>1</v>
      </c>
      <c r="BM537" s="48">
        <f ca="1">IF(ISNA($BE537),1,OFFSET(NoteCommaRef!$K$3,$BE537,0))</f>
        <v>1</v>
      </c>
      <c r="BN537" s="48">
        <f ca="1">IF(ISNA($BF537),1,OFFSET(NoteCommaRef!$K$3,$BF537,0))</f>
        <v>1</v>
      </c>
    </row>
    <row r="538" spans="3:66" x14ac:dyDescent="0.2">
      <c r="C538" s="2"/>
      <c r="D538" s="1" t="str">
        <f t="shared" si="48"/>
        <v/>
      </c>
      <c r="E538" s="1" t="str">
        <f t="shared" si="33"/>
        <v/>
      </c>
      <c r="F538" s="11" t="str">
        <f t="shared" si="36"/>
        <v/>
      </c>
      <c r="G538" s="2"/>
      <c r="H538" s="2"/>
      <c r="I538" s="2"/>
      <c r="J538" s="2"/>
      <c r="K538" s="2"/>
      <c r="L538" s="2"/>
      <c r="M538" s="2"/>
      <c r="O538" s="32">
        <f t="shared" si="21"/>
        <v>6</v>
      </c>
      <c r="P538" s="32">
        <f t="shared" si="22"/>
        <v>1</v>
      </c>
      <c r="Q538" s="32">
        <f t="shared" si="23"/>
        <v>1</v>
      </c>
      <c r="R538" s="32">
        <f t="shared" si="24"/>
        <v>1</v>
      </c>
      <c r="S538" s="32">
        <f t="shared" si="25"/>
        <v>1</v>
      </c>
      <c r="T538" s="32">
        <f t="shared" si="26"/>
        <v>1</v>
      </c>
      <c r="U538" s="32">
        <f t="shared" si="27"/>
        <v>1</v>
      </c>
      <c r="V538" s="32">
        <f t="shared" si="28"/>
        <v>1</v>
      </c>
      <c r="W538" s="32">
        <f t="shared" si="29"/>
        <v>1</v>
      </c>
      <c r="X538" s="32">
        <f t="shared" si="30"/>
        <v>1</v>
      </c>
      <c r="Y538" s="32">
        <f t="shared" si="31"/>
        <v>1</v>
      </c>
      <c r="Z538" s="32">
        <f t="shared" si="32"/>
        <v>1</v>
      </c>
      <c r="AB538" s="5"/>
      <c r="AC538" s="1" t="str">
        <f t="shared" si="37"/>
        <v/>
      </c>
      <c r="AD538" s="38"/>
      <c r="AE538" s="11" t="str">
        <f t="shared" si="38"/>
        <v/>
      </c>
      <c r="AF538" s="11" t="str">
        <f t="shared" si="39"/>
        <v/>
      </c>
      <c r="AG538" s="32" t="str">
        <f t="shared" si="40"/>
        <v/>
      </c>
      <c r="AH538" s="32" t="str">
        <f t="shared" si="41"/>
        <v/>
      </c>
      <c r="AP538" s="39" t="str">
        <f t="shared" si="56"/>
        <v/>
      </c>
      <c r="AQ538" s="49" t="str">
        <f t="shared" si="34"/>
        <v/>
      </c>
      <c r="AR538" s="41">
        <f t="shared" ca="1" si="35"/>
        <v>256</v>
      </c>
      <c r="AS538" s="40">
        <f t="shared" ca="1" si="49"/>
        <v>1</v>
      </c>
      <c r="AT538" s="41">
        <f t="shared" ca="1" si="50"/>
        <v>0</v>
      </c>
      <c r="AU538" s="41">
        <f t="shared" ca="1" si="42"/>
        <v>0</v>
      </c>
      <c r="AV538" s="42">
        <f t="shared" ca="1" si="57"/>
        <v>1</v>
      </c>
      <c r="AW538" s="47" t="str">
        <f t="shared" si="58"/>
        <v/>
      </c>
      <c r="AX538" s="47" t="e">
        <f t="shared" si="59"/>
        <v>#VALUE!</v>
      </c>
      <c r="AY538" s="47">
        <f t="shared" si="60"/>
        <v>0</v>
      </c>
      <c r="AZ538" s="47">
        <f t="shared" si="61"/>
        <v>0</v>
      </c>
      <c r="BA538" s="47" t="e">
        <f t="shared" si="62"/>
        <v>#VALUE!</v>
      </c>
      <c r="BB538" s="47" t="e">
        <f t="shared" si="63"/>
        <v>#VALUE!</v>
      </c>
      <c r="BC538" s="47" t="e">
        <f t="shared" si="64"/>
        <v>#VALUE!</v>
      </c>
      <c r="BD538" s="47" t="e">
        <f>MATCH($AW538,NoteCommaRef!$B$4:$B$10,0)</f>
        <v>#N/A</v>
      </c>
      <c r="BE538" s="47">
        <f>MATCH($BG538,NoteCommaRef!$H$4:$H$1000,0)</f>
        <v>10</v>
      </c>
      <c r="BF538" s="47">
        <f>MATCH($BH538,NoteCommaRef!$H$4:$H$1000,0)</f>
        <v>10</v>
      </c>
      <c r="BG538" s="47">
        <f t="shared" si="51"/>
        <v>1</v>
      </c>
      <c r="BH538" s="47">
        <f t="shared" si="52"/>
        <v>1</v>
      </c>
      <c r="BI538" s="48">
        <f ca="1">IF(ISNA($BD538),1,OFFSET(NoteCommaRef!$E$3,$BD538,0))</f>
        <v>1</v>
      </c>
      <c r="BJ538" s="48">
        <f t="shared" si="53"/>
        <v>1</v>
      </c>
      <c r="BK538" s="48">
        <f t="shared" si="54"/>
        <v>1</v>
      </c>
      <c r="BL538" s="48">
        <f t="shared" si="55"/>
        <v>1</v>
      </c>
      <c r="BM538" s="48">
        <f ca="1">IF(ISNA($BE538),1,OFFSET(NoteCommaRef!$K$3,$BE538,0))</f>
        <v>1</v>
      </c>
      <c r="BN538" s="48">
        <f ca="1">IF(ISNA($BF538),1,OFFSET(NoteCommaRef!$K$3,$BF538,0))</f>
        <v>1</v>
      </c>
    </row>
    <row r="539" spans="3:66" x14ac:dyDescent="0.2">
      <c r="C539" s="2"/>
      <c r="D539" s="1" t="str">
        <f t="shared" si="48"/>
        <v/>
      </c>
      <c r="E539" s="1" t="str">
        <f t="shared" si="33"/>
        <v/>
      </c>
      <c r="F539" s="11" t="str">
        <f t="shared" si="36"/>
        <v/>
      </c>
      <c r="G539" s="2"/>
      <c r="H539" s="2"/>
      <c r="I539" s="2"/>
      <c r="J539" s="2"/>
      <c r="K539" s="2"/>
      <c r="L539" s="2"/>
      <c r="M539" s="2"/>
      <c r="O539" s="32">
        <f t="shared" si="21"/>
        <v>6</v>
      </c>
      <c r="P539" s="32">
        <f t="shared" si="22"/>
        <v>1</v>
      </c>
      <c r="Q539" s="32">
        <f t="shared" si="23"/>
        <v>1</v>
      </c>
      <c r="R539" s="32">
        <f t="shared" si="24"/>
        <v>1</v>
      </c>
      <c r="S539" s="32">
        <f t="shared" si="25"/>
        <v>1</v>
      </c>
      <c r="T539" s="32">
        <f t="shared" si="26"/>
        <v>1</v>
      </c>
      <c r="U539" s="32">
        <f t="shared" si="27"/>
        <v>1</v>
      </c>
      <c r="V539" s="32">
        <f t="shared" si="28"/>
        <v>1</v>
      </c>
      <c r="W539" s="32">
        <f t="shared" si="29"/>
        <v>1</v>
      </c>
      <c r="X539" s="32">
        <f t="shared" si="30"/>
        <v>1</v>
      </c>
      <c r="Y539" s="32">
        <f t="shared" si="31"/>
        <v>1</v>
      </c>
      <c r="Z539" s="32">
        <f t="shared" si="32"/>
        <v>1</v>
      </c>
      <c r="AB539" s="5"/>
      <c r="AC539" s="1" t="str">
        <f t="shared" si="37"/>
        <v/>
      </c>
      <c r="AD539" s="38"/>
      <c r="AE539" s="11" t="str">
        <f t="shared" si="38"/>
        <v/>
      </c>
      <c r="AF539" s="11" t="str">
        <f t="shared" si="39"/>
        <v/>
      </c>
      <c r="AG539" s="32" t="str">
        <f t="shared" si="40"/>
        <v/>
      </c>
      <c r="AH539" s="32" t="str">
        <f t="shared" si="41"/>
        <v/>
      </c>
      <c r="AP539" s="39" t="str">
        <f t="shared" si="56"/>
        <v/>
      </c>
      <c r="AQ539" s="49" t="str">
        <f t="shared" si="34"/>
        <v/>
      </c>
      <c r="AR539" s="41">
        <f t="shared" ca="1" si="35"/>
        <v>256</v>
      </c>
      <c r="AS539" s="40">
        <f t="shared" ca="1" si="49"/>
        <v>1</v>
      </c>
      <c r="AT539" s="41">
        <f t="shared" ca="1" si="50"/>
        <v>0</v>
      </c>
      <c r="AU539" s="41">
        <f t="shared" ca="1" si="42"/>
        <v>0</v>
      </c>
      <c r="AV539" s="42">
        <f t="shared" ca="1" si="57"/>
        <v>1</v>
      </c>
      <c r="AW539" s="47" t="str">
        <f t="shared" si="58"/>
        <v/>
      </c>
      <c r="AX539" s="47" t="e">
        <f t="shared" si="59"/>
        <v>#VALUE!</v>
      </c>
      <c r="AY539" s="47">
        <f t="shared" si="60"/>
        <v>0</v>
      </c>
      <c r="AZ539" s="47">
        <f t="shared" si="61"/>
        <v>0</v>
      </c>
      <c r="BA539" s="47" t="e">
        <f t="shared" si="62"/>
        <v>#VALUE!</v>
      </c>
      <c r="BB539" s="47" t="e">
        <f t="shared" si="63"/>
        <v>#VALUE!</v>
      </c>
      <c r="BC539" s="47" t="e">
        <f t="shared" si="64"/>
        <v>#VALUE!</v>
      </c>
      <c r="BD539" s="47" t="e">
        <f>MATCH($AW539,NoteCommaRef!$B$4:$B$10,0)</f>
        <v>#N/A</v>
      </c>
      <c r="BE539" s="47">
        <f>MATCH($BG539,NoteCommaRef!$H$4:$H$1000,0)</f>
        <v>10</v>
      </c>
      <c r="BF539" s="47">
        <f>MATCH($BH539,NoteCommaRef!$H$4:$H$1000,0)</f>
        <v>10</v>
      </c>
      <c r="BG539" s="47">
        <f t="shared" si="51"/>
        <v>1</v>
      </c>
      <c r="BH539" s="47">
        <f t="shared" si="52"/>
        <v>1</v>
      </c>
      <c r="BI539" s="48">
        <f ca="1">IF(ISNA($BD539),1,OFFSET(NoteCommaRef!$E$3,$BD539,0))</f>
        <v>1</v>
      </c>
      <c r="BJ539" s="48">
        <f t="shared" si="53"/>
        <v>1</v>
      </c>
      <c r="BK539" s="48">
        <f t="shared" si="54"/>
        <v>1</v>
      </c>
      <c r="BL539" s="48">
        <f t="shared" si="55"/>
        <v>1</v>
      </c>
      <c r="BM539" s="48">
        <f ca="1">IF(ISNA($BE539),1,OFFSET(NoteCommaRef!$K$3,$BE539,0))</f>
        <v>1</v>
      </c>
      <c r="BN539" s="48">
        <f ca="1">IF(ISNA($BF539),1,OFFSET(NoteCommaRef!$K$3,$BF539,0))</f>
        <v>1</v>
      </c>
    </row>
    <row r="540" spans="3:66" x14ac:dyDescent="0.2">
      <c r="C540" s="2"/>
      <c r="D540" s="1" t="str">
        <f t="shared" si="48"/>
        <v/>
      </c>
      <c r="E540" s="1" t="str">
        <f t="shared" si="33"/>
        <v/>
      </c>
      <c r="F540" s="11" t="str">
        <f t="shared" si="36"/>
        <v/>
      </c>
      <c r="G540" s="2"/>
      <c r="H540" s="2"/>
      <c r="I540" s="2"/>
      <c r="J540" s="2"/>
      <c r="K540" s="2"/>
      <c r="L540" s="2"/>
      <c r="M540" s="2"/>
      <c r="O540" s="32">
        <f t="shared" si="21"/>
        <v>6</v>
      </c>
      <c r="P540" s="32">
        <f t="shared" si="22"/>
        <v>1</v>
      </c>
      <c r="Q540" s="32">
        <f t="shared" si="23"/>
        <v>1</v>
      </c>
      <c r="R540" s="32">
        <f t="shared" si="24"/>
        <v>1</v>
      </c>
      <c r="S540" s="32">
        <f t="shared" si="25"/>
        <v>1</v>
      </c>
      <c r="T540" s="32">
        <f t="shared" si="26"/>
        <v>1</v>
      </c>
      <c r="U540" s="32">
        <f t="shared" si="27"/>
        <v>1</v>
      </c>
      <c r="V540" s="32">
        <f t="shared" si="28"/>
        <v>1</v>
      </c>
      <c r="W540" s="32">
        <f t="shared" si="29"/>
        <v>1</v>
      </c>
      <c r="X540" s="32">
        <f t="shared" si="30"/>
        <v>1</v>
      </c>
      <c r="Y540" s="32">
        <f t="shared" si="31"/>
        <v>1</v>
      </c>
      <c r="Z540" s="32">
        <f t="shared" si="32"/>
        <v>1</v>
      </c>
      <c r="AB540" s="5"/>
      <c r="AC540" s="1" t="str">
        <f t="shared" si="37"/>
        <v/>
      </c>
      <c r="AD540" s="38"/>
      <c r="AE540" s="11" t="str">
        <f t="shared" si="38"/>
        <v/>
      </c>
      <c r="AF540" s="11" t="str">
        <f t="shared" si="39"/>
        <v/>
      </c>
      <c r="AG540" s="32" t="str">
        <f t="shared" si="40"/>
        <v/>
      </c>
      <c r="AH540" s="32" t="str">
        <f t="shared" si="41"/>
        <v/>
      </c>
      <c r="AP540" s="39" t="str">
        <f t="shared" si="56"/>
        <v/>
      </c>
      <c r="AQ540" s="49" t="str">
        <f t="shared" si="34"/>
        <v/>
      </c>
      <c r="AR540" s="41">
        <f t="shared" ca="1" si="35"/>
        <v>256</v>
      </c>
      <c r="AS540" s="40">
        <f t="shared" ca="1" si="49"/>
        <v>1</v>
      </c>
      <c r="AT540" s="41">
        <f t="shared" ca="1" si="50"/>
        <v>0</v>
      </c>
      <c r="AU540" s="41">
        <f t="shared" ca="1" si="42"/>
        <v>0</v>
      </c>
      <c r="AV540" s="42">
        <f t="shared" ca="1" si="57"/>
        <v>1</v>
      </c>
      <c r="AW540" s="47" t="str">
        <f t="shared" si="58"/>
        <v/>
      </c>
      <c r="AX540" s="47" t="e">
        <f t="shared" si="59"/>
        <v>#VALUE!</v>
      </c>
      <c r="AY540" s="47">
        <f t="shared" si="60"/>
        <v>0</v>
      </c>
      <c r="AZ540" s="47">
        <f t="shared" si="61"/>
        <v>0</v>
      </c>
      <c r="BA540" s="47" t="e">
        <f t="shared" si="62"/>
        <v>#VALUE!</v>
      </c>
      <c r="BB540" s="47" t="e">
        <f t="shared" si="63"/>
        <v>#VALUE!</v>
      </c>
      <c r="BC540" s="47" t="e">
        <f t="shared" si="64"/>
        <v>#VALUE!</v>
      </c>
      <c r="BD540" s="47" t="e">
        <f>MATCH($AW540,NoteCommaRef!$B$4:$B$10,0)</f>
        <v>#N/A</v>
      </c>
      <c r="BE540" s="47">
        <f>MATCH($BG540,NoteCommaRef!$H$4:$H$1000,0)</f>
        <v>10</v>
      </c>
      <c r="BF540" s="47">
        <f>MATCH($BH540,NoteCommaRef!$H$4:$H$1000,0)</f>
        <v>10</v>
      </c>
      <c r="BG540" s="47">
        <f t="shared" si="51"/>
        <v>1</v>
      </c>
      <c r="BH540" s="47">
        <f t="shared" si="52"/>
        <v>1</v>
      </c>
      <c r="BI540" s="48">
        <f ca="1">IF(ISNA($BD540),1,OFFSET(NoteCommaRef!$E$3,$BD540,0))</f>
        <v>1</v>
      </c>
      <c r="BJ540" s="48">
        <f t="shared" si="53"/>
        <v>1</v>
      </c>
      <c r="BK540" s="48">
        <f t="shared" si="54"/>
        <v>1</v>
      </c>
      <c r="BL540" s="48">
        <f t="shared" si="55"/>
        <v>1</v>
      </c>
      <c r="BM540" s="48">
        <f ca="1">IF(ISNA($BE540),1,OFFSET(NoteCommaRef!$K$3,$BE540,0))</f>
        <v>1</v>
      </c>
      <c r="BN540" s="48">
        <f ca="1">IF(ISNA($BF540),1,OFFSET(NoteCommaRef!$K$3,$BF540,0))</f>
        <v>1</v>
      </c>
    </row>
    <row r="541" spans="3:66" x14ac:dyDescent="0.2">
      <c r="C541" s="2"/>
      <c r="D541" s="1" t="str">
        <f t="shared" si="48"/>
        <v/>
      </c>
      <c r="E541" s="1" t="str">
        <f t="shared" si="33"/>
        <v/>
      </c>
      <c r="F541" s="11" t="str">
        <f t="shared" si="36"/>
        <v/>
      </c>
      <c r="G541" s="2"/>
      <c r="H541" s="2"/>
      <c r="I541" s="2"/>
      <c r="J541" s="2"/>
      <c r="K541" s="2"/>
      <c r="L541" s="2"/>
      <c r="M541" s="2"/>
      <c r="O541" s="32">
        <f t="shared" si="21"/>
        <v>6</v>
      </c>
      <c r="P541" s="32">
        <f t="shared" si="22"/>
        <v>1</v>
      </c>
      <c r="Q541" s="32">
        <f t="shared" si="23"/>
        <v>1</v>
      </c>
      <c r="R541" s="32">
        <f t="shared" si="24"/>
        <v>1</v>
      </c>
      <c r="S541" s="32">
        <f t="shared" si="25"/>
        <v>1</v>
      </c>
      <c r="T541" s="32">
        <f t="shared" si="26"/>
        <v>1</v>
      </c>
      <c r="U541" s="32">
        <f t="shared" si="27"/>
        <v>1</v>
      </c>
      <c r="V541" s="32">
        <f t="shared" si="28"/>
        <v>1</v>
      </c>
      <c r="W541" s="32">
        <f t="shared" si="29"/>
        <v>1</v>
      </c>
      <c r="X541" s="32">
        <f t="shared" si="30"/>
        <v>1</v>
      </c>
      <c r="Y541" s="32">
        <f t="shared" si="31"/>
        <v>1</v>
      </c>
      <c r="Z541" s="32">
        <f t="shared" si="32"/>
        <v>1</v>
      </c>
      <c r="AB541" s="5"/>
      <c r="AC541" s="1" t="str">
        <f t="shared" si="37"/>
        <v/>
      </c>
      <c r="AD541" s="38"/>
      <c r="AE541" s="11" t="str">
        <f t="shared" si="38"/>
        <v/>
      </c>
      <c r="AF541" s="11" t="str">
        <f t="shared" si="39"/>
        <v/>
      </c>
      <c r="AG541" s="32" t="str">
        <f t="shared" si="40"/>
        <v/>
      </c>
      <c r="AH541" s="32" t="str">
        <f t="shared" si="41"/>
        <v/>
      </c>
      <c r="AP541" s="39" t="str">
        <f t="shared" si="56"/>
        <v/>
      </c>
      <c r="AQ541" s="49" t="str">
        <f t="shared" si="34"/>
        <v/>
      </c>
      <c r="AR541" s="41">
        <f t="shared" ca="1" si="35"/>
        <v>256</v>
      </c>
      <c r="AS541" s="40">
        <f t="shared" ca="1" si="49"/>
        <v>1</v>
      </c>
      <c r="AT541" s="41">
        <f t="shared" ca="1" si="50"/>
        <v>0</v>
      </c>
      <c r="AU541" s="41">
        <f t="shared" ca="1" si="42"/>
        <v>0</v>
      </c>
      <c r="AV541" s="42">
        <f t="shared" ca="1" si="57"/>
        <v>1</v>
      </c>
      <c r="AW541" s="47" t="str">
        <f t="shared" si="58"/>
        <v/>
      </c>
      <c r="AX541" s="47" t="e">
        <f t="shared" si="59"/>
        <v>#VALUE!</v>
      </c>
      <c r="AY541" s="47">
        <f t="shared" si="60"/>
        <v>0</v>
      </c>
      <c r="AZ541" s="47">
        <f t="shared" si="61"/>
        <v>0</v>
      </c>
      <c r="BA541" s="47" t="e">
        <f t="shared" si="62"/>
        <v>#VALUE!</v>
      </c>
      <c r="BB541" s="47" t="e">
        <f t="shared" si="63"/>
        <v>#VALUE!</v>
      </c>
      <c r="BC541" s="47" t="e">
        <f t="shared" si="64"/>
        <v>#VALUE!</v>
      </c>
      <c r="BD541" s="47" t="e">
        <f>MATCH($AW541,NoteCommaRef!$B$4:$B$10,0)</f>
        <v>#N/A</v>
      </c>
      <c r="BE541" s="47">
        <f>MATCH($BG541,NoteCommaRef!$H$4:$H$1000,0)</f>
        <v>10</v>
      </c>
      <c r="BF541" s="47">
        <f>MATCH($BH541,NoteCommaRef!$H$4:$H$1000,0)</f>
        <v>10</v>
      </c>
      <c r="BG541" s="47">
        <f t="shared" si="51"/>
        <v>1</v>
      </c>
      <c r="BH541" s="47">
        <f t="shared" si="52"/>
        <v>1</v>
      </c>
      <c r="BI541" s="48">
        <f ca="1">IF(ISNA($BD541),1,OFFSET(NoteCommaRef!$E$3,$BD541,0))</f>
        <v>1</v>
      </c>
      <c r="BJ541" s="48">
        <f t="shared" si="53"/>
        <v>1</v>
      </c>
      <c r="BK541" s="48">
        <f t="shared" si="54"/>
        <v>1</v>
      </c>
      <c r="BL541" s="48">
        <f t="shared" si="55"/>
        <v>1</v>
      </c>
      <c r="BM541" s="48">
        <f ca="1">IF(ISNA($BE541),1,OFFSET(NoteCommaRef!$K$3,$BE541,0))</f>
        <v>1</v>
      </c>
      <c r="BN541" s="48">
        <f ca="1">IF(ISNA($BF541),1,OFFSET(NoteCommaRef!$K$3,$BF541,0))</f>
        <v>1</v>
      </c>
    </row>
    <row r="542" spans="3:66" x14ac:dyDescent="0.2">
      <c r="C542" s="2"/>
      <c r="D542" s="1" t="str">
        <f t="shared" si="48"/>
        <v/>
      </c>
      <c r="E542" s="1" t="str">
        <f t="shared" si="33"/>
        <v/>
      </c>
      <c r="F542" s="11" t="str">
        <f t="shared" si="36"/>
        <v/>
      </c>
      <c r="G542" s="2"/>
      <c r="H542" s="2"/>
      <c r="I542" s="2"/>
      <c r="J542" s="2"/>
      <c r="K542" s="2"/>
      <c r="L542" s="2"/>
      <c r="M542" s="2"/>
      <c r="O542" s="32">
        <f t="shared" si="21"/>
        <v>6</v>
      </c>
      <c r="P542" s="32">
        <f t="shared" si="22"/>
        <v>1</v>
      </c>
      <c r="Q542" s="32">
        <f t="shared" si="23"/>
        <v>1</v>
      </c>
      <c r="R542" s="32">
        <f t="shared" si="24"/>
        <v>1</v>
      </c>
      <c r="S542" s="32">
        <f t="shared" si="25"/>
        <v>1</v>
      </c>
      <c r="T542" s="32">
        <f t="shared" si="26"/>
        <v>1</v>
      </c>
      <c r="U542" s="32">
        <f t="shared" si="27"/>
        <v>1</v>
      </c>
      <c r="V542" s="32">
        <f t="shared" si="28"/>
        <v>1</v>
      </c>
      <c r="W542" s="32">
        <f t="shared" si="29"/>
        <v>1</v>
      </c>
      <c r="X542" s="32">
        <f t="shared" si="30"/>
        <v>1</v>
      </c>
      <c r="Y542" s="32">
        <f t="shared" si="31"/>
        <v>1</v>
      </c>
      <c r="Z542" s="32">
        <f t="shared" si="32"/>
        <v>1</v>
      </c>
      <c r="AB542" s="5"/>
      <c r="AC542" s="1" t="str">
        <f t="shared" si="37"/>
        <v/>
      </c>
      <c r="AD542" s="38"/>
      <c r="AE542" s="11" t="str">
        <f t="shared" si="38"/>
        <v/>
      </c>
      <c r="AF542" s="11" t="str">
        <f t="shared" si="39"/>
        <v/>
      </c>
      <c r="AG542" s="32" t="str">
        <f t="shared" si="40"/>
        <v/>
      </c>
      <c r="AH542" s="32" t="str">
        <f t="shared" si="41"/>
        <v/>
      </c>
      <c r="AP542" s="39" t="str">
        <f t="shared" si="56"/>
        <v/>
      </c>
      <c r="AQ542" s="49" t="str">
        <f t="shared" si="34"/>
        <v/>
      </c>
      <c r="AR542" s="41">
        <f t="shared" ca="1" si="35"/>
        <v>256</v>
      </c>
      <c r="AS542" s="40">
        <f t="shared" ca="1" si="49"/>
        <v>1</v>
      </c>
      <c r="AT542" s="41">
        <f t="shared" ca="1" si="50"/>
        <v>0</v>
      </c>
      <c r="AU542" s="41">
        <f t="shared" ca="1" si="42"/>
        <v>0</v>
      </c>
      <c r="AV542" s="42">
        <f t="shared" ca="1" si="57"/>
        <v>1</v>
      </c>
      <c r="AW542" s="47" t="str">
        <f t="shared" si="58"/>
        <v/>
      </c>
      <c r="AX542" s="47" t="e">
        <f t="shared" si="59"/>
        <v>#VALUE!</v>
      </c>
      <c r="AY542" s="47">
        <f t="shared" si="60"/>
        <v>0</v>
      </c>
      <c r="AZ542" s="47">
        <f t="shared" si="61"/>
        <v>0</v>
      </c>
      <c r="BA542" s="47" t="e">
        <f t="shared" si="62"/>
        <v>#VALUE!</v>
      </c>
      <c r="BB542" s="47" t="e">
        <f t="shared" si="63"/>
        <v>#VALUE!</v>
      </c>
      <c r="BC542" s="47" t="e">
        <f t="shared" si="64"/>
        <v>#VALUE!</v>
      </c>
      <c r="BD542" s="47" t="e">
        <f>MATCH($AW542,NoteCommaRef!$B$4:$B$10,0)</f>
        <v>#N/A</v>
      </c>
      <c r="BE542" s="47">
        <f>MATCH($BG542,NoteCommaRef!$H$4:$H$1000,0)</f>
        <v>10</v>
      </c>
      <c r="BF542" s="47">
        <f>MATCH($BH542,NoteCommaRef!$H$4:$H$1000,0)</f>
        <v>10</v>
      </c>
      <c r="BG542" s="47">
        <f t="shared" si="51"/>
        <v>1</v>
      </c>
      <c r="BH542" s="47">
        <f t="shared" si="52"/>
        <v>1</v>
      </c>
      <c r="BI542" s="48">
        <f ca="1">IF(ISNA($BD542),1,OFFSET(NoteCommaRef!$E$3,$BD542,0))</f>
        <v>1</v>
      </c>
      <c r="BJ542" s="48">
        <f t="shared" si="53"/>
        <v>1</v>
      </c>
      <c r="BK542" s="48">
        <f t="shared" si="54"/>
        <v>1</v>
      </c>
      <c r="BL542" s="48">
        <f t="shared" si="55"/>
        <v>1</v>
      </c>
      <c r="BM542" s="48">
        <f ca="1">IF(ISNA($BE542),1,OFFSET(NoteCommaRef!$K$3,$BE542,0))</f>
        <v>1</v>
      </c>
      <c r="BN542" s="48">
        <f ca="1">IF(ISNA($BF542),1,OFFSET(NoteCommaRef!$K$3,$BF542,0))</f>
        <v>1</v>
      </c>
    </row>
    <row r="543" spans="3:66" x14ac:dyDescent="0.2">
      <c r="C543" s="2"/>
      <c r="D543" s="1" t="str">
        <f t="shared" si="48"/>
        <v/>
      </c>
      <c r="E543" s="1" t="str">
        <f t="shared" si="33"/>
        <v/>
      </c>
      <c r="F543" s="11" t="str">
        <f t="shared" si="36"/>
        <v/>
      </c>
      <c r="G543" s="2"/>
      <c r="H543" s="2"/>
      <c r="I543" s="2"/>
      <c r="J543" s="2"/>
      <c r="K543" s="2"/>
      <c r="L543" s="2"/>
      <c r="M543" s="2"/>
      <c r="O543" s="32">
        <f t="shared" si="21"/>
        <v>6</v>
      </c>
      <c r="P543" s="32">
        <f t="shared" si="22"/>
        <v>1</v>
      </c>
      <c r="Q543" s="32">
        <f t="shared" si="23"/>
        <v>1</v>
      </c>
      <c r="R543" s="32">
        <f t="shared" si="24"/>
        <v>1</v>
      </c>
      <c r="S543" s="32">
        <f t="shared" si="25"/>
        <v>1</v>
      </c>
      <c r="T543" s="32">
        <f t="shared" si="26"/>
        <v>1</v>
      </c>
      <c r="U543" s="32">
        <f t="shared" si="27"/>
        <v>1</v>
      </c>
      <c r="V543" s="32">
        <f t="shared" si="28"/>
        <v>1</v>
      </c>
      <c r="W543" s="32">
        <f t="shared" si="29"/>
        <v>1</v>
      </c>
      <c r="X543" s="32">
        <f t="shared" si="30"/>
        <v>1</v>
      </c>
      <c r="Y543" s="32">
        <f t="shared" si="31"/>
        <v>1</v>
      </c>
      <c r="Z543" s="32">
        <f t="shared" si="32"/>
        <v>1</v>
      </c>
      <c r="AB543" s="5"/>
      <c r="AC543" s="1" t="str">
        <f t="shared" si="37"/>
        <v/>
      </c>
      <c r="AD543" s="38"/>
      <c r="AE543" s="11" t="str">
        <f t="shared" si="38"/>
        <v/>
      </c>
      <c r="AF543" s="11" t="str">
        <f t="shared" si="39"/>
        <v/>
      </c>
      <c r="AG543" s="32" t="str">
        <f t="shared" si="40"/>
        <v/>
      </c>
      <c r="AH543" s="32" t="str">
        <f t="shared" si="41"/>
        <v/>
      </c>
      <c r="AP543" s="39" t="str">
        <f t="shared" si="56"/>
        <v/>
      </c>
      <c r="AQ543" s="49" t="str">
        <f t="shared" si="34"/>
        <v/>
      </c>
      <c r="AR543" s="41">
        <f t="shared" ca="1" si="35"/>
        <v>256</v>
      </c>
      <c r="AS543" s="40">
        <f t="shared" ca="1" si="49"/>
        <v>1</v>
      </c>
      <c r="AT543" s="41">
        <f t="shared" ca="1" si="50"/>
        <v>0</v>
      </c>
      <c r="AU543" s="41">
        <f t="shared" ca="1" si="42"/>
        <v>0</v>
      </c>
      <c r="AV543" s="42">
        <f t="shared" ca="1" si="57"/>
        <v>1</v>
      </c>
      <c r="AW543" s="47" t="str">
        <f t="shared" si="58"/>
        <v/>
      </c>
      <c r="AX543" s="47" t="e">
        <f t="shared" si="59"/>
        <v>#VALUE!</v>
      </c>
      <c r="AY543" s="47">
        <f t="shared" si="60"/>
        <v>0</v>
      </c>
      <c r="AZ543" s="47">
        <f t="shared" si="61"/>
        <v>0</v>
      </c>
      <c r="BA543" s="47" t="e">
        <f t="shared" si="62"/>
        <v>#VALUE!</v>
      </c>
      <c r="BB543" s="47" t="e">
        <f t="shared" si="63"/>
        <v>#VALUE!</v>
      </c>
      <c r="BC543" s="47" t="e">
        <f t="shared" si="64"/>
        <v>#VALUE!</v>
      </c>
      <c r="BD543" s="47" t="e">
        <f>MATCH($AW543,NoteCommaRef!$B$4:$B$10,0)</f>
        <v>#N/A</v>
      </c>
      <c r="BE543" s="47">
        <f>MATCH($BG543,NoteCommaRef!$H$4:$H$1000,0)</f>
        <v>10</v>
      </c>
      <c r="BF543" s="47">
        <f>MATCH($BH543,NoteCommaRef!$H$4:$H$1000,0)</f>
        <v>10</v>
      </c>
      <c r="BG543" s="47">
        <f t="shared" si="51"/>
        <v>1</v>
      </c>
      <c r="BH543" s="47">
        <f t="shared" si="52"/>
        <v>1</v>
      </c>
      <c r="BI543" s="48">
        <f ca="1">IF(ISNA($BD543),1,OFFSET(NoteCommaRef!$E$3,$BD543,0))</f>
        <v>1</v>
      </c>
      <c r="BJ543" s="48">
        <f t="shared" si="53"/>
        <v>1</v>
      </c>
      <c r="BK543" s="48">
        <f t="shared" si="54"/>
        <v>1</v>
      </c>
      <c r="BL543" s="48">
        <f t="shared" si="55"/>
        <v>1</v>
      </c>
      <c r="BM543" s="48">
        <f ca="1">IF(ISNA($BE543),1,OFFSET(NoteCommaRef!$K$3,$BE543,0))</f>
        <v>1</v>
      </c>
      <c r="BN543" s="48">
        <f ca="1">IF(ISNA($BF543),1,OFFSET(NoteCommaRef!$K$3,$BF543,0))</f>
        <v>1</v>
      </c>
    </row>
    <row r="544" spans="3:66" x14ac:dyDescent="0.2">
      <c r="C544" s="2"/>
      <c r="D544" s="1" t="str">
        <f t="shared" si="48"/>
        <v/>
      </c>
      <c r="E544" s="1" t="str">
        <f t="shared" si="33"/>
        <v/>
      </c>
      <c r="F544" s="11" t="str">
        <f t="shared" si="36"/>
        <v/>
      </c>
      <c r="G544" s="2"/>
      <c r="H544" s="2"/>
      <c r="I544" s="2"/>
      <c r="J544" s="2"/>
      <c r="K544" s="2"/>
      <c r="L544" s="2"/>
      <c r="M544" s="2"/>
      <c r="O544" s="32">
        <f t="shared" si="21"/>
        <v>6</v>
      </c>
      <c r="P544" s="32">
        <f t="shared" si="22"/>
        <v>1</v>
      </c>
      <c r="Q544" s="32">
        <f t="shared" si="23"/>
        <v>1</v>
      </c>
      <c r="R544" s="32">
        <f t="shared" si="24"/>
        <v>1</v>
      </c>
      <c r="S544" s="32">
        <f t="shared" si="25"/>
        <v>1</v>
      </c>
      <c r="T544" s="32">
        <f t="shared" si="26"/>
        <v>1</v>
      </c>
      <c r="U544" s="32">
        <f t="shared" si="27"/>
        <v>1</v>
      </c>
      <c r="V544" s="32">
        <f t="shared" si="28"/>
        <v>1</v>
      </c>
      <c r="W544" s="32">
        <f t="shared" si="29"/>
        <v>1</v>
      </c>
      <c r="X544" s="32">
        <f t="shared" si="30"/>
        <v>1</v>
      </c>
      <c r="Y544" s="32">
        <f t="shared" si="31"/>
        <v>1</v>
      </c>
      <c r="Z544" s="32">
        <f t="shared" si="32"/>
        <v>1</v>
      </c>
      <c r="AB544" s="5"/>
      <c r="AC544" s="1" t="str">
        <f t="shared" si="37"/>
        <v/>
      </c>
      <c r="AD544" s="38"/>
      <c r="AE544" s="11" t="str">
        <f t="shared" si="38"/>
        <v/>
      </c>
      <c r="AF544" s="11" t="str">
        <f t="shared" si="39"/>
        <v/>
      </c>
      <c r="AG544" s="32" t="str">
        <f t="shared" si="40"/>
        <v/>
      </c>
      <c r="AH544" s="32" t="str">
        <f t="shared" si="41"/>
        <v/>
      </c>
      <c r="AP544" s="39" t="str">
        <f t="shared" si="56"/>
        <v/>
      </c>
      <c r="AQ544" s="49" t="str">
        <f t="shared" si="34"/>
        <v/>
      </c>
      <c r="AR544" s="41">
        <f t="shared" ca="1" si="35"/>
        <v>256</v>
      </c>
      <c r="AS544" s="40">
        <f t="shared" ca="1" si="49"/>
        <v>1</v>
      </c>
      <c r="AT544" s="41">
        <f t="shared" ca="1" si="50"/>
        <v>0</v>
      </c>
      <c r="AU544" s="41">
        <f t="shared" ca="1" si="42"/>
        <v>0</v>
      </c>
      <c r="AV544" s="42">
        <f t="shared" ca="1" si="57"/>
        <v>1</v>
      </c>
      <c r="AW544" s="47" t="str">
        <f t="shared" si="58"/>
        <v/>
      </c>
      <c r="AX544" s="47" t="e">
        <f t="shared" si="59"/>
        <v>#VALUE!</v>
      </c>
      <c r="AY544" s="47">
        <f t="shared" si="60"/>
        <v>0</v>
      </c>
      <c r="AZ544" s="47">
        <f t="shared" si="61"/>
        <v>0</v>
      </c>
      <c r="BA544" s="47" t="e">
        <f t="shared" si="62"/>
        <v>#VALUE!</v>
      </c>
      <c r="BB544" s="47" t="e">
        <f t="shared" si="63"/>
        <v>#VALUE!</v>
      </c>
      <c r="BC544" s="47" t="e">
        <f t="shared" si="64"/>
        <v>#VALUE!</v>
      </c>
      <c r="BD544" s="47" t="e">
        <f>MATCH($AW544,NoteCommaRef!$B$4:$B$10,0)</f>
        <v>#N/A</v>
      </c>
      <c r="BE544" s="47">
        <f>MATCH($BG544,NoteCommaRef!$H$4:$H$1000,0)</f>
        <v>10</v>
      </c>
      <c r="BF544" s="47">
        <f>MATCH($BH544,NoteCommaRef!$H$4:$H$1000,0)</f>
        <v>10</v>
      </c>
      <c r="BG544" s="47">
        <f t="shared" si="51"/>
        <v>1</v>
      </c>
      <c r="BH544" s="47">
        <f t="shared" si="52"/>
        <v>1</v>
      </c>
      <c r="BI544" s="48">
        <f ca="1">IF(ISNA($BD544),1,OFFSET(NoteCommaRef!$E$3,$BD544,0))</f>
        <v>1</v>
      </c>
      <c r="BJ544" s="48">
        <f t="shared" si="53"/>
        <v>1</v>
      </c>
      <c r="BK544" s="48">
        <f t="shared" si="54"/>
        <v>1</v>
      </c>
      <c r="BL544" s="48">
        <f t="shared" si="55"/>
        <v>1</v>
      </c>
      <c r="BM544" s="48">
        <f ca="1">IF(ISNA($BE544),1,OFFSET(NoteCommaRef!$K$3,$BE544,0))</f>
        <v>1</v>
      </c>
      <c r="BN544" s="48">
        <f ca="1">IF(ISNA($BF544),1,OFFSET(NoteCommaRef!$K$3,$BF544,0))</f>
        <v>1</v>
      </c>
    </row>
    <row r="545" spans="3:66" x14ac:dyDescent="0.2">
      <c r="C545" s="2"/>
      <c r="D545" s="1" t="str">
        <f t="shared" si="48"/>
        <v/>
      </c>
      <c r="E545" s="1" t="str">
        <f t="shared" si="33"/>
        <v/>
      </c>
      <c r="F545" s="11" t="str">
        <f t="shared" si="36"/>
        <v/>
      </c>
      <c r="G545" s="2"/>
      <c r="H545" s="2"/>
      <c r="I545" s="2"/>
      <c r="J545" s="2"/>
      <c r="K545" s="2"/>
      <c r="L545" s="2"/>
      <c r="M545" s="2"/>
      <c r="O545" s="32">
        <f t="shared" si="21"/>
        <v>6</v>
      </c>
      <c r="P545" s="32">
        <f t="shared" si="22"/>
        <v>1</v>
      </c>
      <c r="Q545" s="32">
        <f t="shared" si="23"/>
        <v>1</v>
      </c>
      <c r="R545" s="32">
        <f t="shared" si="24"/>
        <v>1</v>
      </c>
      <c r="S545" s="32">
        <f t="shared" si="25"/>
        <v>1</v>
      </c>
      <c r="T545" s="32">
        <f t="shared" si="26"/>
        <v>1</v>
      </c>
      <c r="U545" s="32">
        <f t="shared" si="27"/>
        <v>1</v>
      </c>
      <c r="V545" s="32">
        <f t="shared" si="28"/>
        <v>1</v>
      </c>
      <c r="W545" s="32">
        <f t="shared" si="29"/>
        <v>1</v>
      </c>
      <c r="X545" s="32">
        <f t="shared" si="30"/>
        <v>1</v>
      </c>
      <c r="Y545" s="32">
        <f t="shared" si="31"/>
        <v>1</v>
      </c>
      <c r="Z545" s="32">
        <f t="shared" si="32"/>
        <v>1</v>
      </c>
      <c r="AB545" s="5"/>
      <c r="AC545" s="1" t="str">
        <f t="shared" si="37"/>
        <v/>
      </c>
      <c r="AD545" s="38"/>
      <c r="AE545" s="11" t="str">
        <f t="shared" si="38"/>
        <v/>
      </c>
      <c r="AF545" s="11" t="str">
        <f t="shared" si="39"/>
        <v/>
      </c>
      <c r="AG545" s="32" t="str">
        <f t="shared" si="40"/>
        <v/>
      </c>
      <c r="AH545" s="32" t="str">
        <f t="shared" si="41"/>
        <v/>
      </c>
      <c r="AP545" s="39" t="str">
        <f t="shared" si="56"/>
        <v/>
      </c>
      <c r="AQ545" s="49" t="str">
        <f t="shared" si="34"/>
        <v/>
      </c>
      <c r="AR545" s="41">
        <f t="shared" ca="1" si="35"/>
        <v>256</v>
      </c>
      <c r="AS545" s="40">
        <f t="shared" ca="1" si="49"/>
        <v>1</v>
      </c>
      <c r="AT545" s="41">
        <f t="shared" ca="1" si="50"/>
        <v>0</v>
      </c>
      <c r="AU545" s="41">
        <f t="shared" ca="1" si="42"/>
        <v>0</v>
      </c>
      <c r="AV545" s="42">
        <f t="shared" ca="1" si="57"/>
        <v>1</v>
      </c>
      <c r="AW545" s="47" t="str">
        <f t="shared" si="58"/>
        <v/>
      </c>
      <c r="AX545" s="47" t="e">
        <f t="shared" si="59"/>
        <v>#VALUE!</v>
      </c>
      <c r="AY545" s="47">
        <f t="shared" si="60"/>
        <v>0</v>
      </c>
      <c r="AZ545" s="47">
        <f t="shared" si="61"/>
        <v>0</v>
      </c>
      <c r="BA545" s="47" t="e">
        <f t="shared" si="62"/>
        <v>#VALUE!</v>
      </c>
      <c r="BB545" s="47" t="e">
        <f t="shared" si="63"/>
        <v>#VALUE!</v>
      </c>
      <c r="BC545" s="47" t="e">
        <f t="shared" si="64"/>
        <v>#VALUE!</v>
      </c>
      <c r="BD545" s="47" t="e">
        <f>MATCH($AW545,NoteCommaRef!$B$4:$B$10,0)</f>
        <v>#N/A</v>
      </c>
      <c r="BE545" s="47">
        <f>MATCH($BG545,NoteCommaRef!$H$4:$H$1000,0)</f>
        <v>10</v>
      </c>
      <c r="BF545" s="47">
        <f>MATCH($BH545,NoteCommaRef!$H$4:$H$1000,0)</f>
        <v>10</v>
      </c>
      <c r="BG545" s="47">
        <f t="shared" si="51"/>
        <v>1</v>
      </c>
      <c r="BH545" s="47">
        <f t="shared" si="52"/>
        <v>1</v>
      </c>
      <c r="BI545" s="48">
        <f ca="1">IF(ISNA($BD545),1,OFFSET(NoteCommaRef!$E$3,$BD545,0))</f>
        <v>1</v>
      </c>
      <c r="BJ545" s="48">
        <f t="shared" si="53"/>
        <v>1</v>
      </c>
      <c r="BK545" s="48">
        <f t="shared" si="54"/>
        <v>1</v>
      </c>
      <c r="BL545" s="48">
        <f t="shared" si="55"/>
        <v>1</v>
      </c>
      <c r="BM545" s="48">
        <f ca="1">IF(ISNA($BE545),1,OFFSET(NoteCommaRef!$K$3,$BE545,0))</f>
        <v>1</v>
      </c>
      <c r="BN545" s="48">
        <f ca="1">IF(ISNA($BF545),1,OFFSET(NoteCommaRef!$K$3,$BF545,0))</f>
        <v>1</v>
      </c>
    </row>
    <row r="546" spans="3:66" x14ac:dyDescent="0.2">
      <c r="C546" s="2"/>
      <c r="D546" s="1" t="str">
        <f t="shared" si="48"/>
        <v/>
      </c>
      <c r="E546" s="1" t="str">
        <f t="shared" si="33"/>
        <v/>
      </c>
      <c r="F546" s="11" t="str">
        <f t="shared" si="36"/>
        <v/>
      </c>
      <c r="G546" s="2"/>
      <c r="H546" s="2"/>
      <c r="I546" s="2"/>
      <c r="J546" s="2"/>
      <c r="K546" s="2"/>
      <c r="L546" s="2"/>
      <c r="M546" s="2"/>
      <c r="O546" s="32">
        <f t="shared" si="21"/>
        <v>6</v>
      </c>
      <c r="P546" s="32">
        <f t="shared" si="22"/>
        <v>1</v>
      </c>
      <c r="Q546" s="32">
        <f t="shared" si="23"/>
        <v>1</v>
      </c>
      <c r="R546" s="32">
        <f t="shared" si="24"/>
        <v>1</v>
      </c>
      <c r="S546" s="32">
        <f t="shared" si="25"/>
        <v>1</v>
      </c>
      <c r="T546" s="32">
        <f t="shared" si="26"/>
        <v>1</v>
      </c>
      <c r="U546" s="32">
        <f t="shared" si="27"/>
        <v>1</v>
      </c>
      <c r="V546" s="32">
        <f t="shared" si="28"/>
        <v>1</v>
      </c>
      <c r="W546" s="32">
        <f t="shared" si="29"/>
        <v>1</v>
      </c>
      <c r="X546" s="32">
        <f t="shared" si="30"/>
        <v>1</v>
      </c>
      <c r="Y546" s="32">
        <f t="shared" si="31"/>
        <v>1</v>
      </c>
      <c r="Z546" s="32">
        <f t="shared" si="32"/>
        <v>1</v>
      </c>
      <c r="AB546" s="5"/>
      <c r="AC546" s="1" t="str">
        <f t="shared" si="37"/>
        <v/>
      </c>
      <c r="AD546" s="38"/>
      <c r="AE546" s="11" t="str">
        <f t="shared" si="38"/>
        <v/>
      </c>
      <c r="AF546" s="11" t="str">
        <f t="shared" si="39"/>
        <v/>
      </c>
      <c r="AG546" s="32" t="str">
        <f t="shared" si="40"/>
        <v/>
      </c>
      <c r="AH546" s="32" t="str">
        <f t="shared" si="41"/>
        <v/>
      </c>
      <c r="AP546" s="39" t="str">
        <f t="shared" si="56"/>
        <v/>
      </c>
      <c r="AQ546" s="49" t="str">
        <f t="shared" si="34"/>
        <v/>
      </c>
      <c r="AR546" s="41">
        <f t="shared" ca="1" si="35"/>
        <v>256</v>
      </c>
      <c r="AS546" s="40">
        <f t="shared" ca="1" si="49"/>
        <v>1</v>
      </c>
      <c r="AT546" s="41">
        <f t="shared" ca="1" si="50"/>
        <v>0</v>
      </c>
      <c r="AU546" s="41">
        <f t="shared" ca="1" si="42"/>
        <v>0</v>
      </c>
      <c r="AV546" s="42">
        <f t="shared" ca="1" si="57"/>
        <v>1</v>
      </c>
      <c r="AW546" s="47" t="str">
        <f t="shared" si="58"/>
        <v/>
      </c>
      <c r="AX546" s="47" t="e">
        <f t="shared" si="59"/>
        <v>#VALUE!</v>
      </c>
      <c r="AY546" s="47">
        <f t="shared" si="60"/>
        <v>0</v>
      </c>
      <c r="AZ546" s="47">
        <f t="shared" si="61"/>
        <v>0</v>
      </c>
      <c r="BA546" s="47" t="e">
        <f t="shared" si="62"/>
        <v>#VALUE!</v>
      </c>
      <c r="BB546" s="47" t="e">
        <f t="shared" si="63"/>
        <v>#VALUE!</v>
      </c>
      <c r="BC546" s="47" t="e">
        <f t="shared" si="64"/>
        <v>#VALUE!</v>
      </c>
      <c r="BD546" s="47" t="e">
        <f>MATCH($AW546,NoteCommaRef!$B$4:$B$10,0)</f>
        <v>#N/A</v>
      </c>
      <c r="BE546" s="47">
        <f>MATCH($BG546,NoteCommaRef!$H$4:$H$1000,0)</f>
        <v>10</v>
      </c>
      <c r="BF546" s="47">
        <f>MATCH($BH546,NoteCommaRef!$H$4:$H$1000,0)</f>
        <v>10</v>
      </c>
      <c r="BG546" s="47">
        <f t="shared" si="51"/>
        <v>1</v>
      </c>
      <c r="BH546" s="47">
        <f t="shared" si="52"/>
        <v>1</v>
      </c>
      <c r="BI546" s="48">
        <f ca="1">IF(ISNA($BD546),1,OFFSET(NoteCommaRef!$E$3,$BD546,0))</f>
        <v>1</v>
      </c>
      <c r="BJ546" s="48">
        <f t="shared" si="53"/>
        <v>1</v>
      </c>
      <c r="BK546" s="48">
        <f t="shared" si="54"/>
        <v>1</v>
      </c>
      <c r="BL546" s="48">
        <f t="shared" si="55"/>
        <v>1</v>
      </c>
      <c r="BM546" s="48">
        <f ca="1">IF(ISNA($BE546),1,OFFSET(NoteCommaRef!$K$3,$BE546,0))</f>
        <v>1</v>
      </c>
      <c r="BN546" s="48">
        <f ca="1">IF(ISNA($BF546),1,OFFSET(NoteCommaRef!$K$3,$BF546,0))</f>
        <v>1</v>
      </c>
    </row>
    <row r="547" spans="3:66" x14ac:dyDescent="0.2">
      <c r="C547" s="2"/>
      <c r="D547" s="1" t="str">
        <f t="shared" si="48"/>
        <v/>
      </c>
      <c r="E547" s="1" t="str">
        <f t="shared" si="33"/>
        <v/>
      </c>
      <c r="F547" s="11" t="str">
        <f t="shared" si="36"/>
        <v/>
      </c>
      <c r="G547" s="2"/>
      <c r="H547" s="2"/>
      <c r="I547" s="2"/>
      <c r="J547" s="2"/>
      <c r="K547" s="2"/>
      <c r="L547" s="2"/>
      <c r="M547" s="2"/>
      <c r="O547" s="32">
        <f t="shared" si="21"/>
        <v>6</v>
      </c>
      <c r="P547" s="32">
        <f t="shared" si="22"/>
        <v>1</v>
      </c>
      <c r="Q547" s="32">
        <f t="shared" si="23"/>
        <v>1</v>
      </c>
      <c r="R547" s="32">
        <f t="shared" si="24"/>
        <v>1</v>
      </c>
      <c r="S547" s="32">
        <f t="shared" si="25"/>
        <v>1</v>
      </c>
      <c r="T547" s="32">
        <f t="shared" si="26"/>
        <v>1</v>
      </c>
      <c r="U547" s="32">
        <f t="shared" si="27"/>
        <v>1</v>
      </c>
      <c r="V547" s="32">
        <f t="shared" si="28"/>
        <v>1</v>
      </c>
      <c r="W547" s="32">
        <f t="shared" si="29"/>
        <v>1</v>
      </c>
      <c r="X547" s="32">
        <f t="shared" si="30"/>
        <v>1</v>
      </c>
      <c r="Y547" s="32">
        <f t="shared" si="31"/>
        <v>1</v>
      </c>
      <c r="Z547" s="32">
        <f t="shared" si="32"/>
        <v>1</v>
      </c>
      <c r="AB547" s="5"/>
      <c r="AC547" s="1" t="str">
        <f t="shared" si="37"/>
        <v/>
      </c>
      <c r="AD547" s="38"/>
      <c r="AE547" s="11" t="str">
        <f t="shared" si="38"/>
        <v/>
      </c>
      <c r="AF547" s="11" t="str">
        <f t="shared" si="39"/>
        <v/>
      </c>
      <c r="AG547" s="32" t="str">
        <f t="shared" si="40"/>
        <v/>
      </c>
      <c r="AH547" s="32" t="str">
        <f t="shared" si="41"/>
        <v/>
      </c>
      <c r="AP547" s="39" t="str">
        <f t="shared" si="56"/>
        <v/>
      </c>
      <c r="AQ547" s="49" t="str">
        <f t="shared" si="34"/>
        <v/>
      </c>
      <c r="AR547" s="41">
        <f t="shared" ca="1" si="35"/>
        <v>256</v>
      </c>
      <c r="AS547" s="40">
        <f t="shared" ca="1" si="49"/>
        <v>1</v>
      </c>
      <c r="AT547" s="41">
        <f t="shared" ca="1" si="50"/>
        <v>0</v>
      </c>
      <c r="AU547" s="41">
        <f t="shared" ca="1" si="42"/>
        <v>0</v>
      </c>
      <c r="AV547" s="42">
        <f t="shared" ca="1" si="57"/>
        <v>1</v>
      </c>
      <c r="AW547" s="47" t="str">
        <f t="shared" si="58"/>
        <v/>
      </c>
      <c r="AX547" s="47" t="e">
        <f t="shared" si="59"/>
        <v>#VALUE!</v>
      </c>
      <c r="AY547" s="47">
        <f t="shared" si="60"/>
        <v>0</v>
      </c>
      <c r="AZ547" s="47">
        <f t="shared" si="61"/>
        <v>0</v>
      </c>
      <c r="BA547" s="47" t="e">
        <f t="shared" si="62"/>
        <v>#VALUE!</v>
      </c>
      <c r="BB547" s="47" t="e">
        <f t="shared" si="63"/>
        <v>#VALUE!</v>
      </c>
      <c r="BC547" s="47" t="e">
        <f t="shared" si="64"/>
        <v>#VALUE!</v>
      </c>
      <c r="BD547" s="47" t="e">
        <f>MATCH($AW547,NoteCommaRef!$B$4:$B$10,0)</f>
        <v>#N/A</v>
      </c>
      <c r="BE547" s="47">
        <f>MATCH($BG547,NoteCommaRef!$H$4:$H$1000,0)</f>
        <v>10</v>
      </c>
      <c r="BF547" s="47">
        <f>MATCH($BH547,NoteCommaRef!$H$4:$H$1000,0)</f>
        <v>10</v>
      </c>
      <c r="BG547" s="47">
        <f t="shared" si="51"/>
        <v>1</v>
      </c>
      <c r="BH547" s="47">
        <f t="shared" si="52"/>
        <v>1</v>
      </c>
      <c r="BI547" s="48">
        <f ca="1">IF(ISNA($BD547),1,OFFSET(NoteCommaRef!$E$3,$BD547,0))</f>
        <v>1</v>
      </c>
      <c r="BJ547" s="48">
        <f t="shared" si="53"/>
        <v>1</v>
      </c>
      <c r="BK547" s="48">
        <f t="shared" si="54"/>
        <v>1</v>
      </c>
      <c r="BL547" s="48">
        <f t="shared" si="55"/>
        <v>1</v>
      </c>
      <c r="BM547" s="48">
        <f ca="1">IF(ISNA($BE547),1,OFFSET(NoteCommaRef!$K$3,$BE547,0))</f>
        <v>1</v>
      </c>
      <c r="BN547" s="48">
        <f ca="1">IF(ISNA($BF547),1,OFFSET(NoteCommaRef!$K$3,$BF547,0))</f>
        <v>1</v>
      </c>
    </row>
    <row r="548" spans="3:66" x14ac:dyDescent="0.2">
      <c r="C548" s="2"/>
      <c r="D548" s="1" t="str">
        <f t="shared" si="48"/>
        <v/>
      </c>
      <c r="E548" s="1" t="str">
        <f t="shared" si="33"/>
        <v/>
      </c>
      <c r="F548" s="11" t="str">
        <f t="shared" si="36"/>
        <v/>
      </c>
      <c r="G548" s="2"/>
      <c r="H548" s="2"/>
      <c r="I548" s="2"/>
      <c r="J548" s="2"/>
      <c r="K548" s="2"/>
      <c r="L548" s="2"/>
      <c r="M548" s="2"/>
      <c r="O548" s="32">
        <f t="shared" si="21"/>
        <v>6</v>
      </c>
      <c r="P548" s="32">
        <f t="shared" si="22"/>
        <v>1</v>
      </c>
      <c r="Q548" s="32">
        <f t="shared" si="23"/>
        <v>1</v>
      </c>
      <c r="R548" s="32">
        <f t="shared" si="24"/>
        <v>1</v>
      </c>
      <c r="S548" s="32">
        <f t="shared" si="25"/>
        <v>1</v>
      </c>
      <c r="T548" s="32">
        <f t="shared" si="26"/>
        <v>1</v>
      </c>
      <c r="U548" s="32">
        <f t="shared" si="27"/>
        <v>1</v>
      </c>
      <c r="V548" s="32">
        <f t="shared" si="28"/>
        <v>1</v>
      </c>
      <c r="W548" s="32">
        <f t="shared" si="29"/>
        <v>1</v>
      </c>
      <c r="X548" s="32">
        <f t="shared" si="30"/>
        <v>1</v>
      </c>
      <c r="Y548" s="32">
        <f t="shared" si="31"/>
        <v>1</v>
      </c>
      <c r="Z548" s="32">
        <f t="shared" si="32"/>
        <v>1</v>
      </c>
      <c r="AB548" s="5"/>
      <c r="AC548" s="1" t="str">
        <f t="shared" si="37"/>
        <v/>
      </c>
      <c r="AD548" s="38"/>
      <c r="AE548" s="11" t="str">
        <f t="shared" si="38"/>
        <v/>
      </c>
      <c r="AF548" s="11" t="str">
        <f t="shared" si="39"/>
        <v/>
      </c>
      <c r="AG548" s="32" t="str">
        <f t="shared" si="40"/>
        <v/>
      </c>
      <c r="AH548" s="32" t="str">
        <f t="shared" si="41"/>
        <v/>
      </c>
      <c r="AP548" s="39" t="str">
        <f t="shared" si="56"/>
        <v/>
      </c>
      <c r="AQ548" s="49" t="str">
        <f t="shared" si="34"/>
        <v/>
      </c>
      <c r="AR548" s="41">
        <f t="shared" ca="1" si="35"/>
        <v>256</v>
      </c>
      <c r="AS548" s="40">
        <f t="shared" ca="1" si="49"/>
        <v>1</v>
      </c>
      <c r="AT548" s="41">
        <f t="shared" ca="1" si="50"/>
        <v>0</v>
      </c>
      <c r="AU548" s="41">
        <f t="shared" ca="1" si="42"/>
        <v>0</v>
      </c>
      <c r="AV548" s="42">
        <f t="shared" ca="1" si="57"/>
        <v>1</v>
      </c>
      <c r="AW548" s="47" t="str">
        <f t="shared" si="58"/>
        <v/>
      </c>
      <c r="AX548" s="47" t="e">
        <f t="shared" si="59"/>
        <v>#VALUE!</v>
      </c>
      <c r="AY548" s="47">
        <f t="shared" si="60"/>
        <v>0</v>
      </c>
      <c r="AZ548" s="47">
        <f t="shared" si="61"/>
        <v>0</v>
      </c>
      <c r="BA548" s="47" t="e">
        <f t="shared" si="62"/>
        <v>#VALUE!</v>
      </c>
      <c r="BB548" s="47" t="e">
        <f t="shared" si="63"/>
        <v>#VALUE!</v>
      </c>
      <c r="BC548" s="47" t="e">
        <f t="shared" si="64"/>
        <v>#VALUE!</v>
      </c>
      <c r="BD548" s="47" t="e">
        <f>MATCH($AW548,NoteCommaRef!$B$4:$B$10,0)</f>
        <v>#N/A</v>
      </c>
      <c r="BE548" s="47">
        <f>MATCH($BG548,NoteCommaRef!$H$4:$H$1000,0)</f>
        <v>10</v>
      </c>
      <c r="BF548" s="47">
        <f>MATCH($BH548,NoteCommaRef!$H$4:$H$1000,0)</f>
        <v>10</v>
      </c>
      <c r="BG548" s="47">
        <f t="shared" si="51"/>
        <v>1</v>
      </c>
      <c r="BH548" s="47">
        <f t="shared" si="52"/>
        <v>1</v>
      </c>
      <c r="BI548" s="48">
        <f ca="1">IF(ISNA($BD548),1,OFFSET(NoteCommaRef!$E$3,$BD548,0))</f>
        <v>1</v>
      </c>
      <c r="BJ548" s="48">
        <f t="shared" si="53"/>
        <v>1</v>
      </c>
      <c r="BK548" s="48">
        <f t="shared" si="54"/>
        <v>1</v>
      </c>
      <c r="BL548" s="48">
        <f t="shared" si="55"/>
        <v>1</v>
      </c>
      <c r="BM548" s="48">
        <f ca="1">IF(ISNA($BE548),1,OFFSET(NoteCommaRef!$K$3,$BE548,0))</f>
        <v>1</v>
      </c>
      <c r="BN548" s="48">
        <f ca="1">IF(ISNA($BF548),1,OFFSET(NoteCommaRef!$K$3,$BF548,0))</f>
        <v>1</v>
      </c>
    </row>
    <row r="549" spans="3:66" x14ac:dyDescent="0.2">
      <c r="C549" s="2"/>
      <c r="D549" s="1" t="str">
        <f t="shared" si="48"/>
        <v/>
      </c>
      <c r="E549" s="1" t="str">
        <f t="shared" si="33"/>
        <v/>
      </c>
      <c r="F549" s="11" t="str">
        <f t="shared" si="36"/>
        <v/>
      </c>
      <c r="G549" s="2"/>
      <c r="H549" s="2"/>
      <c r="I549" s="2"/>
      <c r="J549" s="2"/>
      <c r="K549" s="2"/>
      <c r="L549" s="2"/>
      <c r="M549" s="2"/>
      <c r="O549" s="32">
        <f t="shared" si="21"/>
        <v>6</v>
      </c>
      <c r="P549" s="32">
        <f t="shared" si="22"/>
        <v>1</v>
      </c>
      <c r="Q549" s="32">
        <f t="shared" si="23"/>
        <v>1</v>
      </c>
      <c r="R549" s="32">
        <f t="shared" si="24"/>
        <v>1</v>
      </c>
      <c r="S549" s="32">
        <f t="shared" si="25"/>
        <v>1</v>
      </c>
      <c r="T549" s="32">
        <f t="shared" si="26"/>
        <v>1</v>
      </c>
      <c r="U549" s="32">
        <f t="shared" si="27"/>
        <v>1</v>
      </c>
      <c r="V549" s="32">
        <f t="shared" si="28"/>
        <v>1</v>
      </c>
      <c r="W549" s="32">
        <f t="shared" si="29"/>
        <v>1</v>
      </c>
      <c r="X549" s="32">
        <f t="shared" si="30"/>
        <v>1</v>
      </c>
      <c r="Y549" s="32">
        <f t="shared" si="31"/>
        <v>1</v>
      </c>
      <c r="Z549" s="32">
        <f t="shared" si="32"/>
        <v>1</v>
      </c>
      <c r="AB549" s="5"/>
      <c r="AC549" s="1" t="str">
        <f t="shared" si="37"/>
        <v/>
      </c>
      <c r="AD549" s="38"/>
      <c r="AE549" s="11" t="str">
        <f t="shared" si="38"/>
        <v/>
      </c>
      <c r="AF549" s="11" t="str">
        <f t="shared" si="39"/>
        <v/>
      </c>
      <c r="AG549" s="32" t="str">
        <f t="shared" si="40"/>
        <v/>
      </c>
      <c r="AH549" s="32" t="str">
        <f t="shared" si="41"/>
        <v/>
      </c>
      <c r="AP549" s="39" t="str">
        <f t="shared" si="56"/>
        <v/>
      </c>
      <c r="AQ549" s="49" t="str">
        <f t="shared" si="34"/>
        <v/>
      </c>
      <c r="AR549" s="41">
        <f t="shared" ca="1" si="35"/>
        <v>256</v>
      </c>
      <c r="AS549" s="40">
        <f t="shared" ca="1" si="49"/>
        <v>1</v>
      </c>
      <c r="AT549" s="41">
        <f t="shared" ca="1" si="50"/>
        <v>0</v>
      </c>
      <c r="AU549" s="41">
        <f t="shared" ca="1" si="42"/>
        <v>0</v>
      </c>
      <c r="AV549" s="42">
        <f t="shared" ca="1" si="57"/>
        <v>1</v>
      </c>
      <c r="AW549" s="47" t="str">
        <f t="shared" si="58"/>
        <v/>
      </c>
      <c r="AX549" s="47" t="e">
        <f t="shared" si="59"/>
        <v>#VALUE!</v>
      </c>
      <c r="AY549" s="47">
        <f t="shared" si="60"/>
        <v>0</v>
      </c>
      <c r="AZ549" s="47">
        <f t="shared" si="61"/>
        <v>0</v>
      </c>
      <c r="BA549" s="47" t="e">
        <f t="shared" si="62"/>
        <v>#VALUE!</v>
      </c>
      <c r="BB549" s="47" t="e">
        <f t="shared" si="63"/>
        <v>#VALUE!</v>
      </c>
      <c r="BC549" s="47" t="e">
        <f t="shared" si="64"/>
        <v>#VALUE!</v>
      </c>
      <c r="BD549" s="47" t="e">
        <f>MATCH($AW549,NoteCommaRef!$B$4:$B$10,0)</f>
        <v>#N/A</v>
      </c>
      <c r="BE549" s="47">
        <f>MATCH($BG549,NoteCommaRef!$H$4:$H$1000,0)</f>
        <v>10</v>
      </c>
      <c r="BF549" s="47">
        <f>MATCH($BH549,NoteCommaRef!$H$4:$H$1000,0)</f>
        <v>10</v>
      </c>
      <c r="BG549" s="47">
        <f t="shared" si="51"/>
        <v>1</v>
      </c>
      <c r="BH549" s="47">
        <f t="shared" si="52"/>
        <v>1</v>
      </c>
      <c r="BI549" s="48">
        <f ca="1">IF(ISNA($BD549),1,OFFSET(NoteCommaRef!$E$3,$BD549,0))</f>
        <v>1</v>
      </c>
      <c r="BJ549" s="48">
        <f t="shared" si="53"/>
        <v>1</v>
      </c>
      <c r="BK549" s="48">
        <f t="shared" si="54"/>
        <v>1</v>
      </c>
      <c r="BL549" s="48">
        <f t="shared" si="55"/>
        <v>1</v>
      </c>
      <c r="BM549" s="48">
        <f ca="1">IF(ISNA($BE549),1,OFFSET(NoteCommaRef!$K$3,$BE549,0))</f>
        <v>1</v>
      </c>
      <c r="BN549" s="48">
        <f ca="1">IF(ISNA($BF549),1,OFFSET(NoteCommaRef!$K$3,$BF549,0))</f>
        <v>1</v>
      </c>
    </row>
    <row r="550" spans="3:66" x14ac:dyDescent="0.2">
      <c r="C550" s="2"/>
      <c r="D550" s="1" t="str">
        <f t="shared" si="48"/>
        <v/>
      </c>
      <c r="E550" s="1" t="str">
        <f t="shared" si="33"/>
        <v/>
      </c>
      <c r="F550" s="11" t="str">
        <f t="shared" si="36"/>
        <v/>
      </c>
      <c r="G550" s="2"/>
      <c r="H550" s="2"/>
      <c r="I550" s="2"/>
      <c r="J550" s="2"/>
      <c r="K550" s="2"/>
      <c r="L550" s="2"/>
      <c r="M550" s="2"/>
      <c r="O550" s="32">
        <f t="shared" si="21"/>
        <v>6</v>
      </c>
      <c r="P550" s="32">
        <f t="shared" si="22"/>
        <v>1</v>
      </c>
      <c r="Q550" s="32">
        <f t="shared" si="23"/>
        <v>1</v>
      </c>
      <c r="R550" s="32">
        <f t="shared" si="24"/>
        <v>1</v>
      </c>
      <c r="S550" s="32">
        <f t="shared" si="25"/>
        <v>1</v>
      </c>
      <c r="T550" s="32">
        <f t="shared" si="26"/>
        <v>1</v>
      </c>
      <c r="U550" s="32">
        <f t="shared" si="27"/>
        <v>1</v>
      </c>
      <c r="V550" s="32">
        <f t="shared" si="28"/>
        <v>1</v>
      </c>
      <c r="W550" s="32">
        <f t="shared" si="29"/>
        <v>1</v>
      </c>
      <c r="X550" s="32">
        <f t="shared" si="30"/>
        <v>1</v>
      </c>
      <c r="Y550" s="32">
        <f t="shared" si="31"/>
        <v>1</v>
      </c>
      <c r="Z550" s="32">
        <f t="shared" si="32"/>
        <v>1</v>
      </c>
      <c r="AB550" s="5"/>
      <c r="AC550" s="1" t="str">
        <f t="shared" si="37"/>
        <v/>
      </c>
      <c r="AD550" s="38"/>
      <c r="AE550" s="11" t="str">
        <f t="shared" si="38"/>
        <v/>
      </c>
      <c r="AF550" s="11" t="str">
        <f t="shared" si="39"/>
        <v/>
      </c>
      <c r="AG550" s="32" t="str">
        <f t="shared" si="40"/>
        <v/>
      </c>
      <c r="AH550" s="32" t="str">
        <f t="shared" si="41"/>
        <v/>
      </c>
      <c r="AP550" s="39" t="str">
        <f t="shared" si="56"/>
        <v/>
      </c>
      <c r="AQ550" s="49" t="str">
        <f t="shared" si="34"/>
        <v/>
      </c>
      <c r="AR550" s="41">
        <f t="shared" ca="1" si="35"/>
        <v>256</v>
      </c>
      <c r="AS550" s="40">
        <f t="shared" ca="1" si="49"/>
        <v>1</v>
      </c>
      <c r="AT550" s="41">
        <f t="shared" ca="1" si="50"/>
        <v>0</v>
      </c>
      <c r="AU550" s="41">
        <f t="shared" ca="1" si="42"/>
        <v>0</v>
      </c>
      <c r="AV550" s="42">
        <f t="shared" ca="1" si="57"/>
        <v>1</v>
      </c>
      <c r="AW550" s="47" t="str">
        <f t="shared" si="58"/>
        <v/>
      </c>
      <c r="AX550" s="47" t="e">
        <f t="shared" si="59"/>
        <v>#VALUE!</v>
      </c>
      <c r="AY550" s="47">
        <f t="shared" si="60"/>
        <v>0</v>
      </c>
      <c r="AZ550" s="47">
        <f t="shared" si="61"/>
        <v>0</v>
      </c>
      <c r="BA550" s="47" t="e">
        <f t="shared" si="62"/>
        <v>#VALUE!</v>
      </c>
      <c r="BB550" s="47" t="e">
        <f t="shared" si="63"/>
        <v>#VALUE!</v>
      </c>
      <c r="BC550" s="47" t="e">
        <f t="shared" si="64"/>
        <v>#VALUE!</v>
      </c>
      <c r="BD550" s="47" t="e">
        <f>MATCH($AW550,NoteCommaRef!$B$4:$B$10,0)</f>
        <v>#N/A</v>
      </c>
      <c r="BE550" s="47">
        <f>MATCH($BG550,NoteCommaRef!$H$4:$H$1000,0)</f>
        <v>10</v>
      </c>
      <c r="BF550" s="47">
        <f>MATCH($BH550,NoteCommaRef!$H$4:$H$1000,0)</f>
        <v>10</v>
      </c>
      <c r="BG550" s="47">
        <f t="shared" si="51"/>
        <v>1</v>
      </c>
      <c r="BH550" s="47">
        <f t="shared" si="52"/>
        <v>1</v>
      </c>
      <c r="BI550" s="48">
        <f ca="1">IF(ISNA($BD550),1,OFFSET(NoteCommaRef!$E$3,$BD550,0))</f>
        <v>1</v>
      </c>
      <c r="BJ550" s="48">
        <f t="shared" si="53"/>
        <v>1</v>
      </c>
      <c r="BK550" s="48">
        <f t="shared" si="54"/>
        <v>1</v>
      </c>
      <c r="BL550" s="48">
        <f t="shared" si="55"/>
        <v>1</v>
      </c>
      <c r="BM550" s="48">
        <f ca="1">IF(ISNA($BE550),1,OFFSET(NoteCommaRef!$K$3,$BE550,0))</f>
        <v>1</v>
      </c>
      <c r="BN550" s="48">
        <f ca="1">IF(ISNA($BF550),1,OFFSET(NoteCommaRef!$K$3,$BF550,0))</f>
        <v>1</v>
      </c>
    </row>
    <row r="551" spans="3:66" x14ac:dyDescent="0.2">
      <c r="C551" s="2"/>
      <c r="D551" s="1" t="str">
        <f t="shared" si="48"/>
        <v/>
      </c>
      <c r="E551" s="1" t="str">
        <f t="shared" si="33"/>
        <v/>
      </c>
      <c r="F551" s="11" t="str">
        <f t="shared" si="36"/>
        <v/>
      </c>
      <c r="G551" s="2"/>
      <c r="H551" s="2"/>
      <c r="I551" s="2"/>
      <c r="J551" s="2"/>
      <c r="K551" s="2"/>
      <c r="L551" s="2"/>
      <c r="M551" s="2"/>
      <c r="O551" s="32">
        <f t="shared" si="21"/>
        <v>6</v>
      </c>
      <c r="P551" s="32">
        <f t="shared" si="22"/>
        <v>1</v>
      </c>
      <c r="Q551" s="32">
        <f t="shared" si="23"/>
        <v>1</v>
      </c>
      <c r="R551" s="32">
        <f t="shared" si="24"/>
        <v>1</v>
      </c>
      <c r="S551" s="32">
        <f t="shared" si="25"/>
        <v>1</v>
      </c>
      <c r="T551" s="32">
        <f t="shared" si="26"/>
        <v>1</v>
      </c>
      <c r="U551" s="32">
        <f t="shared" si="27"/>
        <v>1</v>
      </c>
      <c r="V551" s="32">
        <f t="shared" si="28"/>
        <v>1</v>
      </c>
      <c r="W551" s="32">
        <f t="shared" si="29"/>
        <v>1</v>
      </c>
      <c r="X551" s="32">
        <f t="shared" si="30"/>
        <v>1</v>
      </c>
      <c r="Y551" s="32">
        <f t="shared" si="31"/>
        <v>1</v>
      </c>
      <c r="Z551" s="32">
        <f t="shared" si="32"/>
        <v>1</v>
      </c>
      <c r="AB551" s="5"/>
      <c r="AC551" s="1" t="str">
        <f t="shared" si="37"/>
        <v/>
      </c>
      <c r="AD551" s="38"/>
      <c r="AE551" s="11" t="str">
        <f t="shared" si="38"/>
        <v/>
      </c>
      <c r="AF551" s="11" t="str">
        <f t="shared" si="39"/>
        <v/>
      </c>
      <c r="AG551" s="32" t="str">
        <f t="shared" si="40"/>
        <v/>
      </c>
      <c r="AH551" s="32" t="str">
        <f t="shared" si="41"/>
        <v/>
      </c>
      <c r="AP551" s="39" t="str">
        <f t="shared" si="56"/>
        <v/>
      </c>
      <c r="AQ551" s="49" t="str">
        <f t="shared" si="34"/>
        <v/>
      </c>
      <c r="AR551" s="41">
        <f t="shared" ca="1" si="35"/>
        <v>256</v>
      </c>
      <c r="AS551" s="40">
        <f t="shared" ca="1" si="49"/>
        <v>1</v>
      </c>
      <c r="AT551" s="41">
        <f t="shared" ca="1" si="50"/>
        <v>0</v>
      </c>
      <c r="AU551" s="41">
        <f t="shared" ca="1" si="42"/>
        <v>0</v>
      </c>
      <c r="AV551" s="42">
        <f t="shared" ca="1" si="57"/>
        <v>1</v>
      </c>
      <c r="AW551" s="47" t="str">
        <f t="shared" si="58"/>
        <v/>
      </c>
      <c r="AX551" s="47" t="e">
        <f t="shared" si="59"/>
        <v>#VALUE!</v>
      </c>
      <c r="AY551" s="47">
        <f t="shared" si="60"/>
        <v>0</v>
      </c>
      <c r="AZ551" s="47">
        <f t="shared" si="61"/>
        <v>0</v>
      </c>
      <c r="BA551" s="47" t="e">
        <f t="shared" si="62"/>
        <v>#VALUE!</v>
      </c>
      <c r="BB551" s="47" t="e">
        <f t="shared" si="63"/>
        <v>#VALUE!</v>
      </c>
      <c r="BC551" s="47" t="e">
        <f t="shared" si="64"/>
        <v>#VALUE!</v>
      </c>
      <c r="BD551" s="47" t="e">
        <f>MATCH($AW551,NoteCommaRef!$B$4:$B$10,0)</f>
        <v>#N/A</v>
      </c>
      <c r="BE551" s="47">
        <f>MATCH($BG551,NoteCommaRef!$H$4:$H$1000,0)</f>
        <v>10</v>
      </c>
      <c r="BF551" s="47">
        <f>MATCH($BH551,NoteCommaRef!$H$4:$H$1000,0)</f>
        <v>10</v>
      </c>
      <c r="BG551" s="47">
        <f t="shared" si="51"/>
        <v>1</v>
      </c>
      <c r="BH551" s="47">
        <f t="shared" si="52"/>
        <v>1</v>
      </c>
      <c r="BI551" s="48">
        <f ca="1">IF(ISNA($BD551),1,OFFSET(NoteCommaRef!$E$3,$BD551,0))</f>
        <v>1</v>
      </c>
      <c r="BJ551" s="48">
        <f t="shared" si="53"/>
        <v>1</v>
      </c>
      <c r="BK551" s="48">
        <f t="shared" si="54"/>
        <v>1</v>
      </c>
      <c r="BL551" s="48">
        <f t="shared" si="55"/>
        <v>1</v>
      </c>
      <c r="BM551" s="48">
        <f ca="1">IF(ISNA($BE551),1,OFFSET(NoteCommaRef!$K$3,$BE551,0))</f>
        <v>1</v>
      </c>
      <c r="BN551" s="48">
        <f ca="1">IF(ISNA($BF551),1,OFFSET(NoteCommaRef!$K$3,$BF551,0))</f>
        <v>1</v>
      </c>
    </row>
    <row r="552" spans="3:66" x14ac:dyDescent="0.2">
      <c r="C552" s="2"/>
      <c r="D552" s="1" t="str">
        <f t="shared" si="48"/>
        <v/>
      </c>
      <c r="E552" s="1" t="str">
        <f t="shared" si="33"/>
        <v/>
      </c>
      <c r="F552" s="11" t="str">
        <f t="shared" si="36"/>
        <v/>
      </c>
      <c r="G552" s="2"/>
      <c r="H552" s="2"/>
      <c r="I552" s="2"/>
      <c r="J552" s="2"/>
      <c r="K552" s="2"/>
      <c r="L552" s="2"/>
      <c r="M552" s="2"/>
      <c r="O552" s="32">
        <f t="shared" si="21"/>
        <v>6</v>
      </c>
      <c r="P552" s="32">
        <f t="shared" si="22"/>
        <v>1</v>
      </c>
      <c r="Q552" s="32">
        <f t="shared" si="23"/>
        <v>1</v>
      </c>
      <c r="R552" s="32">
        <f t="shared" si="24"/>
        <v>1</v>
      </c>
      <c r="S552" s="32">
        <f t="shared" si="25"/>
        <v>1</v>
      </c>
      <c r="T552" s="32">
        <f t="shared" si="26"/>
        <v>1</v>
      </c>
      <c r="U552" s="32">
        <f t="shared" si="27"/>
        <v>1</v>
      </c>
      <c r="V552" s="32">
        <f t="shared" si="28"/>
        <v>1</v>
      </c>
      <c r="W552" s="32">
        <f t="shared" si="29"/>
        <v>1</v>
      </c>
      <c r="X552" s="32">
        <f t="shared" si="30"/>
        <v>1</v>
      </c>
      <c r="Y552" s="32">
        <f t="shared" si="31"/>
        <v>1</v>
      </c>
      <c r="Z552" s="32">
        <f t="shared" si="32"/>
        <v>1</v>
      </c>
      <c r="AB552" s="5"/>
      <c r="AC552" s="1" t="str">
        <f t="shared" si="37"/>
        <v/>
      </c>
      <c r="AD552" s="38"/>
      <c r="AE552" s="11" t="str">
        <f t="shared" si="38"/>
        <v/>
      </c>
      <c r="AF552" s="11" t="str">
        <f t="shared" si="39"/>
        <v/>
      </c>
      <c r="AG552" s="32" t="str">
        <f t="shared" si="40"/>
        <v/>
      </c>
      <c r="AH552" s="32" t="str">
        <f t="shared" si="41"/>
        <v/>
      </c>
      <c r="AP552" s="39" t="str">
        <f t="shared" si="56"/>
        <v/>
      </c>
      <c r="AQ552" s="49" t="str">
        <f t="shared" si="34"/>
        <v/>
      </c>
      <c r="AR552" s="41">
        <f t="shared" ca="1" si="35"/>
        <v>256</v>
      </c>
      <c r="AS552" s="40">
        <f t="shared" ca="1" si="49"/>
        <v>1</v>
      </c>
      <c r="AT552" s="41">
        <f t="shared" ca="1" si="50"/>
        <v>0</v>
      </c>
      <c r="AU552" s="41">
        <f t="shared" ca="1" si="42"/>
        <v>0</v>
      </c>
      <c r="AV552" s="42">
        <f t="shared" ca="1" si="57"/>
        <v>1</v>
      </c>
      <c r="AW552" s="47" t="str">
        <f t="shared" si="58"/>
        <v/>
      </c>
      <c r="AX552" s="47" t="e">
        <f t="shared" si="59"/>
        <v>#VALUE!</v>
      </c>
      <c r="AY552" s="47">
        <f t="shared" si="60"/>
        <v>0</v>
      </c>
      <c r="AZ552" s="47">
        <f t="shared" si="61"/>
        <v>0</v>
      </c>
      <c r="BA552" s="47" t="e">
        <f t="shared" si="62"/>
        <v>#VALUE!</v>
      </c>
      <c r="BB552" s="47" t="e">
        <f t="shared" si="63"/>
        <v>#VALUE!</v>
      </c>
      <c r="BC552" s="47" t="e">
        <f t="shared" si="64"/>
        <v>#VALUE!</v>
      </c>
      <c r="BD552" s="47" t="e">
        <f>MATCH($AW552,NoteCommaRef!$B$4:$B$10,0)</f>
        <v>#N/A</v>
      </c>
      <c r="BE552" s="47">
        <f>MATCH($BG552,NoteCommaRef!$H$4:$H$1000,0)</f>
        <v>10</v>
      </c>
      <c r="BF552" s="47">
        <f>MATCH($BH552,NoteCommaRef!$H$4:$H$1000,0)</f>
        <v>10</v>
      </c>
      <c r="BG552" s="47">
        <f t="shared" si="51"/>
        <v>1</v>
      </c>
      <c r="BH552" s="47">
        <f t="shared" si="52"/>
        <v>1</v>
      </c>
      <c r="BI552" s="48">
        <f ca="1">IF(ISNA($BD552),1,OFFSET(NoteCommaRef!$E$3,$BD552,0))</f>
        <v>1</v>
      </c>
      <c r="BJ552" s="48">
        <f t="shared" si="53"/>
        <v>1</v>
      </c>
      <c r="BK552" s="48">
        <f t="shared" si="54"/>
        <v>1</v>
      </c>
      <c r="BL552" s="48">
        <f t="shared" si="55"/>
        <v>1</v>
      </c>
      <c r="BM552" s="48">
        <f ca="1">IF(ISNA($BE552),1,OFFSET(NoteCommaRef!$K$3,$BE552,0))</f>
        <v>1</v>
      </c>
      <c r="BN552" s="48">
        <f ca="1">IF(ISNA($BF552),1,OFFSET(NoteCommaRef!$K$3,$BF552,0))</f>
        <v>1</v>
      </c>
    </row>
    <row r="553" spans="3:66" x14ac:dyDescent="0.2">
      <c r="C553" s="2"/>
      <c r="D553" s="1" t="str">
        <f t="shared" si="48"/>
        <v/>
      </c>
      <c r="E553" s="1" t="str">
        <f t="shared" si="33"/>
        <v/>
      </c>
      <c r="F553" s="11" t="str">
        <f t="shared" si="36"/>
        <v/>
      </c>
      <c r="G553" s="2"/>
      <c r="H553" s="2"/>
      <c r="I553" s="2"/>
      <c r="J553" s="2"/>
      <c r="K553" s="2"/>
      <c r="L553" s="2"/>
      <c r="M553" s="2"/>
      <c r="O553" s="32">
        <f t="shared" si="21"/>
        <v>6</v>
      </c>
      <c r="P553" s="32">
        <f t="shared" si="22"/>
        <v>1</v>
      </c>
      <c r="Q553" s="32">
        <f t="shared" si="23"/>
        <v>1</v>
      </c>
      <c r="R553" s="32">
        <f t="shared" si="24"/>
        <v>1</v>
      </c>
      <c r="S553" s="32">
        <f t="shared" si="25"/>
        <v>1</v>
      </c>
      <c r="T553" s="32">
        <f t="shared" si="26"/>
        <v>1</v>
      </c>
      <c r="U553" s="32">
        <f t="shared" si="27"/>
        <v>1</v>
      </c>
      <c r="V553" s="32">
        <f t="shared" si="28"/>
        <v>1</v>
      </c>
      <c r="W553" s="32">
        <f t="shared" si="29"/>
        <v>1</v>
      </c>
      <c r="X553" s="32">
        <f t="shared" si="30"/>
        <v>1</v>
      </c>
      <c r="Y553" s="32">
        <f t="shared" si="31"/>
        <v>1</v>
      </c>
      <c r="Z553" s="32">
        <f t="shared" si="32"/>
        <v>1</v>
      </c>
      <c r="AB553" s="5"/>
      <c r="AC553" s="1" t="str">
        <f t="shared" si="37"/>
        <v/>
      </c>
      <c r="AD553" s="38"/>
      <c r="AE553" s="11" t="str">
        <f t="shared" si="38"/>
        <v/>
      </c>
      <c r="AF553" s="11" t="str">
        <f t="shared" si="39"/>
        <v/>
      </c>
      <c r="AG553" s="32" t="str">
        <f t="shared" si="40"/>
        <v/>
      </c>
      <c r="AH553" s="32" t="str">
        <f t="shared" si="41"/>
        <v/>
      </c>
      <c r="AP553" s="39" t="str">
        <f t="shared" si="56"/>
        <v/>
      </c>
      <c r="AQ553" s="49" t="str">
        <f t="shared" si="34"/>
        <v/>
      </c>
      <c r="AR553" s="41">
        <f t="shared" ca="1" si="35"/>
        <v>256</v>
      </c>
      <c r="AS553" s="40">
        <f t="shared" ca="1" si="49"/>
        <v>1</v>
      </c>
      <c r="AT553" s="41">
        <f t="shared" ca="1" si="50"/>
        <v>0</v>
      </c>
      <c r="AU553" s="41">
        <f t="shared" ca="1" si="42"/>
        <v>0</v>
      </c>
      <c r="AV553" s="42">
        <f t="shared" ca="1" si="57"/>
        <v>1</v>
      </c>
      <c r="AW553" s="47" t="str">
        <f t="shared" si="58"/>
        <v/>
      </c>
      <c r="AX553" s="47" t="e">
        <f t="shared" si="59"/>
        <v>#VALUE!</v>
      </c>
      <c r="AY553" s="47">
        <f t="shared" si="60"/>
        <v>0</v>
      </c>
      <c r="AZ553" s="47">
        <f t="shared" si="61"/>
        <v>0</v>
      </c>
      <c r="BA553" s="47" t="e">
        <f t="shared" si="62"/>
        <v>#VALUE!</v>
      </c>
      <c r="BB553" s="47" t="e">
        <f t="shared" si="63"/>
        <v>#VALUE!</v>
      </c>
      <c r="BC553" s="47" t="e">
        <f t="shared" si="64"/>
        <v>#VALUE!</v>
      </c>
      <c r="BD553" s="47" t="e">
        <f>MATCH($AW553,NoteCommaRef!$B$4:$B$10,0)</f>
        <v>#N/A</v>
      </c>
      <c r="BE553" s="47">
        <f>MATCH($BG553,NoteCommaRef!$H$4:$H$1000,0)</f>
        <v>10</v>
      </c>
      <c r="BF553" s="47">
        <f>MATCH($BH553,NoteCommaRef!$H$4:$H$1000,0)</f>
        <v>10</v>
      </c>
      <c r="BG553" s="47">
        <f t="shared" si="51"/>
        <v>1</v>
      </c>
      <c r="BH553" s="47">
        <f t="shared" si="52"/>
        <v>1</v>
      </c>
      <c r="BI553" s="48">
        <f ca="1">IF(ISNA($BD553),1,OFFSET(NoteCommaRef!$E$3,$BD553,0))</f>
        <v>1</v>
      </c>
      <c r="BJ553" s="48">
        <f t="shared" si="53"/>
        <v>1</v>
      </c>
      <c r="BK553" s="48">
        <f t="shared" si="54"/>
        <v>1</v>
      </c>
      <c r="BL553" s="48">
        <f t="shared" si="55"/>
        <v>1</v>
      </c>
      <c r="BM553" s="48">
        <f ca="1">IF(ISNA($BE553),1,OFFSET(NoteCommaRef!$K$3,$BE553,0))</f>
        <v>1</v>
      </c>
      <c r="BN553" s="48">
        <f ca="1">IF(ISNA($BF553),1,OFFSET(NoteCommaRef!$K$3,$BF553,0))</f>
        <v>1</v>
      </c>
    </row>
    <row r="554" spans="3:66" x14ac:dyDescent="0.2">
      <c r="O554" s="32">
        <f t="shared" si="21"/>
        <v>6</v>
      </c>
      <c r="P554" s="32">
        <f t="shared" si="22"/>
        <v>1</v>
      </c>
      <c r="Q554" s="32">
        <f t="shared" si="23"/>
        <v>1</v>
      </c>
      <c r="R554" s="32">
        <f t="shared" si="24"/>
        <v>1</v>
      </c>
      <c r="S554" s="32">
        <f t="shared" si="25"/>
        <v>1</v>
      </c>
      <c r="T554" s="32">
        <f t="shared" si="26"/>
        <v>1</v>
      </c>
      <c r="U554" s="32">
        <f t="shared" si="27"/>
        <v>1</v>
      </c>
      <c r="V554" s="32">
        <f t="shared" si="28"/>
        <v>1</v>
      </c>
      <c r="W554" s="32">
        <f t="shared" si="29"/>
        <v>1</v>
      </c>
      <c r="X554" s="32">
        <f t="shared" si="30"/>
        <v>1</v>
      </c>
      <c r="Y554" s="32">
        <f t="shared" si="31"/>
        <v>1</v>
      </c>
      <c r="Z554" s="32">
        <f t="shared" si="32"/>
        <v>1</v>
      </c>
    </row>
    <row r="555" spans="3:66" x14ac:dyDescent="0.2">
      <c r="O555" s="32">
        <f t="shared" si="21"/>
        <v>6</v>
      </c>
      <c r="P555" s="32">
        <f t="shared" si="22"/>
        <v>1</v>
      </c>
      <c r="Q555" s="32">
        <f t="shared" si="23"/>
        <v>1</v>
      </c>
      <c r="R555" s="32">
        <f t="shared" si="24"/>
        <v>1</v>
      </c>
      <c r="S555" s="32">
        <f t="shared" si="25"/>
        <v>1</v>
      </c>
      <c r="T555" s="32">
        <f t="shared" si="26"/>
        <v>1</v>
      </c>
      <c r="U555" s="32">
        <f t="shared" si="27"/>
        <v>1</v>
      </c>
      <c r="V555" s="32">
        <f t="shared" si="28"/>
        <v>1</v>
      </c>
      <c r="W555" s="32">
        <f t="shared" si="29"/>
        <v>1</v>
      </c>
      <c r="X555" s="32">
        <f t="shared" si="30"/>
        <v>1</v>
      </c>
      <c r="Y555" s="32">
        <f t="shared" si="31"/>
        <v>1</v>
      </c>
      <c r="Z555" s="32">
        <f t="shared" si="32"/>
        <v>1</v>
      </c>
    </row>
    <row r="556" spans="3:66" x14ac:dyDescent="0.2">
      <c r="O556" s="32">
        <f t="shared" si="21"/>
        <v>6</v>
      </c>
      <c r="P556" s="32">
        <f t="shared" si="22"/>
        <v>1</v>
      </c>
      <c r="Q556" s="32">
        <f t="shared" si="23"/>
        <v>1</v>
      </c>
      <c r="R556" s="32">
        <f t="shared" si="24"/>
        <v>1</v>
      </c>
      <c r="S556" s="32">
        <f t="shared" si="25"/>
        <v>1</v>
      </c>
      <c r="T556" s="32">
        <f t="shared" si="26"/>
        <v>1</v>
      </c>
      <c r="U556" s="32">
        <f t="shared" si="27"/>
        <v>1</v>
      </c>
      <c r="V556" s="32">
        <f t="shared" si="28"/>
        <v>1</v>
      </c>
      <c r="W556" s="32">
        <f t="shared" si="29"/>
        <v>1</v>
      </c>
      <c r="X556" s="32">
        <f t="shared" si="30"/>
        <v>1</v>
      </c>
      <c r="Y556" s="32">
        <f t="shared" si="31"/>
        <v>1</v>
      </c>
      <c r="Z556" s="32">
        <f t="shared" si="32"/>
        <v>1</v>
      </c>
    </row>
    <row r="557" spans="3:66" x14ac:dyDescent="0.2">
      <c r="O557" s="32">
        <f t="shared" si="21"/>
        <v>6</v>
      </c>
      <c r="P557" s="32">
        <f t="shared" si="22"/>
        <v>1</v>
      </c>
      <c r="Q557" s="32">
        <f t="shared" si="23"/>
        <v>1</v>
      </c>
      <c r="R557" s="32">
        <f t="shared" si="24"/>
        <v>1</v>
      </c>
      <c r="S557" s="32">
        <f t="shared" si="25"/>
        <v>1</v>
      </c>
      <c r="T557" s="32">
        <f t="shared" si="26"/>
        <v>1</v>
      </c>
      <c r="U557" s="32">
        <f t="shared" si="27"/>
        <v>1</v>
      </c>
      <c r="V557" s="32">
        <f t="shared" si="28"/>
        <v>1</v>
      </c>
      <c r="W557" s="32">
        <f t="shared" si="29"/>
        <v>1</v>
      </c>
      <c r="X557" s="32">
        <f t="shared" si="30"/>
        <v>1</v>
      </c>
      <c r="Y557" s="32">
        <f t="shared" si="31"/>
        <v>1</v>
      </c>
      <c r="Z557" s="32">
        <f t="shared" si="32"/>
        <v>1</v>
      </c>
    </row>
    <row r="558" spans="3:66" x14ac:dyDescent="0.2">
      <c r="O558" s="32">
        <f t="shared" si="21"/>
        <v>6</v>
      </c>
      <c r="P558" s="32">
        <f t="shared" si="22"/>
        <v>1</v>
      </c>
      <c r="Q558" s="32">
        <f t="shared" si="23"/>
        <v>1</v>
      </c>
      <c r="R558" s="32">
        <f t="shared" si="24"/>
        <v>1</v>
      </c>
      <c r="S558" s="32">
        <f t="shared" si="25"/>
        <v>1</v>
      </c>
      <c r="T558" s="32">
        <f t="shared" si="26"/>
        <v>1</v>
      </c>
      <c r="U558" s="32">
        <f t="shared" si="27"/>
        <v>1</v>
      </c>
      <c r="V558" s="32">
        <f t="shared" si="28"/>
        <v>1</v>
      </c>
      <c r="W558" s="32">
        <f t="shared" si="29"/>
        <v>1</v>
      </c>
      <c r="X558" s="32">
        <f t="shared" si="30"/>
        <v>1</v>
      </c>
      <c r="Y558" s="32">
        <f t="shared" si="31"/>
        <v>1</v>
      </c>
      <c r="Z558" s="32">
        <f t="shared" si="32"/>
        <v>1</v>
      </c>
    </row>
    <row r="559" spans="3:66" x14ac:dyDescent="0.2">
      <c r="O559" s="32">
        <f t="shared" si="21"/>
        <v>6</v>
      </c>
      <c r="P559" s="32">
        <f t="shared" si="22"/>
        <v>1</v>
      </c>
      <c r="Q559" s="32">
        <f t="shared" si="23"/>
        <v>1</v>
      </c>
      <c r="R559" s="32">
        <f t="shared" si="24"/>
        <v>1</v>
      </c>
      <c r="S559" s="32">
        <f t="shared" si="25"/>
        <v>1</v>
      </c>
      <c r="T559" s="32">
        <f t="shared" si="26"/>
        <v>1</v>
      </c>
      <c r="U559" s="32">
        <f t="shared" si="27"/>
        <v>1</v>
      </c>
      <c r="V559" s="32">
        <f t="shared" si="28"/>
        <v>1</v>
      </c>
      <c r="W559" s="32">
        <f t="shared" si="29"/>
        <v>1</v>
      </c>
      <c r="X559" s="32">
        <f t="shared" si="30"/>
        <v>1</v>
      </c>
      <c r="Y559" s="32">
        <f t="shared" si="31"/>
        <v>1</v>
      </c>
      <c r="Z559" s="32">
        <f t="shared" si="32"/>
        <v>1</v>
      </c>
    </row>
    <row r="560" spans="3:66" x14ac:dyDescent="0.2">
      <c r="O560" s="32">
        <f t="shared" si="21"/>
        <v>6</v>
      </c>
      <c r="P560" s="32">
        <f t="shared" si="22"/>
        <v>1</v>
      </c>
      <c r="Q560" s="32">
        <f t="shared" si="23"/>
        <v>1</v>
      </c>
      <c r="R560" s="32">
        <f t="shared" si="24"/>
        <v>1</v>
      </c>
      <c r="S560" s="32">
        <f t="shared" si="25"/>
        <v>1</v>
      </c>
      <c r="T560" s="32">
        <f t="shared" si="26"/>
        <v>1</v>
      </c>
      <c r="U560" s="32">
        <f t="shared" si="27"/>
        <v>1</v>
      </c>
      <c r="V560" s="32">
        <f t="shared" si="28"/>
        <v>1</v>
      </c>
      <c r="W560" s="32">
        <f t="shared" si="29"/>
        <v>1</v>
      </c>
      <c r="X560" s="32">
        <f t="shared" si="30"/>
        <v>1</v>
      </c>
      <c r="Y560" s="32">
        <f t="shared" si="31"/>
        <v>1</v>
      </c>
      <c r="Z560" s="32">
        <f t="shared" si="32"/>
        <v>1</v>
      </c>
    </row>
    <row r="561" spans="2:66" x14ac:dyDescent="0.2">
      <c r="O561" s="32">
        <f t="shared" si="21"/>
        <v>6</v>
      </c>
      <c r="P561" s="32">
        <f t="shared" si="22"/>
        <v>1</v>
      </c>
      <c r="Q561" s="32">
        <f t="shared" si="23"/>
        <v>1</v>
      </c>
      <c r="R561" s="32">
        <f t="shared" si="24"/>
        <v>1</v>
      </c>
      <c r="S561" s="32">
        <f t="shared" si="25"/>
        <v>1</v>
      </c>
      <c r="T561" s="32">
        <f t="shared" si="26"/>
        <v>1</v>
      </c>
      <c r="U561" s="32">
        <f t="shared" si="27"/>
        <v>1</v>
      </c>
      <c r="V561" s="32">
        <f t="shared" si="28"/>
        <v>1</v>
      </c>
      <c r="W561" s="32">
        <f t="shared" si="29"/>
        <v>1</v>
      </c>
      <c r="X561" s="32">
        <f t="shared" si="30"/>
        <v>1</v>
      </c>
      <c r="Y561" s="32">
        <f t="shared" si="31"/>
        <v>1</v>
      </c>
      <c r="Z561" s="32">
        <f t="shared" si="32"/>
        <v>1</v>
      </c>
    </row>
    <row r="562" spans="2:66" x14ac:dyDescent="0.2">
      <c r="O562" s="32">
        <f t="shared" si="21"/>
        <v>6</v>
      </c>
      <c r="P562" s="32">
        <f t="shared" si="22"/>
        <v>1</v>
      </c>
      <c r="Q562" s="32">
        <f t="shared" si="23"/>
        <v>1</v>
      </c>
      <c r="R562" s="32">
        <f t="shared" si="24"/>
        <v>1</v>
      </c>
      <c r="S562" s="32">
        <f t="shared" si="25"/>
        <v>1</v>
      </c>
      <c r="T562" s="32">
        <f t="shared" si="26"/>
        <v>1</v>
      </c>
      <c r="U562" s="32">
        <f t="shared" si="27"/>
        <v>1</v>
      </c>
      <c r="V562" s="32">
        <f t="shared" si="28"/>
        <v>1</v>
      </c>
      <c r="W562" s="32">
        <f t="shared" si="29"/>
        <v>1</v>
      </c>
      <c r="X562" s="32">
        <f t="shared" si="30"/>
        <v>1</v>
      </c>
      <c r="Y562" s="32">
        <f t="shared" si="31"/>
        <v>1</v>
      </c>
      <c r="Z562" s="32">
        <f t="shared" si="32"/>
        <v>1</v>
      </c>
      <c r="AZ562" s="35"/>
    </row>
    <row r="563" spans="2:66" ht="48" x14ac:dyDescent="0.2">
      <c r="B563" s="9" t="s">
        <v>119</v>
      </c>
      <c r="C563" s="34" t="s">
        <v>5</v>
      </c>
      <c r="D563" s="34" t="s">
        <v>1</v>
      </c>
      <c r="E563" s="34" t="s">
        <v>0</v>
      </c>
      <c r="F563" s="34" t="s">
        <v>2</v>
      </c>
      <c r="G563" s="34" t="s">
        <v>170</v>
      </c>
      <c r="H563" s="34" t="s">
        <v>156</v>
      </c>
      <c r="I563" s="34" t="s">
        <v>168</v>
      </c>
      <c r="J563" s="34" t="s">
        <v>169</v>
      </c>
      <c r="K563" s="34" t="s">
        <v>172</v>
      </c>
      <c r="L563" s="34" t="s">
        <v>159</v>
      </c>
      <c r="M563" s="34" t="s">
        <v>171</v>
      </c>
      <c r="O563" s="32">
        <f t="shared" si="21"/>
        <v>6</v>
      </c>
      <c r="P563" s="32">
        <f t="shared" si="22"/>
        <v>1</v>
      </c>
      <c r="Q563" s="32">
        <f t="shared" si="23"/>
        <v>1</v>
      </c>
      <c r="R563" s="32">
        <f t="shared" si="24"/>
        <v>1</v>
      </c>
      <c r="S563" s="32">
        <f t="shared" si="25"/>
        <v>1</v>
      </c>
      <c r="T563" s="32">
        <f t="shared" si="26"/>
        <v>1</v>
      </c>
      <c r="U563" s="32">
        <f t="shared" si="27"/>
        <v>1</v>
      </c>
      <c r="V563" s="32">
        <f t="shared" si="28"/>
        <v>1</v>
      </c>
      <c r="W563" s="32">
        <f t="shared" si="29"/>
        <v>1</v>
      </c>
      <c r="X563" s="32">
        <f t="shared" si="30"/>
        <v>1</v>
      </c>
      <c r="Y563" s="32">
        <f t="shared" si="31"/>
        <v>1</v>
      </c>
      <c r="Z563" s="32">
        <f t="shared" si="32"/>
        <v>1</v>
      </c>
      <c r="AB563" s="34" t="s">
        <v>4</v>
      </c>
      <c r="AC563" s="34" t="s">
        <v>1</v>
      </c>
      <c r="AD563" s="34" t="s">
        <v>118</v>
      </c>
      <c r="AE563" s="34" t="s">
        <v>68</v>
      </c>
      <c r="AF563" s="34" t="s">
        <v>176</v>
      </c>
      <c r="AG563" s="34" t="s">
        <v>160</v>
      </c>
      <c r="AH563" s="34" t="s">
        <v>177</v>
      </c>
      <c r="AI563" s="34" t="s">
        <v>156</v>
      </c>
      <c r="AJ563" s="65" t="s">
        <v>178</v>
      </c>
      <c r="AK563" s="65" t="s">
        <v>179</v>
      </c>
      <c r="AL563" s="65" t="s">
        <v>180</v>
      </c>
      <c r="AM563" s="34" t="s">
        <v>120</v>
      </c>
      <c r="AN563" s="34" t="s">
        <v>183</v>
      </c>
      <c r="AP563" s="34" t="s">
        <v>100</v>
      </c>
      <c r="AQ563" s="34" t="s">
        <v>68</v>
      </c>
      <c r="AR563" s="34" t="s">
        <v>7</v>
      </c>
      <c r="AS563" s="34" t="s">
        <v>101</v>
      </c>
      <c r="AT563" s="34" t="s">
        <v>103</v>
      </c>
      <c r="AU563" s="34" t="s">
        <v>104</v>
      </c>
      <c r="AV563" s="34" t="s">
        <v>105</v>
      </c>
      <c r="AW563" s="46" t="s">
        <v>73</v>
      </c>
      <c r="AX563" s="46" t="s">
        <v>72</v>
      </c>
      <c r="AY563" s="46" t="s">
        <v>70</v>
      </c>
      <c r="AZ563" s="46" t="s">
        <v>71</v>
      </c>
      <c r="BA563" s="46" t="s">
        <v>74</v>
      </c>
      <c r="BB563" s="46" t="s">
        <v>75</v>
      </c>
      <c r="BC563" s="46" t="s">
        <v>76</v>
      </c>
      <c r="BD563" s="46" t="s">
        <v>90</v>
      </c>
      <c r="BE563" s="46" t="s">
        <v>91</v>
      </c>
      <c r="BF563" s="46" t="s">
        <v>92</v>
      </c>
      <c r="BG563" s="46" t="s">
        <v>93</v>
      </c>
      <c r="BH563" s="46" t="s">
        <v>94</v>
      </c>
      <c r="BI563" s="46" t="s">
        <v>95</v>
      </c>
      <c r="BJ563" s="46" t="s">
        <v>96</v>
      </c>
      <c r="BK563" s="46" t="s">
        <v>97</v>
      </c>
      <c r="BL563" s="46" t="s">
        <v>98</v>
      </c>
      <c r="BM563" s="46" t="s">
        <v>99</v>
      </c>
      <c r="BN563" s="46" t="s">
        <v>102</v>
      </c>
    </row>
    <row r="564" spans="2:66" x14ac:dyDescent="0.2">
      <c r="C564" s="1" t="str">
        <f t="shared" ref="C564:C574" si="65">IF(COUNTBLANK($AM564),"",$AM564)</f>
        <v/>
      </c>
      <c r="D564" s="1" t="str">
        <f t="shared" ref="D564:D574" si="66">IF(COUNTBLANK($AC564),"",$AC564)</f>
        <v/>
      </c>
      <c r="E564" s="1" t="str">
        <f>IF(COUNTBLANK($AD564),"",$AD564)</f>
        <v/>
      </c>
      <c r="F564" s="32" t="str">
        <f>IF(OR(COUNTBLANK($AE564),$AE564="x"),"",$AR564)</f>
        <v/>
      </c>
      <c r="G564" s="1" t="str">
        <f>IF(COUNTBLANK($AF564),"",$AF564)</f>
        <v/>
      </c>
      <c r="H564" s="1" t="str">
        <f>IF(COUNTBLANK($AI564),"",$AI564)</f>
        <v/>
      </c>
      <c r="I564" s="1" t="str">
        <f>IF(COUNTBLANK($D564),"",IF(COUNTBLANK($AJ564),1,$AJ564))</f>
        <v/>
      </c>
      <c r="J564" s="1" t="str">
        <f>IF(COUNTBLANK($AK564),"",$AK564)</f>
        <v/>
      </c>
      <c r="K564" s="1" t="str">
        <f>IF(COUNTBLANK($AL564),"",$AL564)</f>
        <v/>
      </c>
      <c r="L564" s="1" t="str">
        <f ca="1">IF(COUNTBLANK($D564),"",IF(COUNTBLANK($AG564),OFFSET(ChannelSetup!$E$4,0,$D564-1),$AG564))</f>
        <v/>
      </c>
      <c r="M564" s="1" t="str">
        <f>IF(COUNTBLANK($AH564),"",$AH564)</f>
        <v/>
      </c>
      <c r="O564" s="32">
        <f t="shared" si="21"/>
        <v>6</v>
      </c>
      <c r="P564" s="32">
        <f t="shared" si="22"/>
        <v>1</v>
      </c>
      <c r="Q564" s="32">
        <f t="shared" si="23"/>
        <v>1</v>
      </c>
      <c r="R564" s="32">
        <f t="shared" si="24"/>
        <v>1</v>
      </c>
      <c r="S564" s="32">
        <f t="shared" si="25"/>
        <v>1</v>
      </c>
      <c r="T564" s="32">
        <f t="shared" si="26"/>
        <v>1</v>
      </c>
      <c r="U564" s="32">
        <f t="shared" si="27"/>
        <v>1</v>
      </c>
      <c r="V564" s="32">
        <f t="shared" si="28"/>
        <v>1</v>
      </c>
      <c r="W564" s="32">
        <f t="shared" si="29"/>
        <v>1</v>
      </c>
      <c r="X564" s="32">
        <f t="shared" si="30"/>
        <v>1</v>
      </c>
      <c r="Y564" s="32">
        <f t="shared" si="31"/>
        <v>1</v>
      </c>
      <c r="Z564" s="32">
        <f t="shared" si="32"/>
        <v>1</v>
      </c>
      <c r="AB564" s="66"/>
      <c r="AC564" s="51"/>
      <c r="AD564" s="51"/>
      <c r="AE564" s="63"/>
      <c r="AF564" s="64"/>
      <c r="AG564" s="63"/>
      <c r="AH564" s="64"/>
      <c r="AI564" s="63"/>
      <c r="AJ564" s="64"/>
      <c r="AK564" s="62"/>
      <c r="AL564" s="62"/>
      <c r="AM564" s="51"/>
      <c r="AP564" s="39" t="str">
        <f>IF(OR(ISNA(BE564),ISNA(BF564)),"ERR","")</f>
        <v/>
      </c>
      <c r="AQ564" s="49" t="str">
        <f t="shared" ref="AQ564:AQ597" si="67">""&amp;AE564</f>
        <v/>
      </c>
      <c r="AR564" s="41">
        <f t="shared" ref="AR564:AR597" ca="1" si="68">$AS564*$BP$3</f>
        <v>256</v>
      </c>
      <c r="AS564" s="40">
        <f t="shared" ref="AS564:AS597" ca="1" si="69">$BI564*$BJ564*$BK564*$BL564*$BM564/$BN564</f>
        <v>1</v>
      </c>
      <c r="AT564" s="41">
        <f ca="1">1200*LOG(AS564,2)</f>
        <v>0</v>
      </c>
      <c r="AU564" s="41">
        <f ca="1">MOD(AT564,1200)</f>
        <v>0</v>
      </c>
      <c r="AV564" s="42">
        <f ca="1">AS564</f>
        <v>1</v>
      </c>
      <c r="AW564" s="47" t="str">
        <f>LEFT(AQ564,1)</f>
        <v/>
      </c>
      <c r="AX564" s="47" t="e">
        <f>RIGHT(AQ564,1)-4</f>
        <v>#VALUE!</v>
      </c>
      <c r="AY564" s="47">
        <f>LEN(SUBSTITUTE($AQ564,"b",""))-LEN(SUBSTITUTE($AQ564,"#",""))</f>
        <v>0</v>
      </c>
      <c r="AZ564" s="47">
        <f>LEN(SUBSTITUTE($AQ564,".",""))-LEN(SUBSTITUTE($AQ564,"'",""))</f>
        <v>0</v>
      </c>
      <c r="BA564" s="47" t="e">
        <f>FIND("[",$AQ564)</f>
        <v>#VALUE!</v>
      </c>
      <c r="BB564" s="47" t="e">
        <f>FIND("/",$AQ564)</f>
        <v>#VALUE!</v>
      </c>
      <c r="BC564" s="47" t="e">
        <f>FIND("]",$AQ564)</f>
        <v>#VALUE!</v>
      </c>
      <c r="BD564" s="47" t="e">
        <f>MATCH($AW564,NoteCommaRef!$B$4:$B$10,0)</f>
        <v>#N/A</v>
      </c>
      <c r="BE564" s="47">
        <f>MATCH($BG564,NoteCommaRef!$H$4:$H$1000,0)</f>
        <v>10</v>
      </c>
      <c r="BF564" s="47">
        <f>MATCH($BH564,NoteCommaRef!$H$4:$H$1000,0)</f>
        <v>10</v>
      </c>
      <c r="BG564" s="47">
        <f t="shared" ref="BG564:BG597" si="70">IF(ISERR($BA564),1,IF(ISERR($BB564),IF(ISERR($BC564),1,MID($AQ564,$BA564+1,$BC564-$BA564-1)),MID($AQ564,$BA564+1,$BB564-$BA564-1)))*1</f>
        <v>1</v>
      </c>
      <c r="BH564" s="47">
        <f t="shared" ref="BH564:BH597" si="71">IF(ISERR($BA564),1,IF(ISERR($BB564),1,MID($AQ564,$BB564+1,$BC564-$BB564-1)))*1</f>
        <v>1</v>
      </c>
      <c r="BI564" s="48">
        <f ca="1">IF(ISNA($BD564),1,OFFSET(NoteCommaRef!$E$3,$BD564,0))</f>
        <v>1</v>
      </c>
      <c r="BJ564" s="48">
        <f t="shared" ref="BJ564:BJ597" si="72">IF(ISERR($AX564),1,2^$AX564)</f>
        <v>1</v>
      </c>
      <c r="BK564" s="48">
        <f t="shared" ref="BK564:BK597" si="73">(2187/2048)^$AY564</f>
        <v>1</v>
      </c>
      <c r="BL564" s="48">
        <f t="shared" ref="BL564:BL597" si="74">(80/81)^$AZ564</f>
        <v>1</v>
      </c>
      <c r="BM564" s="48">
        <f ca="1">IF(ISNA($BE564),1,OFFSET(NoteCommaRef!$K$3,$BE564,0))</f>
        <v>1</v>
      </c>
      <c r="BN564" s="48">
        <f ca="1">IF(ISNA($BF564),1,OFFSET(NoteCommaRef!$K$3,$BF564,0))</f>
        <v>1</v>
      </c>
    </row>
    <row r="565" spans="2:66" x14ac:dyDescent="0.2">
      <c r="C565" s="1" t="str">
        <f t="shared" si="65"/>
        <v/>
      </c>
      <c r="D565" s="1" t="str">
        <f t="shared" si="66"/>
        <v/>
      </c>
      <c r="E565" s="1" t="str">
        <f t="shared" ref="E565:E628" si="75">IF(COUNTBLANK($AD565),"",$AD565)</f>
        <v/>
      </c>
      <c r="F565" s="32" t="str">
        <f t="shared" ref="F565:F628" si="76">IF(OR(COUNTBLANK($AE565),$AE565="x"),"",$AR565)</f>
        <v/>
      </c>
      <c r="G565" s="1" t="str">
        <f t="shared" ref="G565:G628" si="77">IF(COUNTBLANK($AF565),"",$AF565)</f>
        <v/>
      </c>
      <c r="H565" s="1" t="str">
        <f t="shared" ref="H565:H628" si="78">IF(COUNTBLANK($AI565),"",$AI565)</f>
        <v/>
      </c>
      <c r="I565" s="1" t="str">
        <f t="shared" ref="I565:I628" si="79">IF(COUNTBLANK($D565),"",IF(COUNTBLANK($AJ565),1,$AJ565))</f>
        <v/>
      </c>
      <c r="J565" s="1" t="str">
        <f t="shared" ref="J565:J628" si="80">IF(COUNTBLANK($AK565),"",$AK565)</f>
        <v/>
      </c>
      <c r="K565" s="1" t="str">
        <f t="shared" ref="K565:K628" si="81">IF(COUNTBLANK($AL565),"",$AL565)</f>
        <v/>
      </c>
      <c r="L565" s="1" t="str">
        <f ca="1">IF(COUNTBLANK($D565),"",IF(COUNTBLANK($AG565),OFFSET(ChannelSetup!$E$4,0,$D565-1),$AG565))</f>
        <v/>
      </c>
      <c r="M565" s="1" t="str">
        <f t="shared" ref="M565:M628" si="82">IF(COUNTBLANK($AH565),"",$AH565)</f>
        <v/>
      </c>
      <c r="O565" s="32">
        <f t="shared" si="21"/>
        <v>6</v>
      </c>
      <c r="P565" s="32">
        <f t="shared" si="22"/>
        <v>1</v>
      </c>
      <c r="Q565" s="32">
        <f t="shared" si="23"/>
        <v>1</v>
      </c>
      <c r="R565" s="32">
        <f t="shared" si="24"/>
        <v>1</v>
      </c>
      <c r="S565" s="32">
        <f t="shared" si="25"/>
        <v>1</v>
      </c>
      <c r="T565" s="32">
        <f t="shared" si="26"/>
        <v>1</v>
      </c>
      <c r="U565" s="32">
        <f t="shared" si="27"/>
        <v>1</v>
      </c>
      <c r="V565" s="32">
        <f t="shared" si="28"/>
        <v>1</v>
      </c>
      <c r="W565" s="32">
        <f t="shared" si="29"/>
        <v>1</v>
      </c>
      <c r="X565" s="32">
        <f t="shared" si="30"/>
        <v>1</v>
      </c>
      <c r="Y565" s="32">
        <f t="shared" si="31"/>
        <v>1</v>
      </c>
      <c r="Z565" s="32">
        <f t="shared" si="32"/>
        <v>1</v>
      </c>
      <c r="AA565" t="s">
        <v>58</v>
      </c>
      <c r="AB565" s="101" t="s">
        <v>126</v>
      </c>
      <c r="AC565" s="51"/>
      <c r="AD565" s="51"/>
      <c r="AE565" s="63"/>
      <c r="AF565" s="64"/>
      <c r="AG565" s="63"/>
      <c r="AH565" s="64"/>
      <c r="AI565" s="63"/>
      <c r="AJ565" s="64"/>
      <c r="AK565" s="62"/>
      <c r="AL565" s="62"/>
      <c r="AM565" s="51"/>
      <c r="AP565" s="39" t="str">
        <f>IF(OR(ISNA(BE565),ISNA(BF565)),"ERR","")</f>
        <v/>
      </c>
      <c r="AQ565" s="49" t="str">
        <f t="shared" si="67"/>
        <v/>
      </c>
      <c r="AR565" s="41">
        <f t="shared" ca="1" si="68"/>
        <v>256</v>
      </c>
      <c r="AS565" s="40">
        <f t="shared" ca="1" si="69"/>
        <v>1</v>
      </c>
      <c r="AT565" s="41">
        <f ca="1">1200*LOG(AS565,2)</f>
        <v>0</v>
      </c>
      <c r="AU565" s="41">
        <f ca="1">MOD(AT565,1200)</f>
        <v>0</v>
      </c>
      <c r="AV565" s="42">
        <f ca="1">AS565</f>
        <v>1</v>
      </c>
      <c r="AW565" s="47" t="str">
        <f>LEFT(AQ565,1)</f>
        <v/>
      </c>
      <c r="AX565" s="47" t="e">
        <f>RIGHT(AQ565,1)-4</f>
        <v>#VALUE!</v>
      </c>
      <c r="AY565" s="47">
        <f t="shared" ref="AY565:AY597" si="83">LEN(SUBSTITUTE($AQ565,"b",""))-LEN(SUBSTITUTE($AQ565,"#",""))</f>
        <v>0</v>
      </c>
      <c r="AZ565" s="47">
        <f t="shared" ref="AZ565:AZ597" si="84">LEN(SUBSTITUTE($AQ565,".",""))-LEN(SUBSTITUTE($AQ565,"'",""))</f>
        <v>0</v>
      </c>
      <c r="BA565" s="47" t="e">
        <f t="shared" ref="BA565:BA597" si="85">FIND("[",$AQ565)</f>
        <v>#VALUE!</v>
      </c>
      <c r="BB565" s="47" t="e">
        <f t="shared" ref="BB565:BB597" si="86">FIND("/",$AQ565)</f>
        <v>#VALUE!</v>
      </c>
      <c r="BC565" s="47" t="e">
        <f t="shared" ref="BC565:BC597" si="87">FIND("]",$AQ565)</f>
        <v>#VALUE!</v>
      </c>
      <c r="BD565" s="47" t="e">
        <f>MATCH($AW565,NoteCommaRef!$B$4:$B$10,0)</f>
        <v>#N/A</v>
      </c>
      <c r="BE565" s="47">
        <f>MATCH($BG565,NoteCommaRef!$H$4:$H$1000,0)</f>
        <v>10</v>
      </c>
      <c r="BF565" s="47">
        <f>MATCH($BH565,NoteCommaRef!$H$4:$H$1000,0)</f>
        <v>10</v>
      </c>
      <c r="BG565" s="47">
        <f t="shared" si="70"/>
        <v>1</v>
      </c>
      <c r="BH565" s="47">
        <f t="shared" si="71"/>
        <v>1</v>
      </c>
      <c r="BI565" s="48">
        <f ca="1">IF(ISNA($BD565),1,OFFSET(NoteCommaRef!$E$3,$BD565,0))</f>
        <v>1</v>
      </c>
      <c r="BJ565" s="48">
        <f t="shared" si="72"/>
        <v>1</v>
      </c>
      <c r="BK565" s="48">
        <f t="shared" si="73"/>
        <v>1</v>
      </c>
      <c r="BL565" s="48">
        <f t="shared" si="74"/>
        <v>1</v>
      </c>
      <c r="BM565" s="48">
        <f ca="1">IF(ISNA($BE565),1,OFFSET(NoteCommaRef!$K$3,$BE565,0))</f>
        <v>1</v>
      </c>
      <c r="BN565" s="48">
        <f ca="1">IF(ISNA($BF565),1,OFFSET(NoteCommaRef!$K$3,$BF565,0))</f>
        <v>1</v>
      </c>
    </row>
    <row r="566" spans="2:66" x14ac:dyDescent="0.2">
      <c r="C566" s="1" t="str">
        <f t="shared" si="65"/>
        <v/>
      </c>
      <c r="D566" s="1" t="str">
        <f t="shared" si="66"/>
        <v/>
      </c>
      <c r="E566" s="1" t="str">
        <f t="shared" si="75"/>
        <v/>
      </c>
      <c r="F566" s="32" t="str">
        <f t="shared" si="76"/>
        <v/>
      </c>
      <c r="G566" s="1" t="str">
        <f t="shared" si="77"/>
        <v/>
      </c>
      <c r="H566" s="1" t="str">
        <f t="shared" si="78"/>
        <v/>
      </c>
      <c r="I566" s="1" t="str">
        <f t="shared" si="79"/>
        <v/>
      </c>
      <c r="J566" s="1" t="str">
        <f t="shared" si="80"/>
        <v/>
      </c>
      <c r="K566" s="1" t="str">
        <f t="shared" si="81"/>
        <v/>
      </c>
      <c r="L566" s="1" t="str">
        <f ca="1">IF(COUNTBLANK($D566),"",IF(COUNTBLANK($AG566),OFFSET(ChannelSetup!$E$4,0,$D566-1),$AG566))</f>
        <v/>
      </c>
      <c r="M566" s="1" t="str">
        <f t="shared" si="82"/>
        <v/>
      </c>
      <c r="O566" s="32">
        <f t="shared" si="21"/>
        <v>6</v>
      </c>
      <c r="P566" s="32">
        <f t="shared" si="22"/>
        <v>1</v>
      </c>
      <c r="Q566" s="32">
        <f t="shared" si="23"/>
        <v>1</v>
      </c>
      <c r="R566" s="32">
        <f t="shared" si="24"/>
        <v>1</v>
      </c>
      <c r="S566" s="32">
        <f t="shared" si="25"/>
        <v>1</v>
      </c>
      <c r="T566" s="32">
        <f t="shared" si="26"/>
        <v>1</v>
      </c>
      <c r="U566" s="32">
        <f t="shared" si="27"/>
        <v>1</v>
      </c>
      <c r="V566" s="32">
        <f t="shared" si="28"/>
        <v>1</v>
      </c>
      <c r="W566" s="32">
        <f t="shared" si="29"/>
        <v>1</v>
      </c>
      <c r="X566" s="32">
        <f t="shared" si="30"/>
        <v>1</v>
      </c>
      <c r="Y566" s="32">
        <f t="shared" si="31"/>
        <v>1</v>
      </c>
      <c r="Z566" s="32">
        <f t="shared" si="32"/>
        <v>1</v>
      </c>
      <c r="AB566" s="101" t="s">
        <v>127</v>
      </c>
      <c r="AC566" s="51"/>
      <c r="AD566" s="51"/>
      <c r="AE566" s="63"/>
      <c r="AF566" s="64"/>
      <c r="AG566" s="63"/>
      <c r="AH566" s="64"/>
      <c r="AI566" s="63"/>
      <c r="AJ566" s="64"/>
      <c r="AK566" s="62"/>
      <c r="AL566" s="62"/>
      <c r="AM566" s="51"/>
      <c r="AP566" s="39" t="str">
        <f>IF(OR(ISNA(BE566),ISNA(BF566)),"ERR","")</f>
        <v/>
      </c>
      <c r="AQ566" s="49" t="str">
        <f t="shared" si="67"/>
        <v/>
      </c>
      <c r="AR566" s="41">
        <f t="shared" ca="1" si="68"/>
        <v>256</v>
      </c>
      <c r="AS566" s="40">
        <f t="shared" ca="1" si="69"/>
        <v>1</v>
      </c>
      <c r="AT566" s="41">
        <f ca="1">1200*LOG(AS566,2)</f>
        <v>0</v>
      </c>
      <c r="AU566" s="41">
        <f ca="1">MOD(AT566,1200)</f>
        <v>0</v>
      </c>
      <c r="AV566" s="42">
        <f ca="1">AS566</f>
        <v>1</v>
      </c>
      <c r="AW566" s="47" t="str">
        <f>LEFT(AQ566,1)</f>
        <v/>
      </c>
      <c r="AX566" s="47" t="e">
        <f>RIGHT(AQ566,1)-4</f>
        <v>#VALUE!</v>
      </c>
      <c r="AY566" s="47">
        <f t="shared" si="83"/>
        <v>0</v>
      </c>
      <c r="AZ566" s="47">
        <f t="shared" si="84"/>
        <v>0</v>
      </c>
      <c r="BA566" s="47" t="e">
        <f t="shared" si="85"/>
        <v>#VALUE!</v>
      </c>
      <c r="BB566" s="47" t="e">
        <f t="shared" si="86"/>
        <v>#VALUE!</v>
      </c>
      <c r="BC566" s="47" t="e">
        <f t="shared" si="87"/>
        <v>#VALUE!</v>
      </c>
      <c r="BD566" s="47" t="e">
        <f>MATCH($AW566,NoteCommaRef!$B$4:$B$10,0)</f>
        <v>#N/A</v>
      </c>
      <c r="BE566" s="47">
        <f>MATCH($BG566,NoteCommaRef!$H$4:$H$1000,0)</f>
        <v>10</v>
      </c>
      <c r="BF566" s="47">
        <f>MATCH($BH566,NoteCommaRef!$H$4:$H$1000,0)</f>
        <v>10</v>
      </c>
      <c r="BG566" s="47">
        <f t="shared" si="70"/>
        <v>1</v>
      </c>
      <c r="BH566" s="47">
        <f t="shared" si="71"/>
        <v>1</v>
      </c>
      <c r="BI566" s="48">
        <f ca="1">IF(ISNA($BD566),1,OFFSET(NoteCommaRef!$E$3,$BD566,0))</f>
        <v>1</v>
      </c>
      <c r="BJ566" s="48">
        <f t="shared" si="72"/>
        <v>1</v>
      </c>
      <c r="BK566" s="48">
        <f t="shared" si="73"/>
        <v>1</v>
      </c>
      <c r="BL566" s="48">
        <f t="shared" si="74"/>
        <v>1</v>
      </c>
      <c r="BM566" s="48">
        <f ca="1">IF(ISNA($BE566),1,OFFSET(NoteCommaRef!$K$3,$BE566,0))</f>
        <v>1</v>
      </c>
      <c r="BN566" s="48">
        <f ca="1">IF(ISNA($BF566),1,OFFSET(NoteCommaRef!$K$3,$BF566,0))</f>
        <v>1</v>
      </c>
    </row>
    <row r="567" spans="2:66" x14ac:dyDescent="0.2">
      <c r="C567" s="1" t="str">
        <f t="shared" si="65"/>
        <v/>
      </c>
      <c r="D567" s="1" t="str">
        <f t="shared" si="66"/>
        <v/>
      </c>
      <c r="E567" s="1" t="str">
        <f t="shared" si="75"/>
        <v/>
      </c>
      <c r="F567" s="32" t="str">
        <f t="shared" si="76"/>
        <v/>
      </c>
      <c r="G567" s="1" t="str">
        <f t="shared" si="77"/>
        <v/>
      </c>
      <c r="H567" s="1" t="str">
        <f t="shared" si="78"/>
        <v/>
      </c>
      <c r="I567" s="1" t="str">
        <f t="shared" si="79"/>
        <v/>
      </c>
      <c r="J567" s="1" t="str">
        <f t="shared" si="80"/>
        <v/>
      </c>
      <c r="K567" s="1" t="str">
        <f t="shared" si="81"/>
        <v/>
      </c>
      <c r="L567" s="1" t="str">
        <f ca="1">IF(COUNTBLANK($D567),"",IF(COUNTBLANK($AG567),OFFSET(ChannelSetup!$E$4,0,$D567-1),$AG567))</f>
        <v/>
      </c>
      <c r="M567" s="1" t="str">
        <f t="shared" si="82"/>
        <v/>
      </c>
      <c r="O567" s="32">
        <f t="shared" si="21"/>
        <v>6</v>
      </c>
      <c r="P567" s="32">
        <f t="shared" si="22"/>
        <v>1</v>
      </c>
      <c r="Q567" s="32">
        <f t="shared" si="23"/>
        <v>1</v>
      </c>
      <c r="R567" s="32">
        <f t="shared" si="24"/>
        <v>1</v>
      </c>
      <c r="S567" s="32">
        <f t="shared" si="25"/>
        <v>1</v>
      </c>
      <c r="T567" s="32">
        <f t="shared" si="26"/>
        <v>1</v>
      </c>
      <c r="U567" s="32">
        <f t="shared" si="27"/>
        <v>1</v>
      </c>
      <c r="V567" s="32">
        <f t="shared" si="28"/>
        <v>1</v>
      </c>
      <c r="W567" s="32">
        <f t="shared" si="29"/>
        <v>1</v>
      </c>
      <c r="X567" s="32">
        <f t="shared" si="30"/>
        <v>1</v>
      </c>
      <c r="Y567" s="32">
        <f t="shared" si="31"/>
        <v>1</v>
      </c>
      <c r="Z567" s="32">
        <f t="shared" si="32"/>
        <v>1</v>
      </c>
      <c r="AB567" s="101" t="s">
        <v>128</v>
      </c>
      <c r="AC567" s="51"/>
      <c r="AD567" s="51"/>
      <c r="AE567" s="63"/>
      <c r="AF567" s="64"/>
      <c r="AG567" s="63"/>
      <c r="AH567" s="64"/>
      <c r="AI567" s="63"/>
      <c r="AJ567" s="64"/>
      <c r="AK567" s="62"/>
      <c r="AL567" s="62"/>
      <c r="AM567" s="51"/>
      <c r="AP567" s="39" t="str">
        <f>IF(OR(ISNA(BE567),ISNA(BF567)),"ERR","")</f>
        <v/>
      </c>
      <c r="AQ567" s="49" t="str">
        <f t="shared" si="67"/>
        <v/>
      </c>
      <c r="AR567" s="41">
        <f t="shared" ca="1" si="68"/>
        <v>256</v>
      </c>
      <c r="AS567" s="40">
        <f t="shared" ca="1" si="69"/>
        <v>1</v>
      </c>
      <c r="AT567" s="41">
        <f ca="1">1200*LOG(AS567,2)</f>
        <v>0</v>
      </c>
      <c r="AU567" s="41">
        <f ca="1">MOD(AT567,1200)</f>
        <v>0</v>
      </c>
      <c r="AV567" s="42">
        <f ca="1">AS567</f>
        <v>1</v>
      </c>
      <c r="AW567" s="47" t="str">
        <f>LEFT(AQ567,1)</f>
        <v/>
      </c>
      <c r="AX567" s="47" t="e">
        <f>RIGHT(AQ567,1)-4</f>
        <v>#VALUE!</v>
      </c>
      <c r="AY567" s="47">
        <f t="shared" si="83"/>
        <v>0</v>
      </c>
      <c r="AZ567" s="47">
        <f t="shared" si="84"/>
        <v>0</v>
      </c>
      <c r="BA567" s="47" t="e">
        <f t="shared" si="85"/>
        <v>#VALUE!</v>
      </c>
      <c r="BB567" s="47" t="e">
        <f t="shared" si="86"/>
        <v>#VALUE!</v>
      </c>
      <c r="BC567" s="47" t="e">
        <f t="shared" si="87"/>
        <v>#VALUE!</v>
      </c>
      <c r="BD567" s="47" t="e">
        <f>MATCH($AW567,NoteCommaRef!$B$4:$B$10,0)</f>
        <v>#N/A</v>
      </c>
      <c r="BE567" s="47">
        <f>MATCH($BG567,NoteCommaRef!$H$4:$H$1000,0)</f>
        <v>10</v>
      </c>
      <c r="BF567" s="47">
        <f>MATCH($BH567,NoteCommaRef!$H$4:$H$1000,0)</f>
        <v>10</v>
      </c>
      <c r="BG567" s="47">
        <f t="shared" si="70"/>
        <v>1</v>
      </c>
      <c r="BH567" s="47">
        <f t="shared" si="71"/>
        <v>1</v>
      </c>
      <c r="BI567" s="48">
        <f ca="1">IF(ISNA($BD567),1,OFFSET(NoteCommaRef!$E$3,$BD567,0))</f>
        <v>1</v>
      </c>
      <c r="BJ567" s="48">
        <f t="shared" si="72"/>
        <v>1</v>
      </c>
      <c r="BK567" s="48">
        <f t="shared" si="73"/>
        <v>1</v>
      </c>
      <c r="BL567" s="48">
        <f t="shared" si="74"/>
        <v>1</v>
      </c>
      <c r="BM567" s="48">
        <f ca="1">IF(ISNA($BE567),1,OFFSET(NoteCommaRef!$K$3,$BE567,0))</f>
        <v>1</v>
      </c>
      <c r="BN567" s="48">
        <f ca="1">IF(ISNA($BF567),1,OFFSET(NoteCommaRef!$K$3,$BF567,0))</f>
        <v>1</v>
      </c>
    </row>
    <row r="568" spans="2:66" x14ac:dyDescent="0.2">
      <c r="C568" s="1" t="str">
        <f t="shared" si="65"/>
        <v/>
      </c>
      <c r="D568" s="1" t="str">
        <f t="shared" si="66"/>
        <v/>
      </c>
      <c r="E568" s="1" t="str">
        <f t="shared" si="75"/>
        <v/>
      </c>
      <c r="F568" s="32" t="str">
        <f t="shared" si="76"/>
        <v/>
      </c>
      <c r="G568" s="1" t="str">
        <f t="shared" si="77"/>
        <v/>
      </c>
      <c r="H568" s="1" t="str">
        <f t="shared" si="78"/>
        <v/>
      </c>
      <c r="I568" s="1" t="str">
        <f t="shared" si="79"/>
        <v/>
      </c>
      <c r="J568" s="1" t="str">
        <f t="shared" si="80"/>
        <v/>
      </c>
      <c r="K568" s="1" t="str">
        <f t="shared" si="81"/>
        <v/>
      </c>
      <c r="L568" s="1" t="str">
        <f ca="1">IF(COUNTBLANK($D568),"",IF(COUNTBLANK($AG568),OFFSET(ChannelSetup!$E$4,0,$D568-1),$AG568))</f>
        <v/>
      </c>
      <c r="M568" s="1" t="str">
        <f t="shared" si="82"/>
        <v/>
      </c>
      <c r="O568" s="32">
        <f t="shared" si="21"/>
        <v>6</v>
      </c>
      <c r="P568" s="32">
        <f t="shared" si="22"/>
        <v>1</v>
      </c>
      <c r="Q568" s="32">
        <f t="shared" si="23"/>
        <v>1</v>
      </c>
      <c r="R568" s="32">
        <f t="shared" si="24"/>
        <v>1</v>
      </c>
      <c r="S568" s="32">
        <f t="shared" si="25"/>
        <v>1</v>
      </c>
      <c r="T568" s="32">
        <f t="shared" si="26"/>
        <v>1</v>
      </c>
      <c r="U568" s="32">
        <f t="shared" si="27"/>
        <v>1</v>
      </c>
      <c r="V568" s="32">
        <f t="shared" si="28"/>
        <v>1</v>
      </c>
      <c r="W568" s="32">
        <f t="shared" si="29"/>
        <v>1</v>
      </c>
      <c r="X568" s="32">
        <f t="shared" si="30"/>
        <v>1</v>
      </c>
      <c r="Y568" s="32">
        <f t="shared" si="31"/>
        <v>1</v>
      </c>
      <c r="Z568" s="32">
        <f t="shared" si="32"/>
        <v>1</v>
      </c>
      <c r="AB568" s="66"/>
      <c r="AC568" s="51"/>
      <c r="AD568" s="51"/>
      <c r="AE568" s="63"/>
      <c r="AF568" s="64"/>
      <c r="AG568" s="63"/>
      <c r="AH568" s="64"/>
      <c r="AI568" s="63"/>
      <c r="AJ568" s="64"/>
      <c r="AK568" s="62"/>
      <c r="AL568" s="62"/>
      <c r="AM568" s="51"/>
      <c r="AP568" s="39" t="str">
        <f>IF(OR(ISNA(BE568),ISNA(BF568)),"ERR","")</f>
        <v/>
      </c>
      <c r="AQ568" s="49" t="str">
        <f t="shared" si="67"/>
        <v/>
      </c>
      <c r="AR568" s="41">
        <f t="shared" ca="1" si="68"/>
        <v>256</v>
      </c>
      <c r="AS568" s="40">
        <f t="shared" ca="1" si="69"/>
        <v>1</v>
      </c>
      <c r="AT568" s="41">
        <f ca="1">1200*LOG(AS568,2)</f>
        <v>0</v>
      </c>
      <c r="AU568" s="41">
        <f ca="1">MOD(AT568,1200)</f>
        <v>0</v>
      </c>
      <c r="AV568" s="42">
        <f ca="1">AS568</f>
        <v>1</v>
      </c>
      <c r="AW568" s="47" t="str">
        <f>LEFT(AQ568,1)</f>
        <v/>
      </c>
      <c r="AX568" s="47" t="e">
        <f>RIGHT(AQ568,1)-4</f>
        <v>#VALUE!</v>
      </c>
      <c r="AY568" s="47">
        <f t="shared" si="83"/>
        <v>0</v>
      </c>
      <c r="AZ568" s="47">
        <f t="shared" si="84"/>
        <v>0</v>
      </c>
      <c r="BA568" s="47" t="e">
        <f t="shared" si="85"/>
        <v>#VALUE!</v>
      </c>
      <c r="BB568" s="47" t="e">
        <f t="shared" si="86"/>
        <v>#VALUE!</v>
      </c>
      <c r="BC568" s="47" t="e">
        <f t="shared" si="87"/>
        <v>#VALUE!</v>
      </c>
      <c r="BD568" s="47" t="e">
        <f>MATCH($AW568,NoteCommaRef!$B$4:$B$10,0)</f>
        <v>#N/A</v>
      </c>
      <c r="BE568" s="47">
        <f>MATCH($BG568,NoteCommaRef!$H$4:$H$1000,0)</f>
        <v>10</v>
      </c>
      <c r="BF568" s="47">
        <f>MATCH($BH568,NoteCommaRef!$H$4:$H$1000,0)</f>
        <v>10</v>
      </c>
      <c r="BG568" s="47">
        <f t="shared" si="70"/>
        <v>1</v>
      </c>
      <c r="BH568" s="47">
        <f t="shared" si="71"/>
        <v>1</v>
      </c>
      <c r="BI568" s="48">
        <f ca="1">IF(ISNA($BD568),1,OFFSET(NoteCommaRef!$E$3,$BD568,0))</f>
        <v>1</v>
      </c>
      <c r="BJ568" s="48">
        <f t="shared" si="72"/>
        <v>1</v>
      </c>
      <c r="BK568" s="48">
        <f t="shared" si="73"/>
        <v>1</v>
      </c>
      <c r="BL568" s="48">
        <f t="shared" si="74"/>
        <v>1</v>
      </c>
      <c r="BM568" s="48">
        <f ca="1">IF(ISNA($BE568),1,OFFSET(NoteCommaRef!$K$3,$BE568,0))</f>
        <v>1</v>
      </c>
      <c r="BN568" s="48">
        <f ca="1">IF(ISNA($BF568),1,OFFSET(NoteCommaRef!$K$3,$BF568,0))</f>
        <v>1</v>
      </c>
    </row>
    <row r="569" spans="2:66" x14ac:dyDescent="0.2">
      <c r="C569" s="1" t="str">
        <f t="shared" si="65"/>
        <v/>
      </c>
      <c r="D569" s="1">
        <f t="shared" si="66"/>
        <v>2</v>
      </c>
      <c r="E569" s="1">
        <f t="shared" si="75"/>
        <v>0.2</v>
      </c>
      <c r="F569" s="32">
        <f t="shared" ca="1" si="76"/>
        <v>64</v>
      </c>
      <c r="G569" s="1" t="str">
        <f t="shared" si="77"/>
        <v/>
      </c>
      <c r="H569" s="1">
        <f t="shared" si="78"/>
        <v>20</v>
      </c>
      <c r="I569" s="1">
        <f t="shared" si="79"/>
        <v>1</v>
      </c>
      <c r="J569" s="1" t="str">
        <f t="shared" si="80"/>
        <v/>
      </c>
      <c r="K569" s="1" t="str">
        <f t="shared" si="81"/>
        <v/>
      </c>
      <c r="L569" s="1">
        <f ca="1">IF(COUNTBLANK($D569),"",IF(COUNTBLANK($AG569),OFFSET(ChannelSetup!$E$4,0,$D569-1),$AG569))</f>
        <v>0</v>
      </c>
      <c r="M569" s="1" t="str">
        <f t="shared" si="82"/>
        <v/>
      </c>
      <c r="O569" s="32">
        <f t="shared" si="21"/>
        <v>6</v>
      </c>
      <c r="P569" s="32">
        <f t="shared" si="22"/>
        <v>1.0249999999999999</v>
      </c>
      <c r="Q569" s="32">
        <f t="shared" si="23"/>
        <v>1</v>
      </c>
      <c r="R569" s="32">
        <f t="shared" si="24"/>
        <v>1</v>
      </c>
      <c r="S569" s="32">
        <f t="shared" si="25"/>
        <v>1</v>
      </c>
      <c r="T569" s="32">
        <f t="shared" si="26"/>
        <v>1</v>
      </c>
      <c r="U569" s="32">
        <f t="shared" si="27"/>
        <v>1</v>
      </c>
      <c r="V569" s="32">
        <f t="shared" si="28"/>
        <v>1</v>
      </c>
      <c r="W569" s="32">
        <f t="shared" si="29"/>
        <v>1</v>
      </c>
      <c r="X569" s="32">
        <f t="shared" si="30"/>
        <v>1</v>
      </c>
      <c r="Y569" s="32">
        <f t="shared" si="31"/>
        <v>1</v>
      </c>
      <c r="Z569" s="32">
        <f t="shared" si="32"/>
        <v>1</v>
      </c>
      <c r="AB569" s="101" t="s">
        <v>141</v>
      </c>
      <c r="AC569" s="51">
        <v>2</v>
      </c>
      <c r="AD569" s="51">
        <v>0.2</v>
      </c>
      <c r="AE569" s="63" t="s">
        <v>293</v>
      </c>
      <c r="AF569" s="64"/>
      <c r="AG569" s="63">
        <v>0</v>
      </c>
      <c r="AH569" s="64"/>
      <c r="AI569" s="102">
        <v>20</v>
      </c>
      <c r="AJ569" s="64"/>
      <c r="AK569" s="62"/>
      <c r="AL569" s="62"/>
      <c r="AM569" s="51"/>
      <c r="AP569" s="39" t="str">
        <f t="shared" ref="AP569:AP595" si="88">IF(OR(ISNA(BE569),ISNA(BF569)),"ERR","")</f>
        <v/>
      </c>
      <c r="AQ569" s="49" t="str">
        <f t="shared" si="67"/>
        <v>C2</v>
      </c>
      <c r="AR569" s="41">
        <f t="shared" ca="1" si="68"/>
        <v>64</v>
      </c>
      <c r="AS569" s="40">
        <f t="shared" ca="1" si="69"/>
        <v>0.25</v>
      </c>
      <c r="AT569" s="41">
        <f t="shared" ref="AT569:AT595" ca="1" si="89">1200*LOG(AS569,2)</f>
        <v>-2400</v>
      </c>
      <c r="AU569" s="41">
        <f t="shared" ref="AU569:AU595" ca="1" si="90">MOD(AT569,1200)</f>
        <v>0</v>
      </c>
      <c r="AV569" s="42">
        <f t="shared" ref="AV569:AV595" ca="1" si="91">AS569</f>
        <v>0.25</v>
      </c>
      <c r="AW569" s="47" t="str">
        <f t="shared" ref="AW569:AW595" si="92">LEFT(AQ569,1)</f>
        <v>C</v>
      </c>
      <c r="AX569" s="47">
        <f t="shared" ref="AX569:AX595" si="93">RIGHT(AQ569,1)-4</f>
        <v>-2</v>
      </c>
      <c r="AY569" s="47">
        <f t="shared" si="83"/>
        <v>0</v>
      </c>
      <c r="AZ569" s="47">
        <f t="shared" si="84"/>
        <v>0</v>
      </c>
      <c r="BA569" s="47" t="e">
        <f t="shared" si="85"/>
        <v>#VALUE!</v>
      </c>
      <c r="BB569" s="47" t="e">
        <f t="shared" si="86"/>
        <v>#VALUE!</v>
      </c>
      <c r="BC569" s="47" t="e">
        <f t="shared" si="87"/>
        <v>#VALUE!</v>
      </c>
      <c r="BD569" s="47">
        <f>MATCH($AW569,NoteCommaRef!$B$4:$B$10,0)</f>
        <v>2</v>
      </c>
      <c r="BE569" s="47">
        <f>MATCH($BG569,NoteCommaRef!$H$4:$H$1000,0)</f>
        <v>10</v>
      </c>
      <c r="BF569" s="47">
        <f>MATCH($BH569,NoteCommaRef!$H$4:$H$1000,0)</f>
        <v>10</v>
      </c>
      <c r="BG569" s="47">
        <f t="shared" si="70"/>
        <v>1</v>
      </c>
      <c r="BH569" s="47">
        <f t="shared" si="71"/>
        <v>1</v>
      </c>
      <c r="BI569" s="48">
        <f ca="1">IF(ISNA($BD569),1,OFFSET(NoteCommaRef!$E$3,$BD569,0))</f>
        <v>1</v>
      </c>
      <c r="BJ569" s="48">
        <f t="shared" si="72"/>
        <v>0.25</v>
      </c>
      <c r="BK569" s="48">
        <f t="shared" si="73"/>
        <v>1</v>
      </c>
      <c r="BL569" s="48">
        <f t="shared" si="74"/>
        <v>1</v>
      </c>
      <c r="BM569" s="48">
        <f ca="1">IF(ISNA($BE569),1,OFFSET(NoteCommaRef!$K$3,$BE569,0))</f>
        <v>1</v>
      </c>
      <c r="BN569" s="48">
        <f ca="1">IF(ISNA($BF569),1,OFFSET(NoteCommaRef!$K$3,$BF569,0))</f>
        <v>1</v>
      </c>
    </row>
    <row r="570" spans="2:66" x14ac:dyDescent="0.2">
      <c r="C570" s="1" t="str">
        <f t="shared" si="65"/>
        <v/>
      </c>
      <c r="D570" s="1">
        <f t="shared" si="66"/>
        <v>3</v>
      </c>
      <c r="E570" s="1">
        <f t="shared" si="75"/>
        <v>0.2</v>
      </c>
      <c r="F570" s="32">
        <f t="shared" ca="1" si="76"/>
        <v>64</v>
      </c>
      <c r="G570" s="1" t="str">
        <f t="shared" si="77"/>
        <v/>
      </c>
      <c r="H570" s="1">
        <f t="shared" si="78"/>
        <v>20</v>
      </c>
      <c r="I570" s="1">
        <f t="shared" si="79"/>
        <v>1</v>
      </c>
      <c r="J570" s="1" t="str">
        <f t="shared" si="80"/>
        <v/>
      </c>
      <c r="K570" s="1" t="str">
        <f t="shared" si="81"/>
        <v/>
      </c>
      <c r="L570" s="1">
        <f ca="1">IF(COUNTBLANK($D570),"",IF(COUNTBLANK($AG570),OFFSET(ChannelSetup!$E$4,0,$D570-1),$AG570))</f>
        <v>0</v>
      </c>
      <c r="M570" s="1" t="str">
        <f t="shared" si="82"/>
        <v/>
      </c>
      <c r="O570" s="32">
        <f t="shared" si="21"/>
        <v>6</v>
      </c>
      <c r="P570" s="32">
        <f t="shared" si="22"/>
        <v>1.0249999999999999</v>
      </c>
      <c r="Q570" s="32">
        <f t="shared" si="23"/>
        <v>1.0249999999999999</v>
      </c>
      <c r="R570" s="32">
        <f t="shared" si="24"/>
        <v>1</v>
      </c>
      <c r="S570" s="32">
        <f t="shared" si="25"/>
        <v>1</v>
      </c>
      <c r="T570" s="32">
        <f t="shared" si="26"/>
        <v>1</v>
      </c>
      <c r="U570" s="32">
        <f t="shared" si="27"/>
        <v>1</v>
      </c>
      <c r="V570" s="32">
        <f t="shared" si="28"/>
        <v>1</v>
      </c>
      <c r="W570" s="32">
        <f t="shared" si="29"/>
        <v>1</v>
      </c>
      <c r="X570" s="32">
        <f t="shared" si="30"/>
        <v>1</v>
      </c>
      <c r="Y570" s="32">
        <f t="shared" si="31"/>
        <v>1</v>
      </c>
      <c r="Z570" s="32">
        <f t="shared" si="32"/>
        <v>1</v>
      </c>
      <c r="AB570" s="66" t="s">
        <v>142</v>
      </c>
      <c r="AC570" s="52">
        <f>AC569+1</f>
        <v>3</v>
      </c>
      <c r="AD570" s="52">
        <f>AD569</f>
        <v>0.2</v>
      </c>
      <c r="AE570" s="63" t="s">
        <v>293</v>
      </c>
      <c r="AF570" s="64"/>
      <c r="AG570" s="63">
        <v>0</v>
      </c>
      <c r="AH570" s="64"/>
      <c r="AI570" s="102">
        <v>20</v>
      </c>
      <c r="AJ570" s="64"/>
      <c r="AK570" s="62"/>
      <c r="AL570" s="62"/>
      <c r="AM570" s="51"/>
      <c r="AP570" s="39" t="str">
        <f t="shared" si="88"/>
        <v/>
      </c>
      <c r="AQ570" s="49" t="str">
        <f t="shared" si="67"/>
        <v>C2</v>
      </c>
      <c r="AR570" s="41">
        <f t="shared" ca="1" si="68"/>
        <v>64</v>
      </c>
      <c r="AS570" s="40">
        <f t="shared" ca="1" si="69"/>
        <v>0.25</v>
      </c>
      <c r="AT570" s="41">
        <f t="shared" ca="1" si="89"/>
        <v>-2400</v>
      </c>
      <c r="AU570" s="41">
        <f t="shared" ca="1" si="90"/>
        <v>0</v>
      </c>
      <c r="AV570" s="42">
        <f t="shared" ca="1" si="91"/>
        <v>0.25</v>
      </c>
      <c r="AW570" s="47" t="str">
        <f t="shared" si="92"/>
        <v>C</v>
      </c>
      <c r="AX570" s="47">
        <f t="shared" si="93"/>
        <v>-2</v>
      </c>
      <c r="AY570" s="47">
        <f t="shared" si="83"/>
        <v>0</v>
      </c>
      <c r="AZ570" s="47">
        <f t="shared" si="84"/>
        <v>0</v>
      </c>
      <c r="BA570" s="47" t="e">
        <f t="shared" si="85"/>
        <v>#VALUE!</v>
      </c>
      <c r="BB570" s="47" t="e">
        <f t="shared" si="86"/>
        <v>#VALUE!</v>
      </c>
      <c r="BC570" s="47" t="e">
        <f t="shared" si="87"/>
        <v>#VALUE!</v>
      </c>
      <c r="BD570" s="47">
        <f>MATCH($AW570,NoteCommaRef!$B$4:$B$10,0)</f>
        <v>2</v>
      </c>
      <c r="BE570" s="47">
        <f>MATCH($BG570,NoteCommaRef!$H$4:$H$1000,0)</f>
        <v>10</v>
      </c>
      <c r="BF570" s="47">
        <f>MATCH($BH570,NoteCommaRef!$H$4:$H$1000,0)</f>
        <v>10</v>
      </c>
      <c r="BG570" s="47">
        <f t="shared" si="70"/>
        <v>1</v>
      </c>
      <c r="BH570" s="47">
        <f t="shared" si="71"/>
        <v>1</v>
      </c>
      <c r="BI570" s="48">
        <f ca="1">IF(ISNA($BD570),1,OFFSET(NoteCommaRef!$E$3,$BD570,0))</f>
        <v>1</v>
      </c>
      <c r="BJ570" s="48">
        <f t="shared" si="72"/>
        <v>0.25</v>
      </c>
      <c r="BK570" s="48">
        <f t="shared" si="73"/>
        <v>1</v>
      </c>
      <c r="BL570" s="48">
        <f t="shared" si="74"/>
        <v>1</v>
      </c>
      <c r="BM570" s="48">
        <f ca="1">IF(ISNA($BE570),1,OFFSET(NoteCommaRef!$K$3,$BE570,0))</f>
        <v>1</v>
      </c>
      <c r="BN570" s="48">
        <f ca="1">IF(ISNA($BF570),1,OFFSET(NoteCommaRef!$K$3,$BF570,0))</f>
        <v>1</v>
      </c>
    </row>
    <row r="571" spans="2:66" x14ac:dyDescent="0.2">
      <c r="C571" s="1" t="str">
        <f t="shared" si="65"/>
        <v/>
      </c>
      <c r="D571" s="1">
        <f t="shared" si="66"/>
        <v>4</v>
      </c>
      <c r="E571" s="1">
        <f t="shared" si="75"/>
        <v>0.2</v>
      </c>
      <c r="F571" s="32">
        <f t="shared" ca="1" si="76"/>
        <v>64</v>
      </c>
      <c r="G571" s="1" t="str">
        <f t="shared" si="77"/>
        <v/>
      </c>
      <c r="H571" s="1">
        <f t="shared" si="78"/>
        <v>20</v>
      </c>
      <c r="I571" s="1">
        <f t="shared" si="79"/>
        <v>1</v>
      </c>
      <c r="J571" s="1" t="str">
        <f t="shared" si="80"/>
        <v/>
      </c>
      <c r="K571" s="1" t="str">
        <f t="shared" si="81"/>
        <v/>
      </c>
      <c r="L571" s="1">
        <f ca="1">IF(COUNTBLANK($D571),"",IF(COUNTBLANK($AG571),OFFSET(ChannelSetup!$E$4,0,$D571-1),$AG571))</f>
        <v>0</v>
      </c>
      <c r="M571" s="1" t="str">
        <f t="shared" si="82"/>
        <v/>
      </c>
      <c r="O571" s="32">
        <f t="shared" si="21"/>
        <v>6</v>
      </c>
      <c r="P571" s="32">
        <f t="shared" si="22"/>
        <v>1.0249999999999999</v>
      </c>
      <c r="Q571" s="32">
        <f t="shared" si="23"/>
        <v>1.0249999999999999</v>
      </c>
      <c r="R571" s="32">
        <f t="shared" si="24"/>
        <v>1.0249999999999999</v>
      </c>
      <c r="S571" s="32">
        <f t="shared" si="25"/>
        <v>1</v>
      </c>
      <c r="T571" s="32">
        <f t="shared" si="26"/>
        <v>1</v>
      </c>
      <c r="U571" s="32">
        <f t="shared" si="27"/>
        <v>1</v>
      </c>
      <c r="V571" s="32">
        <f t="shared" si="28"/>
        <v>1</v>
      </c>
      <c r="W571" s="32">
        <f t="shared" si="29"/>
        <v>1</v>
      </c>
      <c r="X571" s="32">
        <f t="shared" si="30"/>
        <v>1</v>
      </c>
      <c r="Y571" s="32">
        <f t="shared" si="31"/>
        <v>1</v>
      </c>
      <c r="Z571" s="32">
        <f t="shared" si="32"/>
        <v>1</v>
      </c>
      <c r="AB571" s="66" t="s">
        <v>143</v>
      </c>
      <c r="AC571" s="52">
        <f t="shared" ref="AC571:AC579" si="94">AC570+1</f>
        <v>4</v>
      </c>
      <c r="AD571" s="52">
        <f t="shared" ref="AD571:AD579" si="95">AD570</f>
        <v>0.2</v>
      </c>
      <c r="AE571" s="63" t="s">
        <v>293</v>
      </c>
      <c r="AF571" s="64"/>
      <c r="AG571" s="63">
        <v>0</v>
      </c>
      <c r="AH571" s="64"/>
      <c r="AI571" s="102">
        <v>20</v>
      </c>
      <c r="AJ571" s="64"/>
      <c r="AK571" s="62"/>
      <c r="AL571" s="62"/>
      <c r="AM571" s="51"/>
      <c r="AP571" s="39" t="str">
        <f t="shared" si="88"/>
        <v/>
      </c>
      <c r="AQ571" s="49" t="str">
        <f t="shared" si="67"/>
        <v>C2</v>
      </c>
      <c r="AR571" s="41">
        <f t="shared" ca="1" si="68"/>
        <v>64</v>
      </c>
      <c r="AS571" s="40">
        <f t="shared" ca="1" si="69"/>
        <v>0.25</v>
      </c>
      <c r="AT571" s="41">
        <f t="shared" ca="1" si="89"/>
        <v>-2400</v>
      </c>
      <c r="AU571" s="41">
        <f t="shared" ca="1" si="90"/>
        <v>0</v>
      </c>
      <c r="AV571" s="42">
        <f t="shared" ca="1" si="91"/>
        <v>0.25</v>
      </c>
      <c r="AW571" s="47" t="str">
        <f t="shared" si="92"/>
        <v>C</v>
      </c>
      <c r="AX571" s="47">
        <f t="shared" si="93"/>
        <v>-2</v>
      </c>
      <c r="AY571" s="47">
        <f t="shared" si="83"/>
        <v>0</v>
      </c>
      <c r="AZ571" s="47">
        <f t="shared" si="84"/>
        <v>0</v>
      </c>
      <c r="BA571" s="47" t="e">
        <f t="shared" si="85"/>
        <v>#VALUE!</v>
      </c>
      <c r="BB571" s="47" t="e">
        <f t="shared" si="86"/>
        <v>#VALUE!</v>
      </c>
      <c r="BC571" s="47" t="e">
        <f t="shared" si="87"/>
        <v>#VALUE!</v>
      </c>
      <c r="BD571" s="47">
        <f>MATCH($AW571,NoteCommaRef!$B$4:$B$10,0)</f>
        <v>2</v>
      </c>
      <c r="BE571" s="47">
        <f>MATCH($BG571,NoteCommaRef!$H$4:$H$1000,0)</f>
        <v>10</v>
      </c>
      <c r="BF571" s="47">
        <f>MATCH($BH571,NoteCommaRef!$H$4:$H$1000,0)</f>
        <v>10</v>
      </c>
      <c r="BG571" s="47">
        <f t="shared" si="70"/>
        <v>1</v>
      </c>
      <c r="BH571" s="47">
        <f t="shared" si="71"/>
        <v>1</v>
      </c>
      <c r="BI571" s="48">
        <f ca="1">IF(ISNA($BD571),1,OFFSET(NoteCommaRef!$E$3,$BD571,0))</f>
        <v>1</v>
      </c>
      <c r="BJ571" s="48">
        <f t="shared" si="72"/>
        <v>0.25</v>
      </c>
      <c r="BK571" s="48">
        <f t="shared" si="73"/>
        <v>1</v>
      </c>
      <c r="BL571" s="48">
        <f t="shared" si="74"/>
        <v>1</v>
      </c>
      <c r="BM571" s="48">
        <f ca="1">IF(ISNA($BE571),1,OFFSET(NoteCommaRef!$K$3,$BE571,0))</f>
        <v>1</v>
      </c>
      <c r="BN571" s="48">
        <f ca="1">IF(ISNA($BF571),1,OFFSET(NoteCommaRef!$K$3,$BF571,0))</f>
        <v>1</v>
      </c>
    </row>
    <row r="572" spans="2:66" x14ac:dyDescent="0.2">
      <c r="C572" s="1" t="str">
        <f t="shared" si="65"/>
        <v/>
      </c>
      <c r="D572" s="1">
        <f t="shared" si="66"/>
        <v>5</v>
      </c>
      <c r="E572" s="1">
        <f t="shared" si="75"/>
        <v>0.2</v>
      </c>
      <c r="F572" s="32">
        <f t="shared" ca="1" si="76"/>
        <v>512</v>
      </c>
      <c r="G572" s="1" t="str">
        <f t="shared" si="77"/>
        <v/>
      </c>
      <c r="H572" s="1">
        <f t="shared" si="78"/>
        <v>20</v>
      </c>
      <c r="I572" s="1">
        <f t="shared" si="79"/>
        <v>1</v>
      </c>
      <c r="J572" s="1" t="str">
        <f t="shared" si="80"/>
        <v/>
      </c>
      <c r="K572" s="1" t="str">
        <f t="shared" si="81"/>
        <v/>
      </c>
      <c r="L572" s="1">
        <f ca="1">IF(COUNTBLANK($D572),"",IF(COUNTBLANK($AG572),OFFSET(ChannelSetup!$E$4,0,$D572-1),$AG572))</f>
        <v>0</v>
      </c>
      <c r="M572" s="1" t="str">
        <f t="shared" si="82"/>
        <v/>
      </c>
      <c r="O572" s="32">
        <f t="shared" si="21"/>
        <v>6</v>
      </c>
      <c r="P572" s="32">
        <f t="shared" si="22"/>
        <v>1.0249999999999999</v>
      </c>
      <c r="Q572" s="32">
        <f t="shared" si="23"/>
        <v>1.0249999999999999</v>
      </c>
      <c r="R572" s="32">
        <f t="shared" si="24"/>
        <v>1.0249999999999999</v>
      </c>
      <c r="S572" s="32">
        <f t="shared" si="25"/>
        <v>1.0249999999999999</v>
      </c>
      <c r="T572" s="32">
        <f t="shared" si="26"/>
        <v>1</v>
      </c>
      <c r="U572" s="32">
        <f t="shared" si="27"/>
        <v>1</v>
      </c>
      <c r="V572" s="32">
        <f t="shared" si="28"/>
        <v>1</v>
      </c>
      <c r="W572" s="32">
        <f t="shared" si="29"/>
        <v>1</v>
      </c>
      <c r="X572" s="32">
        <f t="shared" si="30"/>
        <v>1</v>
      </c>
      <c r="Y572" s="32">
        <f t="shared" si="31"/>
        <v>1</v>
      </c>
      <c r="Z572" s="32">
        <f t="shared" si="32"/>
        <v>1</v>
      </c>
      <c r="AB572" s="66" t="s">
        <v>148</v>
      </c>
      <c r="AC572" s="52">
        <f t="shared" si="94"/>
        <v>5</v>
      </c>
      <c r="AD572" s="52">
        <f t="shared" si="95"/>
        <v>0.2</v>
      </c>
      <c r="AE572" s="63" t="s">
        <v>294</v>
      </c>
      <c r="AF572" s="64"/>
      <c r="AG572" s="63">
        <v>0</v>
      </c>
      <c r="AH572" s="64"/>
      <c r="AI572" s="102">
        <v>20</v>
      </c>
      <c r="AJ572" s="64"/>
      <c r="AK572" s="62"/>
      <c r="AL572" s="62"/>
      <c r="AM572" s="51"/>
      <c r="AP572" s="39" t="str">
        <f t="shared" si="88"/>
        <v/>
      </c>
      <c r="AQ572" s="49" t="str">
        <f t="shared" si="67"/>
        <v>C5</v>
      </c>
      <c r="AR572" s="41">
        <f t="shared" ca="1" si="68"/>
        <v>512</v>
      </c>
      <c r="AS572" s="40">
        <f t="shared" ca="1" si="69"/>
        <v>2</v>
      </c>
      <c r="AT572" s="41">
        <f t="shared" ca="1" si="89"/>
        <v>1200</v>
      </c>
      <c r="AU572" s="41">
        <f t="shared" ca="1" si="90"/>
        <v>0</v>
      </c>
      <c r="AV572" s="42">
        <f t="shared" ca="1" si="91"/>
        <v>2</v>
      </c>
      <c r="AW572" s="47" t="str">
        <f t="shared" si="92"/>
        <v>C</v>
      </c>
      <c r="AX572" s="47">
        <f t="shared" si="93"/>
        <v>1</v>
      </c>
      <c r="AY572" s="47">
        <f t="shared" si="83"/>
        <v>0</v>
      </c>
      <c r="AZ572" s="47">
        <f t="shared" si="84"/>
        <v>0</v>
      </c>
      <c r="BA572" s="47" t="e">
        <f t="shared" si="85"/>
        <v>#VALUE!</v>
      </c>
      <c r="BB572" s="47" t="e">
        <f t="shared" si="86"/>
        <v>#VALUE!</v>
      </c>
      <c r="BC572" s="47" t="e">
        <f t="shared" si="87"/>
        <v>#VALUE!</v>
      </c>
      <c r="BD572" s="47">
        <f>MATCH($AW572,NoteCommaRef!$B$4:$B$10,0)</f>
        <v>2</v>
      </c>
      <c r="BE572" s="47">
        <f>MATCH($BG572,NoteCommaRef!$H$4:$H$1000,0)</f>
        <v>10</v>
      </c>
      <c r="BF572" s="47">
        <f>MATCH($BH572,NoteCommaRef!$H$4:$H$1000,0)</f>
        <v>10</v>
      </c>
      <c r="BG572" s="47">
        <f t="shared" si="70"/>
        <v>1</v>
      </c>
      <c r="BH572" s="47">
        <f t="shared" si="71"/>
        <v>1</v>
      </c>
      <c r="BI572" s="48">
        <f ca="1">IF(ISNA($BD572),1,OFFSET(NoteCommaRef!$E$3,$BD572,0))</f>
        <v>1</v>
      </c>
      <c r="BJ572" s="48">
        <f t="shared" si="72"/>
        <v>2</v>
      </c>
      <c r="BK572" s="48">
        <f t="shared" si="73"/>
        <v>1</v>
      </c>
      <c r="BL572" s="48">
        <f t="shared" si="74"/>
        <v>1</v>
      </c>
      <c r="BM572" s="48">
        <f ca="1">IF(ISNA($BE572),1,OFFSET(NoteCommaRef!$K$3,$BE572,0))</f>
        <v>1</v>
      </c>
      <c r="BN572" s="48">
        <f ca="1">IF(ISNA($BF572),1,OFFSET(NoteCommaRef!$K$3,$BF572,0))</f>
        <v>1</v>
      </c>
    </row>
    <row r="573" spans="2:66" x14ac:dyDescent="0.2">
      <c r="C573" s="1" t="str">
        <f t="shared" si="65"/>
        <v/>
      </c>
      <c r="D573" s="1">
        <f t="shared" si="66"/>
        <v>6</v>
      </c>
      <c r="E573" s="1">
        <f t="shared" si="75"/>
        <v>0.2</v>
      </c>
      <c r="F573" s="32">
        <f t="shared" ca="1" si="76"/>
        <v>512</v>
      </c>
      <c r="G573" s="1" t="str">
        <f t="shared" si="77"/>
        <v/>
      </c>
      <c r="H573" s="1">
        <f t="shared" si="78"/>
        <v>20</v>
      </c>
      <c r="I573" s="1">
        <f t="shared" si="79"/>
        <v>1</v>
      </c>
      <c r="J573" s="1" t="str">
        <f t="shared" si="80"/>
        <v/>
      </c>
      <c r="K573" s="1" t="str">
        <f t="shared" si="81"/>
        <v/>
      </c>
      <c r="L573" s="1">
        <f ca="1">IF(COUNTBLANK($D573),"",IF(COUNTBLANK($AG573),OFFSET(ChannelSetup!$E$4,0,$D573-1),$AG573))</f>
        <v>0</v>
      </c>
      <c r="M573" s="1" t="str">
        <f t="shared" si="82"/>
        <v/>
      </c>
      <c r="O573" s="32">
        <f t="shared" si="21"/>
        <v>6</v>
      </c>
      <c r="P573" s="32">
        <f t="shared" si="22"/>
        <v>1.0249999999999999</v>
      </c>
      <c r="Q573" s="32">
        <f t="shared" si="23"/>
        <v>1.0249999999999999</v>
      </c>
      <c r="R573" s="32">
        <f t="shared" si="24"/>
        <v>1.0249999999999999</v>
      </c>
      <c r="S573" s="32">
        <f t="shared" si="25"/>
        <v>1.0249999999999999</v>
      </c>
      <c r="T573" s="32">
        <f t="shared" si="26"/>
        <v>1.0249999999999999</v>
      </c>
      <c r="U573" s="32">
        <f t="shared" si="27"/>
        <v>1</v>
      </c>
      <c r="V573" s="32">
        <f t="shared" si="28"/>
        <v>1</v>
      </c>
      <c r="W573" s="32">
        <f t="shared" si="29"/>
        <v>1</v>
      </c>
      <c r="X573" s="32">
        <f t="shared" si="30"/>
        <v>1</v>
      </c>
      <c r="Y573" s="32">
        <f t="shared" si="31"/>
        <v>1</v>
      </c>
      <c r="Z573" s="32">
        <f t="shared" si="32"/>
        <v>1</v>
      </c>
      <c r="AB573" s="66" t="s">
        <v>149</v>
      </c>
      <c r="AC573" s="52">
        <f t="shared" si="94"/>
        <v>6</v>
      </c>
      <c r="AD573" s="52">
        <f t="shared" si="95"/>
        <v>0.2</v>
      </c>
      <c r="AE573" s="63" t="s">
        <v>294</v>
      </c>
      <c r="AF573" s="64"/>
      <c r="AG573" s="63">
        <v>0</v>
      </c>
      <c r="AH573" s="64"/>
      <c r="AI573" s="102">
        <v>20</v>
      </c>
      <c r="AJ573" s="64"/>
      <c r="AK573" s="62"/>
      <c r="AL573" s="62"/>
      <c r="AM573" s="51"/>
      <c r="AP573" s="39" t="str">
        <f t="shared" si="88"/>
        <v/>
      </c>
      <c r="AQ573" s="49" t="str">
        <f t="shared" si="67"/>
        <v>C5</v>
      </c>
      <c r="AR573" s="41">
        <f t="shared" ca="1" si="68"/>
        <v>512</v>
      </c>
      <c r="AS573" s="40">
        <f t="shared" ca="1" si="69"/>
        <v>2</v>
      </c>
      <c r="AT573" s="41">
        <f t="shared" ca="1" si="89"/>
        <v>1200</v>
      </c>
      <c r="AU573" s="41">
        <f t="shared" ca="1" si="90"/>
        <v>0</v>
      </c>
      <c r="AV573" s="42">
        <f t="shared" ca="1" si="91"/>
        <v>2</v>
      </c>
      <c r="AW573" s="47" t="str">
        <f t="shared" si="92"/>
        <v>C</v>
      </c>
      <c r="AX573" s="47">
        <f t="shared" si="93"/>
        <v>1</v>
      </c>
      <c r="AY573" s="47">
        <f t="shared" si="83"/>
        <v>0</v>
      </c>
      <c r="AZ573" s="47">
        <f t="shared" si="84"/>
        <v>0</v>
      </c>
      <c r="BA573" s="47" t="e">
        <f t="shared" si="85"/>
        <v>#VALUE!</v>
      </c>
      <c r="BB573" s="47" t="e">
        <f t="shared" si="86"/>
        <v>#VALUE!</v>
      </c>
      <c r="BC573" s="47" t="e">
        <f t="shared" si="87"/>
        <v>#VALUE!</v>
      </c>
      <c r="BD573" s="47">
        <f>MATCH($AW573,NoteCommaRef!$B$4:$B$10,0)</f>
        <v>2</v>
      </c>
      <c r="BE573" s="47">
        <f>MATCH($BG573,NoteCommaRef!$H$4:$H$1000,0)</f>
        <v>10</v>
      </c>
      <c r="BF573" s="47">
        <f>MATCH($BH573,NoteCommaRef!$H$4:$H$1000,0)</f>
        <v>10</v>
      </c>
      <c r="BG573" s="47">
        <f t="shared" si="70"/>
        <v>1</v>
      </c>
      <c r="BH573" s="47">
        <f t="shared" si="71"/>
        <v>1</v>
      </c>
      <c r="BI573" s="48">
        <f ca="1">IF(ISNA($BD573),1,OFFSET(NoteCommaRef!$E$3,$BD573,0))</f>
        <v>1</v>
      </c>
      <c r="BJ573" s="48">
        <f t="shared" si="72"/>
        <v>2</v>
      </c>
      <c r="BK573" s="48">
        <f t="shared" si="73"/>
        <v>1</v>
      </c>
      <c r="BL573" s="48">
        <f t="shared" si="74"/>
        <v>1</v>
      </c>
      <c r="BM573" s="48">
        <f ca="1">IF(ISNA($BE573),1,OFFSET(NoteCommaRef!$K$3,$BE573,0))</f>
        <v>1</v>
      </c>
      <c r="BN573" s="48">
        <f ca="1">IF(ISNA($BF573),1,OFFSET(NoteCommaRef!$K$3,$BF573,0))</f>
        <v>1</v>
      </c>
    </row>
    <row r="574" spans="2:66" x14ac:dyDescent="0.2">
      <c r="C574" s="1" t="str">
        <f t="shared" si="65"/>
        <v/>
      </c>
      <c r="D574" s="1">
        <f t="shared" si="66"/>
        <v>7</v>
      </c>
      <c r="E574" s="1">
        <f t="shared" si="75"/>
        <v>0.2</v>
      </c>
      <c r="F574" s="32">
        <f t="shared" ca="1" si="76"/>
        <v>512</v>
      </c>
      <c r="G574" s="1" t="str">
        <f t="shared" si="77"/>
        <v/>
      </c>
      <c r="H574" s="1">
        <f t="shared" si="78"/>
        <v>20</v>
      </c>
      <c r="I574" s="1">
        <f t="shared" si="79"/>
        <v>1</v>
      </c>
      <c r="J574" s="1" t="str">
        <f t="shared" si="80"/>
        <v/>
      </c>
      <c r="K574" s="1" t="str">
        <f t="shared" si="81"/>
        <v/>
      </c>
      <c r="L574" s="1">
        <f ca="1">IF(COUNTBLANK($D574),"",IF(COUNTBLANK($AG574),OFFSET(ChannelSetup!$E$4,0,$D574-1),$AG574))</f>
        <v>0</v>
      </c>
      <c r="M574" s="1" t="str">
        <f t="shared" si="82"/>
        <v/>
      </c>
      <c r="O574" s="32">
        <f t="shared" si="21"/>
        <v>6</v>
      </c>
      <c r="P574" s="32">
        <f t="shared" si="22"/>
        <v>1.0249999999999999</v>
      </c>
      <c r="Q574" s="32">
        <f t="shared" si="23"/>
        <v>1.0249999999999999</v>
      </c>
      <c r="R574" s="32">
        <f t="shared" si="24"/>
        <v>1.0249999999999999</v>
      </c>
      <c r="S574" s="32">
        <f t="shared" si="25"/>
        <v>1.0249999999999999</v>
      </c>
      <c r="T574" s="32">
        <f t="shared" si="26"/>
        <v>1.0249999999999999</v>
      </c>
      <c r="U574" s="32">
        <f t="shared" si="27"/>
        <v>1.0249999999999999</v>
      </c>
      <c r="V574" s="32">
        <f t="shared" si="28"/>
        <v>1</v>
      </c>
      <c r="W574" s="32">
        <f t="shared" si="29"/>
        <v>1</v>
      </c>
      <c r="X574" s="32">
        <f t="shared" si="30"/>
        <v>1</v>
      </c>
      <c r="Y574" s="32">
        <f t="shared" si="31"/>
        <v>1</v>
      </c>
      <c r="Z574" s="32">
        <f t="shared" si="32"/>
        <v>1</v>
      </c>
      <c r="AB574" s="66" t="s">
        <v>150</v>
      </c>
      <c r="AC574" s="52">
        <f t="shared" si="94"/>
        <v>7</v>
      </c>
      <c r="AD574" s="52">
        <f t="shared" si="95"/>
        <v>0.2</v>
      </c>
      <c r="AE574" s="63" t="s">
        <v>294</v>
      </c>
      <c r="AF574" s="64"/>
      <c r="AG574" s="63">
        <v>0</v>
      </c>
      <c r="AH574" s="64"/>
      <c r="AI574" s="102">
        <v>20</v>
      </c>
      <c r="AJ574" s="64"/>
      <c r="AK574" s="62"/>
      <c r="AL574" s="62"/>
      <c r="AM574" s="51"/>
      <c r="AP574" s="39" t="str">
        <f t="shared" si="88"/>
        <v/>
      </c>
      <c r="AQ574" s="49" t="str">
        <f t="shared" si="67"/>
        <v>C5</v>
      </c>
      <c r="AR574" s="41">
        <f t="shared" ca="1" si="68"/>
        <v>512</v>
      </c>
      <c r="AS574" s="40">
        <f t="shared" ca="1" si="69"/>
        <v>2</v>
      </c>
      <c r="AT574" s="41">
        <f t="shared" ca="1" si="89"/>
        <v>1200</v>
      </c>
      <c r="AU574" s="41">
        <f t="shared" ca="1" si="90"/>
        <v>0</v>
      </c>
      <c r="AV574" s="42">
        <f t="shared" ca="1" si="91"/>
        <v>2</v>
      </c>
      <c r="AW574" s="47" t="str">
        <f t="shared" si="92"/>
        <v>C</v>
      </c>
      <c r="AX574" s="47">
        <f t="shared" si="93"/>
        <v>1</v>
      </c>
      <c r="AY574" s="47">
        <f t="shared" si="83"/>
        <v>0</v>
      </c>
      <c r="AZ574" s="47">
        <f t="shared" si="84"/>
        <v>0</v>
      </c>
      <c r="BA574" s="47" t="e">
        <f t="shared" si="85"/>
        <v>#VALUE!</v>
      </c>
      <c r="BB574" s="47" t="e">
        <f t="shared" si="86"/>
        <v>#VALUE!</v>
      </c>
      <c r="BC574" s="47" t="e">
        <f t="shared" si="87"/>
        <v>#VALUE!</v>
      </c>
      <c r="BD574" s="47">
        <f>MATCH($AW574,NoteCommaRef!$B$4:$B$10,0)</f>
        <v>2</v>
      </c>
      <c r="BE574" s="47">
        <f>MATCH($BG574,NoteCommaRef!$H$4:$H$1000,0)</f>
        <v>10</v>
      </c>
      <c r="BF574" s="47">
        <f>MATCH($BH574,NoteCommaRef!$H$4:$H$1000,0)</f>
        <v>10</v>
      </c>
      <c r="BG574" s="47">
        <f t="shared" si="70"/>
        <v>1</v>
      </c>
      <c r="BH574" s="47">
        <f t="shared" si="71"/>
        <v>1</v>
      </c>
      <c r="BI574" s="48">
        <f ca="1">IF(ISNA($BD574),1,OFFSET(NoteCommaRef!$E$3,$BD574,0))</f>
        <v>1</v>
      </c>
      <c r="BJ574" s="48">
        <f t="shared" si="72"/>
        <v>2</v>
      </c>
      <c r="BK574" s="48">
        <f t="shared" si="73"/>
        <v>1</v>
      </c>
      <c r="BL574" s="48">
        <f t="shared" si="74"/>
        <v>1</v>
      </c>
      <c r="BM574" s="48">
        <f ca="1">IF(ISNA($BE574),1,OFFSET(NoteCommaRef!$K$3,$BE574,0))</f>
        <v>1</v>
      </c>
      <c r="BN574" s="48">
        <f ca="1">IF(ISNA($BF574),1,OFFSET(NoteCommaRef!$K$3,$BF574,0))</f>
        <v>1</v>
      </c>
    </row>
    <row r="575" spans="2:66" x14ac:dyDescent="0.2">
      <c r="C575" s="1" t="str">
        <f t="shared" ref="C575:C638" si="96">IF(COUNTBLANK($AM575),"",$AM575)</f>
        <v/>
      </c>
      <c r="D575" s="1">
        <f t="shared" ref="D575:D638" si="97">IF(COUNTBLANK($AC575),"",$AC575)</f>
        <v>8</v>
      </c>
      <c r="E575" s="1">
        <f t="shared" si="75"/>
        <v>0.2</v>
      </c>
      <c r="F575" s="32">
        <f t="shared" ca="1" si="76"/>
        <v>192</v>
      </c>
      <c r="G575" s="1" t="str">
        <f t="shared" si="77"/>
        <v/>
      </c>
      <c r="H575" s="1">
        <f t="shared" si="78"/>
        <v>20</v>
      </c>
      <c r="I575" s="1">
        <f t="shared" si="79"/>
        <v>1</v>
      </c>
      <c r="J575" s="1" t="str">
        <f t="shared" si="80"/>
        <v/>
      </c>
      <c r="K575" s="1" t="str">
        <f t="shared" si="81"/>
        <v/>
      </c>
      <c r="L575" s="1">
        <f ca="1">IF(COUNTBLANK($D575),"",IF(COUNTBLANK($AG575),OFFSET(ChannelSetup!$E$4,0,$D575-1),$AG575))</f>
        <v>0</v>
      </c>
      <c r="M575" s="1" t="str">
        <f t="shared" si="82"/>
        <v/>
      </c>
      <c r="O575" s="32">
        <f t="shared" si="21"/>
        <v>6</v>
      </c>
      <c r="P575" s="32">
        <f t="shared" si="22"/>
        <v>1.0249999999999999</v>
      </c>
      <c r="Q575" s="32">
        <f t="shared" si="23"/>
        <v>1.0249999999999999</v>
      </c>
      <c r="R575" s="32">
        <f t="shared" si="24"/>
        <v>1.0249999999999999</v>
      </c>
      <c r="S575" s="32">
        <f t="shared" si="25"/>
        <v>1.0249999999999999</v>
      </c>
      <c r="T575" s="32">
        <f t="shared" si="26"/>
        <v>1.0249999999999999</v>
      </c>
      <c r="U575" s="32">
        <f t="shared" si="27"/>
        <v>1.0249999999999999</v>
      </c>
      <c r="V575" s="32">
        <f t="shared" si="28"/>
        <v>1.0249999999999999</v>
      </c>
      <c r="W575" s="32">
        <f t="shared" si="29"/>
        <v>1</v>
      </c>
      <c r="X575" s="32">
        <f t="shared" si="30"/>
        <v>1</v>
      </c>
      <c r="Y575" s="32">
        <f t="shared" si="31"/>
        <v>1</v>
      </c>
      <c r="Z575" s="32">
        <f t="shared" si="32"/>
        <v>1</v>
      </c>
      <c r="AB575" s="101" t="s">
        <v>282</v>
      </c>
      <c r="AC575" s="52">
        <f t="shared" si="94"/>
        <v>8</v>
      </c>
      <c r="AD575" s="52">
        <f t="shared" si="95"/>
        <v>0.2</v>
      </c>
      <c r="AE575" s="63" t="s">
        <v>295</v>
      </c>
      <c r="AF575" s="64"/>
      <c r="AG575" s="63">
        <v>0</v>
      </c>
      <c r="AH575" s="64"/>
      <c r="AI575" s="102">
        <v>20</v>
      </c>
      <c r="AJ575" s="64"/>
      <c r="AK575" s="62"/>
      <c r="AL575" s="62"/>
      <c r="AM575" s="51"/>
      <c r="AP575" s="39" t="str">
        <f t="shared" si="88"/>
        <v/>
      </c>
      <c r="AQ575" s="49" t="str">
        <f t="shared" si="67"/>
        <v>G3</v>
      </c>
      <c r="AR575" s="41">
        <f t="shared" ca="1" si="68"/>
        <v>192</v>
      </c>
      <c r="AS575" s="40">
        <f t="shared" ca="1" si="69"/>
        <v>0.75</v>
      </c>
      <c r="AT575" s="41">
        <f t="shared" ca="1" si="89"/>
        <v>-498.04499913461257</v>
      </c>
      <c r="AU575" s="41">
        <f t="shared" ca="1" si="90"/>
        <v>701.95500086538743</v>
      </c>
      <c r="AV575" s="42">
        <f t="shared" ca="1" si="91"/>
        <v>0.75</v>
      </c>
      <c r="AW575" s="47" t="str">
        <f t="shared" si="92"/>
        <v>G</v>
      </c>
      <c r="AX575" s="47">
        <f t="shared" si="93"/>
        <v>-1</v>
      </c>
      <c r="AY575" s="47">
        <f t="shared" si="83"/>
        <v>0</v>
      </c>
      <c r="AZ575" s="47">
        <f t="shared" si="84"/>
        <v>0</v>
      </c>
      <c r="BA575" s="47" t="e">
        <f t="shared" si="85"/>
        <v>#VALUE!</v>
      </c>
      <c r="BB575" s="47" t="e">
        <f t="shared" si="86"/>
        <v>#VALUE!</v>
      </c>
      <c r="BC575" s="47" t="e">
        <f t="shared" si="87"/>
        <v>#VALUE!</v>
      </c>
      <c r="BD575" s="47">
        <f>MATCH($AW575,NoteCommaRef!$B$4:$B$10,0)</f>
        <v>3</v>
      </c>
      <c r="BE575" s="47">
        <f>MATCH($BG575,NoteCommaRef!$H$4:$H$1000,0)</f>
        <v>10</v>
      </c>
      <c r="BF575" s="47">
        <f>MATCH($BH575,NoteCommaRef!$H$4:$H$1000,0)</f>
        <v>10</v>
      </c>
      <c r="BG575" s="47">
        <f t="shared" si="70"/>
        <v>1</v>
      </c>
      <c r="BH575" s="47">
        <f t="shared" si="71"/>
        <v>1</v>
      </c>
      <c r="BI575" s="48">
        <f ca="1">IF(ISNA($BD575),1,OFFSET(NoteCommaRef!$E$3,$BD575,0))</f>
        <v>1.5</v>
      </c>
      <c r="BJ575" s="48">
        <f t="shared" si="72"/>
        <v>0.5</v>
      </c>
      <c r="BK575" s="48">
        <f t="shared" si="73"/>
        <v>1</v>
      </c>
      <c r="BL575" s="48">
        <f t="shared" si="74"/>
        <v>1</v>
      </c>
      <c r="BM575" s="48">
        <f ca="1">IF(ISNA($BE575),1,OFFSET(NoteCommaRef!$K$3,$BE575,0))</f>
        <v>1</v>
      </c>
      <c r="BN575" s="48">
        <f ca="1">IF(ISNA($BF575),1,OFFSET(NoteCommaRef!$K$3,$BF575,0))</f>
        <v>1</v>
      </c>
    </row>
    <row r="576" spans="2:66" x14ac:dyDescent="0.2">
      <c r="C576" s="1" t="str">
        <f t="shared" si="96"/>
        <v/>
      </c>
      <c r="D576" s="1">
        <f t="shared" si="97"/>
        <v>9</v>
      </c>
      <c r="E576" s="1">
        <f t="shared" si="75"/>
        <v>0.2</v>
      </c>
      <c r="F576" s="32">
        <f t="shared" ca="1" si="76"/>
        <v>320</v>
      </c>
      <c r="G576" s="1" t="str">
        <f t="shared" si="77"/>
        <v/>
      </c>
      <c r="H576" s="1">
        <f t="shared" si="78"/>
        <v>20</v>
      </c>
      <c r="I576" s="1">
        <f t="shared" si="79"/>
        <v>1</v>
      </c>
      <c r="J576" s="1" t="str">
        <f t="shared" si="80"/>
        <v/>
      </c>
      <c r="K576" s="1" t="str">
        <f t="shared" si="81"/>
        <v/>
      </c>
      <c r="L576" s="1">
        <f ca="1">IF(COUNTBLANK($D576),"",IF(COUNTBLANK($AG576),OFFSET(ChannelSetup!$E$4,0,$D576-1),$AG576))</f>
        <v>0</v>
      </c>
      <c r="M576" s="1" t="str">
        <f t="shared" si="82"/>
        <v/>
      </c>
      <c r="O576" s="32">
        <f t="shared" si="21"/>
        <v>6</v>
      </c>
      <c r="P576" s="32">
        <f t="shared" si="22"/>
        <v>1.0249999999999999</v>
      </c>
      <c r="Q576" s="32">
        <f t="shared" si="23"/>
        <v>1.0249999999999999</v>
      </c>
      <c r="R576" s="32">
        <f t="shared" si="24"/>
        <v>1.0249999999999999</v>
      </c>
      <c r="S576" s="32">
        <f t="shared" si="25"/>
        <v>1.0249999999999999</v>
      </c>
      <c r="T576" s="32">
        <f t="shared" si="26"/>
        <v>1.0249999999999999</v>
      </c>
      <c r="U576" s="32">
        <f t="shared" si="27"/>
        <v>1.0249999999999999</v>
      </c>
      <c r="V576" s="32">
        <f t="shared" si="28"/>
        <v>1.0249999999999999</v>
      </c>
      <c r="W576" s="32">
        <f t="shared" si="29"/>
        <v>1.0249999999999999</v>
      </c>
      <c r="X576" s="32">
        <f t="shared" si="30"/>
        <v>1</v>
      </c>
      <c r="Y576" s="32">
        <f t="shared" si="31"/>
        <v>1</v>
      </c>
      <c r="Z576" s="32">
        <f t="shared" si="32"/>
        <v>1</v>
      </c>
      <c r="AB576" s="66" t="s">
        <v>283</v>
      </c>
      <c r="AC576" s="52">
        <f t="shared" si="94"/>
        <v>9</v>
      </c>
      <c r="AD576" s="52">
        <f t="shared" si="95"/>
        <v>0.2</v>
      </c>
      <c r="AE576" s="63" t="s">
        <v>296</v>
      </c>
      <c r="AF576" s="64"/>
      <c r="AG576" s="63">
        <v>0</v>
      </c>
      <c r="AH576" s="64"/>
      <c r="AI576" s="102">
        <v>20</v>
      </c>
      <c r="AJ576" s="64"/>
      <c r="AK576" s="62"/>
      <c r="AL576" s="62"/>
      <c r="AM576" s="51"/>
      <c r="AP576" s="39" t="str">
        <f t="shared" si="88"/>
        <v/>
      </c>
      <c r="AQ576" s="49" t="str">
        <f t="shared" si="67"/>
        <v>E'4</v>
      </c>
      <c r="AR576" s="41">
        <f t="shared" ca="1" si="68"/>
        <v>320</v>
      </c>
      <c r="AS576" s="40">
        <f t="shared" ca="1" si="69"/>
        <v>1.25</v>
      </c>
      <c r="AT576" s="41">
        <f t="shared" ca="1" si="89"/>
        <v>386.31371386483482</v>
      </c>
      <c r="AU576" s="41">
        <f t="shared" ca="1" si="90"/>
        <v>386.31371386483482</v>
      </c>
      <c r="AV576" s="42">
        <f t="shared" ca="1" si="91"/>
        <v>1.25</v>
      </c>
      <c r="AW576" s="47" t="str">
        <f t="shared" si="92"/>
        <v>E</v>
      </c>
      <c r="AX576" s="47">
        <f t="shared" si="93"/>
        <v>0</v>
      </c>
      <c r="AY576" s="47">
        <f t="shared" si="83"/>
        <v>0</v>
      </c>
      <c r="AZ576" s="47">
        <f t="shared" si="84"/>
        <v>1</v>
      </c>
      <c r="BA576" s="47" t="e">
        <f t="shared" si="85"/>
        <v>#VALUE!</v>
      </c>
      <c r="BB576" s="47" t="e">
        <f t="shared" si="86"/>
        <v>#VALUE!</v>
      </c>
      <c r="BC576" s="47" t="e">
        <f t="shared" si="87"/>
        <v>#VALUE!</v>
      </c>
      <c r="BD576" s="47">
        <f>MATCH($AW576,NoteCommaRef!$B$4:$B$10,0)</f>
        <v>6</v>
      </c>
      <c r="BE576" s="47">
        <f>MATCH($BG576,NoteCommaRef!$H$4:$H$1000,0)</f>
        <v>10</v>
      </c>
      <c r="BF576" s="47">
        <f>MATCH($BH576,NoteCommaRef!$H$4:$H$1000,0)</f>
        <v>10</v>
      </c>
      <c r="BG576" s="47">
        <f t="shared" si="70"/>
        <v>1</v>
      </c>
      <c r="BH576" s="47">
        <f t="shared" si="71"/>
        <v>1</v>
      </c>
      <c r="BI576" s="48">
        <f ca="1">IF(ISNA($BD576),1,OFFSET(NoteCommaRef!$E$3,$BD576,0))</f>
        <v>1.265625</v>
      </c>
      <c r="BJ576" s="48">
        <f t="shared" si="72"/>
        <v>1</v>
      </c>
      <c r="BK576" s="48">
        <f t="shared" si="73"/>
        <v>1</v>
      </c>
      <c r="BL576" s="48">
        <f t="shared" si="74"/>
        <v>0.98765432098765427</v>
      </c>
      <c r="BM576" s="48">
        <f ca="1">IF(ISNA($BE576),1,OFFSET(NoteCommaRef!$K$3,$BE576,0))</f>
        <v>1</v>
      </c>
      <c r="BN576" s="48">
        <f ca="1">IF(ISNA($BF576),1,OFFSET(NoteCommaRef!$K$3,$BF576,0))</f>
        <v>1</v>
      </c>
    </row>
    <row r="577" spans="3:66" x14ac:dyDescent="0.2">
      <c r="C577" s="1" t="str">
        <f t="shared" si="96"/>
        <v/>
      </c>
      <c r="D577" s="1">
        <f t="shared" si="97"/>
        <v>10</v>
      </c>
      <c r="E577" s="1">
        <f t="shared" si="75"/>
        <v>0.2</v>
      </c>
      <c r="F577" s="32">
        <f t="shared" ca="1" si="76"/>
        <v>256</v>
      </c>
      <c r="G577" s="1" t="str">
        <f t="shared" si="77"/>
        <v/>
      </c>
      <c r="H577" s="1">
        <f t="shared" si="78"/>
        <v>20</v>
      </c>
      <c r="I577" s="1">
        <f t="shared" si="79"/>
        <v>1</v>
      </c>
      <c r="J577" s="1" t="str">
        <f t="shared" si="80"/>
        <v/>
      </c>
      <c r="K577" s="1" t="str">
        <f t="shared" si="81"/>
        <v/>
      </c>
      <c r="L577" s="1">
        <f ca="1">IF(COUNTBLANK($D577),"",IF(COUNTBLANK($AG577),OFFSET(ChannelSetup!$E$4,0,$D577-1),$AG577))</f>
        <v>0</v>
      </c>
      <c r="M577" s="1" t="str">
        <f t="shared" si="82"/>
        <v/>
      </c>
      <c r="O577" s="32">
        <f t="shared" si="21"/>
        <v>6</v>
      </c>
      <c r="P577" s="32">
        <f t="shared" si="22"/>
        <v>1.0249999999999999</v>
      </c>
      <c r="Q577" s="32">
        <f t="shared" si="23"/>
        <v>1.0249999999999999</v>
      </c>
      <c r="R577" s="32">
        <f t="shared" si="24"/>
        <v>1.0249999999999999</v>
      </c>
      <c r="S577" s="32">
        <f t="shared" si="25"/>
        <v>1.0249999999999999</v>
      </c>
      <c r="T577" s="32">
        <f t="shared" si="26"/>
        <v>1.0249999999999999</v>
      </c>
      <c r="U577" s="32">
        <f t="shared" si="27"/>
        <v>1.0249999999999999</v>
      </c>
      <c r="V577" s="32">
        <f t="shared" si="28"/>
        <v>1.0249999999999999</v>
      </c>
      <c r="W577" s="32">
        <f t="shared" si="29"/>
        <v>1.0249999999999999</v>
      </c>
      <c r="X577" s="32">
        <f t="shared" si="30"/>
        <v>1.0249999999999999</v>
      </c>
      <c r="Y577" s="32">
        <f t="shared" si="31"/>
        <v>1</v>
      </c>
      <c r="Z577" s="32">
        <f t="shared" si="32"/>
        <v>1</v>
      </c>
      <c r="AB577" s="66" t="s">
        <v>58</v>
      </c>
      <c r="AC577" s="52">
        <f t="shared" si="94"/>
        <v>10</v>
      </c>
      <c r="AD577" s="52">
        <f t="shared" si="95"/>
        <v>0.2</v>
      </c>
      <c r="AE577" s="63" t="s">
        <v>69</v>
      </c>
      <c r="AF577" s="64"/>
      <c r="AG577" s="63">
        <v>0</v>
      </c>
      <c r="AH577" s="64"/>
      <c r="AI577" s="102">
        <v>20</v>
      </c>
      <c r="AJ577" s="64"/>
      <c r="AK577" s="62"/>
      <c r="AL577" s="62"/>
      <c r="AM577" s="51"/>
      <c r="AP577" s="39" t="str">
        <f t="shared" si="88"/>
        <v/>
      </c>
      <c r="AQ577" s="49" t="str">
        <f t="shared" si="67"/>
        <v>C4</v>
      </c>
      <c r="AR577" s="41">
        <f t="shared" ca="1" si="68"/>
        <v>256</v>
      </c>
      <c r="AS577" s="40">
        <f t="shared" ca="1" si="69"/>
        <v>1</v>
      </c>
      <c r="AT577" s="41">
        <f t="shared" ca="1" si="89"/>
        <v>0</v>
      </c>
      <c r="AU577" s="41">
        <f t="shared" ca="1" si="90"/>
        <v>0</v>
      </c>
      <c r="AV577" s="42">
        <f t="shared" ca="1" si="91"/>
        <v>1</v>
      </c>
      <c r="AW577" s="47" t="str">
        <f t="shared" si="92"/>
        <v>C</v>
      </c>
      <c r="AX577" s="47">
        <f t="shared" si="93"/>
        <v>0</v>
      </c>
      <c r="AY577" s="47">
        <f t="shared" si="83"/>
        <v>0</v>
      </c>
      <c r="AZ577" s="47">
        <f t="shared" si="84"/>
        <v>0</v>
      </c>
      <c r="BA577" s="47" t="e">
        <f t="shared" si="85"/>
        <v>#VALUE!</v>
      </c>
      <c r="BB577" s="47" t="e">
        <f t="shared" si="86"/>
        <v>#VALUE!</v>
      </c>
      <c r="BC577" s="47" t="e">
        <f t="shared" si="87"/>
        <v>#VALUE!</v>
      </c>
      <c r="BD577" s="47">
        <f>MATCH($AW577,NoteCommaRef!$B$4:$B$10,0)</f>
        <v>2</v>
      </c>
      <c r="BE577" s="47">
        <f>MATCH($BG577,NoteCommaRef!$H$4:$H$1000,0)</f>
        <v>10</v>
      </c>
      <c r="BF577" s="47">
        <f>MATCH($BH577,NoteCommaRef!$H$4:$H$1000,0)</f>
        <v>10</v>
      </c>
      <c r="BG577" s="47">
        <f t="shared" si="70"/>
        <v>1</v>
      </c>
      <c r="BH577" s="47">
        <f t="shared" si="71"/>
        <v>1</v>
      </c>
      <c r="BI577" s="48">
        <f ca="1">IF(ISNA($BD577),1,OFFSET(NoteCommaRef!$E$3,$BD577,0))</f>
        <v>1</v>
      </c>
      <c r="BJ577" s="48">
        <f t="shared" si="72"/>
        <v>1</v>
      </c>
      <c r="BK577" s="48">
        <f t="shared" si="73"/>
        <v>1</v>
      </c>
      <c r="BL577" s="48">
        <f t="shared" si="74"/>
        <v>1</v>
      </c>
      <c r="BM577" s="48">
        <f ca="1">IF(ISNA($BE577),1,OFFSET(NoteCommaRef!$K$3,$BE577,0))</f>
        <v>1</v>
      </c>
      <c r="BN577" s="48">
        <f ca="1">IF(ISNA($BF577),1,OFFSET(NoteCommaRef!$K$3,$BF577,0))</f>
        <v>1</v>
      </c>
    </row>
    <row r="578" spans="3:66" x14ac:dyDescent="0.2">
      <c r="C578" s="1" t="str">
        <f t="shared" si="96"/>
        <v/>
      </c>
      <c r="D578" s="1">
        <f t="shared" si="97"/>
        <v>11</v>
      </c>
      <c r="E578" s="1">
        <f t="shared" si="75"/>
        <v>0.2</v>
      </c>
      <c r="F578" s="32">
        <f t="shared" ca="1" si="76"/>
        <v>1024</v>
      </c>
      <c r="G578" s="1" t="str">
        <f t="shared" si="77"/>
        <v/>
      </c>
      <c r="H578" s="1">
        <f t="shared" si="78"/>
        <v>20</v>
      </c>
      <c r="I578" s="1">
        <f t="shared" si="79"/>
        <v>1</v>
      </c>
      <c r="J578" s="1" t="str">
        <f t="shared" si="80"/>
        <v/>
      </c>
      <c r="K578" s="1" t="str">
        <f t="shared" si="81"/>
        <v/>
      </c>
      <c r="L578" s="1">
        <f ca="1">IF(COUNTBLANK($D578),"",IF(COUNTBLANK($AG578),OFFSET(ChannelSetup!$E$4,0,$D578-1),$AG578))</f>
        <v>0</v>
      </c>
      <c r="M578" s="1" t="str">
        <f t="shared" si="82"/>
        <v/>
      </c>
      <c r="O578" s="32">
        <f t="shared" si="21"/>
        <v>6</v>
      </c>
      <c r="P578" s="32">
        <f t="shared" si="22"/>
        <v>1.0249999999999999</v>
      </c>
      <c r="Q578" s="32">
        <f t="shared" si="23"/>
        <v>1.0249999999999999</v>
      </c>
      <c r="R578" s="32">
        <f t="shared" si="24"/>
        <v>1.0249999999999999</v>
      </c>
      <c r="S578" s="32">
        <f t="shared" si="25"/>
        <v>1.0249999999999999</v>
      </c>
      <c r="T578" s="32">
        <f t="shared" si="26"/>
        <v>1.0249999999999999</v>
      </c>
      <c r="U578" s="32">
        <f t="shared" si="27"/>
        <v>1.0249999999999999</v>
      </c>
      <c r="V578" s="32">
        <f t="shared" si="28"/>
        <v>1.0249999999999999</v>
      </c>
      <c r="W578" s="32">
        <f t="shared" si="29"/>
        <v>1.0249999999999999</v>
      </c>
      <c r="X578" s="32">
        <f t="shared" si="30"/>
        <v>1.0249999999999999</v>
      </c>
      <c r="Y578" s="32">
        <f t="shared" si="31"/>
        <v>1.0249999999999999</v>
      </c>
      <c r="Z578" s="32">
        <f t="shared" si="32"/>
        <v>1</v>
      </c>
      <c r="AB578" s="66" t="s">
        <v>58</v>
      </c>
      <c r="AC578" s="52">
        <f t="shared" si="94"/>
        <v>11</v>
      </c>
      <c r="AD578" s="52">
        <f t="shared" si="95"/>
        <v>0.2</v>
      </c>
      <c r="AE578" s="63" t="s">
        <v>139</v>
      </c>
      <c r="AF578" s="64"/>
      <c r="AG578" s="63">
        <v>0</v>
      </c>
      <c r="AH578" s="64"/>
      <c r="AI578" s="102">
        <v>20</v>
      </c>
      <c r="AJ578" s="64"/>
      <c r="AK578" s="62"/>
      <c r="AL578" s="62"/>
      <c r="AM578" s="51"/>
      <c r="AP578" s="39" t="str">
        <f t="shared" si="88"/>
        <v/>
      </c>
      <c r="AQ578" s="49" t="str">
        <f t="shared" si="67"/>
        <v>C6</v>
      </c>
      <c r="AR578" s="41">
        <f t="shared" ca="1" si="68"/>
        <v>1024</v>
      </c>
      <c r="AS578" s="40">
        <f t="shared" ca="1" si="69"/>
        <v>4</v>
      </c>
      <c r="AT578" s="41">
        <f t="shared" ca="1" si="89"/>
        <v>2400</v>
      </c>
      <c r="AU578" s="41">
        <f t="shared" ca="1" si="90"/>
        <v>0</v>
      </c>
      <c r="AV578" s="42">
        <f t="shared" ca="1" si="91"/>
        <v>4</v>
      </c>
      <c r="AW578" s="47" t="str">
        <f t="shared" si="92"/>
        <v>C</v>
      </c>
      <c r="AX578" s="47">
        <f t="shared" si="93"/>
        <v>2</v>
      </c>
      <c r="AY578" s="47">
        <f t="shared" si="83"/>
        <v>0</v>
      </c>
      <c r="AZ578" s="47">
        <f t="shared" si="84"/>
        <v>0</v>
      </c>
      <c r="BA578" s="47" t="e">
        <f t="shared" si="85"/>
        <v>#VALUE!</v>
      </c>
      <c r="BB578" s="47" t="e">
        <f t="shared" si="86"/>
        <v>#VALUE!</v>
      </c>
      <c r="BC578" s="47" t="e">
        <f t="shared" si="87"/>
        <v>#VALUE!</v>
      </c>
      <c r="BD578" s="47">
        <f>MATCH($AW578,NoteCommaRef!$B$4:$B$10,0)</f>
        <v>2</v>
      </c>
      <c r="BE578" s="47">
        <f>MATCH($BG578,NoteCommaRef!$H$4:$H$1000,0)</f>
        <v>10</v>
      </c>
      <c r="BF578" s="47">
        <f>MATCH($BH578,NoteCommaRef!$H$4:$H$1000,0)</f>
        <v>10</v>
      </c>
      <c r="BG578" s="47">
        <f t="shared" si="70"/>
        <v>1</v>
      </c>
      <c r="BH578" s="47">
        <f t="shared" si="71"/>
        <v>1</v>
      </c>
      <c r="BI578" s="48">
        <f ca="1">IF(ISNA($BD578),1,OFFSET(NoteCommaRef!$E$3,$BD578,0))</f>
        <v>1</v>
      </c>
      <c r="BJ578" s="48">
        <f t="shared" si="72"/>
        <v>4</v>
      </c>
      <c r="BK578" s="48">
        <f t="shared" si="73"/>
        <v>1</v>
      </c>
      <c r="BL578" s="48">
        <f t="shared" si="74"/>
        <v>1</v>
      </c>
      <c r="BM578" s="48">
        <f ca="1">IF(ISNA($BE578),1,OFFSET(NoteCommaRef!$K$3,$BE578,0))</f>
        <v>1</v>
      </c>
      <c r="BN578" s="48">
        <f ca="1">IF(ISNA($BF578),1,OFFSET(NoteCommaRef!$K$3,$BF578,0))</f>
        <v>1</v>
      </c>
    </row>
    <row r="579" spans="3:66" x14ac:dyDescent="0.2">
      <c r="C579" s="1" t="str">
        <f t="shared" si="96"/>
        <v/>
      </c>
      <c r="D579" s="1">
        <f t="shared" si="97"/>
        <v>12</v>
      </c>
      <c r="E579" s="1">
        <f t="shared" si="75"/>
        <v>0.2</v>
      </c>
      <c r="F579" s="32">
        <f t="shared" ca="1" si="76"/>
        <v>1024</v>
      </c>
      <c r="G579" s="1" t="str">
        <f t="shared" si="77"/>
        <v/>
      </c>
      <c r="H579" s="1">
        <f t="shared" si="78"/>
        <v>20</v>
      </c>
      <c r="I579" s="1">
        <f t="shared" si="79"/>
        <v>1</v>
      </c>
      <c r="J579" s="1" t="str">
        <f t="shared" si="80"/>
        <v/>
      </c>
      <c r="K579" s="1" t="str">
        <f t="shared" si="81"/>
        <v/>
      </c>
      <c r="L579" s="1">
        <f ca="1">IF(COUNTBLANK($D579),"",IF(COUNTBLANK($AG579),OFFSET(ChannelSetup!$E$4,0,$D579-1),$AG579))</f>
        <v>0</v>
      </c>
      <c r="M579" s="1" t="str">
        <f t="shared" si="82"/>
        <v/>
      </c>
      <c r="O579" s="32">
        <f t="shared" ref="O579:O642" si="98">O578+IF($D579=O$3,IF(COUNTBLANK($E579),0,$E579/$AD$2),0)</f>
        <v>6</v>
      </c>
      <c r="P579" s="32">
        <f t="shared" ref="P579:P642" si="99">P578+IF($D579=P$3,IF(COUNTBLANK($E579),0,$E579/$AD$2),0)</f>
        <v>1.0249999999999999</v>
      </c>
      <c r="Q579" s="32">
        <f t="shared" ref="Q579:Q642" si="100">Q578+IF($D579=Q$3,IF(COUNTBLANK($E579),0,$E579/$AD$2),0)</f>
        <v>1.0249999999999999</v>
      </c>
      <c r="R579" s="32">
        <f t="shared" ref="R579:R642" si="101">R578+IF($D579=R$3,IF(COUNTBLANK($E579),0,$E579/$AD$2),0)</f>
        <v>1.0249999999999999</v>
      </c>
      <c r="S579" s="32">
        <f t="shared" ref="S579:S642" si="102">S578+IF($D579=S$3,IF(COUNTBLANK($E579),0,$E579/$AD$2),0)</f>
        <v>1.0249999999999999</v>
      </c>
      <c r="T579" s="32">
        <f t="shared" ref="T579:T642" si="103">T578+IF($D579=T$3,IF(COUNTBLANK($E579),0,$E579/$AD$2),0)</f>
        <v>1.0249999999999999</v>
      </c>
      <c r="U579" s="32">
        <f t="shared" ref="U579:U642" si="104">U578+IF($D579=U$3,IF(COUNTBLANK($E579),0,$E579/$AD$2),0)</f>
        <v>1.0249999999999999</v>
      </c>
      <c r="V579" s="32">
        <f t="shared" ref="V579:V642" si="105">V578+IF($D579=V$3,IF(COUNTBLANK($E579),0,$E579/$AD$2),0)</f>
        <v>1.0249999999999999</v>
      </c>
      <c r="W579" s="32">
        <f t="shared" ref="W579:W642" si="106">W578+IF($D579=W$3,IF(COUNTBLANK($E579),0,$E579/$AD$2),0)</f>
        <v>1.0249999999999999</v>
      </c>
      <c r="X579" s="32">
        <f t="shared" ref="X579:X642" si="107">X578+IF($D579=X$3,IF(COUNTBLANK($E579),0,$E579/$AD$2),0)</f>
        <v>1.0249999999999999</v>
      </c>
      <c r="Y579" s="32">
        <f t="shared" ref="Y579:Y642" si="108">Y578+IF($D579=Y$3,IF(COUNTBLANK($E579),0,$E579/$AD$2),0)</f>
        <v>1.0249999999999999</v>
      </c>
      <c r="Z579" s="32">
        <f t="shared" ref="Z579:Z642" si="109">Z578+IF($D579=Z$3,IF(COUNTBLANK($E579),0,$E579/$AD$2),0)</f>
        <v>1.0249999999999999</v>
      </c>
      <c r="AB579" s="66" t="s">
        <v>151</v>
      </c>
      <c r="AC579" s="52">
        <f t="shared" si="94"/>
        <v>12</v>
      </c>
      <c r="AD579" s="52">
        <f t="shared" si="95"/>
        <v>0.2</v>
      </c>
      <c r="AE579" s="63" t="s">
        <v>139</v>
      </c>
      <c r="AF579" s="64"/>
      <c r="AG579" s="63">
        <v>0</v>
      </c>
      <c r="AH579" s="64"/>
      <c r="AI579" s="102">
        <v>20</v>
      </c>
      <c r="AJ579" s="64"/>
      <c r="AK579" s="62"/>
      <c r="AL579" s="62"/>
      <c r="AM579" s="51"/>
      <c r="AP579" s="39" t="str">
        <f t="shared" si="88"/>
        <v/>
      </c>
      <c r="AQ579" s="49" t="str">
        <f t="shared" si="67"/>
        <v>C6</v>
      </c>
      <c r="AR579" s="41">
        <f t="shared" ca="1" si="68"/>
        <v>1024</v>
      </c>
      <c r="AS579" s="40">
        <f t="shared" ca="1" si="69"/>
        <v>4</v>
      </c>
      <c r="AT579" s="41">
        <f t="shared" ca="1" si="89"/>
        <v>2400</v>
      </c>
      <c r="AU579" s="41">
        <f t="shared" ca="1" si="90"/>
        <v>0</v>
      </c>
      <c r="AV579" s="42">
        <f t="shared" ca="1" si="91"/>
        <v>4</v>
      </c>
      <c r="AW579" s="47" t="str">
        <f t="shared" si="92"/>
        <v>C</v>
      </c>
      <c r="AX579" s="47">
        <f t="shared" si="93"/>
        <v>2</v>
      </c>
      <c r="AY579" s="47">
        <f t="shared" si="83"/>
        <v>0</v>
      </c>
      <c r="AZ579" s="47">
        <f t="shared" si="84"/>
        <v>0</v>
      </c>
      <c r="BA579" s="47" t="e">
        <f t="shared" si="85"/>
        <v>#VALUE!</v>
      </c>
      <c r="BB579" s="47" t="e">
        <f t="shared" si="86"/>
        <v>#VALUE!</v>
      </c>
      <c r="BC579" s="47" t="e">
        <f t="shared" si="87"/>
        <v>#VALUE!</v>
      </c>
      <c r="BD579" s="47">
        <f>MATCH($AW579,NoteCommaRef!$B$4:$B$10,0)</f>
        <v>2</v>
      </c>
      <c r="BE579" s="47">
        <f>MATCH($BG579,NoteCommaRef!$H$4:$H$1000,0)</f>
        <v>10</v>
      </c>
      <c r="BF579" s="47">
        <f>MATCH($BH579,NoteCommaRef!$H$4:$H$1000,0)</f>
        <v>10</v>
      </c>
      <c r="BG579" s="47">
        <f t="shared" si="70"/>
        <v>1</v>
      </c>
      <c r="BH579" s="47">
        <f t="shared" si="71"/>
        <v>1</v>
      </c>
      <c r="BI579" s="48">
        <f ca="1">IF(ISNA($BD579),1,OFFSET(NoteCommaRef!$E$3,$BD579,0))</f>
        <v>1</v>
      </c>
      <c r="BJ579" s="48">
        <f t="shared" si="72"/>
        <v>4</v>
      </c>
      <c r="BK579" s="48">
        <f t="shared" si="73"/>
        <v>1</v>
      </c>
      <c r="BL579" s="48">
        <f t="shared" si="74"/>
        <v>1</v>
      </c>
      <c r="BM579" s="48">
        <f ca="1">IF(ISNA($BE579),1,OFFSET(NoteCommaRef!$K$3,$BE579,0))</f>
        <v>1</v>
      </c>
      <c r="BN579" s="48">
        <f ca="1">IF(ISNA($BF579),1,OFFSET(NoteCommaRef!$K$3,$BF579,0))</f>
        <v>1</v>
      </c>
    </row>
    <row r="580" spans="3:66" x14ac:dyDescent="0.2">
      <c r="C580" s="1" t="str">
        <f t="shared" si="96"/>
        <v/>
      </c>
      <c r="D580" s="1" t="str">
        <f t="shared" si="97"/>
        <v/>
      </c>
      <c r="E580" s="1" t="str">
        <f t="shared" si="75"/>
        <v/>
      </c>
      <c r="F580" s="32" t="str">
        <f t="shared" si="76"/>
        <v/>
      </c>
      <c r="G580" s="1" t="str">
        <f t="shared" si="77"/>
        <v/>
      </c>
      <c r="H580" s="1" t="str">
        <f t="shared" si="78"/>
        <v/>
      </c>
      <c r="I580" s="1" t="str">
        <f t="shared" si="79"/>
        <v/>
      </c>
      <c r="J580" s="1" t="str">
        <f t="shared" si="80"/>
        <v/>
      </c>
      <c r="K580" s="1" t="str">
        <f t="shared" si="81"/>
        <v/>
      </c>
      <c r="L580" s="1" t="str">
        <f ca="1">IF(COUNTBLANK($D580),"",IF(COUNTBLANK($AG580),OFFSET(ChannelSetup!$E$4,0,$D580-1),$AG580))</f>
        <v/>
      </c>
      <c r="M580" s="1" t="str">
        <f t="shared" si="82"/>
        <v/>
      </c>
      <c r="O580" s="32">
        <f t="shared" si="98"/>
        <v>6</v>
      </c>
      <c r="P580" s="32">
        <f t="shared" si="99"/>
        <v>1.0249999999999999</v>
      </c>
      <c r="Q580" s="32">
        <f t="shared" si="100"/>
        <v>1.0249999999999999</v>
      </c>
      <c r="R580" s="32">
        <f t="shared" si="101"/>
        <v>1.0249999999999999</v>
      </c>
      <c r="S580" s="32">
        <f t="shared" si="102"/>
        <v>1.0249999999999999</v>
      </c>
      <c r="T580" s="32">
        <f t="shared" si="103"/>
        <v>1.0249999999999999</v>
      </c>
      <c r="U580" s="32">
        <f t="shared" si="104"/>
        <v>1.0249999999999999</v>
      </c>
      <c r="V580" s="32">
        <f t="shared" si="105"/>
        <v>1.0249999999999999</v>
      </c>
      <c r="W580" s="32">
        <f t="shared" si="106"/>
        <v>1.0249999999999999</v>
      </c>
      <c r="X580" s="32">
        <f t="shared" si="107"/>
        <v>1.0249999999999999</v>
      </c>
      <c r="Y580" s="32">
        <f t="shared" si="108"/>
        <v>1.0249999999999999</v>
      </c>
      <c r="Z580" s="32">
        <f t="shared" si="109"/>
        <v>1.0249999999999999</v>
      </c>
      <c r="AB580" s="66"/>
      <c r="AC580" s="51"/>
      <c r="AD580" s="51"/>
      <c r="AE580" s="63"/>
      <c r="AF580" s="64"/>
      <c r="AG580" s="63"/>
      <c r="AH580" s="64"/>
      <c r="AI580" s="63"/>
      <c r="AJ580" s="64"/>
      <c r="AK580" s="62"/>
      <c r="AL580" s="62"/>
      <c r="AM580" s="51"/>
      <c r="AP580" s="39" t="str">
        <f t="shared" si="88"/>
        <v/>
      </c>
      <c r="AQ580" s="49" t="str">
        <f t="shared" si="67"/>
        <v/>
      </c>
      <c r="AR580" s="41">
        <f t="shared" ca="1" si="68"/>
        <v>256</v>
      </c>
      <c r="AS580" s="40">
        <f t="shared" ca="1" si="69"/>
        <v>1</v>
      </c>
      <c r="AT580" s="41">
        <f t="shared" ca="1" si="89"/>
        <v>0</v>
      </c>
      <c r="AU580" s="41">
        <f t="shared" ca="1" si="90"/>
        <v>0</v>
      </c>
      <c r="AV580" s="42">
        <f t="shared" ca="1" si="91"/>
        <v>1</v>
      </c>
      <c r="AW580" s="47" t="str">
        <f t="shared" si="92"/>
        <v/>
      </c>
      <c r="AX580" s="47" t="e">
        <f t="shared" si="93"/>
        <v>#VALUE!</v>
      </c>
      <c r="AY580" s="47">
        <f t="shared" si="83"/>
        <v>0</v>
      </c>
      <c r="AZ580" s="47">
        <f t="shared" si="84"/>
        <v>0</v>
      </c>
      <c r="BA580" s="47" t="e">
        <f t="shared" si="85"/>
        <v>#VALUE!</v>
      </c>
      <c r="BB580" s="47" t="e">
        <f t="shared" si="86"/>
        <v>#VALUE!</v>
      </c>
      <c r="BC580" s="47" t="e">
        <f t="shared" si="87"/>
        <v>#VALUE!</v>
      </c>
      <c r="BD580" s="47" t="e">
        <f>MATCH($AW580,NoteCommaRef!$B$4:$B$10,0)</f>
        <v>#N/A</v>
      </c>
      <c r="BE580" s="47">
        <f>MATCH($BG580,NoteCommaRef!$H$4:$H$1000,0)</f>
        <v>10</v>
      </c>
      <c r="BF580" s="47">
        <f>MATCH($BH580,NoteCommaRef!$H$4:$H$1000,0)</f>
        <v>10</v>
      </c>
      <c r="BG580" s="47">
        <f t="shared" si="70"/>
        <v>1</v>
      </c>
      <c r="BH580" s="47">
        <f t="shared" si="71"/>
        <v>1</v>
      </c>
      <c r="BI580" s="48">
        <f ca="1">IF(ISNA($BD580),1,OFFSET(NoteCommaRef!$E$3,$BD580,0))</f>
        <v>1</v>
      </c>
      <c r="BJ580" s="48">
        <f t="shared" si="72"/>
        <v>1</v>
      </c>
      <c r="BK580" s="48">
        <f t="shared" si="73"/>
        <v>1</v>
      </c>
      <c r="BL580" s="48">
        <f t="shared" si="74"/>
        <v>1</v>
      </c>
      <c r="BM580" s="48">
        <f ca="1">IF(ISNA($BE580),1,OFFSET(NoteCommaRef!$K$3,$BE580,0))</f>
        <v>1</v>
      </c>
      <c r="BN580" s="48">
        <f ca="1">IF(ISNA($BF580),1,OFFSET(NoteCommaRef!$K$3,$BF580,0))</f>
        <v>1</v>
      </c>
    </row>
    <row r="581" spans="3:66" x14ac:dyDescent="0.2">
      <c r="C581" s="1" t="str">
        <f t="shared" si="96"/>
        <v/>
      </c>
      <c r="D581" s="1" t="str">
        <f t="shared" si="97"/>
        <v/>
      </c>
      <c r="E581" s="1" t="str">
        <f t="shared" si="75"/>
        <v/>
      </c>
      <c r="F581" s="32" t="str">
        <f t="shared" si="76"/>
        <v/>
      </c>
      <c r="G581" s="1" t="str">
        <f t="shared" si="77"/>
        <v/>
      </c>
      <c r="H581" s="1" t="str">
        <f t="shared" si="78"/>
        <v/>
      </c>
      <c r="I581" s="1" t="str">
        <f t="shared" si="79"/>
        <v/>
      </c>
      <c r="J581" s="1" t="str">
        <f t="shared" si="80"/>
        <v/>
      </c>
      <c r="K581" s="1" t="str">
        <f t="shared" si="81"/>
        <v/>
      </c>
      <c r="L581" s="1" t="str">
        <f ca="1">IF(COUNTBLANK($D581),"",IF(COUNTBLANK($AG581),OFFSET(ChannelSetup!$E$4,0,$D581-1),$AG581))</f>
        <v/>
      </c>
      <c r="M581" s="1" t="str">
        <f t="shared" si="82"/>
        <v/>
      </c>
      <c r="O581" s="32">
        <f t="shared" si="98"/>
        <v>6</v>
      </c>
      <c r="P581" s="32">
        <f t="shared" si="99"/>
        <v>1.0249999999999999</v>
      </c>
      <c r="Q581" s="32">
        <f t="shared" si="100"/>
        <v>1.0249999999999999</v>
      </c>
      <c r="R581" s="32">
        <f t="shared" si="101"/>
        <v>1.0249999999999999</v>
      </c>
      <c r="S581" s="32">
        <f t="shared" si="102"/>
        <v>1.0249999999999999</v>
      </c>
      <c r="T581" s="32">
        <f t="shared" si="103"/>
        <v>1.0249999999999999</v>
      </c>
      <c r="U581" s="32">
        <f t="shared" si="104"/>
        <v>1.0249999999999999</v>
      </c>
      <c r="V581" s="32">
        <f t="shared" si="105"/>
        <v>1.0249999999999999</v>
      </c>
      <c r="W581" s="32">
        <f t="shared" si="106"/>
        <v>1.0249999999999999</v>
      </c>
      <c r="X581" s="32">
        <f t="shared" si="107"/>
        <v>1.0249999999999999</v>
      </c>
      <c r="Y581" s="32">
        <f t="shared" si="108"/>
        <v>1.0249999999999999</v>
      </c>
      <c r="Z581" s="32">
        <f t="shared" si="109"/>
        <v>1.0249999999999999</v>
      </c>
      <c r="AB581" s="101" t="s">
        <v>152</v>
      </c>
      <c r="AC581" s="51"/>
      <c r="AD581" s="51"/>
      <c r="AE581" s="63"/>
      <c r="AF581" s="64"/>
      <c r="AG581" s="63"/>
      <c r="AH581" s="64"/>
      <c r="AI581" s="63"/>
      <c r="AJ581" s="64"/>
      <c r="AK581" s="62"/>
      <c r="AL581" s="62"/>
      <c r="AM581" s="51"/>
      <c r="AP581" s="39" t="str">
        <f t="shared" si="88"/>
        <v/>
      </c>
      <c r="AQ581" s="49" t="str">
        <f t="shared" si="67"/>
        <v/>
      </c>
      <c r="AR581" s="41">
        <f t="shared" ca="1" si="68"/>
        <v>256</v>
      </c>
      <c r="AS581" s="40">
        <f t="shared" ca="1" si="69"/>
        <v>1</v>
      </c>
      <c r="AT581" s="41">
        <f t="shared" ca="1" si="89"/>
        <v>0</v>
      </c>
      <c r="AU581" s="41">
        <f t="shared" ca="1" si="90"/>
        <v>0</v>
      </c>
      <c r="AV581" s="42">
        <f t="shared" ca="1" si="91"/>
        <v>1</v>
      </c>
      <c r="AW581" s="47" t="str">
        <f t="shared" si="92"/>
        <v/>
      </c>
      <c r="AX581" s="47" t="e">
        <f t="shared" si="93"/>
        <v>#VALUE!</v>
      </c>
      <c r="AY581" s="47">
        <f t="shared" si="83"/>
        <v>0</v>
      </c>
      <c r="AZ581" s="47">
        <f t="shared" si="84"/>
        <v>0</v>
      </c>
      <c r="BA581" s="47" t="e">
        <f t="shared" si="85"/>
        <v>#VALUE!</v>
      </c>
      <c r="BB581" s="47" t="e">
        <f t="shared" si="86"/>
        <v>#VALUE!</v>
      </c>
      <c r="BC581" s="47" t="e">
        <f t="shared" si="87"/>
        <v>#VALUE!</v>
      </c>
      <c r="BD581" s="47" t="e">
        <f>MATCH($AW581,NoteCommaRef!$B$4:$B$10,0)</f>
        <v>#N/A</v>
      </c>
      <c r="BE581" s="47">
        <f>MATCH($BG581,NoteCommaRef!$H$4:$H$1000,0)</f>
        <v>10</v>
      </c>
      <c r="BF581" s="47">
        <f>MATCH($BH581,NoteCommaRef!$H$4:$H$1000,0)</f>
        <v>10</v>
      </c>
      <c r="BG581" s="47">
        <f t="shared" si="70"/>
        <v>1</v>
      </c>
      <c r="BH581" s="47">
        <f t="shared" si="71"/>
        <v>1</v>
      </c>
      <c r="BI581" s="48">
        <f ca="1">IF(ISNA($BD581),1,OFFSET(NoteCommaRef!$E$3,$BD581,0))</f>
        <v>1</v>
      </c>
      <c r="BJ581" s="48">
        <f t="shared" si="72"/>
        <v>1</v>
      </c>
      <c r="BK581" s="48">
        <f t="shared" si="73"/>
        <v>1</v>
      </c>
      <c r="BL581" s="48">
        <f t="shared" si="74"/>
        <v>1</v>
      </c>
      <c r="BM581" s="48">
        <f ca="1">IF(ISNA($BE581),1,OFFSET(NoteCommaRef!$K$3,$BE581,0))</f>
        <v>1</v>
      </c>
      <c r="BN581" s="48">
        <f ca="1">IF(ISNA($BF581),1,OFFSET(NoteCommaRef!$K$3,$BF581,0))</f>
        <v>1</v>
      </c>
    </row>
    <row r="582" spans="3:66" x14ac:dyDescent="0.2">
      <c r="C582" s="1" t="str">
        <f t="shared" si="96"/>
        <v/>
      </c>
      <c r="D582" s="1" t="str">
        <f t="shared" si="97"/>
        <v/>
      </c>
      <c r="E582" s="1" t="str">
        <f t="shared" si="75"/>
        <v/>
      </c>
      <c r="F582" s="32" t="str">
        <f t="shared" si="76"/>
        <v/>
      </c>
      <c r="G582" s="1" t="str">
        <f t="shared" si="77"/>
        <v/>
      </c>
      <c r="H582" s="1" t="str">
        <f t="shared" si="78"/>
        <v/>
      </c>
      <c r="I582" s="1" t="str">
        <f t="shared" si="79"/>
        <v/>
      </c>
      <c r="J582" s="1" t="str">
        <f t="shared" si="80"/>
        <v/>
      </c>
      <c r="K582" s="1" t="str">
        <f t="shared" si="81"/>
        <v/>
      </c>
      <c r="L582" s="1" t="str">
        <f ca="1">IF(COUNTBLANK($D582),"",IF(COUNTBLANK($AG582),OFFSET(ChannelSetup!$E$4,0,$D582-1),$AG582))</f>
        <v/>
      </c>
      <c r="M582" s="1" t="str">
        <f t="shared" si="82"/>
        <v/>
      </c>
      <c r="O582" s="32">
        <f t="shared" si="98"/>
        <v>6</v>
      </c>
      <c r="P582" s="32">
        <f t="shared" si="99"/>
        <v>1.0249999999999999</v>
      </c>
      <c r="Q582" s="32">
        <f t="shared" si="100"/>
        <v>1.0249999999999999</v>
      </c>
      <c r="R582" s="32">
        <f t="shared" si="101"/>
        <v>1.0249999999999999</v>
      </c>
      <c r="S582" s="32">
        <f t="shared" si="102"/>
        <v>1.0249999999999999</v>
      </c>
      <c r="T582" s="32">
        <f t="shared" si="103"/>
        <v>1.0249999999999999</v>
      </c>
      <c r="U582" s="32">
        <f t="shared" si="104"/>
        <v>1.0249999999999999</v>
      </c>
      <c r="V582" s="32">
        <f t="shared" si="105"/>
        <v>1.0249999999999999</v>
      </c>
      <c r="W582" s="32">
        <f t="shared" si="106"/>
        <v>1.0249999999999999</v>
      </c>
      <c r="X582" s="32">
        <f t="shared" si="107"/>
        <v>1.0249999999999999</v>
      </c>
      <c r="Y582" s="32">
        <f t="shared" si="108"/>
        <v>1.0249999999999999</v>
      </c>
      <c r="Z582" s="32">
        <f t="shared" si="109"/>
        <v>1.0249999999999999</v>
      </c>
      <c r="AB582" s="66"/>
      <c r="AC582" s="51"/>
      <c r="AD582" s="51"/>
      <c r="AE582" s="63"/>
      <c r="AF582" s="64"/>
      <c r="AG582" s="63"/>
      <c r="AH582" s="64"/>
      <c r="AI582" s="63"/>
      <c r="AJ582" s="64"/>
      <c r="AK582" s="62"/>
      <c r="AL582" s="62"/>
      <c r="AM582" s="51"/>
      <c r="AP582" s="39" t="str">
        <f t="shared" si="88"/>
        <v/>
      </c>
      <c r="AQ582" s="49" t="str">
        <f t="shared" si="67"/>
        <v/>
      </c>
      <c r="AR582" s="41">
        <f t="shared" ca="1" si="68"/>
        <v>256</v>
      </c>
      <c r="AS582" s="40">
        <f t="shared" ca="1" si="69"/>
        <v>1</v>
      </c>
      <c r="AT582" s="41">
        <f t="shared" ca="1" si="89"/>
        <v>0</v>
      </c>
      <c r="AU582" s="41">
        <f t="shared" ca="1" si="90"/>
        <v>0</v>
      </c>
      <c r="AV582" s="42">
        <f t="shared" ca="1" si="91"/>
        <v>1</v>
      </c>
      <c r="AW582" s="47" t="str">
        <f t="shared" si="92"/>
        <v/>
      </c>
      <c r="AX582" s="47" t="e">
        <f t="shared" si="93"/>
        <v>#VALUE!</v>
      </c>
      <c r="AY582" s="47">
        <f t="shared" si="83"/>
        <v>0</v>
      </c>
      <c r="AZ582" s="47">
        <f t="shared" si="84"/>
        <v>0</v>
      </c>
      <c r="BA582" s="47" t="e">
        <f t="shared" si="85"/>
        <v>#VALUE!</v>
      </c>
      <c r="BB582" s="47" t="e">
        <f t="shared" si="86"/>
        <v>#VALUE!</v>
      </c>
      <c r="BC582" s="47" t="e">
        <f t="shared" si="87"/>
        <v>#VALUE!</v>
      </c>
      <c r="BD582" s="47" t="e">
        <f>MATCH($AW582,NoteCommaRef!$B$4:$B$10,0)</f>
        <v>#N/A</v>
      </c>
      <c r="BE582" s="47">
        <f>MATCH($BG582,NoteCommaRef!$H$4:$H$1000,0)</f>
        <v>10</v>
      </c>
      <c r="BF582" s="47">
        <f>MATCH($BH582,NoteCommaRef!$H$4:$H$1000,0)</f>
        <v>10</v>
      </c>
      <c r="BG582" s="47">
        <f t="shared" si="70"/>
        <v>1</v>
      </c>
      <c r="BH582" s="47">
        <f t="shared" si="71"/>
        <v>1</v>
      </c>
      <c r="BI582" s="48">
        <f ca="1">IF(ISNA($BD582),1,OFFSET(NoteCommaRef!$E$3,$BD582,0))</f>
        <v>1</v>
      </c>
      <c r="BJ582" s="48">
        <f t="shared" si="72"/>
        <v>1</v>
      </c>
      <c r="BK582" s="48">
        <f t="shared" si="73"/>
        <v>1</v>
      </c>
      <c r="BL582" s="48">
        <f t="shared" si="74"/>
        <v>1</v>
      </c>
      <c r="BM582" s="48">
        <f ca="1">IF(ISNA($BE582),1,OFFSET(NoteCommaRef!$K$3,$BE582,0))</f>
        <v>1</v>
      </c>
      <c r="BN582" s="48">
        <f ca="1">IF(ISNA($BF582),1,OFFSET(NoteCommaRef!$K$3,$BF582,0))</f>
        <v>1</v>
      </c>
    </row>
    <row r="583" spans="3:66" x14ac:dyDescent="0.2">
      <c r="C583" s="1" t="str">
        <f t="shared" si="96"/>
        <v/>
      </c>
      <c r="D583" s="1">
        <f t="shared" si="97"/>
        <v>2</v>
      </c>
      <c r="E583" s="1">
        <f t="shared" si="75"/>
        <v>7.8</v>
      </c>
      <c r="F583" s="32" t="str">
        <f t="shared" si="76"/>
        <v/>
      </c>
      <c r="G583" s="1" t="str">
        <f t="shared" si="77"/>
        <v/>
      </c>
      <c r="H583" s="1" t="str">
        <f t="shared" si="78"/>
        <v/>
      </c>
      <c r="I583" s="1">
        <f t="shared" si="79"/>
        <v>1</v>
      </c>
      <c r="J583" s="1" t="str">
        <f t="shared" si="80"/>
        <v/>
      </c>
      <c r="K583" s="1" t="str">
        <f t="shared" si="81"/>
        <v/>
      </c>
      <c r="L583" s="1">
        <f ca="1">IF(COUNTBLANK($D583),"",IF(COUNTBLANK($AG583),OFFSET(ChannelSetup!$E$4,0,$D583-1),$AG583))</f>
        <v>0</v>
      </c>
      <c r="M583" s="1" t="str">
        <f t="shared" si="82"/>
        <v/>
      </c>
      <c r="O583" s="32">
        <f t="shared" si="98"/>
        <v>6</v>
      </c>
      <c r="P583" s="32">
        <f t="shared" si="99"/>
        <v>2</v>
      </c>
      <c r="Q583" s="32">
        <f t="shared" si="100"/>
        <v>1.0249999999999999</v>
      </c>
      <c r="R583" s="32">
        <f t="shared" si="101"/>
        <v>1.0249999999999999</v>
      </c>
      <c r="S583" s="32">
        <f t="shared" si="102"/>
        <v>1.0249999999999999</v>
      </c>
      <c r="T583" s="32">
        <f t="shared" si="103"/>
        <v>1.0249999999999999</v>
      </c>
      <c r="U583" s="32">
        <f t="shared" si="104"/>
        <v>1.0249999999999999</v>
      </c>
      <c r="V583" s="32">
        <f t="shared" si="105"/>
        <v>1.0249999999999999</v>
      </c>
      <c r="W583" s="32">
        <f t="shared" si="106"/>
        <v>1.0249999999999999</v>
      </c>
      <c r="X583" s="32">
        <f t="shared" si="107"/>
        <v>1.0249999999999999</v>
      </c>
      <c r="Y583" s="32">
        <f t="shared" si="108"/>
        <v>1.0249999999999999</v>
      </c>
      <c r="Z583" s="32">
        <f t="shared" si="109"/>
        <v>1.0249999999999999</v>
      </c>
      <c r="AB583" s="101" t="s">
        <v>141</v>
      </c>
      <c r="AC583" s="51">
        <v>2</v>
      </c>
      <c r="AD583" s="53">
        <f>AD2-AD569</f>
        <v>7.8</v>
      </c>
      <c r="AE583" s="63" t="s">
        <v>58</v>
      </c>
      <c r="AF583" s="64"/>
      <c r="AG583" s="63"/>
      <c r="AH583" s="64"/>
      <c r="AI583" s="63"/>
      <c r="AJ583" s="64"/>
      <c r="AK583" s="62"/>
      <c r="AL583" s="62"/>
      <c r="AM583" s="51"/>
      <c r="AP583" s="39" t="str">
        <f t="shared" si="88"/>
        <v/>
      </c>
      <c r="AQ583" s="49" t="str">
        <f t="shared" si="67"/>
        <v>X</v>
      </c>
      <c r="AR583" s="41">
        <f t="shared" ca="1" si="68"/>
        <v>256</v>
      </c>
      <c r="AS583" s="40">
        <f t="shared" ca="1" si="69"/>
        <v>1</v>
      </c>
      <c r="AT583" s="41">
        <f t="shared" ca="1" si="89"/>
        <v>0</v>
      </c>
      <c r="AU583" s="41">
        <f t="shared" ca="1" si="90"/>
        <v>0</v>
      </c>
      <c r="AV583" s="42">
        <f t="shared" ca="1" si="91"/>
        <v>1</v>
      </c>
      <c r="AW583" s="47" t="str">
        <f t="shared" si="92"/>
        <v>X</v>
      </c>
      <c r="AX583" s="47" t="e">
        <f t="shared" si="93"/>
        <v>#VALUE!</v>
      </c>
      <c r="AY583" s="47">
        <f t="shared" si="83"/>
        <v>0</v>
      </c>
      <c r="AZ583" s="47">
        <f t="shared" si="84"/>
        <v>0</v>
      </c>
      <c r="BA583" s="47" t="e">
        <f t="shared" si="85"/>
        <v>#VALUE!</v>
      </c>
      <c r="BB583" s="47" t="e">
        <f t="shared" si="86"/>
        <v>#VALUE!</v>
      </c>
      <c r="BC583" s="47" t="e">
        <f t="shared" si="87"/>
        <v>#VALUE!</v>
      </c>
      <c r="BD583" s="47" t="e">
        <f>MATCH($AW583,NoteCommaRef!$B$4:$B$10,0)</f>
        <v>#N/A</v>
      </c>
      <c r="BE583" s="47">
        <f>MATCH($BG583,NoteCommaRef!$H$4:$H$1000,0)</f>
        <v>10</v>
      </c>
      <c r="BF583" s="47">
        <f>MATCH($BH583,NoteCommaRef!$H$4:$H$1000,0)</f>
        <v>10</v>
      </c>
      <c r="BG583" s="47">
        <f t="shared" si="70"/>
        <v>1</v>
      </c>
      <c r="BH583" s="47">
        <f t="shared" si="71"/>
        <v>1</v>
      </c>
      <c r="BI583" s="48">
        <f ca="1">IF(ISNA($BD583),1,OFFSET(NoteCommaRef!$E$3,$BD583,0))</f>
        <v>1</v>
      </c>
      <c r="BJ583" s="48">
        <f t="shared" si="72"/>
        <v>1</v>
      </c>
      <c r="BK583" s="48">
        <f t="shared" si="73"/>
        <v>1</v>
      </c>
      <c r="BL583" s="48">
        <f t="shared" si="74"/>
        <v>1</v>
      </c>
      <c r="BM583" s="48">
        <f ca="1">IF(ISNA($BE583),1,OFFSET(NoteCommaRef!$K$3,$BE583,0))</f>
        <v>1</v>
      </c>
      <c r="BN583" s="48">
        <f ca="1">IF(ISNA($BF583),1,OFFSET(NoteCommaRef!$K$3,$BF583,0))</f>
        <v>1</v>
      </c>
    </row>
    <row r="584" spans="3:66" x14ac:dyDescent="0.2">
      <c r="C584" s="1" t="str">
        <f t="shared" si="96"/>
        <v/>
      </c>
      <c r="D584" s="1">
        <f t="shared" si="97"/>
        <v>3</v>
      </c>
      <c r="E584" s="1">
        <f t="shared" si="75"/>
        <v>7.8</v>
      </c>
      <c r="F584" s="32" t="str">
        <f t="shared" si="76"/>
        <v/>
      </c>
      <c r="G584" s="1" t="str">
        <f t="shared" si="77"/>
        <v/>
      </c>
      <c r="H584" s="1" t="str">
        <f t="shared" si="78"/>
        <v/>
      </c>
      <c r="I584" s="1">
        <f t="shared" si="79"/>
        <v>1</v>
      </c>
      <c r="J584" s="1" t="str">
        <f t="shared" si="80"/>
        <v/>
      </c>
      <c r="K584" s="1" t="str">
        <f t="shared" si="81"/>
        <v/>
      </c>
      <c r="L584" s="1">
        <f ca="1">IF(COUNTBLANK($D584),"",IF(COUNTBLANK($AG584),OFFSET(ChannelSetup!$E$4,0,$D584-1),$AG584))</f>
        <v>0</v>
      </c>
      <c r="M584" s="1" t="str">
        <f t="shared" si="82"/>
        <v/>
      </c>
      <c r="O584" s="32">
        <f t="shared" si="98"/>
        <v>6</v>
      </c>
      <c r="P584" s="32">
        <f t="shared" si="99"/>
        <v>2</v>
      </c>
      <c r="Q584" s="32">
        <f t="shared" si="100"/>
        <v>2</v>
      </c>
      <c r="R584" s="32">
        <f t="shared" si="101"/>
        <v>1.0249999999999999</v>
      </c>
      <c r="S584" s="32">
        <f t="shared" si="102"/>
        <v>1.0249999999999999</v>
      </c>
      <c r="T584" s="32">
        <f t="shared" si="103"/>
        <v>1.0249999999999999</v>
      </c>
      <c r="U584" s="32">
        <f t="shared" si="104"/>
        <v>1.0249999999999999</v>
      </c>
      <c r="V584" s="32">
        <f t="shared" si="105"/>
        <v>1.0249999999999999</v>
      </c>
      <c r="W584" s="32">
        <f t="shared" si="106"/>
        <v>1.0249999999999999</v>
      </c>
      <c r="X584" s="32">
        <f t="shared" si="107"/>
        <v>1.0249999999999999</v>
      </c>
      <c r="Y584" s="32">
        <f t="shared" si="108"/>
        <v>1.0249999999999999</v>
      </c>
      <c r="Z584" s="32">
        <f t="shared" si="109"/>
        <v>1.0249999999999999</v>
      </c>
      <c r="AB584" s="66" t="s">
        <v>142</v>
      </c>
      <c r="AC584" s="52">
        <f t="shared" ref="AC584:AC593" si="110">AC583+1</f>
        <v>3</v>
      </c>
      <c r="AD584" s="52">
        <f t="shared" ref="AD584:AD593" si="111">AD583</f>
        <v>7.8</v>
      </c>
      <c r="AE584" s="63" t="s">
        <v>58</v>
      </c>
      <c r="AF584" s="64"/>
      <c r="AG584" s="63"/>
      <c r="AH584" s="64"/>
      <c r="AI584" s="63"/>
      <c r="AJ584" s="64"/>
      <c r="AK584" s="62"/>
      <c r="AL584" s="62"/>
      <c r="AM584" s="51"/>
      <c r="AP584" s="39" t="str">
        <f t="shared" si="88"/>
        <v/>
      </c>
      <c r="AQ584" s="49" t="str">
        <f t="shared" si="67"/>
        <v>X</v>
      </c>
      <c r="AR584" s="41">
        <f t="shared" ca="1" si="68"/>
        <v>256</v>
      </c>
      <c r="AS584" s="40">
        <f t="shared" ca="1" si="69"/>
        <v>1</v>
      </c>
      <c r="AT584" s="41">
        <f t="shared" ca="1" si="89"/>
        <v>0</v>
      </c>
      <c r="AU584" s="41">
        <f t="shared" ca="1" si="90"/>
        <v>0</v>
      </c>
      <c r="AV584" s="42">
        <f t="shared" ca="1" si="91"/>
        <v>1</v>
      </c>
      <c r="AW584" s="47" t="str">
        <f t="shared" si="92"/>
        <v>X</v>
      </c>
      <c r="AX584" s="47" t="e">
        <f t="shared" si="93"/>
        <v>#VALUE!</v>
      </c>
      <c r="AY584" s="47">
        <f t="shared" si="83"/>
        <v>0</v>
      </c>
      <c r="AZ584" s="47">
        <f t="shared" si="84"/>
        <v>0</v>
      </c>
      <c r="BA584" s="47" t="e">
        <f t="shared" si="85"/>
        <v>#VALUE!</v>
      </c>
      <c r="BB584" s="47" t="e">
        <f t="shared" si="86"/>
        <v>#VALUE!</v>
      </c>
      <c r="BC584" s="47" t="e">
        <f t="shared" si="87"/>
        <v>#VALUE!</v>
      </c>
      <c r="BD584" s="47" t="e">
        <f>MATCH($AW584,NoteCommaRef!$B$4:$B$10,0)</f>
        <v>#N/A</v>
      </c>
      <c r="BE584" s="47">
        <f>MATCH($BG584,NoteCommaRef!$H$4:$H$1000,0)</f>
        <v>10</v>
      </c>
      <c r="BF584" s="47">
        <f>MATCH($BH584,NoteCommaRef!$H$4:$H$1000,0)</f>
        <v>10</v>
      </c>
      <c r="BG584" s="47">
        <f t="shared" si="70"/>
        <v>1</v>
      </c>
      <c r="BH584" s="47">
        <f t="shared" si="71"/>
        <v>1</v>
      </c>
      <c r="BI584" s="48">
        <f ca="1">IF(ISNA($BD584),1,OFFSET(NoteCommaRef!$E$3,$BD584,0))</f>
        <v>1</v>
      </c>
      <c r="BJ584" s="48">
        <f t="shared" si="72"/>
        <v>1</v>
      </c>
      <c r="BK584" s="48">
        <f t="shared" si="73"/>
        <v>1</v>
      </c>
      <c r="BL584" s="48">
        <f t="shared" si="74"/>
        <v>1</v>
      </c>
      <c r="BM584" s="48">
        <f ca="1">IF(ISNA($BE584),1,OFFSET(NoteCommaRef!$K$3,$BE584,0))</f>
        <v>1</v>
      </c>
      <c r="BN584" s="48">
        <f ca="1">IF(ISNA($BF584),1,OFFSET(NoteCommaRef!$K$3,$BF584,0))</f>
        <v>1</v>
      </c>
    </row>
    <row r="585" spans="3:66" x14ac:dyDescent="0.2">
      <c r="C585" s="1" t="str">
        <f t="shared" si="96"/>
        <v/>
      </c>
      <c r="D585" s="1">
        <f t="shared" si="97"/>
        <v>4</v>
      </c>
      <c r="E585" s="1">
        <f t="shared" si="75"/>
        <v>7.8</v>
      </c>
      <c r="F585" s="32" t="str">
        <f t="shared" si="76"/>
        <v/>
      </c>
      <c r="G585" s="1" t="str">
        <f t="shared" si="77"/>
        <v/>
      </c>
      <c r="H585" s="1" t="str">
        <f t="shared" si="78"/>
        <v/>
      </c>
      <c r="I585" s="1">
        <f t="shared" si="79"/>
        <v>1</v>
      </c>
      <c r="J585" s="1" t="str">
        <f t="shared" si="80"/>
        <v/>
      </c>
      <c r="K585" s="1" t="str">
        <f t="shared" si="81"/>
        <v/>
      </c>
      <c r="L585" s="1">
        <f ca="1">IF(COUNTBLANK($D585),"",IF(COUNTBLANK($AG585),OFFSET(ChannelSetup!$E$4,0,$D585-1),$AG585))</f>
        <v>0</v>
      </c>
      <c r="M585" s="1" t="str">
        <f t="shared" si="82"/>
        <v/>
      </c>
      <c r="O585" s="32">
        <f t="shared" si="98"/>
        <v>6</v>
      </c>
      <c r="P585" s="32">
        <f t="shared" si="99"/>
        <v>2</v>
      </c>
      <c r="Q585" s="32">
        <f t="shared" si="100"/>
        <v>2</v>
      </c>
      <c r="R585" s="32">
        <f t="shared" si="101"/>
        <v>2</v>
      </c>
      <c r="S585" s="32">
        <f t="shared" si="102"/>
        <v>1.0249999999999999</v>
      </c>
      <c r="T585" s="32">
        <f t="shared" si="103"/>
        <v>1.0249999999999999</v>
      </c>
      <c r="U585" s="32">
        <f t="shared" si="104"/>
        <v>1.0249999999999999</v>
      </c>
      <c r="V585" s="32">
        <f t="shared" si="105"/>
        <v>1.0249999999999999</v>
      </c>
      <c r="W585" s="32">
        <f t="shared" si="106"/>
        <v>1.0249999999999999</v>
      </c>
      <c r="X585" s="32">
        <f t="shared" si="107"/>
        <v>1.0249999999999999</v>
      </c>
      <c r="Y585" s="32">
        <f t="shared" si="108"/>
        <v>1.0249999999999999</v>
      </c>
      <c r="Z585" s="32">
        <f t="shared" si="109"/>
        <v>1.0249999999999999</v>
      </c>
      <c r="AB585" s="66" t="s">
        <v>143</v>
      </c>
      <c r="AC585" s="52">
        <f t="shared" si="110"/>
        <v>4</v>
      </c>
      <c r="AD585" s="52">
        <f t="shared" si="111"/>
        <v>7.8</v>
      </c>
      <c r="AE585" s="63" t="s">
        <v>58</v>
      </c>
      <c r="AF585" s="64"/>
      <c r="AG585" s="63"/>
      <c r="AH585" s="64"/>
      <c r="AI585" s="63"/>
      <c r="AJ585" s="64"/>
      <c r="AK585" s="62"/>
      <c r="AL585" s="62"/>
      <c r="AM585" s="51"/>
      <c r="AP585" s="39" t="str">
        <f t="shared" si="88"/>
        <v/>
      </c>
      <c r="AQ585" s="49" t="str">
        <f t="shared" si="67"/>
        <v>X</v>
      </c>
      <c r="AR585" s="41">
        <f t="shared" ca="1" si="68"/>
        <v>256</v>
      </c>
      <c r="AS585" s="40">
        <f t="shared" ca="1" si="69"/>
        <v>1</v>
      </c>
      <c r="AT585" s="41">
        <f t="shared" ca="1" si="89"/>
        <v>0</v>
      </c>
      <c r="AU585" s="41">
        <f t="shared" ca="1" si="90"/>
        <v>0</v>
      </c>
      <c r="AV585" s="42">
        <f t="shared" ca="1" si="91"/>
        <v>1</v>
      </c>
      <c r="AW585" s="47" t="str">
        <f t="shared" si="92"/>
        <v>X</v>
      </c>
      <c r="AX585" s="47" t="e">
        <f t="shared" si="93"/>
        <v>#VALUE!</v>
      </c>
      <c r="AY585" s="47">
        <f t="shared" si="83"/>
        <v>0</v>
      </c>
      <c r="AZ585" s="47">
        <f t="shared" si="84"/>
        <v>0</v>
      </c>
      <c r="BA585" s="47" t="e">
        <f t="shared" si="85"/>
        <v>#VALUE!</v>
      </c>
      <c r="BB585" s="47" t="e">
        <f t="shared" si="86"/>
        <v>#VALUE!</v>
      </c>
      <c r="BC585" s="47" t="e">
        <f t="shared" si="87"/>
        <v>#VALUE!</v>
      </c>
      <c r="BD585" s="47" t="e">
        <f>MATCH($AW585,NoteCommaRef!$B$4:$B$10,0)</f>
        <v>#N/A</v>
      </c>
      <c r="BE585" s="47">
        <f>MATCH($BG585,NoteCommaRef!$H$4:$H$1000,0)</f>
        <v>10</v>
      </c>
      <c r="BF585" s="47">
        <f>MATCH($BH585,NoteCommaRef!$H$4:$H$1000,0)</f>
        <v>10</v>
      </c>
      <c r="BG585" s="47">
        <f t="shared" si="70"/>
        <v>1</v>
      </c>
      <c r="BH585" s="47">
        <f t="shared" si="71"/>
        <v>1</v>
      </c>
      <c r="BI585" s="48">
        <f ca="1">IF(ISNA($BD585),1,OFFSET(NoteCommaRef!$E$3,$BD585,0))</f>
        <v>1</v>
      </c>
      <c r="BJ585" s="48">
        <f t="shared" si="72"/>
        <v>1</v>
      </c>
      <c r="BK585" s="48">
        <f t="shared" si="73"/>
        <v>1</v>
      </c>
      <c r="BL585" s="48">
        <f t="shared" si="74"/>
        <v>1</v>
      </c>
      <c r="BM585" s="48">
        <f ca="1">IF(ISNA($BE585),1,OFFSET(NoteCommaRef!$K$3,$BE585,0))</f>
        <v>1</v>
      </c>
      <c r="BN585" s="48">
        <f ca="1">IF(ISNA($BF585),1,OFFSET(NoteCommaRef!$K$3,$BF585,0))</f>
        <v>1</v>
      </c>
    </row>
    <row r="586" spans="3:66" x14ac:dyDescent="0.2">
      <c r="C586" s="1" t="str">
        <f t="shared" si="96"/>
        <v/>
      </c>
      <c r="D586" s="1">
        <f t="shared" si="97"/>
        <v>5</v>
      </c>
      <c r="E586" s="1">
        <f t="shared" si="75"/>
        <v>7.8</v>
      </c>
      <c r="F586" s="32" t="str">
        <f t="shared" si="76"/>
        <v/>
      </c>
      <c r="G586" s="1" t="str">
        <f t="shared" si="77"/>
        <v/>
      </c>
      <c r="H586" s="1" t="str">
        <f t="shared" si="78"/>
        <v/>
      </c>
      <c r="I586" s="1">
        <f t="shared" si="79"/>
        <v>1</v>
      </c>
      <c r="J586" s="1" t="str">
        <f t="shared" si="80"/>
        <v/>
      </c>
      <c r="K586" s="1" t="str">
        <f t="shared" si="81"/>
        <v/>
      </c>
      <c r="L586" s="1">
        <f ca="1">IF(COUNTBLANK($D586),"",IF(COUNTBLANK($AG586),OFFSET(ChannelSetup!$E$4,0,$D586-1),$AG586))</f>
        <v>0</v>
      </c>
      <c r="M586" s="1" t="str">
        <f t="shared" si="82"/>
        <v/>
      </c>
      <c r="O586" s="32">
        <f t="shared" si="98"/>
        <v>6</v>
      </c>
      <c r="P586" s="32">
        <f t="shared" si="99"/>
        <v>2</v>
      </c>
      <c r="Q586" s="32">
        <f t="shared" si="100"/>
        <v>2</v>
      </c>
      <c r="R586" s="32">
        <f t="shared" si="101"/>
        <v>2</v>
      </c>
      <c r="S586" s="32">
        <f t="shared" si="102"/>
        <v>2</v>
      </c>
      <c r="T586" s="32">
        <f t="shared" si="103"/>
        <v>1.0249999999999999</v>
      </c>
      <c r="U586" s="32">
        <f t="shared" si="104"/>
        <v>1.0249999999999999</v>
      </c>
      <c r="V586" s="32">
        <f t="shared" si="105"/>
        <v>1.0249999999999999</v>
      </c>
      <c r="W586" s="32">
        <f t="shared" si="106"/>
        <v>1.0249999999999999</v>
      </c>
      <c r="X586" s="32">
        <f t="shared" si="107"/>
        <v>1.0249999999999999</v>
      </c>
      <c r="Y586" s="32">
        <f t="shared" si="108"/>
        <v>1.0249999999999999</v>
      </c>
      <c r="Z586" s="32">
        <f t="shared" si="109"/>
        <v>1.0249999999999999</v>
      </c>
      <c r="AB586" s="66" t="s">
        <v>148</v>
      </c>
      <c r="AC586" s="52">
        <f t="shared" si="110"/>
        <v>5</v>
      </c>
      <c r="AD586" s="52">
        <f t="shared" si="111"/>
        <v>7.8</v>
      </c>
      <c r="AE586" s="63" t="s">
        <v>58</v>
      </c>
      <c r="AF586" s="64"/>
      <c r="AG586" s="63"/>
      <c r="AH586" s="64"/>
      <c r="AI586" s="63"/>
      <c r="AJ586" s="64"/>
      <c r="AK586" s="62"/>
      <c r="AL586" s="62"/>
      <c r="AM586" s="51"/>
      <c r="AP586" s="39" t="str">
        <f t="shared" si="88"/>
        <v/>
      </c>
      <c r="AQ586" s="49" t="str">
        <f t="shared" si="67"/>
        <v>X</v>
      </c>
      <c r="AR586" s="41">
        <f t="shared" ca="1" si="68"/>
        <v>256</v>
      </c>
      <c r="AS586" s="40">
        <f t="shared" ca="1" si="69"/>
        <v>1</v>
      </c>
      <c r="AT586" s="41">
        <f t="shared" ca="1" si="89"/>
        <v>0</v>
      </c>
      <c r="AU586" s="41">
        <f t="shared" ca="1" si="90"/>
        <v>0</v>
      </c>
      <c r="AV586" s="42">
        <f t="shared" ca="1" si="91"/>
        <v>1</v>
      </c>
      <c r="AW586" s="47" t="str">
        <f t="shared" si="92"/>
        <v>X</v>
      </c>
      <c r="AX586" s="47" t="e">
        <f t="shared" si="93"/>
        <v>#VALUE!</v>
      </c>
      <c r="AY586" s="47">
        <f t="shared" si="83"/>
        <v>0</v>
      </c>
      <c r="AZ586" s="47">
        <f t="shared" si="84"/>
        <v>0</v>
      </c>
      <c r="BA586" s="47" t="e">
        <f t="shared" si="85"/>
        <v>#VALUE!</v>
      </c>
      <c r="BB586" s="47" t="e">
        <f t="shared" si="86"/>
        <v>#VALUE!</v>
      </c>
      <c r="BC586" s="47" t="e">
        <f t="shared" si="87"/>
        <v>#VALUE!</v>
      </c>
      <c r="BD586" s="47" t="e">
        <f>MATCH($AW586,NoteCommaRef!$B$4:$B$10,0)</f>
        <v>#N/A</v>
      </c>
      <c r="BE586" s="47">
        <f>MATCH($BG586,NoteCommaRef!$H$4:$H$1000,0)</f>
        <v>10</v>
      </c>
      <c r="BF586" s="47">
        <f>MATCH($BH586,NoteCommaRef!$H$4:$H$1000,0)</f>
        <v>10</v>
      </c>
      <c r="BG586" s="47">
        <f t="shared" si="70"/>
        <v>1</v>
      </c>
      <c r="BH586" s="47">
        <f t="shared" si="71"/>
        <v>1</v>
      </c>
      <c r="BI586" s="48">
        <f ca="1">IF(ISNA($BD586),1,OFFSET(NoteCommaRef!$E$3,$BD586,0))</f>
        <v>1</v>
      </c>
      <c r="BJ586" s="48">
        <f t="shared" si="72"/>
        <v>1</v>
      </c>
      <c r="BK586" s="48">
        <f t="shared" si="73"/>
        <v>1</v>
      </c>
      <c r="BL586" s="48">
        <f t="shared" si="74"/>
        <v>1</v>
      </c>
      <c r="BM586" s="48">
        <f ca="1">IF(ISNA($BE586),1,OFFSET(NoteCommaRef!$K$3,$BE586,0))</f>
        <v>1</v>
      </c>
      <c r="BN586" s="48">
        <f ca="1">IF(ISNA($BF586),1,OFFSET(NoteCommaRef!$K$3,$BF586,0))</f>
        <v>1</v>
      </c>
    </row>
    <row r="587" spans="3:66" x14ac:dyDescent="0.2">
      <c r="C587" s="1" t="str">
        <f t="shared" si="96"/>
        <v/>
      </c>
      <c r="D587" s="1">
        <f t="shared" si="97"/>
        <v>6</v>
      </c>
      <c r="E587" s="1">
        <f t="shared" si="75"/>
        <v>7.8</v>
      </c>
      <c r="F587" s="32" t="str">
        <f t="shared" si="76"/>
        <v/>
      </c>
      <c r="G587" s="1" t="str">
        <f t="shared" si="77"/>
        <v/>
      </c>
      <c r="H587" s="1" t="str">
        <f t="shared" si="78"/>
        <v/>
      </c>
      <c r="I587" s="1">
        <f t="shared" si="79"/>
        <v>1</v>
      </c>
      <c r="J587" s="1" t="str">
        <f t="shared" si="80"/>
        <v/>
      </c>
      <c r="K587" s="1" t="str">
        <f t="shared" si="81"/>
        <v/>
      </c>
      <c r="L587" s="1">
        <f ca="1">IF(COUNTBLANK($D587),"",IF(COUNTBLANK($AG587),OFFSET(ChannelSetup!$E$4,0,$D587-1),$AG587))</f>
        <v>0</v>
      </c>
      <c r="M587" s="1" t="str">
        <f t="shared" si="82"/>
        <v/>
      </c>
      <c r="O587" s="32">
        <f t="shared" si="98"/>
        <v>6</v>
      </c>
      <c r="P587" s="32">
        <f t="shared" si="99"/>
        <v>2</v>
      </c>
      <c r="Q587" s="32">
        <f t="shared" si="100"/>
        <v>2</v>
      </c>
      <c r="R587" s="32">
        <f t="shared" si="101"/>
        <v>2</v>
      </c>
      <c r="S587" s="32">
        <f t="shared" si="102"/>
        <v>2</v>
      </c>
      <c r="T587" s="32">
        <f t="shared" si="103"/>
        <v>2</v>
      </c>
      <c r="U587" s="32">
        <f t="shared" si="104"/>
        <v>1.0249999999999999</v>
      </c>
      <c r="V587" s="32">
        <f t="shared" si="105"/>
        <v>1.0249999999999999</v>
      </c>
      <c r="W587" s="32">
        <f t="shared" si="106"/>
        <v>1.0249999999999999</v>
      </c>
      <c r="X587" s="32">
        <f t="shared" si="107"/>
        <v>1.0249999999999999</v>
      </c>
      <c r="Y587" s="32">
        <f t="shared" si="108"/>
        <v>1.0249999999999999</v>
      </c>
      <c r="Z587" s="32">
        <f t="shared" si="109"/>
        <v>1.0249999999999999</v>
      </c>
      <c r="AB587" s="66" t="s">
        <v>149</v>
      </c>
      <c r="AC587" s="52">
        <f t="shared" si="110"/>
        <v>6</v>
      </c>
      <c r="AD587" s="52">
        <f t="shared" si="111"/>
        <v>7.8</v>
      </c>
      <c r="AE587" s="63" t="s">
        <v>58</v>
      </c>
      <c r="AF587" s="64"/>
      <c r="AG587" s="63"/>
      <c r="AH587" s="64"/>
      <c r="AI587" s="63"/>
      <c r="AJ587" s="64"/>
      <c r="AK587" s="62"/>
      <c r="AL587" s="62"/>
      <c r="AM587" s="51"/>
      <c r="AP587" s="39" t="str">
        <f t="shared" si="88"/>
        <v/>
      </c>
      <c r="AQ587" s="49" t="str">
        <f t="shared" si="67"/>
        <v>X</v>
      </c>
      <c r="AR587" s="41">
        <f t="shared" ca="1" si="68"/>
        <v>256</v>
      </c>
      <c r="AS587" s="40">
        <f t="shared" ca="1" si="69"/>
        <v>1</v>
      </c>
      <c r="AT587" s="41">
        <f t="shared" ca="1" si="89"/>
        <v>0</v>
      </c>
      <c r="AU587" s="41">
        <f t="shared" ca="1" si="90"/>
        <v>0</v>
      </c>
      <c r="AV587" s="42">
        <f t="shared" ca="1" si="91"/>
        <v>1</v>
      </c>
      <c r="AW587" s="47" t="str">
        <f t="shared" si="92"/>
        <v>X</v>
      </c>
      <c r="AX587" s="47" t="e">
        <f t="shared" si="93"/>
        <v>#VALUE!</v>
      </c>
      <c r="AY587" s="47">
        <f t="shared" si="83"/>
        <v>0</v>
      </c>
      <c r="AZ587" s="47">
        <f t="shared" si="84"/>
        <v>0</v>
      </c>
      <c r="BA587" s="47" t="e">
        <f t="shared" si="85"/>
        <v>#VALUE!</v>
      </c>
      <c r="BB587" s="47" t="e">
        <f t="shared" si="86"/>
        <v>#VALUE!</v>
      </c>
      <c r="BC587" s="47" t="e">
        <f t="shared" si="87"/>
        <v>#VALUE!</v>
      </c>
      <c r="BD587" s="47" t="e">
        <f>MATCH($AW587,NoteCommaRef!$B$4:$B$10,0)</f>
        <v>#N/A</v>
      </c>
      <c r="BE587" s="47">
        <f>MATCH($BG587,NoteCommaRef!$H$4:$H$1000,0)</f>
        <v>10</v>
      </c>
      <c r="BF587" s="47">
        <f>MATCH($BH587,NoteCommaRef!$H$4:$H$1000,0)</f>
        <v>10</v>
      </c>
      <c r="BG587" s="47">
        <f t="shared" si="70"/>
        <v>1</v>
      </c>
      <c r="BH587" s="47">
        <f t="shared" si="71"/>
        <v>1</v>
      </c>
      <c r="BI587" s="48">
        <f ca="1">IF(ISNA($BD587),1,OFFSET(NoteCommaRef!$E$3,$BD587,0))</f>
        <v>1</v>
      </c>
      <c r="BJ587" s="48">
        <f t="shared" si="72"/>
        <v>1</v>
      </c>
      <c r="BK587" s="48">
        <f t="shared" si="73"/>
        <v>1</v>
      </c>
      <c r="BL587" s="48">
        <f t="shared" si="74"/>
        <v>1</v>
      </c>
      <c r="BM587" s="48">
        <f ca="1">IF(ISNA($BE587),1,OFFSET(NoteCommaRef!$K$3,$BE587,0))</f>
        <v>1</v>
      </c>
      <c r="BN587" s="48">
        <f ca="1">IF(ISNA($BF587),1,OFFSET(NoteCommaRef!$K$3,$BF587,0))</f>
        <v>1</v>
      </c>
    </row>
    <row r="588" spans="3:66" x14ac:dyDescent="0.2">
      <c r="C588" s="1" t="str">
        <f t="shared" si="96"/>
        <v/>
      </c>
      <c r="D588" s="1">
        <f t="shared" si="97"/>
        <v>7</v>
      </c>
      <c r="E588" s="1">
        <f t="shared" si="75"/>
        <v>7.8</v>
      </c>
      <c r="F588" s="32" t="str">
        <f t="shared" si="76"/>
        <v/>
      </c>
      <c r="G588" s="1" t="str">
        <f t="shared" si="77"/>
        <v/>
      </c>
      <c r="H588" s="1" t="str">
        <f t="shared" si="78"/>
        <v/>
      </c>
      <c r="I588" s="1">
        <f t="shared" si="79"/>
        <v>1</v>
      </c>
      <c r="J588" s="1" t="str">
        <f t="shared" si="80"/>
        <v/>
      </c>
      <c r="K588" s="1" t="str">
        <f t="shared" si="81"/>
        <v/>
      </c>
      <c r="L588" s="1">
        <f ca="1">IF(COUNTBLANK($D588),"",IF(COUNTBLANK($AG588),OFFSET(ChannelSetup!$E$4,0,$D588-1),$AG588))</f>
        <v>0</v>
      </c>
      <c r="M588" s="1" t="str">
        <f t="shared" si="82"/>
        <v/>
      </c>
      <c r="O588" s="32">
        <f t="shared" si="98"/>
        <v>6</v>
      </c>
      <c r="P588" s="32">
        <f t="shared" si="99"/>
        <v>2</v>
      </c>
      <c r="Q588" s="32">
        <f t="shared" si="100"/>
        <v>2</v>
      </c>
      <c r="R588" s="32">
        <f t="shared" si="101"/>
        <v>2</v>
      </c>
      <c r="S588" s="32">
        <f t="shared" si="102"/>
        <v>2</v>
      </c>
      <c r="T588" s="32">
        <f t="shared" si="103"/>
        <v>2</v>
      </c>
      <c r="U588" s="32">
        <f t="shared" si="104"/>
        <v>2</v>
      </c>
      <c r="V588" s="32">
        <f t="shared" si="105"/>
        <v>1.0249999999999999</v>
      </c>
      <c r="W588" s="32">
        <f t="shared" si="106"/>
        <v>1.0249999999999999</v>
      </c>
      <c r="X588" s="32">
        <f t="shared" si="107"/>
        <v>1.0249999999999999</v>
      </c>
      <c r="Y588" s="32">
        <f t="shared" si="108"/>
        <v>1.0249999999999999</v>
      </c>
      <c r="Z588" s="32">
        <f t="shared" si="109"/>
        <v>1.0249999999999999</v>
      </c>
      <c r="AB588" s="66" t="s">
        <v>150</v>
      </c>
      <c r="AC588" s="52">
        <f t="shared" si="110"/>
        <v>7</v>
      </c>
      <c r="AD588" s="52">
        <f t="shared" si="111"/>
        <v>7.8</v>
      </c>
      <c r="AE588" s="63" t="s">
        <v>58</v>
      </c>
      <c r="AF588" s="64"/>
      <c r="AG588" s="63"/>
      <c r="AH588" s="64"/>
      <c r="AI588" s="63"/>
      <c r="AJ588" s="64"/>
      <c r="AK588" s="62"/>
      <c r="AL588" s="62"/>
      <c r="AM588" s="51"/>
      <c r="AP588" s="39" t="str">
        <f t="shared" si="88"/>
        <v/>
      </c>
      <c r="AQ588" s="49" t="str">
        <f t="shared" si="67"/>
        <v>X</v>
      </c>
      <c r="AR588" s="41">
        <f t="shared" ca="1" si="68"/>
        <v>256</v>
      </c>
      <c r="AS588" s="40">
        <f t="shared" ca="1" si="69"/>
        <v>1</v>
      </c>
      <c r="AT588" s="41">
        <f t="shared" ca="1" si="89"/>
        <v>0</v>
      </c>
      <c r="AU588" s="41">
        <f t="shared" ca="1" si="90"/>
        <v>0</v>
      </c>
      <c r="AV588" s="42">
        <f t="shared" ca="1" si="91"/>
        <v>1</v>
      </c>
      <c r="AW588" s="47" t="str">
        <f t="shared" si="92"/>
        <v>X</v>
      </c>
      <c r="AX588" s="47" t="e">
        <f t="shared" si="93"/>
        <v>#VALUE!</v>
      </c>
      <c r="AY588" s="47">
        <f t="shared" si="83"/>
        <v>0</v>
      </c>
      <c r="AZ588" s="47">
        <f t="shared" si="84"/>
        <v>0</v>
      </c>
      <c r="BA588" s="47" t="e">
        <f t="shared" si="85"/>
        <v>#VALUE!</v>
      </c>
      <c r="BB588" s="47" t="e">
        <f t="shared" si="86"/>
        <v>#VALUE!</v>
      </c>
      <c r="BC588" s="47" t="e">
        <f t="shared" si="87"/>
        <v>#VALUE!</v>
      </c>
      <c r="BD588" s="47" t="e">
        <f>MATCH($AW588,NoteCommaRef!$B$4:$B$10,0)</f>
        <v>#N/A</v>
      </c>
      <c r="BE588" s="47">
        <f>MATCH($BG588,NoteCommaRef!$H$4:$H$1000,0)</f>
        <v>10</v>
      </c>
      <c r="BF588" s="47">
        <f>MATCH($BH588,NoteCommaRef!$H$4:$H$1000,0)</f>
        <v>10</v>
      </c>
      <c r="BG588" s="47">
        <f t="shared" si="70"/>
        <v>1</v>
      </c>
      <c r="BH588" s="47">
        <f t="shared" si="71"/>
        <v>1</v>
      </c>
      <c r="BI588" s="48">
        <f ca="1">IF(ISNA($BD588),1,OFFSET(NoteCommaRef!$E$3,$BD588,0))</f>
        <v>1</v>
      </c>
      <c r="BJ588" s="48">
        <f t="shared" si="72"/>
        <v>1</v>
      </c>
      <c r="BK588" s="48">
        <f t="shared" si="73"/>
        <v>1</v>
      </c>
      <c r="BL588" s="48">
        <f t="shared" si="74"/>
        <v>1</v>
      </c>
      <c r="BM588" s="48">
        <f ca="1">IF(ISNA($BE588),1,OFFSET(NoteCommaRef!$K$3,$BE588,0))</f>
        <v>1</v>
      </c>
      <c r="BN588" s="48">
        <f ca="1">IF(ISNA($BF588),1,OFFSET(NoteCommaRef!$K$3,$BF588,0))</f>
        <v>1</v>
      </c>
    </row>
    <row r="589" spans="3:66" x14ac:dyDescent="0.2">
      <c r="C589" s="1" t="str">
        <f t="shared" si="96"/>
        <v/>
      </c>
      <c r="D589" s="1">
        <f t="shared" si="97"/>
        <v>8</v>
      </c>
      <c r="E589" s="1">
        <f t="shared" si="75"/>
        <v>7.8</v>
      </c>
      <c r="F589" s="32" t="str">
        <f t="shared" si="76"/>
        <v/>
      </c>
      <c r="G589" s="1" t="str">
        <f t="shared" si="77"/>
        <v/>
      </c>
      <c r="H589" s="1" t="str">
        <f t="shared" si="78"/>
        <v/>
      </c>
      <c r="I589" s="1">
        <f t="shared" si="79"/>
        <v>1</v>
      </c>
      <c r="J589" s="1" t="str">
        <f t="shared" si="80"/>
        <v/>
      </c>
      <c r="K589" s="1" t="str">
        <f t="shared" si="81"/>
        <v/>
      </c>
      <c r="L589" s="1">
        <f ca="1">IF(COUNTBLANK($D589),"",IF(COUNTBLANK($AG589),OFFSET(ChannelSetup!$E$4,0,$D589-1),$AG589))</f>
        <v>0</v>
      </c>
      <c r="M589" s="1" t="str">
        <f t="shared" si="82"/>
        <v/>
      </c>
      <c r="O589" s="32">
        <f t="shared" si="98"/>
        <v>6</v>
      </c>
      <c r="P589" s="32">
        <f t="shared" si="99"/>
        <v>2</v>
      </c>
      <c r="Q589" s="32">
        <f t="shared" si="100"/>
        <v>2</v>
      </c>
      <c r="R589" s="32">
        <f t="shared" si="101"/>
        <v>2</v>
      </c>
      <c r="S589" s="32">
        <f t="shared" si="102"/>
        <v>2</v>
      </c>
      <c r="T589" s="32">
        <f t="shared" si="103"/>
        <v>2</v>
      </c>
      <c r="U589" s="32">
        <f t="shared" si="104"/>
        <v>2</v>
      </c>
      <c r="V589" s="32">
        <f t="shared" si="105"/>
        <v>2</v>
      </c>
      <c r="W589" s="32">
        <f t="shared" si="106"/>
        <v>1.0249999999999999</v>
      </c>
      <c r="X589" s="32">
        <f t="shared" si="107"/>
        <v>1.0249999999999999</v>
      </c>
      <c r="Y589" s="32">
        <f t="shared" si="108"/>
        <v>1.0249999999999999</v>
      </c>
      <c r="Z589" s="32">
        <f t="shared" si="109"/>
        <v>1.0249999999999999</v>
      </c>
      <c r="AB589" s="101" t="s">
        <v>282</v>
      </c>
      <c r="AC589" s="52">
        <f t="shared" si="110"/>
        <v>8</v>
      </c>
      <c r="AD589" s="52">
        <f t="shared" si="111"/>
        <v>7.8</v>
      </c>
      <c r="AE589" s="63" t="s">
        <v>58</v>
      </c>
      <c r="AF589" s="64"/>
      <c r="AG589" s="63"/>
      <c r="AH589" s="64"/>
      <c r="AI589" s="63"/>
      <c r="AJ589" s="64"/>
      <c r="AK589" s="62"/>
      <c r="AL589" s="62"/>
      <c r="AM589" s="51"/>
      <c r="AP589" s="39" t="str">
        <f t="shared" si="88"/>
        <v/>
      </c>
      <c r="AQ589" s="49" t="str">
        <f t="shared" si="67"/>
        <v>X</v>
      </c>
      <c r="AR589" s="41">
        <f t="shared" ca="1" si="68"/>
        <v>256</v>
      </c>
      <c r="AS589" s="40">
        <f t="shared" ca="1" si="69"/>
        <v>1</v>
      </c>
      <c r="AT589" s="41">
        <f t="shared" ca="1" si="89"/>
        <v>0</v>
      </c>
      <c r="AU589" s="41">
        <f t="shared" ca="1" si="90"/>
        <v>0</v>
      </c>
      <c r="AV589" s="42">
        <f t="shared" ca="1" si="91"/>
        <v>1</v>
      </c>
      <c r="AW589" s="47" t="str">
        <f t="shared" si="92"/>
        <v>X</v>
      </c>
      <c r="AX589" s="47" t="e">
        <f t="shared" si="93"/>
        <v>#VALUE!</v>
      </c>
      <c r="AY589" s="47">
        <f t="shared" si="83"/>
        <v>0</v>
      </c>
      <c r="AZ589" s="47">
        <f t="shared" si="84"/>
        <v>0</v>
      </c>
      <c r="BA589" s="47" t="e">
        <f t="shared" si="85"/>
        <v>#VALUE!</v>
      </c>
      <c r="BB589" s="47" t="e">
        <f t="shared" si="86"/>
        <v>#VALUE!</v>
      </c>
      <c r="BC589" s="47" t="e">
        <f t="shared" si="87"/>
        <v>#VALUE!</v>
      </c>
      <c r="BD589" s="47" t="e">
        <f>MATCH($AW589,NoteCommaRef!$B$4:$B$10,0)</f>
        <v>#N/A</v>
      </c>
      <c r="BE589" s="47">
        <f>MATCH($BG589,NoteCommaRef!$H$4:$H$1000,0)</f>
        <v>10</v>
      </c>
      <c r="BF589" s="47">
        <f>MATCH($BH589,NoteCommaRef!$H$4:$H$1000,0)</f>
        <v>10</v>
      </c>
      <c r="BG589" s="47">
        <f t="shared" si="70"/>
        <v>1</v>
      </c>
      <c r="BH589" s="47">
        <f t="shared" si="71"/>
        <v>1</v>
      </c>
      <c r="BI589" s="48">
        <f ca="1">IF(ISNA($BD589),1,OFFSET(NoteCommaRef!$E$3,$BD589,0))</f>
        <v>1</v>
      </c>
      <c r="BJ589" s="48">
        <f t="shared" si="72"/>
        <v>1</v>
      </c>
      <c r="BK589" s="48">
        <f t="shared" si="73"/>
        <v>1</v>
      </c>
      <c r="BL589" s="48">
        <f t="shared" si="74"/>
        <v>1</v>
      </c>
      <c r="BM589" s="48">
        <f ca="1">IF(ISNA($BE589),1,OFFSET(NoteCommaRef!$K$3,$BE589,0))</f>
        <v>1</v>
      </c>
      <c r="BN589" s="48">
        <f ca="1">IF(ISNA($BF589),1,OFFSET(NoteCommaRef!$K$3,$BF589,0))</f>
        <v>1</v>
      </c>
    </row>
    <row r="590" spans="3:66" x14ac:dyDescent="0.2">
      <c r="C590" s="1" t="str">
        <f t="shared" si="96"/>
        <v/>
      </c>
      <c r="D590" s="1">
        <f t="shared" si="97"/>
        <v>9</v>
      </c>
      <c r="E590" s="1">
        <f t="shared" si="75"/>
        <v>7.8</v>
      </c>
      <c r="F590" s="32" t="str">
        <f t="shared" si="76"/>
        <v/>
      </c>
      <c r="G590" s="1" t="str">
        <f t="shared" si="77"/>
        <v/>
      </c>
      <c r="H590" s="1" t="str">
        <f t="shared" si="78"/>
        <v/>
      </c>
      <c r="I590" s="1">
        <f t="shared" si="79"/>
        <v>1</v>
      </c>
      <c r="J590" s="1" t="str">
        <f t="shared" si="80"/>
        <v/>
      </c>
      <c r="K590" s="1" t="str">
        <f t="shared" si="81"/>
        <v/>
      </c>
      <c r="L590" s="1">
        <f ca="1">IF(COUNTBLANK($D590),"",IF(COUNTBLANK($AG590),OFFSET(ChannelSetup!$E$4,0,$D590-1),$AG590))</f>
        <v>0</v>
      </c>
      <c r="M590" s="1" t="str">
        <f t="shared" si="82"/>
        <v/>
      </c>
      <c r="O590" s="32">
        <f t="shared" si="98"/>
        <v>6</v>
      </c>
      <c r="P590" s="32">
        <f t="shared" si="99"/>
        <v>2</v>
      </c>
      <c r="Q590" s="32">
        <f t="shared" si="100"/>
        <v>2</v>
      </c>
      <c r="R590" s="32">
        <f t="shared" si="101"/>
        <v>2</v>
      </c>
      <c r="S590" s="32">
        <f t="shared" si="102"/>
        <v>2</v>
      </c>
      <c r="T590" s="32">
        <f t="shared" si="103"/>
        <v>2</v>
      </c>
      <c r="U590" s="32">
        <f t="shared" si="104"/>
        <v>2</v>
      </c>
      <c r="V590" s="32">
        <f t="shared" si="105"/>
        <v>2</v>
      </c>
      <c r="W590" s="32">
        <f t="shared" si="106"/>
        <v>2</v>
      </c>
      <c r="X590" s="32">
        <f t="shared" si="107"/>
        <v>1.0249999999999999</v>
      </c>
      <c r="Y590" s="32">
        <f t="shared" si="108"/>
        <v>1.0249999999999999</v>
      </c>
      <c r="Z590" s="32">
        <f t="shared" si="109"/>
        <v>1.0249999999999999</v>
      </c>
      <c r="AB590" s="66" t="s">
        <v>283</v>
      </c>
      <c r="AC590" s="52">
        <f t="shared" si="110"/>
        <v>9</v>
      </c>
      <c r="AD590" s="52">
        <f t="shared" si="111"/>
        <v>7.8</v>
      </c>
      <c r="AE590" s="63" t="s">
        <v>58</v>
      </c>
      <c r="AF590" s="64"/>
      <c r="AG590" s="63"/>
      <c r="AH590" s="64"/>
      <c r="AI590" s="63"/>
      <c r="AJ590" s="64"/>
      <c r="AK590" s="62"/>
      <c r="AL590" s="62"/>
      <c r="AM590" s="51"/>
      <c r="AP590" s="39" t="str">
        <f t="shared" si="88"/>
        <v/>
      </c>
      <c r="AQ590" s="49" t="str">
        <f t="shared" si="67"/>
        <v>X</v>
      </c>
      <c r="AR590" s="41">
        <f t="shared" ca="1" si="68"/>
        <v>256</v>
      </c>
      <c r="AS590" s="40">
        <f t="shared" ca="1" si="69"/>
        <v>1</v>
      </c>
      <c r="AT590" s="41">
        <f t="shared" ca="1" si="89"/>
        <v>0</v>
      </c>
      <c r="AU590" s="41">
        <f t="shared" ca="1" si="90"/>
        <v>0</v>
      </c>
      <c r="AV590" s="42">
        <f t="shared" ca="1" si="91"/>
        <v>1</v>
      </c>
      <c r="AW590" s="47" t="str">
        <f t="shared" si="92"/>
        <v>X</v>
      </c>
      <c r="AX590" s="47" t="e">
        <f t="shared" si="93"/>
        <v>#VALUE!</v>
      </c>
      <c r="AY590" s="47">
        <f t="shared" si="83"/>
        <v>0</v>
      </c>
      <c r="AZ590" s="47">
        <f t="shared" si="84"/>
        <v>0</v>
      </c>
      <c r="BA590" s="47" t="e">
        <f t="shared" si="85"/>
        <v>#VALUE!</v>
      </c>
      <c r="BB590" s="47" t="e">
        <f t="shared" si="86"/>
        <v>#VALUE!</v>
      </c>
      <c r="BC590" s="47" t="e">
        <f t="shared" si="87"/>
        <v>#VALUE!</v>
      </c>
      <c r="BD590" s="47" t="e">
        <f>MATCH($AW590,NoteCommaRef!$B$4:$B$10,0)</f>
        <v>#N/A</v>
      </c>
      <c r="BE590" s="47">
        <f>MATCH($BG590,NoteCommaRef!$H$4:$H$1000,0)</f>
        <v>10</v>
      </c>
      <c r="BF590" s="47">
        <f>MATCH($BH590,NoteCommaRef!$H$4:$H$1000,0)</f>
        <v>10</v>
      </c>
      <c r="BG590" s="47">
        <f t="shared" si="70"/>
        <v>1</v>
      </c>
      <c r="BH590" s="47">
        <f t="shared" si="71"/>
        <v>1</v>
      </c>
      <c r="BI590" s="48">
        <f ca="1">IF(ISNA($BD590),1,OFFSET(NoteCommaRef!$E$3,$BD590,0))</f>
        <v>1</v>
      </c>
      <c r="BJ590" s="48">
        <f t="shared" si="72"/>
        <v>1</v>
      </c>
      <c r="BK590" s="48">
        <f t="shared" si="73"/>
        <v>1</v>
      </c>
      <c r="BL590" s="48">
        <f t="shared" si="74"/>
        <v>1</v>
      </c>
      <c r="BM590" s="48">
        <f ca="1">IF(ISNA($BE590),1,OFFSET(NoteCommaRef!$K$3,$BE590,0))</f>
        <v>1</v>
      </c>
      <c r="BN590" s="48">
        <f ca="1">IF(ISNA($BF590),1,OFFSET(NoteCommaRef!$K$3,$BF590,0))</f>
        <v>1</v>
      </c>
    </row>
    <row r="591" spans="3:66" x14ac:dyDescent="0.2">
      <c r="C591" s="1" t="str">
        <f t="shared" si="96"/>
        <v/>
      </c>
      <c r="D591" s="1">
        <f t="shared" si="97"/>
        <v>10</v>
      </c>
      <c r="E591" s="1">
        <f t="shared" si="75"/>
        <v>7.8</v>
      </c>
      <c r="F591" s="32" t="str">
        <f t="shared" si="76"/>
        <v/>
      </c>
      <c r="G591" s="1" t="str">
        <f t="shared" si="77"/>
        <v/>
      </c>
      <c r="H591" s="1" t="str">
        <f t="shared" si="78"/>
        <v/>
      </c>
      <c r="I591" s="1">
        <f t="shared" si="79"/>
        <v>1</v>
      </c>
      <c r="J591" s="1" t="str">
        <f t="shared" si="80"/>
        <v/>
      </c>
      <c r="K591" s="1" t="str">
        <f t="shared" si="81"/>
        <v/>
      </c>
      <c r="L591" s="1">
        <f ca="1">IF(COUNTBLANK($D591),"",IF(COUNTBLANK($AG591),OFFSET(ChannelSetup!$E$4,0,$D591-1),$AG591))</f>
        <v>0</v>
      </c>
      <c r="M591" s="1" t="str">
        <f t="shared" si="82"/>
        <v/>
      </c>
      <c r="O591" s="32">
        <f t="shared" si="98"/>
        <v>6</v>
      </c>
      <c r="P591" s="32">
        <f t="shared" si="99"/>
        <v>2</v>
      </c>
      <c r="Q591" s="32">
        <f t="shared" si="100"/>
        <v>2</v>
      </c>
      <c r="R591" s="32">
        <f t="shared" si="101"/>
        <v>2</v>
      </c>
      <c r="S591" s="32">
        <f t="shared" si="102"/>
        <v>2</v>
      </c>
      <c r="T591" s="32">
        <f t="shared" si="103"/>
        <v>2</v>
      </c>
      <c r="U591" s="32">
        <f t="shared" si="104"/>
        <v>2</v>
      </c>
      <c r="V591" s="32">
        <f t="shared" si="105"/>
        <v>2</v>
      </c>
      <c r="W591" s="32">
        <f t="shared" si="106"/>
        <v>2</v>
      </c>
      <c r="X591" s="32">
        <f t="shared" si="107"/>
        <v>2</v>
      </c>
      <c r="Y591" s="32">
        <f t="shared" si="108"/>
        <v>1.0249999999999999</v>
      </c>
      <c r="Z591" s="32">
        <f t="shared" si="109"/>
        <v>1.0249999999999999</v>
      </c>
      <c r="AB591" s="66" t="s">
        <v>58</v>
      </c>
      <c r="AC591" s="52">
        <f t="shared" si="110"/>
        <v>10</v>
      </c>
      <c r="AD591" s="52">
        <f t="shared" si="111"/>
        <v>7.8</v>
      </c>
      <c r="AE591" s="63" t="s">
        <v>58</v>
      </c>
      <c r="AF591" s="64"/>
      <c r="AG591" s="63"/>
      <c r="AH591" s="64"/>
      <c r="AI591" s="63"/>
      <c r="AJ591" s="64"/>
      <c r="AK591" s="62"/>
      <c r="AL591" s="62"/>
      <c r="AM591" s="51"/>
      <c r="AP591" s="39" t="str">
        <f t="shared" si="88"/>
        <v/>
      </c>
      <c r="AQ591" s="49" t="str">
        <f t="shared" si="67"/>
        <v>X</v>
      </c>
      <c r="AR591" s="41">
        <f t="shared" ca="1" si="68"/>
        <v>256</v>
      </c>
      <c r="AS591" s="40">
        <f t="shared" ca="1" si="69"/>
        <v>1</v>
      </c>
      <c r="AT591" s="41">
        <f t="shared" ca="1" si="89"/>
        <v>0</v>
      </c>
      <c r="AU591" s="41">
        <f t="shared" ca="1" si="90"/>
        <v>0</v>
      </c>
      <c r="AV591" s="42">
        <f t="shared" ca="1" si="91"/>
        <v>1</v>
      </c>
      <c r="AW591" s="47" t="str">
        <f t="shared" si="92"/>
        <v>X</v>
      </c>
      <c r="AX591" s="47" t="e">
        <f t="shared" si="93"/>
        <v>#VALUE!</v>
      </c>
      <c r="AY591" s="47">
        <f t="shared" si="83"/>
        <v>0</v>
      </c>
      <c r="AZ591" s="47">
        <f t="shared" si="84"/>
        <v>0</v>
      </c>
      <c r="BA591" s="47" t="e">
        <f t="shared" si="85"/>
        <v>#VALUE!</v>
      </c>
      <c r="BB591" s="47" t="e">
        <f t="shared" si="86"/>
        <v>#VALUE!</v>
      </c>
      <c r="BC591" s="47" t="e">
        <f t="shared" si="87"/>
        <v>#VALUE!</v>
      </c>
      <c r="BD591" s="47" t="e">
        <f>MATCH($AW591,NoteCommaRef!$B$4:$B$10,0)</f>
        <v>#N/A</v>
      </c>
      <c r="BE591" s="47">
        <f>MATCH($BG591,NoteCommaRef!$H$4:$H$1000,0)</f>
        <v>10</v>
      </c>
      <c r="BF591" s="47">
        <f>MATCH($BH591,NoteCommaRef!$H$4:$H$1000,0)</f>
        <v>10</v>
      </c>
      <c r="BG591" s="47">
        <f t="shared" si="70"/>
        <v>1</v>
      </c>
      <c r="BH591" s="47">
        <f t="shared" si="71"/>
        <v>1</v>
      </c>
      <c r="BI591" s="48">
        <f ca="1">IF(ISNA($BD591),1,OFFSET(NoteCommaRef!$E$3,$BD591,0))</f>
        <v>1</v>
      </c>
      <c r="BJ591" s="48">
        <f t="shared" si="72"/>
        <v>1</v>
      </c>
      <c r="BK591" s="48">
        <f t="shared" si="73"/>
        <v>1</v>
      </c>
      <c r="BL591" s="48">
        <f t="shared" si="74"/>
        <v>1</v>
      </c>
      <c r="BM591" s="48">
        <f ca="1">IF(ISNA($BE591),1,OFFSET(NoteCommaRef!$K$3,$BE591,0))</f>
        <v>1</v>
      </c>
      <c r="BN591" s="48">
        <f ca="1">IF(ISNA($BF591),1,OFFSET(NoteCommaRef!$K$3,$BF591,0))</f>
        <v>1</v>
      </c>
    </row>
    <row r="592" spans="3:66" x14ac:dyDescent="0.2">
      <c r="C592" s="1" t="str">
        <f t="shared" si="96"/>
        <v/>
      </c>
      <c r="D592" s="1">
        <f t="shared" si="97"/>
        <v>11</v>
      </c>
      <c r="E592" s="1">
        <f t="shared" si="75"/>
        <v>7.8</v>
      </c>
      <c r="F592" s="32" t="str">
        <f t="shared" si="76"/>
        <v/>
      </c>
      <c r="G592" s="1" t="str">
        <f t="shared" si="77"/>
        <v/>
      </c>
      <c r="H592" s="1" t="str">
        <f t="shared" si="78"/>
        <v/>
      </c>
      <c r="I592" s="1">
        <f t="shared" si="79"/>
        <v>1</v>
      </c>
      <c r="J592" s="1" t="str">
        <f t="shared" si="80"/>
        <v/>
      </c>
      <c r="K592" s="1" t="str">
        <f t="shared" si="81"/>
        <v/>
      </c>
      <c r="L592" s="1">
        <f ca="1">IF(COUNTBLANK($D592),"",IF(COUNTBLANK($AG592),OFFSET(ChannelSetup!$E$4,0,$D592-1),$AG592))</f>
        <v>0</v>
      </c>
      <c r="M592" s="1" t="str">
        <f t="shared" si="82"/>
        <v/>
      </c>
      <c r="O592" s="32">
        <f t="shared" si="98"/>
        <v>6</v>
      </c>
      <c r="P592" s="32">
        <f t="shared" si="99"/>
        <v>2</v>
      </c>
      <c r="Q592" s="32">
        <f t="shared" si="100"/>
        <v>2</v>
      </c>
      <c r="R592" s="32">
        <f t="shared" si="101"/>
        <v>2</v>
      </c>
      <c r="S592" s="32">
        <f t="shared" si="102"/>
        <v>2</v>
      </c>
      <c r="T592" s="32">
        <f t="shared" si="103"/>
        <v>2</v>
      </c>
      <c r="U592" s="32">
        <f t="shared" si="104"/>
        <v>2</v>
      </c>
      <c r="V592" s="32">
        <f t="shared" si="105"/>
        <v>2</v>
      </c>
      <c r="W592" s="32">
        <f t="shared" si="106"/>
        <v>2</v>
      </c>
      <c r="X592" s="32">
        <f t="shared" si="107"/>
        <v>2</v>
      </c>
      <c r="Y592" s="32">
        <f t="shared" si="108"/>
        <v>2</v>
      </c>
      <c r="Z592" s="32">
        <f t="shared" si="109"/>
        <v>1.0249999999999999</v>
      </c>
      <c r="AB592" s="66" t="s">
        <v>58</v>
      </c>
      <c r="AC592" s="52">
        <f t="shared" si="110"/>
        <v>11</v>
      </c>
      <c r="AD592" s="52">
        <f t="shared" si="111"/>
        <v>7.8</v>
      </c>
      <c r="AE592" s="63" t="s">
        <v>58</v>
      </c>
      <c r="AF592" s="64"/>
      <c r="AG592" s="63"/>
      <c r="AH592" s="64"/>
      <c r="AI592" s="63"/>
      <c r="AJ592" s="64"/>
      <c r="AK592" s="62"/>
      <c r="AL592" s="62"/>
      <c r="AM592" s="51"/>
      <c r="AP592" s="39" t="str">
        <f t="shared" si="88"/>
        <v/>
      </c>
      <c r="AQ592" s="49" t="str">
        <f t="shared" si="67"/>
        <v>X</v>
      </c>
      <c r="AR592" s="41">
        <f t="shared" ca="1" si="68"/>
        <v>256</v>
      </c>
      <c r="AS592" s="40">
        <f t="shared" ca="1" si="69"/>
        <v>1</v>
      </c>
      <c r="AT592" s="41">
        <f t="shared" ca="1" si="89"/>
        <v>0</v>
      </c>
      <c r="AU592" s="41">
        <f t="shared" ca="1" si="90"/>
        <v>0</v>
      </c>
      <c r="AV592" s="42">
        <f t="shared" ca="1" si="91"/>
        <v>1</v>
      </c>
      <c r="AW592" s="47" t="str">
        <f t="shared" si="92"/>
        <v>X</v>
      </c>
      <c r="AX592" s="47" t="e">
        <f t="shared" si="93"/>
        <v>#VALUE!</v>
      </c>
      <c r="AY592" s="47">
        <f t="shared" si="83"/>
        <v>0</v>
      </c>
      <c r="AZ592" s="47">
        <f t="shared" si="84"/>
        <v>0</v>
      </c>
      <c r="BA592" s="47" t="e">
        <f t="shared" si="85"/>
        <v>#VALUE!</v>
      </c>
      <c r="BB592" s="47" t="e">
        <f t="shared" si="86"/>
        <v>#VALUE!</v>
      </c>
      <c r="BC592" s="47" t="e">
        <f t="shared" si="87"/>
        <v>#VALUE!</v>
      </c>
      <c r="BD592" s="47" t="e">
        <f>MATCH($AW592,NoteCommaRef!$B$4:$B$10,0)</f>
        <v>#N/A</v>
      </c>
      <c r="BE592" s="47">
        <f>MATCH($BG592,NoteCommaRef!$H$4:$H$1000,0)</f>
        <v>10</v>
      </c>
      <c r="BF592" s="47">
        <f>MATCH($BH592,NoteCommaRef!$H$4:$H$1000,0)</f>
        <v>10</v>
      </c>
      <c r="BG592" s="47">
        <f t="shared" si="70"/>
        <v>1</v>
      </c>
      <c r="BH592" s="47">
        <f t="shared" si="71"/>
        <v>1</v>
      </c>
      <c r="BI592" s="48">
        <f ca="1">IF(ISNA($BD592),1,OFFSET(NoteCommaRef!$E$3,$BD592,0))</f>
        <v>1</v>
      </c>
      <c r="BJ592" s="48">
        <f t="shared" si="72"/>
        <v>1</v>
      </c>
      <c r="BK592" s="48">
        <f t="shared" si="73"/>
        <v>1</v>
      </c>
      <c r="BL592" s="48">
        <f t="shared" si="74"/>
        <v>1</v>
      </c>
      <c r="BM592" s="48">
        <f ca="1">IF(ISNA($BE592),1,OFFSET(NoteCommaRef!$K$3,$BE592,0))</f>
        <v>1</v>
      </c>
      <c r="BN592" s="48">
        <f ca="1">IF(ISNA($BF592),1,OFFSET(NoteCommaRef!$K$3,$BF592,0))</f>
        <v>1</v>
      </c>
    </row>
    <row r="593" spans="3:66" x14ac:dyDescent="0.2">
      <c r="C593" s="1" t="str">
        <f t="shared" si="96"/>
        <v/>
      </c>
      <c r="D593" s="1">
        <f t="shared" si="97"/>
        <v>12</v>
      </c>
      <c r="E593" s="1">
        <f t="shared" si="75"/>
        <v>7.8</v>
      </c>
      <c r="F593" s="32" t="str">
        <f t="shared" si="76"/>
        <v/>
      </c>
      <c r="G593" s="1" t="str">
        <f t="shared" si="77"/>
        <v/>
      </c>
      <c r="H593" s="1" t="str">
        <f t="shared" si="78"/>
        <v/>
      </c>
      <c r="I593" s="1">
        <f t="shared" si="79"/>
        <v>1</v>
      </c>
      <c r="J593" s="1" t="str">
        <f t="shared" si="80"/>
        <v/>
      </c>
      <c r="K593" s="1" t="str">
        <f t="shared" si="81"/>
        <v/>
      </c>
      <c r="L593" s="1">
        <f ca="1">IF(COUNTBLANK($D593),"",IF(COUNTBLANK($AG593),OFFSET(ChannelSetup!$E$4,0,$D593-1),$AG593))</f>
        <v>0</v>
      </c>
      <c r="M593" s="1" t="str">
        <f t="shared" si="82"/>
        <v/>
      </c>
      <c r="O593" s="32">
        <f t="shared" si="98"/>
        <v>6</v>
      </c>
      <c r="P593" s="32">
        <f t="shared" si="99"/>
        <v>2</v>
      </c>
      <c r="Q593" s="32">
        <f t="shared" si="100"/>
        <v>2</v>
      </c>
      <c r="R593" s="32">
        <f t="shared" si="101"/>
        <v>2</v>
      </c>
      <c r="S593" s="32">
        <f t="shared" si="102"/>
        <v>2</v>
      </c>
      <c r="T593" s="32">
        <f t="shared" si="103"/>
        <v>2</v>
      </c>
      <c r="U593" s="32">
        <f t="shared" si="104"/>
        <v>2</v>
      </c>
      <c r="V593" s="32">
        <f t="shared" si="105"/>
        <v>2</v>
      </c>
      <c r="W593" s="32">
        <f t="shared" si="106"/>
        <v>2</v>
      </c>
      <c r="X593" s="32">
        <f t="shared" si="107"/>
        <v>2</v>
      </c>
      <c r="Y593" s="32">
        <f t="shared" si="108"/>
        <v>2</v>
      </c>
      <c r="Z593" s="32">
        <f t="shared" si="109"/>
        <v>2</v>
      </c>
      <c r="AB593" s="66" t="s">
        <v>151</v>
      </c>
      <c r="AC593" s="52">
        <f t="shared" si="110"/>
        <v>12</v>
      </c>
      <c r="AD593" s="52">
        <f t="shared" si="111"/>
        <v>7.8</v>
      </c>
      <c r="AE593" s="63" t="s">
        <v>58</v>
      </c>
      <c r="AF593" s="64"/>
      <c r="AG593" s="63"/>
      <c r="AH593" s="64"/>
      <c r="AI593" s="63"/>
      <c r="AJ593" s="64"/>
      <c r="AK593" s="62"/>
      <c r="AL593" s="62"/>
      <c r="AM593" s="51"/>
      <c r="AP593" s="39" t="str">
        <f t="shared" si="88"/>
        <v/>
      </c>
      <c r="AQ593" s="49" t="str">
        <f t="shared" si="67"/>
        <v>X</v>
      </c>
      <c r="AR593" s="41">
        <f t="shared" ca="1" si="68"/>
        <v>256</v>
      </c>
      <c r="AS593" s="40">
        <f t="shared" ca="1" si="69"/>
        <v>1</v>
      </c>
      <c r="AT593" s="41">
        <f t="shared" ca="1" si="89"/>
        <v>0</v>
      </c>
      <c r="AU593" s="41">
        <f t="shared" ca="1" si="90"/>
        <v>0</v>
      </c>
      <c r="AV593" s="42">
        <f t="shared" ca="1" si="91"/>
        <v>1</v>
      </c>
      <c r="AW593" s="47" t="str">
        <f t="shared" si="92"/>
        <v>X</v>
      </c>
      <c r="AX593" s="47" t="e">
        <f t="shared" si="93"/>
        <v>#VALUE!</v>
      </c>
      <c r="AY593" s="47">
        <f t="shared" si="83"/>
        <v>0</v>
      </c>
      <c r="AZ593" s="47">
        <f t="shared" si="84"/>
        <v>0</v>
      </c>
      <c r="BA593" s="47" t="e">
        <f t="shared" si="85"/>
        <v>#VALUE!</v>
      </c>
      <c r="BB593" s="47" t="e">
        <f t="shared" si="86"/>
        <v>#VALUE!</v>
      </c>
      <c r="BC593" s="47" t="e">
        <f t="shared" si="87"/>
        <v>#VALUE!</v>
      </c>
      <c r="BD593" s="47" t="e">
        <f>MATCH($AW593,NoteCommaRef!$B$4:$B$10,0)</f>
        <v>#N/A</v>
      </c>
      <c r="BE593" s="47">
        <f>MATCH($BG593,NoteCommaRef!$H$4:$H$1000,0)</f>
        <v>10</v>
      </c>
      <c r="BF593" s="47">
        <f>MATCH($BH593,NoteCommaRef!$H$4:$H$1000,0)</f>
        <v>10</v>
      </c>
      <c r="BG593" s="47">
        <f t="shared" si="70"/>
        <v>1</v>
      </c>
      <c r="BH593" s="47">
        <f t="shared" si="71"/>
        <v>1</v>
      </c>
      <c r="BI593" s="48">
        <f ca="1">IF(ISNA($BD593),1,OFFSET(NoteCommaRef!$E$3,$BD593,0))</f>
        <v>1</v>
      </c>
      <c r="BJ593" s="48">
        <f t="shared" si="72"/>
        <v>1</v>
      </c>
      <c r="BK593" s="48">
        <f t="shared" si="73"/>
        <v>1</v>
      </c>
      <c r="BL593" s="48">
        <f t="shared" si="74"/>
        <v>1</v>
      </c>
      <c r="BM593" s="48">
        <f ca="1">IF(ISNA($BE593),1,OFFSET(NoteCommaRef!$K$3,$BE593,0))</f>
        <v>1</v>
      </c>
      <c r="BN593" s="48">
        <f ca="1">IF(ISNA($BF593),1,OFFSET(NoteCommaRef!$K$3,$BF593,0))</f>
        <v>1</v>
      </c>
    </row>
    <row r="594" spans="3:66" x14ac:dyDescent="0.2">
      <c r="C594" s="1" t="str">
        <f t="shared" si="96"/>
        <v/>
      </c>
      <c r="D594" s="1" t="str">
        <f t="shared" si="97"/>
        <v/>
      </c>
      <c r="E594" s="1" t="str">
        <f t="shared" si="75"/>
        <v/>
      </c>
      <c r="F594" s="32" t="str">
        <f t="shared" si="76"/>
        <v/>
      </c>
      <c r="G594" s="1" t="str">
        <f t="shared" si="77"/>
        <v/>
      </c>
      <c r="H594" s="1" t="str">
        <f t="shared" si="78"/>
        <v/>
      </c>
      <c r="I594" s="1" t="str">
        <f t="shared" si="79"/>
        <v/>
      </c>
      <c r="J594" s="1" t="str">
        <f t="shared" si="80"/>
        <v/>
      </c>
      <c r="K594" s="1" t="str">
        <f t="shared" si="81"/>
        <v/>
      </c>
      <c r="L594" s="1" t="str">
        <f ca="1">IF(COUNTBLANK($D594),"",IF(COUNTBLANK($AG594),OFFSET(ChannelSetup!$E$4,0,$D594-1),$AG594))</f>
        <v/>
      </c>
      <c r="M594" s="1" t="str">
        <f t="shared" si="82"/>
        <v/>
      </c>
      <c r="O594" s="32">
        <f t="shared" si="98"/>
        <v>6</v>
      </c>
      <c r="P594" s="32">
        <f t="shared" si="99"/>
        <v>2</v>
      </c>
      <c r="Q594" s="32">
        <f t="shared" si="100"/>
        <v>2</v>
      </c>
      <c r="R594" s="32">
        <f t="shared" si="101"/>
        <v>2</v>
      </c>
      <c r="S594" s="32">
        <f t="shared" si="102"/>
        <v>2</v>
      </c>
      <c r="T594" s="32">
        <f t="shared" si="103"/>
        <v>2</v>
      </c>
      <c r="U594" s="32">
        <f t="shared" si="104"/>
        <v>2</v>
      </c>
      <c r="V594" s="32">
        <f t="shared" si="105"/>
        <v>2</v>
      </c>
      <c r="W594" s="32">
        <f t="shared" si="106"/>
        <v>2</v>
      </c>
      <c r="X594" s="32">
        <f t="shared" si="107"/>
        <v>2</v>
      </c>
      <c r="Y594" s="32">
        <f t="shared" si="108"/>
        <v>2</v>
      </c>
      <c r="Z594" s="32">
        <f t="shared" si="109"/>
        <v>2</v>
      </c>
      <c r="AB594" s="66"/>
      <c r="AC594" s="51"/>
      <c r="AD594" s="51"/>
      <c r="AE594" s="63"/>
      <c r="AF594" s="64"/>
      <c r="AG594" s="63"/>
      <c r="AH594" s="64"/>
      <c r="AI594" s="63"/>
      <c r="AJ594" s="64"/>
      <c r="AK594" s="62"/>
      <c r="AL594" s="62"/>
      <c r="AM594" s="51"/>
      <c r="AP594" s="39" t="str">
        <f t="shared" si="88"/>
        <v/>
      </c>
      <c r="AQ594" s="49" t="str">
        <f t="shared" si="67"/>
        <v/>
      </c>
      <c r="AR594" s="41">
        <f t="shared" ca="1" si="68"/>
        <v>256</v>
      </c>
      <c r="AS594" s="40">
        <f t="shared" ca="1" si="69"/>
        <v>1</v>
      </c>
      <c r="AT594" s="41">
        <f t="shared" ca="1" si="89"/>
        <v>0</v>
      </c>
      <c r="AU594" s="41">
        <f t="shared" ca="1" si="90"/>
        <v>0</v>
      </c>
      <c r="AV594" s="42">
        <f t="shared" ca="1" si="91"/>
        <v>1</v>
      </c>
      <c r="AW594" s="47" t="str">
        <f t="shared" si="92"/>
        <v/>
      </c>
      <c r="AX594" s="47" t="e">
        <f t="shared" si="93"/>
        <v>#VALUE!</v>
      </c>
      <c r="AY594" s="47">
        <f t="shared" si="83"/>
        <v>0</v>
      </c>
      <c r="AZ594" s="47">
        <f t="shared" si="84"/>
        <v>0</v>
      </c>
      <c r="BA594" s="47" t="e">
        <f t="shared" si="85"/>
        <v>#VALUE!</v>
      </c>
      <c r="BB594" s="47" t="e">
        <f t="shared" si="86"/>
        <v>#VALUE!</v>
      </c>
      <c r="BC594" s="47" t="e">
        <f t="shared" si="87"/>
        <v>#VALUE!</v>
      </c>
      <c r="BD594" s="47" t="e">
        <f>MATCH($AW594,NoteCommaRef!$B$4:$B$10,0)</f>
        <v>#N/A</v>
      </c>
      <c r="BE594" s="47">
        <f>MATCH($BG594,NoteCommaRef!$H$4:$H$1000,0)</f>
        <v>10</v>
      </c>
      <c r="BF594" s="47">
        <f>MATCH($BH594,NoteCommaRef!$H$4:$H$1000,0)</f>
        <v>10</v>
      </c>
      <c r="BG594" s="47">
        <f t="shared" si="70"/>
        <v>1</v>
      </c>
      <c r="BH594" s="47">
        <f t="shared" si="71"/>
        <v>1</v>
      </c>
      <c r="BI594" s="48">
        <f ca="1">IF(ISNA($BD594),1,OFFSET(NoteCommaRef!$E$3,$BD594,0))</f>
        <v>1</v>
      </c>
      <c r="BJ594" s="48">
        <f t="shared" si="72"/>
        <v>1</v>
      </c>
      <c r="BK594" s="48">
        <f t="shared" si="73"/>
        <v>1</v>
      </c>
      <c r="BL594" s="48">
        <f t="shared" si="74"/>
        <v>1</v>
      </c>
      <c r="BM594" s="48">
        <f ca="1">IF(ISNA($BE594),1,OFFSET(NoteCommaRef!$K$3,$BE594,0))</f>
        <v>1</v>
      </c>
      <c r="BN594" s="48">
        <f ca="1">IF(ISNA($BF594),1,OFFSET(NoteCommaRef!$K$3,$BF594,0))</f>
        <v>1</v>
      </c>
    </row>
    <row r="595" spans="3:66" x14ac:dyDescent="0.2">
      <c r="C595" s="1" t="str">
        <f t="shared" si="96"/>
        <v/>
      </c>
      <c r="D595" s="1" t="str">
        <f t="shared" si="97"/>
        <v/>
      </c>
      <c r="E595" s="1" t="str">
        <f t="shared" si="75"/>
        <v/>
      </c>
      <c r="F595" s="32" t="str">
        <f t="shared" si="76"/>
        <v/>
      </c>
      <c r="G595" s="1" t="str">
        <f t="shared" si="77"/>
        <v/>
      </c>
      <c r="H595" s="1" t="str">
        <f t="shared" si="78"/>
        <v/>
      </c>
      <c r="I595" s="1" t="str">
        <f t="shared" si="79"/>
        <v/>
      </c>
      <c r="J595" s="1" t="str">
        <f t="shared" si="80"/>
        <v/>
      </c>
      <c r="K595" s="1" t="str">
        <f t="shared" si="81"/>
        <v/>
      </c>
      <c r="L595" s="1" t="str">
        <f ca="1">IF(COUNTBLANK($D595),"",IF(COUNTBLANK($AG595),OFFSET(ChannelSetup!$E$4,0,$D595-1),$AG595))</f>
        <v/>
      </c>
      <c r="M595" s="1" t="str">
        <f t="shared" si="82"/>
        <v/>
      </c>
      <c r="O595" s="32">
        <f t="shared" si="98"/>
        <v>6</v>
      </c>
      <c r="P595" s="32">
        <f t="shared" si="99"/>
        <v>2</v>
      </c>
      <c r="Q595" s="32">
        <f t="shared" si="100"/>
        <v>2</v>
      </c>
      <c r="R595" s="32">
        <f t="shared" si="101"/>
        <v>2</v>
      </c>
      <c r="S595" s="32">
        <f t="shared" si="102"/>
        <v>2</v>
      </c>
      <c r="T595" s="32">
        <f t="shared" si="103"/>
        <v>2</v>
      </c>
      <c r="U595" s="32">
        <f t="shared" si="104"/>
        <v>2</v>
      </c>
      <c r="V595" s="32">
        <f t="shared" si="105"/>
        <v>2</v>
      </c>
      <c r="W595" s="32">
        <f t="shared" si="106"/>
        <v>2</v>
      </c>
      <c r="X595" s="32">
        <f t="shared" si="107"/>
        <v>2</v>
      </c>
      <c r="Y595" s="32">
        <f t="shared" si="108"/>
        <v>2</v>
      </c>
      <c r="Z595" s="32">
        <f t="shared" si="109"/>
        <v>2</v>
      </c>
      <c r="AB595" s="66"/>
      <c r="AC595" s="51"/>
      <c r="AD595" s="51"/>
      <c r="AE595" s="63"/>
      <c r="AF595" s="64"/>
      <c r="AG595" s="63"/>
      <c r="AH595" s="64"/>
      <c r="AI595" s="63"/>
      <c r="AJ595" s="64"/>
      <c r="AK595" s="62"/>
      <c r="AL595" s="62"/>
      <c r="AM595" s="51"/>
      <c r="AP595" s="39" t="str">
        <f t="shared" si="88"/>
        <v/>
      </c>
      <c r="AQ595" s="49" t="str">
        <f t="shared" si="67"/>
        <v/>
      </c>
      <c r="AR595" s="41">
        <f t="shared" ca="1" si="68"/>
        <v>256</v>
      </c>
      <c r="AS595" s="40">
        <f t="shared" ca="1" si="69"/>
        <v>1</v>
      </c>
      <c r="AT595" s="41">
        <f t="shared" ca="1" si="89"/>
        <v>0</v>
      </c>
      <c r="AU595" s="41">
        <f t="shared" ca="1" si="90"/>
        <v>0</v>
      </c>
      <c r="AV595" s="42">
        <f t="shared" ca="1" si="91"/>
        <v>1</v>
      </c>
      <c r="AW595" s="47" t="str">
        <f t="shared" si="92"/>
        <v/>
      </c>
      <c r="AX595" s="47" t="e">
        <f t="shared" si="93"/>
        <v>#VALUE!</v>
      </c>
      <c r="AY595" s="47">
        <f t="shared" si="83"/>
        <v>0</v>
      </c>
      <c r="AZ595" s="47">
        <f t="shared" si="84"/>
        <v>0</v>
      </c>
      <c r="BA595" s="47" t="e">
        <f t="shared" si="85"/>
        <v>#VALUE!</v>
      </c>
      <c r="BB595" s="47" t="e">
        <f t="shared" si="86"/>
        <v>#VALUE!</v>
      </c>
      <c r="BC595" s="47" t="e">
        <f t="shared" si="87"/>
        <v>#VALUE!</v>
      </c>
      <c r="BD595" s="47" t="e">
        <f>MATCH($AW595,NoteCommaRef!$B$4:$B$10,0)</f>
        <v>#N/A</v>
      </c>
      <c r="BE595" s="47">
        <f>MATCH($BG595,NoteCommaRef!$H$4:$H$1000,0)</f>
        <v>10</v>
      </c>
      <c r="BF595" s="47">
        <f>MATCH($BH595,NoteCommaRef!$H$4:$H$1000,0)</f>
        <v>10</v>
      </c>
      <c r="BG595" s="47">
        <f t="shared" si="70"/>
        <v>1</v>
      </c>
      <c r="BH595" s="47">
        <f t="shared" si="71"/>
        <v>1</v>
      </c>
      <c r="BI595" s="48">
        <f ca="1">IF(ISNA($BD595),1,OFFSET(NoteCommaRef!$E$3,$BD595,0))</f>
        <v>1</v>
      </c>
      <c r="BJ595" s="48">
        <f t="shared" si="72"/>
        <v>1</v>
      </c>
      <c r="BK595" s="48">
        <f t="shared" si="73"/>
        <v>1</v>
      </c>
      <c r="BL595" s="48">
        <f t="shared" si="74"/>
        <v>1</v>
      </c>
      <c r="BM595" s="48">
        <f ca="1">IF(ISNA($BE595),1,OFFSET(NoteCommaRef!$K$3,$BE595,0))</f>
        <v>1</v>
      </c>
      <c r="BN595" s="48">
        <f ca="1">IF(ISNA($BF595),1,OFFSET(NoteCommaRef!$K$3,$BF595,0))</f>
        <v>1</v>
      </c>
    </row>
    <row r="596" spans="3:66" x14ac:dyDescent="0.2">
      <c r="C596" s="1" t="str">
        <f t="shared" si="96"/>
        <v/>
      </c>
      <c r="D596" s="1" t="str">
        <f t="shared" si="97"/>
        <v/>
      </c>
      <c r="E596" s="1" t="str">
        <f t="shared" si="75"/>
        <v/>
      </c>
      <c r="F596" s="32" t="str">
        <f t="shared" si="76"/>
        <v/>
      </c>
      <c r="G596" s="1" t="str">
        <f t="shared" si="77"/>
        <v/>
      </c>
      <c r="H596" s="1" t="str">
        <f t="shared" si="78"/>
        <v/>
      </c>
      <c r="I596" s="1" t="str">
        <f t="shared" si="79"/>
        <v/>
      </c>
      <c r="J596" s="1" t="str">
        <f t="shared" si="80"/>
        <v/>
      </c>
      <c r="K596" s="1" t="str">
        <f t="shared" si="81"/>
        <v/>
      </c>
      <c r="L596" s="1" t="str">
        <f ca="1">IF(COUNTBLANK($D596),"",IF(COUNTBLANK($AG596),OFFSET(ChannelSetup!$E$4,0,$D596-1),$AG596))</f>
        <v/>
      </c>
      <c r="M596" s="1" t="str">
        <f t="shared" si="82"/>
        <v/>
      </c>
      <c r="O596" s="32">
        <f t="shared" si="98"/>
        <v>6</v>
      </c>
      <c r="P596" s="32">
        <f t="shared" si="99"/>
        <v>2</v>
      </c>
      <c r="Q596" s="32">
        <f t="shared" si="100"/>
        <v>2</v>
      </c>
      <c r="R596" s="32">
        <f t="shared" si="101"/>
        <v>2</v>
      </c>
      <c r="S596" s="32">
        <f t="shared" si="102"/>
        <v>2</v>
      </c>
      <c r="T596" s="32">
        <f t="shared" si="103"/>
        <v>2</v>
      </c>
      <c r="U596" s="32">
        <f t="shared" si="104"/>
        <v>2</v>
      </c>
      <c r="V596" s="32">
        <f t="shared" si="105"/>
        <v>2</v>
      </c>
      <c r="W596" s="32">
        <f t="shared" si="106"/>
        <v>2</v>
      </c>
      <c r="X596" s="32">
        <f t="shared" si="107"/>
        <v>2</v>
      </c>
      <c r="Y596" s="32">
        <f t="shared" si="108"/>
        <v>2</v>
      </c>
      <c r="Z596" s="32">
        <f t="shared" si="109"/>
        <v>2</v>
      </c>
      <c r="AA596" t="s">
        <v>58</v>
      </c>
      <c r="AB596" s="66" t="s">
        <v>327</v>
      </c>
      <c r="AC596" s="51"/>
      <c r="AD596" s="51"/>
      <c r="AE596" s="63"/>
      <c r="AF596" s="64"/>
      <c r="AG596" s="63"/>
      <c r="AH596" s="64"/>
      <c r="AI596" s="63"/>
      <c r="AJ596" s="64"/>
      <c r="AK596" s="62"/>
      <c r="AL596" s="62"/>
      <c r="AM596" s="51"/>
      <c r="AP596" s="39" t="str">
        <f t="shared" ref="AP596:AP597" si="112">IF(OR(ISNA(BE596),ISNA(BF596)),"ERR","")</f>
        <v/>
      </c>
      <c r="AQ596" s="49" t="str">
        <f t="shared" si="67"/>
        <v/>
      </c>
      <c r="AR596" s="41">
        <f t="shared" ca="1" si="68"/>
        <v>256</v>
      </c>
      <c r="AS596" s="40">
        <f t="shared" ca="1" si="69"/>
        <v>1</v>
      </c>
      <c r="AT596" s="41">
        <f t="shared" ref="AT596:AT597" ca="1" si="113">1200*LOG(AS596,2)</f>
        <v>0</v>
      </c>
      <c r="AU596" s="41">
        <f t="shared" ref="AU596:AU597" ca="1" si="114">MOD(AT596,1200)</f>
        <v>0</v>
      </c>
      <c r="AV596" s="42">
        <f t="shared" ref="AV596:AV597" ca="1" si="115">AS596</f>
        <v>1</v>
      </c>
      <c r="AW596" s="47" t="str">
        <f t="shared" ref="AW596:AW597" si="116">LEFT(AQ596,1)</f>
        <v/>
      </c>
      <c r="AX596" s="47" t="e">
        <f t="shared" ref="AX596:AX597" si="117">RIGHT(AQ596,1)-4</f>
        <v>#VALUE!</v>
      </c>
      <c r="AY596" s="47">
        <f t="shared" si="83"/>
        <v>0</v>
      </c>
      <c r="AZ596" s="47">
        <f t="shared" si="84"/>
        <v>0</v>
      </c>
      <c r="BA596" s="47" t="e">
        <f t="shared" si="85"/>
        <v>#VALUE!</v>
      </c>
      <c r="BB596" s="47" t="e">
        <f t="shared" si="86"/>
        <v>#VALUE!</v>
      </c>
      <c r="BC596" s="47" t="e">
        <f t="shared" si="87"/>
        <v>#VALUE!</v>
      </c>
      <c r="BD596" s="47" t="e">
        <f>MATCH($AW596,NoteCommaRef!$B$4:$B$10,0)</f>
        <v>#N/A</v>
      </c>
      <c r="BE596" s="47">
        <f>MATCH($BG596,NoteCommaRef!$H$4:$H$1000,0)</f>
        <v>10</v>
      </c>
      <c r="BF596" s="47">
        <f>MATCH($BH596,NoteCommaRef!$H$4:$H$1000,0)</f>
        <v>10</v>
      </c>
      <c r="BG596" s="47">
        <f t="shared" si="70"/>
        <v>1</v>
      </c>
      <c r="BH596" s="47">
        <f t="shared" si="71"/>
        <v>1</v>
      </c>
      <c r="BI596" s="48">
        <f ca="1">IF(ISNA($BD596),1,OFFSET(NoteCommaRef!$E$3,$BD596,0))</f>
        <v>1</v>
      </c>
      <c r="BJ596" s="48">
        <f t="shared" si="72"/>
        <v>1</v>
      </c>
      <c r="BK596" s="48">
        <f t="shared" si="73"/>
        <v>1</v>
      </c>
      <c r="BL596" s="48">
        <f t="shared" si="74"/>
        <v>1</v>
      </c>
      <c r="BM596" s="48">
        <f ca="1">IF(ISNA($BE596),1,OFFSET(NoteCommaRef!$K$3,$BE596,0))</f>
        <v>1</v>
      </c>
      <c r="BN596" s="48">
        <f ca="1">IF(ISNA($BF596),1,OFFSET(NoteCommaRef!$K$3,$BF596,0))</f>
        <v>1</v>
      </c>
    </row>
    <row r="597" spans="3:66" x14ac:dyDescent="0.2">
      <c r="C597" s="1" t="str">
        <f t="shared" si="96"/>
        <v/>
      </c>
      <c r="D597" s="1" t="str">
        <f t="shared" si="97"/>
        <v/>
      </c>
      <c r="E597" s="1" t="str">
        <f t="shared" si="75"/>
        <v/>
      </c>
      <c r="F597" s="32" t="str">
        <f t="shared" si="76"/>
        <v/>
      </c>
      <c r="G597" s="1" t="str">
        <f t="shared" si="77"/>
        <v/>
      </c>
      <c r="H597" s="1" t="str">
        <f t="shared" si="78"/>
        <v/>
      </c>
      <c r="I597" s="1" t="str">
        <f t="shared" si="79"/>
        <v/>
      </c>
      <c r="J597" s="1" t="str">
        <f t="shared" si="80"/>
        <v/>
      </c>
      <c r="K597" s="1" t="str">
        <f t="shared" si="81"/>
        <v/>
      </c>
      <c r="L597" s="1" t="str">
        <f ca="1">IF(COUNTBLANK($D597),"",IF(COUNTBLANK($AG597),OFFSET(ChannelSetup!$E$4,0,$D597-1),$AG597))</f>
        <v/>
      </c>
      <c r="M597" s="1" t="str">
        <f t="shared" si="82"/>
        <v/>
      </c>
      <c r="O597" s="32">
        <f t="shared" si="98"/>
        <v>6</v>
      </c>
      <c r="P597" s="32">
        <f t="shared" si="99"/>
        <v>2</v>
      </c>
      <c r="Q597" s="32">
        <f t="shared" si="100"/>
        <v>2</v>
      </c>
      <c r="R597" s="32">
        <f t="shared" si="101"/>
        <v>2</v>
      </c>
      <c r="S597" s="32">
        <f t="shared" si="102"/>
        <v>2</v>
      </c>
      <c r="T597" s="32">
        <f t="shared" si="103"/>
        <v>2</v>
      </c>
      <c r="U597" s="32">
        <f t="shared" si="104"/>
        <v>2</v>
      </c>
      <c r="V597" s="32">
        <f t="shared" si="105"/>
        <v>2</v>
      </c>
      <c r="W597" s="32">
        <f t="shared" si="106"/>
        <v>2</v>
      </c>
      <c r="X597" s="32">
        <f t="shared" si="107"/>
        <v>2</v>
      </c>
      <c r="Y597" s="32">
        <f t="shared" si="108"/>
        <v>2</v>
      </c>
      <c r="Z597" s="32">
        <f t="shared" si="109"/>
        <v>2</v>
      </c>
      <c r="AB597" s="66" t="s">
        <v>328</v>
      </c>
      <c r="AC597" s="51"/>
      <c r="AD597" s="51"/>
      <c r="AE597" s="63"/>
      <c r="AF597" s="64"/>
      <c r="AG597" s="63"/>
      <c r="AH597" s="64"/>
      <c r="AI597" s="63"/>
      <c r="AJ597" s="64"/>
      <c r="AK597" s="62"/>
      <c r="AL597" s="62"/>
      <c r="AM597" s="51"/>
      <c r="AP597" s="39" t="str">
        <f t="shared" si="112"/>
        <v/>
      </c>
      <c r="AQ597" s="49" t="str">
        <f t="shared" si="67"/>
        <v/>
      </c>
      <c r="AR597" s="41">
        <f t="shared" ca="1" si="68"/>
        <v>256</v>
      </c>
      <c r="AS597" s="40">
        <f t="shared" ca="1" si="69"/>
        <v>1</v>
      </c>
      <c r="AT597" s="41">
        <f t="shared" ca="1" si="113"/>
        <v>0</v>
      </c>
      <c r="AU597" s="41">
        <f t="shared" ca="1" si="114"/>
        <v>0</v>
      </c>
      <c r="AV597" s="42">
        <f t="shared" ca="1" si="115"/>
        <v>1</v>
      </c>
      <c r="AW597" s="47" t="str">
        <f t="shared" si="116"/>
        <v/>
      </c>
      <c r="AX597" s="47" t="e">
        <f t="shared" si="117"/>
        <v>#VALUE!</v>
      </c>
      <c r="AY597" s="47">
        <f t="shared" si="83"/>
        <v>0</v>
      </c>
      <c r="AZ597" s="47">
        <f t="shared" si="84"/>
        <v>0</v>
      </c>
      <c r="BA597" s="47" t="e">
        <f t="shared" si="85"/>
        <v>#VALUE!</v>
      </c>
      <c r="BB597" s="47" t="e">
        <f t="shared" si="86"/>
        <v>#VALUE!</v>
      </c>
      <c r="BC597" s="47" t="e">
        <f t="shared" si="87"/>
        <v>#VALUE!</v>
      </c>
      <c r="BD597" s="47" t="e">
        <f>MATCH($AW597,NoteCommaRef!$B$4:$B$10,0)</f>
        <v>#N/A</v>
      </c>
      <c r="BE597" s="47">
        <f>MATCH($BG597,NoteCommaRef!$H$4:$H$1000,0)</f>
        <v>10</v>
      </c>
      <c r="BF597" s="47">
        <f>MATCH($BH597,NoteCommaRef!$H$4:$H$1000,0)</f>
        <v>10</v>
      </c>
      <c r="BG597" s="47">
        <f t="shared" si="70"/>
        <v>1</v>
      </c>
      <c r="BH597" s="47">
        <f t="shared" si="71"/>
        <v>1</v>
      </c>
      <c r="BI597" s="48">
        <f ca="1">IF(ISNA($BD597),1,OFFSET(NoteCommaRef!$E$3,$BD597,0))</f>
        <v>1</v>
      </c>
      <c r="BJ597" s="48">
        <f t="shared" si="72"/>
        <v>1</v>
      </c>
      <c r="BK597" s="48">
        <f t="shared" si="73"/>
        <v>1</v>
      </c>
      <c r="BL597" s="48">
        <f t="shared" si="74"/>
        <v>1</v>
      </c>
      <c r="BM597" s="48">
        <f ca="1">IF(ISNA($BE597),1,OFFSET(NoteCommaRef!$K$3,$BE597,0))</f>
        <v>1</v>
      </c>
      <c r="BN597" s="48">
        <f ca="1">IF(ISNA($BF597),1,OFFSET(NoteCommaRef!$K$3,$BF597,0))</f>
        <v>1</v>
      </c>
    </row>
    <row r="598" spans="3:66" x14ac:dyDescent="0.2">
      <c r="C598" s="1" t="str">
        <f t="shared" si="96"/>
        <v/>
      </c>
      <c r="D598" s="1" t="str">
        <f t="shared" si="97"/>
        <v/>
      </c>
      <c r="E598" s="1" t="str">
        <f t="shared" si="75"/>
        <v/>
      </c>
      <c r="F598" s="32" t="str">
        <f t="shared" si="76"/>
        <v/>
      </c>
      <c r="G598" s="1" t="str">
        <f t="shared" si="77"/>
        <v/>
      </c>
      <c r="H598" s="1" t="str">
        <f t="shared" si="78"/>
        <v/>
      </c>
      <c r="I598" s="1" t="str">
        <f t="shared" si="79"/>
        <v/>
      </c>
      <c r="J598" s="1" t="str">
        <f t="shared" si="80"/>
        <v/>
      </c>
      <c r="K598" s="1" t="str">
        <f t="shared" si="81"/>
        <v/>
      </c>
      <c r="L598" s="1" t="str">
        <f ca="1">IF(COUNTBLANK($D598),"",IF(COUNTBLANK($AG598),OFFSET(ChannelSetup!$E$4,0,$D598-1),$AG598))</f>
        <v/>
      </c>
      <c r="M598" s="1" t="str">
        <f t="shared" si="82"/>
        <v/>
      </c>
      <c r="O598" s="32">
        <f t="shared" si="98"/>
        <v>6</v>
      </c>
      <c r="P598" s="32">
        <f t="shared" si="99"/>
        <v>2</v>
      </c>
      <c r="Q598" s="32">
        <f t="shared" si="100"/>
        <v>2</v>
      </c>
      <c r="R598" s="32">
        <f t="shared" si="101"/>
        <v>2</v>
      </c>
      <c r="S598" s="32">
        <f t="shared" si="102"/>
        <v>2</v>
      </c>
      <c r="T598" s="32">
        <f t="shared" si="103"/>
        <v>2</v>
      </c>
      <c r="U598" s="32">
        <f t="shared" si="104"/>
        <v>2</v>
      </c>
      <c r="V598" s="32">
        <f t="shared" si="105"/>
        <v>2</v>
      </c>
      <c r="W598" s="32">
        <f t="shared" si="106"/>
        <v>2</v>
      </c>
      <c r="X598" s="32">
        <f t="shared" si="107"/>
        <v>2</v>
      </c>
      <c r="Y598" s="32">
        <f t="shared" si="108"/>
        <v>2</v>
      </c>
      <c r="Z598" s="32">
        <f t="shared" si="109"/>
        <v>2</v>
      </c>
      <c r="AB598" s="66" t="s">
        <v>329</v>
      </c>
      <c r="AC598" s="51"/>
      <c r="AD598" s="51"/>
      <c r="AE598" s="63"/>
      <c r="AF598" s="64"/>
      <c r="AG598" s="63"/>
      <c r="AH598" s="64"/>
      <c r="AI598" s="63"/>
      <c r="AJ598" s="64"/>
      <c r="AK598" s="62"/>
      <c r="AL598" s="62"/>
      <c r="AM598" s="51"/>
      <c r="AP598" s="39" t="str">
        <f t="shared" ref="AP598:AP656" si="118">IF(OR(ISNA(BE598),ISNA(BF598)),"ERR","")</f>
        <v/>
      </c>
      <c r="AQ598" s="49" t="str">
        <f t="shared" ref="AQ598:AQ659" si="119">""&amp;AE598</f>
        <v/>
      </c>
      <c r="AR598" s="41">
        <f t="shared" ref="AR598:AR625" ca="1" si="120">$AS598*$BP$3</f>
        <v>256</v>
      </c>
      <c r="AS598" s="40">
        <f t="shared" ref="AS598:AS612" ca="1" si="121">$BI598*$BJ598*$BK598*$BL598*$BM598/$BN598</f>
        <v>1</v>
      </c>
      <c r="AT598" s="41">
        <f t="shared" ref="AT598:AT656" ca="1" si="122">1200*LOG(AS598,2)</f>
        <v>0</v>
      </c>
      <c r="AU598" s="41">
        <f t="shared" ref="AU598:AU656" ca="1" si="123">MOD(AT598,1200)</f>
        <v>0</v>
      </c>
      <c r="AV598" s="42">
        <f t="shared" ref="AV598:AV656" ca="1" si="124">AS598</f>
        <v>1</v>
      </c>
      <c r="AW598" s="47" t="str">
        <f t="shared" ref="AW598:AW656" si="125">LEFT(AQ598,1)</f>
        <v/>
      </c>
      <c r="AX598" s="47" t="e">
        <f t="shared" ref="AX598:AX656" si="126">RIGHT(AQ598,1)-4</f>
        <v>#VALUE!</v>
      </c>
      <c r="AY598" s="47">
        <f t="shared" ref="AY598:AY626" si="127">LEN(SUBSTITUTE($AQ598,"b",""))-LEN(SUBSTITUTE($AQ598,"#",""))</f>
        <v>0</v>
      </c>
      <c r="AZ598" s="47">
        <f t="shared" ref="AZ598:AZ626" si="128">LEN(SUBSTITUTE($AQ598,".",""))-LEN(SUBSTITUTE($AQ598,"'",""))</f>
        <v>0</v>
      </c>
      <c r="BA598" s="47" t="e">
        <f t="shared" ref="BA598:BA626" si="129">FIND("[",$AQ598)</f>
        <v>#VALUE!</v>
      </c>
      <c r="BB598" s="47" t="e">
        <f t="shared" ref="BB598:BB626" si="130">FIND("/",$AQ598)</f>
        <v>#VALUE!</v>
      </c>
      <c r="BC598" s="47" t="e">
        <f t="shared" ref="BC598:BC626" si="131">FIND("]",$AQ598)</f>
        <v>#VALUE!</v>
      </c>
      <c r="BD598" s="47" t="e">
        <f>MATCH($AW598,NoteCommaRef!$B$4:$B$10,0)</f>
        <v>#N/A</v>
      </c>
      <c r="BE598" s="47">
        <f>MATCH($BG598,NoteCommaRef!$H$4:$H$1000,0)</f>
        <v>10</v>
      </c>
      <c r="BF598" s="47">
        <f>MATCH($BH598,NoteCommaRef!$H$4:$H$1000,0)</f>
        <v>10</v>
      </c>
      <c r="BG598" s="47">
        <f t="shared" ref="BG598:BG612" si="132">IF(ISERR($BA598),1,IF(ISERR($BB598),IF(ISERR($BC598),1,MID($AQ598,$BA598+1,$BC598-$BA598-1)),MID($AQ598,$BA598+1,$BB598-$BA598-1)))*1</f>
        <v>1</v>
      </c>
      <c r="BH598" s="47">
        <f t="shared" ref="BH598:BH612" si="133">IF(ISERR($BA598),1,IF(ISERR($BB598),1,MID($AQ598,$BB598+1,$BC598-$BB598-1)))*1</f>
        <v>1</v>
      </c>
      <c r="BI598" s="48">
        <f ca="1">IF(ISNA($BD598),1,OFFSET(NoteCommaRef!$E$3,$BD598,0))</f>
        <v>1</v>
      </c>
      <c r="BJ598" s="48">
        <f t="shared" ref="BJ598:BJ612" si="134">IF(ISERR($AX598),1,2^$AX598)</f>
        <v>1</v>
      </c>
      <c r="BK598" s="48">
        <f t="shared" ref="BK598:BK612" si="135">(2187/2048)^$AY598</f>
        <v>1</v>
      </c>
      <c r="BL598" s="48">
        <f t="shared" ref="BL598:BL612" si="136">(80/81)^$AZ598</f>
        <v>1</v>
      </c>
      <c r="BM598" s="48">
        <f ca="1">IF(ISNA($BE598),1,OFFSET(NoteCommaRef!$K$3,$BE598,0))</f>
        <v>1</v>
      </c>
      <c r="BN598" s="48">
        <f ca="1">IF(ISNA($BF598),1,OFFSET(NoteCommaRef!$K$3,$BF598,0))</f>
        <v>1</v>
      </c>
    </row>
    <row r="599" spans="3:66" x14ac:dyDescent="0.2">
      <c r="C599" s="1" t="str">
        <f t="shared" si="96"/>
        <v/>
      </c>
      <c r="D599" s="1" t="str">
        <f t="shared" si="97"/>
        <v/>
      </c>
      <c r="E599" s="1" t="str">
        <f t="shared" si="75"/>
        <v/>
      </c>
      <c r="F599" s="32" t="str">
        <f t="shared" si="76"/>
        <v/>
      </c>
      <c r="G599" s="1" t="str">
        <f t="shared" si="77"/>
        <v/>
      </c>
      <c r="H599" s="1" t="str">
        <f t="shared" si="78"/>
        <v/>
      </c>
      <c r="I599" s="1" t="str">
        <f t="shared" si="79"/>
        <v/>
      </c>
      <c r="J599" s="1" t="str">
        <f t="shared" si="80"/>
        <v/>
      </c>
      <c r="K599" s="1" t="str">
        <f t="shared" si="81"/>
        <v/>
      </c>
      <c r="L599" s="1" t="str">
        <f ca="1">IF(COUNTBLANK($D599),"",IF(COUNTBLANK($AG599),OFFSET(ChannelSetup!$E$4,0,$D599-1),$AG599))</f>
        <v/>
      </c>
      <c r="M599" s="1" t="str">
        <f t="shared" si="82"/>
        <v/>
      </c>
      <c r="O599" s="32">
        <f t="shared" si="98"/>
        <v>6</v>
      </c>
      <c r="P599" s="32">
        <f t="shared" si="99"/>
        <v>2</v>
      </c>
      <c r="Q599" s="32">
        <f t="shared" si="100"/>
        <v>2</v>
      </c>
      <c r="R599" s="32">
        <f t="shared" si="101"/>
        <v>2</v>
      </c>
      <c r="S599" s="32">
        <f t="shared" si="102"/>
        <v>2</v>
      </c>
      <c r="T599" s="32">
        <f t="shared" si="103"/>
        <v>2</v>
      </c>
      <c r="U599" s="32">
        <f t="shared" si="104"/>
        <v>2</v>
      </c>
      <c r="V599" s="32">
        <f t="shared" si="105"/>
        <v>2</v>
      </c>
      <c r="W599" s="32">
        <f t="shared" si="106"/>
        <v>2</v>
      </c>
      <c r="X599" s="32">
        <f t="shared" si="107"/>
        <v>2</v>
      </c>
      <c r="Y599" s="32">
        <f t="shared" si="108"/>
        <v>2</v>
      </c>
      <c r="Z599" s="32">
        <f t="shared" si="109"/>
        <v>2</v>
      </c>
      <c r="AB599" s="66" t="s">
        <v>330</v>
      </c>
      <c r="AC599" s="51"/>
      <c r="AD599" s="51"/>
      <c r="AE599" s="63"/>
      <c r="AF599" s="64"/>
      <c r="AG599" s="63"/>
      <c r="AH599" s="64"/>
      <c r="AI599" s="63"/>
      <c r="AJ599" s="64"/>
      <c r="AK599" s="62"/>
      <c r="AL599" s="62"/>
      <c r="AM599" s="51"/>
      <c r="AP599" s="39" t="str">
        <f t="shared" si="118"/>
        <v/>
      </c>
      <c r="AQ599" s="49" t="str">
        <f t="shared" si="119"/>
        <v/>
      </c>
      <c r="AR599" s="41">
        <f t="shared" ca="1" si="120"/>
        <v>256</v>
      </c>
      <c r="AS599" s="40">
        <f t="shared" ca="1" si="121"/>
        <v>1</v>
      </c>
      <c r="AT599" s="41">
        <f t="shared" ca="1" si="122"/>
        <v>0</v>
      </c>
      <c r="AU599" s="41">
        <f t="shared" ca="1" si="123"/>
        <v>0</v>
      </c>
      <c r="AV599" s="42">
        <f t="shared" ca="1" si="124"/>
        <v>1</v>
      </c>
      <c r="AW599" s="47" t="str">
        <f t="shared" si="125"/>
        <v/>
      </c>
      <c r="AX599" s="47" t="e">
        <f t="shared" si="126"/>
        <v>#VALUE!</v>
      </c>
      <c r="AY599" s="47">
        <f t="shared" si="127"/>
        <v>0</v>
      </c>
      <c r="AZ599" s="47">
        <f t="shared" si="128"/>
        <v>0</v>
      </c>
      <c r="BA599" s="47" t="e">
        <f t="shared" si="129"/>
        <v>#VALUE!</v>
      </c>
      <c r="BB599" s="47" t="e">
        <f t="shared" si="130"/>
        <v>#VALUE!</v>
      </c>
      <c r="BC599" s="47" t="e">
        <f t="shared" si="131"/>
        <v>#VALUE!</v>
      </c>
      <c r="BD599" s="47" t="e">
        <f>MATCH($AW599,NoteCommaRef!$B$4:$B$10,0)</f>
        <v>#N/A</v>
      </c>
      <c r="BE599" s="47">
        <f>MATCH($BG599,NoteCommaRef!$H$4:$H$1000,0)</f>
        <v>10</v>
      </c>
      <c r="BF599" s="47">
        <f>MATCH($BH599,NoteCommaRef!$H$4:$H$1000,0)</f>
        <v>10</v>
      </c>
      <c r="BG599" s="47">
        <f t="shared" si="132"/>
        <v>1</v>
      </c>
      <c r="BH599" s="47">
        <f t="shared" si="133"/>
        <v>1</v>
      </c>
      <c r="BI599" s="48">
        <f ca="1">IF(ISNA($BD599),1,OFFSET(NoteCommaRef!$E$3,$BD599,0))</f>
        <v>1</v>
      </c>
      <c r="BJ599" s="48">
        <f t="shared" si="134"/>
        <v>1</v>
      </c>
      <c r="BK599" s="48">
        <f t="shared" si="135"/>
        <v>1</v>
      </c>
      <c r="BL599" s="48">
        <f t="shared" si="136"/>
        <v>1</v>
      </c>
      <c r="BM599" s="48">
        <f ca="1">IF(ISNA($BE599),1,OFFSET(NoteCommaRef!$K$3,$BE599,0))</f>
        <v>1</v>
      </c>
      <c r="BN599" s="48">
        <f ca="1">IF(ISNA($BF599),1,OFFSET(NoteCommaRef!$K$3,$BF599,0))</f>
        <v>1</v>
      </c>
    </row>
    <row r="600" spans="3:66" x14ac:dyDescent="0.2">
      <c r="C600" s="1" t="str">
        <f t="shared" si="96"/>
        <v/>
      </c>
      <c r="D600" s="1" t="str">
        <f t="shared" si="97"/>
        <v/>
      </c>
      <c r="E600" s="1" t="str">
        <f t="shared" si="75"/>
        <v/>
      </c>
      <c r="F600" s="32" t="str">
        <f t="shared" si="76"/>
        <v/>
      </c>
      <c r="G600" s="1" t="str">
        <f t="shared" si="77"/>
        <v/>
      </c>
      <c r="H600" s="1" t="str">
        <f t="shared" si="78"/>
        <v/>
      </c>
      <c r="I600" s="1" t="str">
        <f t="shared" si="79"/>
        <v/>
      </c>
      <c r="J600" s="1" t="str">
        <f t="shared" si="80"/>
        <v/>
      </c>
      <c r="K600" s="1" t="str">
        <f t="shared" si="81"/>
        <v/>
      </c>
      <c r="L600" s="1" t="str">
        <f ca="1">IF(COUNTBLANK($D600),"",IF(COUNTBLANK($AG600),OFFSET(ChannelSetup!$E$4,0,$D600-1),$AG600))</f>
        <v/>
      </c>
      <c r="M600" s="1" t="str">
        <f t="shared" si="82"/>
        <v/>
      </c>
      <c r="O600" s="32">
        <f t="shared" si="98"/>
        <v>6</v>
      </c>
      <c r="P600" s="32">
        <f t="shared" si="99"/>
        <v>2</v>
      </c>
      <c r="Q600" s="32">
        <f t="shared" si="100"/>
        <v>2</v>
      </c>
      <c r="R600" s="32">
        <f t="shared" si="101"/>
        <v>2</v>
      </c>
      <c r="S600" s="32">
        <f t="shared" si="102"/>
        <v>2</v>
      </c>
      <c r="T600" s="32">
        <f t="shared" si="103"/>
        <v>2</v>
      </c>
      <c r="U600" s="32">
        <f t="shared" si="104"/>
        <v>2</v>
      </c>
      <c r="V600" s="32">
        <f t="shared" si="105"/>
        <v>2</v>
      </c>
      <c r="W600" s="32">
        <f t="shared" si="106"/>
        <v>2</v>
      </c>
      <c r="X600" s="32">
        <f t="shared" si="107"/>
        <v>2</v>
      </c>
      <c r="Y600" s="32">
        <f t="shared" si="108"/>
        <v>2</v>
      </c>
      <c r="Z600" s="32">
        <f t="shared" si="109"/>
        <v>2</v>
      </c>
      <c r="AB600" s="66"/>
      <c r="AC600" s="51"/>
      <c r="AD600" s="51"/>
      <c r="AE600" s="63"/>
      <c r="AF600" s="64"/>
      <c r="AG600" s="63"/>
      <c r="AH600" s="64"/>
      <c r="AI600" s="63"/>
      <c r="AJ600" s="64"/>
      <c r="AK600" s="62"/>
      <c r="AL600" s="62"/>
      <c r="AM600" s="51"/>
      <c r="AP600" s="39" t="str">
        <f t="shared" si="118"/>
        <v/>
      </c>
      <c r="AQ600" s="49" t="str">
        <f t="shared" si="119"/>
        <v/>
      </c>
      <c r="AR600" s="41">
        <f t="shared" ca="1" si="120"/>
        <v>256</v>
      </c>
      <c r="AS600" s="40">
        <f t="shared" ca="1" si="121"/>
        <v>1</v>
      </c>
      <c r="AT600" s="41">
        <f t="shared" ca="1" si="122"/>
        <v>0</v>
      </c>
      <c r="AU600" s="41">
        <f t="shared" ca="1" si="123"/>
        <v>0</v>
      </c>
      <c r="AV600" s="42">
        <f t="shared" ca="1" si="124"/>
        <v>1</v>
      </c>
      <c r="AW600" s="47" t="str">
        <f t="shared" si="125"/>
        <v/>
      </c>
      <c r="AX600" s="47" t="e">
        <f t="shared" si="126"/>
        <v>#VALUE!</v>
      </c>
      <c r="AY600" s="47">
        <f t="shared" si="127"/>
        <v>0</v>
      </c>
      <c r="AZ600" s="47">
        <f t="shared" si="128"/>
        <v>0</v>
      </c>
      <c r="BA600" s="47" t="e">
        <f t="shared" si="129"/>
        <v>#VALUE!</v>
      </c>
      <c r="BB600" s="47" t="e">
        <f t="shared" si="130"/>
        <v>#VALUE!</v>
      </c>
      <c r="BC600" s="47" t="e">
        <f t="shared" si="131"/>
        <v>#VALUE!</v>
      </c>
      <c r="BD600" s="47" t="e">
        <f>MATCH($AW600,NoteCommaRef!$B$4:$B$10,0)</f>
        <v>#N/A</v>
      </c>
      <c r="BE600" s="47">
        <f>MATCH($BG600,NoteCommaRef!$H$4:$H$1000,0)</f>
        <v>10</v>
      </c>
      <c r="BF600" s="47">
        <f>MATCH($BH600,NoteCommaRef!$H$4:$H$1000,0)</f>
        <v>10</v>
      </c>
      <c r="BG600" s="47">
        <f t="shared" si="132"/>
        <v>1</v>
      </c>
      <c r="BH600" s="47">
        <f t="shared" si="133"/>
        <v>1</v>
      </c>
      <c r="BI600" s="48">
        <f ca="1">IF(ISNA($BD600),1,OFFSET(NoteCommaRef!$E$3,$BD600,0))</f>
        <v>1</v>
      </c>
      <c r="BJ600" s="48">
        <f t="shared" si="134"/>
        <v>1</v>
      </c>
      <c r="BK600" s="48">
        <f t="shared" si="135"/>
        <v>1</v>
      </c>
      <c r="BL600" s="48">
        <f t="shared" si="136"/>
        <v>1</v>
      </c>
      <c r="BM600" s="48">
        <f ca="1">IF(ISNA($BE600),1,OFFSET(NoteCommaRef!$K$3,$BE600,0))</f>
        <v>1</v>
      </c>
      <c r="BN600" s="48">
        <f ca="1">IF(ISNA($BF600),1,OFFSET(NoteCommaRef!$K$3,$BF600,0))</f>
        <v>1</v>
      </c>
    </row>
    <row r="601" spans="3:66" x14ac:dyDescent="0.2">
      <c r="C601" s="1" t="str">
        <f t="shared" si="96"/>
        <v/>
      </c>
      <c r="D601" s="1" t="str">
        <f t="shared" si="97"/>
        <v/>
      </c>
      <c r="E601" s="1" t="str">
        <f t="shared" si="75"/>
        <v/>
      </c>
      <c r="F601" s="32" t="str">
        <f t="shared" si="76"/>
        <v/>
      </c>
      <c r="G601" s="1" t="str">
        <f t="shared" si="77"/>
        <v/>
      </c>
      <c r="H601" s="1" t="str">
        <f t="shared" si="78"/>
        <v/>
      </c>
      <c r="I601" s="1" t="str">
        <f t="shared" si="79"/>
        <v/>
      </c>
      <c r="J601" s="1" t="str">
        <f t="shared" si="80"/>
        <v/>
      </c>
      <c r="K601" s="1" t="str">
        <f t="shared" si="81"/>
        <v/>
      </c>
      <c r="L601" s="1" t="str">
        <f ca="1">IF(COUNTBLANK($D601),"",IF(COUNTBLANK($AG601),OFFSET(ChannelSetup!$E$4,0,$D601-1),$AG601))</f>
        <v/>
      </c>
      <c r="M601" s="1" t="str">
        <f t="shared" si="82"/>
        <v/>
      </c>
      <c r="O601" s="32">
        <f t="shared" si="98"/>
        <v>6</v>
      </c>
      <c r="P601" s="32">
        <f t="shared" si="99"/>
        <v>2</v>
      </c>
      <c r="Q601" s="32">
        <f t="shared" si="100"/>
        <v>2</v>
      </c>
      <c r="R601" s="32">
        <f t="shared" si="101"/>
        <v>2</v>
      </c>
      <c r="S601" s="32">
        <f t="shared" si="102"/>
        <v>2</v>
      </c>
      <c r="T601" s="32">
        <f t="shared" si="103"/>
        <v>2</v>
      </c>
      <c r="U601" s="32">
        <f t="shared" si="104"/>
        <v>2</v>
      </c>
      <c r="V601" s="32">
        <f t="shared" si="105"/>
        <v>2</v>
      </c>
      <c r="W601" s="32">
        <f t="shared" si="106"/>
        <v>2</v>
      </c>
      <c r="X601" s="32">
        <f t="shared" si="107"/>
        <v>2</v>
      </c>
      <c r="Y601" s="32">
        <f t="shared" si="108"/>
        <v>2</v>
      </c>
      <c r="Z601" s="32">
        <f t="shared" si="109"/>
        <v>2</v>
      </c>
      <c r="AB601" s="66"/>
      <c r="AC601" s="51"/>
      <c r="AD601" s="51"/>
      <c r="AE601" s="63"/>
      <c r="AF601" s="64"/>
      <c r="AG601" s="63"/>
      <c r="AH601" s="64"/>
      <c r="AI601" s="63"/>
      <c r="AJ601" s="64"/>
      <c r="AK601" s="62"/>
      <c r="AL601" s="62"/>
      <c r="AM601" s="51"/>
      <c r="AP601" s="39" t="str">
        <f t="shared" si="118"/>
        <v/>
      </c>
      <c r="AQ601" s="49" t="str">
        <f t="shared" si="119"/>
        <v/>
      </c>
      <c r="AR601" s="41">
        <f t="shared" ca="1" si="120"/>
        <v>256</v>
      </c>
      <c r="AS601" s="40">
        <f t="shared" ca="1" si="121"/>
        <v>1</v>
      </c>
      <c r="AT601" s="41">
        <f t="shared" ca="1" si="122"/>
        <v>0</v>
      </c>
      <c r="AU601" s="41">
        <f t="shared" ca="1" si="123"/>
        <v>0</v>
      </c>
      <c r="AV601" s="42">
        <f t="shared" ca="1" si="124"/>
        <v>1</v>
      </c>
      <c r="AW601" s="47" t="str">
        <f t="shared" si="125"/>
        <v/>
      </c>
      <c r="AX601" s="47" t="e">
        <f t="shared" si="126"/>
        <v>#VALUE!</v>
      </c>
      <c r="AY601" s="47">
        <f t="shared" si="127"/>
        <v>0</v>
      </c>
      <c r="AZ601" s="47">
        <f t="shared" si="128"/>
        <v>0</v>
      </c>
      <c r="BA601" s="47" t="e">
        <f t="shared" si="129"/>
        <v>#VALUE!</v>
      </c>
      <c r="BB601" s="47" t="e">
        <f t="shared" si="130"/>
        <v>#VALUE!</v>
      </c>
      <c r="BC601" s="47" t="e">
        <f t="shared" si="131"/>
        <v>#VALUE!</v>
      </c>
      <c r="BD601" s="47" t="e">
        <f>MATCH($AW601,NoteCommaRef!$B$4:$B$10,0)</f>
        <v>#N/A</v>
      </c>
      <c r="BE601" s="47">
        <f>MATCH($BG601,NoteCommaRef!$H$4:$H$1000,0)</f>
        <v>10</v>
      </c>
      <c r="BF601" s="47">
        <f>MATCH($BH601,NoteCommaRef!$H$4:$H$1000,0)</f>
        <v>10</v>
      </c>
      <c r="BG601" s="47">
        <f t="shared" si="132"/>
        <v>1</v>
      </c>
      <c r="BH601" s="47">
        <f t="shared" si="133"/>
        <v>1</v>
      </c>
      <c r="BI601" s="48">
        <f ca="1">IF(ISNA($BD601),1,OFFSET(NoteCommaRef!$E$3,$BD601,0))</f>
        <v>1</v>
      </c>
      <c r="BJ601" s="48">
        <f t="shared" si="134"/>
        <v>1</v>
      </c>
      <c r="BK601" s="48">
        <f t="shared" si="135"/>
        <v>1</v>
      </c>
      <c r="BL601" s="48">
        <f t="shared" si="136"/>
        <v>1</v>
      </c>
      <c r="BM601" s="48">
        <f ca="1">IF(ISNA($BE601),1,OFFSET(NoteCommaRef!$K$3,$BE601,0))</f>
        <v>1</v>
      </c>
      <c r="BN601" s="48">
        <f ca="1">IF(ISNA($BF601),1,OFFSET(NoteCommaRef!$K$3,$BF601,0))</f>
        <v>1</v>
      </c>
    </row>
    <row r="602" spans="3:66" x14ac:dyDescent="0.2">
      <c r="C602" s="1" t="str">
        <f t="shared" si="96"/>
        <v/>
      </c>
      <c r="D602" s="1">
        <f t="shared" si="97"/>
        <v>2</v>
      </c>
      <c r="E602" s="1">
        <f t="shared" si="75"/>
        <v>2</v>
      </c>
      <c r="F602" s="32">
        <f t="shared" ca="1" si="76"/>
        <v>128</v>
      </c>
      <c r="G602" s="1" t="str">
        <f t="shared" si="77"/>
        <v/>
      </c>
      <c r="H602" s="1" t="str">
        <f t="shared" si="78"/>
        <v/>
      </c>
      <c r="I602" s="1">
        <f t="shared" si="79"/>
        <v>1</v>
      </c>
      <c r="J602" s="1" t="str">
        <f t="shared" si="80"/>
        <v/>
      </c>
      <c r="K602" s="1" t="str">
        <f t="shared" si="81"/>
        <v/>
      </c>
      <c r="L602" s="1">
        <f ca="1">IF(COUNTBLANK($D602),"",IF(COUNTBLANK($AG602),OFFSET(ChannelSetup!$E$4,0,$D602-1),$AG602))</f>
        <v>0</v>
      </c>
      <c r="M602" s="1" t="str">
        <f t="shared" si="82"/>
        <v/>
      </c>
      <c r="O602" s="32">
        <f t="shared" si="98"/>
        <v>6</v>
      </c>
      <c r="P602" s="32">
        <f t="shared" si="99"/>
        <v>2.25</v>
      </c>
      <c r="Q602" s="32">
        <f t="shared" si="100"/>
        <v>2</v>
      </c>
      <c r="R602" s="32">
        <f t="shared" si="101"/>
        <v>2</v>
      </c>
      <c r="S602" s="32">
        <f t="shared" si="102"/>
        <v>2</v>
      </c>
      <c r="T602" s="32">
        <f t="shared" si="103"/>
        <v>2</v>
      </c>
      <c r="U602" s="32">
        <f t="shared" si="104"/>
        <v>2</v>
      </c>
      <c r="V602" s="32">
        <f t="shared" si="105"/>
        <v>2</v>
      </c>
      <c r="W602" s="32">
        <f t="shared" si="106"/>
        <v>2</v>
      </c>
      <c r="X602" s="32">
        <f t="shared" si="107"/>
        <v>2</v>
      </c>
      <c r="Y602" s="32">
        <f t="shared" si="108"/>
        <v>2</v>
      </c>
      <c r="Z602" s="32">
        <f t="shared" si="109"/>
        <v>2</v>
      </c>
      <c r="AB602" s="66"/>
      <c r="AC602" s="51">
        <v>2</v>
      </c>
      <c r="AD602" s="51">
        <v>2</v>
      </c>
      <c r="AE602" s="63" t="s">
        <v>320</v>
      </c>
      <c r="AF602" s="64"/>
      <c r="AG602" s="63"/>
      <c r="AH602" s="64"/>
      <c r="AI602" s="63"/>
      <c r="AJ602" s="64"/>
      <c r="AK602" s="62"/>
      <c r="AL602" s="62"/>
      <c r="AM602" s="51"/>
      <c r="AN602" s="91">
        <f>P601</f>
        <v>2</v>
      </c>
      <c r="AP602" s="39" t="str">
        <f t="shared" si="118"/>
        <v/>
      </c>
      <c r="AQ602" s="49" t="str">
        <f t="shared" si="119"/>
        <v>C3</v>
      </c>
      <c r="AR602" s="41">
        <f t="shared" ca="1" si="120"/>
        <v>128</v>
      </c>
      <c r="AS602" s="40">
        <f t="shared" ca="1" si="121"/>
        <v>0.5</v>
      </c>
      <c r="AT602" s="41">
        <f t="shared" ca="1" si="122"/>
        <v>-1200</v>
      </c>
      <c r="AU602" s="41">
        <f t="shared" ca="1" si="123"/>
        <v>0</v>
      </c>
      <c r="AV602" s="42">
        <f t="shared" ca="1" si="124"/>
        <v>0.5</v>
      </c>
      <c r="AW602" s="47" t="str">
        <f t="shared" si="125"/>
        <v>C</v>
      </c>
      <c r="AX602" s="47">
        <f t="shared" si="126"/>
        <v>-1</v>
      </c>
      <c r="AY602" s="47">
        <f t="shared" si="127"/>
        <v>0</v>
      </c>
      <c r="AZ602" s="47">
        <f t="shared" si="128"/>
        <v>0</v>
      </c>
      <c r="BA602" s="47" t="e">
        <f t="shared" si="129"/>
        <v>#VALUE!</v>
      </c>
      <c r="BB602" s="47" t="e">
        <f t="shared" si="130"/>
        <v>#VALUE!</v>
      </c>
      <c r="BC602" s="47" t="e">
        <f t="shared" si="131"/>
        <v>#VALUE!</v>
      </c>
      <c r="BD602" s="47">
        <f>MATCH($AW602,NoteCommaRef!$B$4:$B$10,0)</f>
        <v>2</v>
      </c>
      <c r="BE602" s="47">
        <f>MATCH($BG602,NoteCommaRef!$H$4:$H$1000,0)</f>
        <v>10</v>
      </c>
      <c r="BF602" s="47">
        <f>MATCH($BH602,NoteCommaRef!$H$4:$H$1000,0)</f>
        <v>10</v>
      </c>
      <c r="BG602" s="47">
        <f t="shared" si="132"/>
        <v>1</v>
      </c>
      <c r="BH602" s="47">
        <f t="shared" si="133"/>
        <v>1</v>
      </c>
      <c r="BI602" s="48">
        <f ca="1">IF(ISNA($BD602),1,OFFSET(NoteCommaRef!$E$3,$BD602,0))</f>
        <v>1</v>
      </c>
      <c r="BJ602" s="48">
        <f t="shared" si="134"/>
        <v>0.5</v>
      </c>
      <c r="BK602" s="48">
        <f t="shared" si="135"/>
        <v>1</v>
      </c>
      <c r="BL602" s="48">
        <f t="shared" si="136"/>
        <v>1</v>
      </c>
      <c r="BM602" s="48">
        <f ca="1">IF(ISNA($BE602),1,OFFSET(NoteCommaRef!$K$3,$BE602,0))</f>
        <v>1</v>
      </c>
      <c r="BN602" s="48">
        <f ca="1">IF(ISNA($BF602),1,OFFSET(NoteCommaRef!$K$3,$BF602,0))</f>
        <v>1</v>
      </c>
    </row>
    <row r="603" spans="3:66" x14ac:dyDescent="0.2">
      <c r="C603" s="1" t="str">
        <f t="shared" si="96"/>
        <v/>
      </c>
      <c r="D603" s="1">
        <f t="shared" si="97"/>
        <v>2</v>
      </c>
      <c r="E603" s="1">
        <f t="shared" si="75"/>
        <v>2</v>
      </c>
      <c r="F603" s="32" t="str">
        <f t="shared" si="76"/>
        <v/>
      </c>
      <c r="G603" s="1" t="str">
        <f t="shared" si="77"/>
        <v/>
      </c>
      <c r="H603" s="1" t="str">
        <f t="shared" si="78"/>
        <v/>
      </c>
      <c r="I603" s="1">
        <f t="shared" si="79"/>
        <v>1</v>
      </c>
      <c r="J603" s="1" t="str">
        <f t="shared" si="80"/>
        <v/>
      </c>
      <c r="K603" s="1" t="str">
        <f t="shared" si="81"/>
        <v/>
      </c>
      <c r="L603" s="1">
        <f ca="1">IF(COUNTBLANK($D603),"",IF(COUNTBLANK($AG603),OFFSET(ChannelSetup!$E$4,0,$D603-1),$AG603))</f>
        <v>0</v>
      </c>
      <c r="M603" s="1" t="str">
        <f t="shared" si="82"/>
        <v/>
      </c>
      <c r="O603" s="32">
        <f t="shared" si="98"/>
        <v>6</v>
      </c>
      <c r="P603" s="32">
        <f t="shared" si="99"/>
        <v>2.5</v>
      </c>
      <c r="Q603" s="32">
        <f t="shared" si="100"/>
        <v>2</v>
      </c>
      <c r="R603" s="32">
        <f t="shared" si="101"/>
        <v>2</v>
      </c>
      <c r="S603" s="32">
        <f t="shared" si="102"/>
        <v>2</v>
      </c>
      <c r="T603" s="32">
        <f t="shared" si="103"/>
        <v>2</v>
      </c>
      <c r="U603" s="32">
        <f t="shared" si="104"/>
        <v>2</v>
      </c>
      <c r="V603" s="32">
        <f t="shared" si="105"/>
        <v>2</v>
      </c>
      <c r="W603" s="32">
        <f t="shared" si="106"/>
        <v>2</v>
      </c>
      <c r="X603" s="32">
        <f t="shared" si="107"/>
        <v>2</v>
      </c>
      <c r="Y603" s="32">
        <f t="shared" si="108"/>
        <v>2</v>
      </c>
      <c r="Z603" s="32">
        <f t="shared" si="109"/>
        <v>2</v>
      </c>
      <c r="AB603" s="66"/>
      <c r="AC603" s="51">
        <v>2</v>
      </c>
      <c r="AD603" s="51">
        <v>2</v>
      </c>
      <c r="AE603" s="63" t="s">
        <v>58</v>
      </c>
      <c r="AF603" s="64"/>
      <c r="AG603" s="63"/>
      <c r="AH603" s="64"/>
      <c r="AI603" s="63"/>
      <c r="AJ603" s="64"/>
      <c r="AK603" s="62"/>
      <c r="AL603" s="62"/>
      <c r="AM603" s="51"/>
      <c r="AN603" s="91">
        <f>V601</f>
        <v>2</v>
      </c>
      <c r="AP603" s="39" t="str">
        <f t="shared" si="118"/>
        <v/>
      </c>
      <c r="AQ603" s="49" t="str">
        <f t="shared" si="119"/>
        <v>X</v>
      </c>
      <c r="AR603" s="41">
        <f t="shared" ca="1" si="120"/>
        <v>256</v>
      </c>
      <c r="AS603" s="40">
        <f t="shared" ca="1" si="121"/>
        <v>1</v>
      </c>
      <c r="AT603" s="41">
        <f t="shared" ca="1" si="122"/>
        <v>0</v>
      </c>
      <c r="AU603" s="41">
        <f t="shared" ca="1" si="123"/>
        <v>0</v>
      </c>
      <c r="AV603" s="42">
        <f t="shared" ca="1" si="124"/>
        <v>1</v>
      </c>
      <c r="AW603" s="47" t="str">
        <f t="shared" si="125"/>
        <v>X</v>
      </c>
      <c r="AX603" s="47" t="e">
        <f t="shared" si="126"/>
        <v>#VALUE!</v>
      </c>
      <c r="AY603" s="47">
        <f t="shared" si="127"/>
        <v>0</v>
      </c>
      <c r="AZ603" s="47">
        <f t="shared" si="128"/>
        <v>0</v>
      </c>
      <c r="BA603" s="47" t="e">
        <f t="shared" si="129"/>
        <v>#VALUE!</v>
      </c>
      <c r="BB603" s="47" t="e">
        <f t="shared" si="130"/>
        <v>#VALUE!</v>
      </c>
      <c r="BC603" s="47" t="e">
        <f t="shared" si="131"/>
        <v>#VALUE!</v>
      </c>
      <c r="BD603" s="47" t="e">
        <f>MATCH($AW603,NoteCommaRef!$B$4:$B$10,0)</f>
        <v>#N/A</v>
      </c>
      <c r="BE603" s="47">
        <f>MATCH($BG603,NoteCommaRef!$H$4:$H$1000,0)</f>
        <v>10</v>
      </c>
      <c r="BF603" s="47">
        <f>MATCH($BH603,NoteCommaRef!$H$4:$H$1000,0)</f>
        <v>10</v>
      </c>
      <c r="BG603" s="47">
        <f t="shared" si="132"/>
        <v>1</v>
      </c>
      <c r="BH603" s="47">
        <f t="shared" si="133"/>
        <v>1</v>
      </c>
      <c r="BI603" s="48">
        <f ca="1">IF(ISNA($BD603),1,OFFSET(NoteCommaRef!$E$3,$BD603,0))</f>
        <v>1</v>
      </c>
      <c r="BJ603" s="48">
        <f t="shared" si="134"/>
        <v>1</v>
      </c>
      <c r="BK603" s="48">
        <f t="shared" si="135"/>
        <v>1</v>
      </c>
      <c r="BL603" s="48">
        <f t="shared" si="136"/>
        <v>1</v>
      </c>
      <c r="BM603" s="48">
        <f ca="1">IF(ISNA($BE603),1,OFFSET(NoteCommaRef!$K$3,$BE603,0))</f>
        <v>1</v>
      </c>
      <c r="BN603" s="48">
        <f ca="1">IF(ISNA($BF603),1,OFFSET(NoteCommaRef!$K$3,$BF603,0))</f>
        <v>1</v>
      </c>
    </row>
    <row r="604" spans="3:66" x14ac:dyDescent="0.2">
      <c r="C604" s="1" t="str">
        <f t="shared" si="96"/>
        <v/>
      </c>
      <c r="D604" s="1">
        <f t="shared" si="97"/>
        <v>2</v>
      </c>
      <c r="E604" s="1">
        <f t="shared" si="75"/>
        <v>2</v>
      </c>
      <c r="F604" s="32">
        <f t="shared" ca="1" si="76"/>
        <v>192</v>
      </c>
      <c r="G604" s="1" t="str">
        <f t="shared" si="77"/>
        <v/>
      </c>
      <c r="H604" s="1" t="str">
        <f t="shared" si="78"/>
        <v/>
      </c>
      <c r="I604" s="1">
        <f t="shared" si="79"/>
        <v>1</v>
      </c>
      <c r="J604" s="1" t="str">
        <f t="shared" si="80"/>
        <v/>
      </c>
      <c r="K604" s="1" t="str">
        <f t="shared" si="81"/>
        <v/>
      </c>
      <c r="L604" s="1">
        <f ca="1">IF(COUNTBLANK($D604),"",IF(COUNTBLANK($AG604),OFFSET(ChannelSetup!$E$4,0,$D604-1),$AG604))</f>
        <v>0</v>
      </c>
      <c r="M604" s="1" t="str">
        <f t="shared" si="82"/>
        <v/>
      </c>
      <c r="O604" s="32">
        <f t="shared" si="98"/>
        <v>6</v>
      </c>
      <c r="P604" s="32">
        <f t="shared" si="99"/>
        <v>2.75</v>
      </c>
      <c r="Q604" s="32">
        <f t="shared" si="100"/>
        <v>2</v>
      </c>
      <c r="R604" s="32">
        <f t="shared" si="101"/>
        <v>2</v>
      </c>
      <c r="S604" s="32">
        <f t="shared" si="102"/>
        <v>2</v>
      </c>
      <c r="T604" s="32">
        <f t="shared" si="103"/>
        <v>2</v>
      </c>
      <c r="U604" s="32">
        <f t="shared" si="104"/>
        <v>2</v>
      </c>
      <c r="V604" s="32">
        <f t="shared" si="105"/>
        <v>2</v>
      </c>
      <c r="W604" s="32">
        <f t="shared" si="106"/>
        <v>2</v>
      </c>
      <c r="X604" s="32">
        <f t="shared" si="107"/>
        <v>2</v>
      </c>
      <c r="Y604" s="32">
        <f t="shared" si="108"/>
        <v>2</v>
      </c>
      <c r="Z604" s="32">
        <f t="shared" si="109"/>
        <v>2</v>
      </c>
      <c r="AB604" s="66"/>
      <c r="AC604" s="51">
        <v>2</v>
      </c>
      <c r="AD604" s="51">
        <v>2</v>
      </c>
      <c r="AE604" s="63" t="s">
        <v>295</v>
      </c>
      <c r="AF604" s="64"/>
      <c r="AG604" s="63"/>
      <c r="AH604" s="64"/>
      <c r="AI604" s="63"/>
      <c r="AJ604" s="64"/>
      <c r="AK604" s="62"/>
      <c r="AL604" s="62"/>
      <c r="AM604" s="51"/>
      <c r="AP604" s="39" t="str">
        <f t="shared" si="118"/>
        <v/>
      </c>
      <c r="AQ604" s="49" t="str">
        <f t="shared" si="119"/>
        <v>G3</v>
      </c>
      <c r="AR604" s="41">
        <f t="shared" ca="1" si="120"/>
        <v>192</v>
      </c>
      <c r="AS604" s="40">
        <f t="shared" ca="1" si="121"/>
        <v>0.75</v>
      </c>
      <c r="AT604" s="41">
        <f t="shared" ca="1" si="122"/>
        <v>-498.04499913461257</v>
      </c>
      <c r="AU604" s="41">
        <f t="shared" ca="1" si="123"/>
        <v>701.95500086538743</v>
      </c>
      <c r="AV604" s="42">
        <f t="shared" ca="1" si="124"/>
        <v>0.75</v>
      </c>
      <c r="AW604" s="47" t="str">
        <f t="shared" si="125"/>
        <v>G</v>
      </c>
      <c r="AX604" s="47">
        <f t="shared" si="126"/>
        <v>-1</v>
      </c>
      <c r="AY604" s="47">
        <f t="shared" si="127"/>
        <v>0</v>
      </c>
      <c r="AZ604" s="47">
        <f t="shared" si="128"/>
        <v>0</v>
      </c>
      <c r="BA604" s="47" t="e">
        <f t="shared" si="129"/>
        <v>#VALUE!</v>
      </c>
      <c r="BB604" s="47" t="e">
        <f t="shared" si="130"/>
        <v>#VALUE!</v>
      </c>
      <c r="BC604" s="47" t="e">
        <f t="shared" si="131"/>
        <v>#VALUE!</v>
      </c>
      <c r="BD604" s="47">
        <f>MATCH($AW604,NoteCommaRef!$B$4:$B$10,0)</f>
        <v>3</v>
      </c>
      <c r="BE604" s="47">
        <f>MATCH($BG604,NoteCommaRef!$H$4:$H$1000,0)</f>
        <v>10</v>
      </c>
      <c r="BF604" s="47">
        <f>MATCH($BH604,NoteCommaRef!$H$4:$H$1000,0)</f>
        <v>10</v>
      </c>
      <c r="BG604" s="47">
        <f t="shared" si="132"/>
        <v>1</v>
      </c>
      <c r="BH604" s="47">
        <f t="shared" si="133"/>
        <v>1</v>
      </c>
      <c r="BI604" s="48">
        <f ca="1">IF(ISNA($BD604),1,OFFSET(NoteCommaRef!$E$3,$BD604,0))</f>
        <v>1.5</v>
      </c>
      <c r="BJ604" s="48">
        <f t="shared" si="134"/>
        <v>0.5</v>
      </c>
      <c r="BK604" s="48">
        <f t="shared" si="135"/>
        <v>1</v>
      </c>
      <c r="BL604" s="48">
        <f t="shared" si="136"/>
        <v>1</v>
      </c>
      <c r="BM604" s="48">
        <f ca="1">IF(ISNA($BE604),1,OFFSET(NoteCommaRef!$K$3,$BE604,0))</f>
        <v>1</v>
      </c>
      <c r="BN604" s="48">
        <f ca="1">IF(ISNA($BF604),1,OFFSET(NoteCommaRef!$K$3,$BF604,0))</f>
        <v>1</v>
      </c>
    </row>
    <row r="605" spans="3:66" x14ac:dyDescent="0.2">
      <c r="C605" s="1" t="str">
        <f t="shared" si="96"/>
        <v/>
      </c>
      <c r="D605" s="1">
        <f t="shared" si="97"/>
        <v>2</v>
      </c>
      <c r="E605" s="1">
        <f t="shared" si="75"/>
        <v>2</v>
      </c>
      <c r="F605" s="32" t="str">
        <f t="shared" si="76"/>
        <v/>
      </c>
      <c r="G605" s="1" t="str">
        <f t="shared" si="77"/>
        <v/>
      </c>
      <c r="H605" s="1" t="str">
        <f t="shared" si="78"/>
        <v/>
      </c>
      <c r="I605" s="1">
        <f t="shared" si="79"/>
        <v>1</v>
      </c>
      <c r="J605" s="1" t="str">
        <f t="shared" si="80"/>
        <v/>
      </c>
      <c r="K605" s="1" t="str">
        <f t="shared" si="81"/>
        <v/>
      </c>
      <c r="L605" s="1">
        <f ca="1">IF(COUNTBLANK($D605),"",IF(COUNTBLANK($AG605),OFFSET(ChannelSetup!$E$4,0,$D605-1),$AG605))</f>
        <v>0</v>
      </c>
      <c r="M605" s="1" t="str">
        <f t="shared" si="82"/>
        <v/>
      </c>
      <c r="O605" s="32">
        <f t="shared" si="98"/>
        <v>6</v>
      </c>
      <c r="P605" s="32">
        <f t="shared" si="99"/>
        <v>3</v>
      </c>
      <c r="Q605" s="32">
        <f t="shared" si="100"/>
        <v>2</v>
      </c>
      <c r="R605" s="32">
        <f t="shared" si="101"/>
        <v>2</v>
      </c>
      <c r="S605" s="32">
        <f t="shared" si="102"/>
        <v>2</v>
      </c>
      <c r="T605" s="32">
        <f t="shared" si="103"/>
        <v>2</v>
      </c>
      <c r="U605" s="32">
        <f t="shared" si="104"/>
        <v>2</v>
      </c>
      <c r="V605" s="32">
        <f t="shared" si="105"/>
        <v>2</v>
      </c>
      <c r="W605" s="32">
        <f t="shared" si="106"/>
        <v>2</v>
      </c>
      <c r="X605" s="32">
        <f t="shared" si="107"/>
        <v>2</v>
      </c>
      <c r="Y605" s="32">
        <f t="shared" si="108"/>
        <v>2</v>
      </c>
      <c r="Z605" s="32">
        <f t="shared" si="109"/>
        <v>2</v>
      </c>
      <c r="AB605" s="66"/>
      <c r="AC605" s="51">
        <v>2</v>
      </c>
      <c r="AD605" s="51">
        <v>2</v>
      </c>
      <c r="AE605" s="63" t="s">
        <v>58</v>
      </c>
      <c r="AF605" s="64"/>
      <c r="AG605" s="63"/>
      <c r="AH605" s="64"/>
      <c r="AI605" s="63"/>
      <c r="AJ605" s="64"/>
      <c r="AK605" s="62"/>
      <c r="AL605" s="62"/>
      <c r="AM605" s="51"/>
      <c r="AP605" s="39" t="str">
        <f t="shared" si="118"/>
        <v/>
      </c>
      <c r="AQ605" s="49" t="str">
        <f t="shared" si="119"/>
        <v>X</v>
      </c>
      <c r="AR605" s="41">
        <f t="shared" ca="1" si="120"/>
        <v>256</v>
      </c>
      <c r="AS605" s="40">
        <f t="shared" ca="1" si="121"/>
        <v>1</v>
      </c>
      <c r="AT605" s="41">
        <f t="shared" ca="1" si="122"/>
        <v>0</v>
      </c>
      <c r="AU605" s="41">
        <f t="shared" ca="1" si="123"/>
        <v>0</v>
      </c>
      <c r="AV605" s="42">
        <f t="shared" ca="1" si="124"/>
        <v>1</v>
      </c>
      <c r="AW605" s="47" t="str">
        <f t="shared" si="125"/>
        <v>X</v>
      </c>
      <c r="AX605" s="47" t="e">
        <f t="shared" si="126"/>
        <v>#VALUE!</v>
      </c>
      <c r="AY605" s="47">
        <f t="shared" si="127"/>
        <v>0</v>
      </c>
      <c r="AZ605" s="47">
        <f t="shared" si="128"/>
        <v>0</v>
      </c>
      <c r="BA605" s="47" t="e">
        <f t="shared" si="129"/>
        <v>#VALUE!</v>
      </c>
      <c r="BB605" s="47" t="e">
        <f t="shared" si="130"/>
        <v>#VALUE!</v>
      </c>
      <c r="BC605" s="47" t="e">
        <f t="shared" si="131"/>
        <v>#VALUE!</v>
      </c>
      <c r="BD605" s="47" t="e">
        <f>MATCH($AW605,NoteCommaRef!$B$4:$B$10,0)</f>
        <v>#N/A</v>
      </c>
      <c r="BE605" s="47">
        <f>MATCH($BG605,NoteCommaRef!$H$4:$H$1000,0)</f>
        <v>10</v>
      </c>
      <c r="BF605" s="47">
        <f>MATCH($BH605,NoteCommaRef!$H$4:$H$1000,0)</f>
        <v>10</v>
      </c>
      <c r="BG605" s="47">
        <f t="shared" si="132"/>
        <v>1</v>
      </c>
      <c r="BH605" s="47">
        <f t="shared" si="133"/>
        <v>1</v>
      </c>
      <c r="BI605" s="48">
        <f ca="1">IF(ISNA($BD605),1,OFFSET(NoteCommaRef!$E$3,$BD605,0))</f>
        <v>1</v>
      </c>
      <c r="BJ605" s="48">
        <f t="shared" si="134"/>
        <v>1</v>
      </c>
      <c r="BK605" s="48">
        <f t="shared" si="135"/>
        <v>1</v>
      </c>
      <c r="BL605" s="48">
        <f t="shared" si="136"/>
        <v>1</v>
      </c>
      <c r="BM605" s="48">
        <f ca="1">IF(ISNA($BE605),1,OFFSET(NoteCommaRef!$K$3,$BE605,0))</f>
        <v>1</v>
      </c>
      <c r="BN605" s="48">
        <f ca="1">IF(ISNA($BF605),1,OFFSET(NoteCommaRef!$K$3,$BF605,0))</f>
        <v>1</v>
      </c>
    </row>
    <row r="606" spans="3:66" x14ac:dyDescent="0.2">
      <c r="C606" s="1" t="str">
        <f t="shared" si="96"/>
        <v/>
      </c>
      <c r="D606" s="1" t="str">
        <f t="shared" si="97"/>
        <v/>
      </c>
      <c r="E606" s="1" t="str">
        <f t="shared" si="75"/>
        <v/>
      </c>
      <c r="F606" s="32" t="str">
        <f t="shared" si="76"/>
        <v/>
      </c>
      <c r="G606" s="1" t="str">
        <f t="shared" si="77"/>
        <v/>
      </c>
      <c r="H606" s="1" t="str">
        <f t="shared" si="78"/>
        <v/>
      </c>
      <c r="I606" s="1" t="str">
        <f t="shared" si="79"/>
        <v/>
      </c>
      <c r="J606" s="1" t="str">
        <f t="shared" si="80"/>
        <v/>
      </c>
      <c r="K606" s="1" t="str">
        <f t="shared" si="81"/>
        <v/>
      </c>
      <c r="L606" s="1" t="str">
        <f ca="1">IF(COUNTBLANK($D606),"",IF(COUNTBLANK($AG606),OFFSET(ChannelSetup!$E$4,0,$D606-1),$AG606))</f>
        <v/>
      </c>
      <c r="M606" s="1" t="str">
        <f t="shared" si="82"/>
        <v/>
      </c>
      <c r="O606" s="32">
        <f t="shared" si="98"/>
        <v>6</v>
      </c>
      <c r="P606" s="32">
        <f t="shared" si="99"/>
        <v>3</v>
      </c>
      <c r="Q606" s="32">
        <f t="shared" si="100"/>
        <v>2</v>
      </c>
      <c r="R606" s="32">
        <f t="shared" si="101"/>
        <v>2</v>
      </c>
      <c r="S606" s="32">
        <f t="shared" si="102"/>
        <v>2</v>
      </c>
      <c r="T606" s="32">
        <f t="shared" si="103"/>
        <v>2</v>
      </c>
      <c r="U606" s="32">
        <f t="shared" si="104"/>
        <v>2</v>
      </c>
      <c r="V606" s="32">
        <f t="shared" si="105"/>
        <v>2</v>
      </c>
      <c r="W606" s="32">
        <f t="shared" si="106"/>
        <v>2</v>
      </c>
      <c r="X606" s="32">
        <f t="shared" si="107"/>
        <v>2</v>
      </c>
      <c r="Y606" s="32">
        <f t="shared" si="108"/>
        <v>2</v>
      </c>
      <c r="Z606" s="32">
        <f t="shared" si="109"/>
        <v>2</v>
      </c>
      <c r="AB606" s="66"/>
      <c r="AC606" s="51"/>
      <c r="AD606" s="51"/>
      <c r="AE606" s="63"/>
      <c r="AF606" s="64"/>
      <c r="AG606" s="63"/>
      <c r="AH606" s="64"/>
      <c r="AI606" s="63"/>
      <c r="AJ606" s="64"/>
      <c r="AK606" s="62"/>
      <c r="AL606" s="62"/>
      <c r="AM606" s="51"/>
      <c r="AP606" s="39" t="str">
        <f t="shared" si="118"/>
        <v/>
      </c>
      <c r="AQ606" s="49" t="str">
        <f t="shared" si="119"/>
        <v/>
      </c>
      <c r="AR606" s="41">
        <f t="shared" ca="1" si="120"/>
        <v>256</v>
      </c>
      <c r="AS606" s="40">
        <f t="shared" ca="1" si="121"/>
        <v>1</v>
      </c>
      <c r="AT606" s="41">
        <f t="shared" ca="1" si="122"/>
        <v>0</v>
      </c>
      <c r="AU606" s="41">
        <f t="shared" ca="1" si="123"/>
        <v>0</v>
      </c>
      <c r="AV606" s="42">
        <f t="shared" ca="1" si="124"/>
        <v>1</v>
      </c>
      <c r="AW606" s="47" t="str">
        <f t="shared" si="125"/>
        <v/>
      </c>
      <c r="AX606" s="47" t="e">
        <f t="shared" si="126"/>
        <v>#VALUE!</v>
      </c>
      <c r="AY606" s="47">
        <f t="shared" si="127"/>
        <v>0</v>
      </c>
      <c r="AZ606" s="47">
        <f t="shared" si="128"/>
        <v>0</v>
      </c>
      <c r="BA606" s="47" t="e">
        <f t="shared" si="129"/>
        <v>#VALUE!</v>
      </c>
      <c r="BB606" s="47" t="e">
        <f t="shared" si="130"/>
        <v>#VALUE!</v>
      </c>
      <c r="BC606" s="47" t="e">
        <f t="shared" si="131"/>
        <v>#VALUE!</v>
      </c>
      <c r="BD606" s="47" t="e">
        <f>MATCH($AW606,NoteCommaRef!$B$4:$B$10,0)</f>
        <v>#N/A</v>
      </c>
      <c r="BE606" s="47">
        <f>MATCH($BG606,NoteCommaRef!$H$4:$H$1000,0)</f>
        <v>10</v>
      </c>
      <c r="BF606" s="47">
        <f>MATCH($BH606,NoteCommaRef!$H$4:$H$1000,0)</f>
        <v>10</v>
      </c>
      <c r="BG606" s="47">
        <f t="shared" si="132"/>
        <v>1</v>
      </c>
      <c r="BH606" s="47">
        <f t="shared" si="133"/>
        <v>1</v>
      </c>
      <c r="BI606" s="48">
        <f ca="1">IF(ISNA($BD606),1,OFFSET(NoteCommaRef!$E$3,$BD606,0))</f>
        <v>1</v>
      </c>
      <c r="BJ606" s="48">
        <f t="shared" si="134"/>
        <v>1</v>
      </c>
      <c r="BK606" s="48">
        <f t="shared" si="135"/>
        <v>1</v>
      </c>
      <c r="BL606" s="48">
        <f t="shared" si="136"/>
        <v>1</v>
      </c>
      <c r="BM606" s="48">
        <f ca="1">IF(ISNA($BE606),1,OFFSET(NoteCommaRef!$K$3,$BE606,0))</f>
        <v>1</v>
      </c>
      <c r="BN606" s="48">
        <f ca="1">IF(ISNA($BF606),1,OFFSET(NoteCommaRef!$K$3,$BF606,0))</f>
        <v>1</v>
      </c>
    </row>
    <row r="607" spans="3:66" x14ac:dyDescent="0.2">
      <c r="C607" s="1" t="str">
        <f t="shared" si="96"/>
        <v/>
      </c>
      <c r="D607" s="1">
        <f t="shared" si="97"/>
        <v>8</v>
      </c>
      <c r="E607" s="1">
        <f t="shared" si="75"/>
        <v>1</v>
      </c>
      <c r="F607" s="32" t="str">
        <f t="shared" si="76"/>
        <v/>
      </c>
      <c r="G607" s="1" t="str">
        <f t="shared" si="77"/>
        <v/>
      </c>
      <c r="H607" s="1" t="str">
        <f t="shared" si="78"/>
        <v/>
      </c>
      <c r="I607" s="1">
        <f t="shared" si="79"/>
        <v>1</v>
      </c>
      <c r="J607" s="1" t="str">
        <f t="shared" si="80"/>
        <v/>
      </c>
      <c r="K607" s="1" t="str">
        <f t="shared" si="81"/>
        <v/>
      </c>
      <c r="L607" s="1">
        <f ca="1">IF(COUNTBLANK($D607),"",IF(COUNTBLANK($AG607),OFFSET(ChannelSetup!$E$4,0,$D607-1),$AG607))</f>
        <v>0</v>
      </c>
      <c r="M607" s="1" t="str">
        <f t="shared" si="82"/>
        <v/>
      </c>
      <c r="O607" s="32">
        <f t="shared" si="98"/>
        <v>6</v>
      </c>
      <c r="P607" s="32">
        <f t="shared" si="99"/>
        <v>3</v>
      </c>
      <c r="Q607" s="32">
        <f t="shared" si="100"/>
        <v>2</v>
      </c>
      <c r="R607" s="32">
        <f t="shared" si="101"/>
        <v>2</v>
      </c>
      <c r="S607" s="32">
        <f t="shared" si="102"/>
        <v>2</v>
      </c>
      <c r="T607" s="32">
        <f t="shared" si="103"/>
        <v>2</v>
      </c>
      <c r="U607" s="32">
        <f t="shared" si="104"/>
        <v>2</v>
      </c>
      <c r="V607" s="32">
        <f t="shared" si="105"/>
        <v>2.125</v>
      </c>
      <c r="W607" s="32">
        <f t="shared" si="106"/>
        <v>2</v>
      </c>
      <c r="X607" s="32">
        <f t="shared" si="107"/>
        <v>2</v>
      </c>
      <c r="Y607" s="32">
        <f t="shared" si="108"/>
        <v>2</v>
      </c>
      <c r="Z607" s="32">
        <f t="shared" si="109"/>
        <v>2</v>
      </c>
      <c r="AB607" s="66"/>
      <c r="AC607" s="51">
        <v>8</v>
      </c>
      <c r="AD607" s="51">
        <v>1</v>
      </c>
      <c r="AE607" s="63" t="s">
        <v>58</v>
      </c>
      <c r="AF607" s="64"/>
      <c r="AG607" s="63"/>
      <c r="AH607" s="64"/>
      <c r="AI607" s="63"/>
      <c r="AJ607" s="64"/>
      <c r="AK607" s="62"/>
      <c r="AL607" s="62"/>
      <c r="AM607" s="51"/>
      <c r="AP607" s="39" t="str">
        <f t="shared" si="118"/>
        <v/>
      </c>
      <c r="AQ607" s="49" t="str">
        <f t="shared" si="119"/>
        <v>X</v>
      </c>
      <c r="AR607" s="41">
        <f t="shared" ca="1" si="120"/>
        <v>256</v>
      </c>
      <c r="AS607" s="40">
        <f t="shared" ca="1" si="121"/>
        <v>1</v>
      </c>
      <c r="AT607" s="41">
        <f t="shared" ca="1" si="122"/>
        <v>0</v>
      </c>
      <c r="AU607" s="41">
        <f t="shared" ca="1" si="123"/>
        <v>0</v>
      </c>
      <c r="AV607" s="42">
        <f t="shared" ca="1" si="124"/>
        <v>1</v>
      </c>
      <c r="AW607" s="47" t="str">
        <f t="shared" si="125"/>
        <v>X</v>
      </c>
      <c r="AX607" s="47" t="e">
        <f t="shared" si="126"/>
        <v>#VALUE!</v>
      </c>
      <c r="AY607" s="47">
        <f t="shared" si="127"/>
        <v>0</v>
      </c>
      <c r="AZ607" s="47">
        <f t="shared" si="128"/>
        <v>0</v>
      </c>
      <c r="BA607" s="47" t="e">
        <f t="shared" si="129"/>
        <v>#VALUE!</v>
      </c>
      <c r="BB607" s="47" t="e">
        <f t="shared" si="130"/>
        <v>#VALUE!</v>
      </c>
      <c r="BC607" s="47" t="e">
        <f t="shared" si="131"/>
        <v>#VALUE!</v>
      </c>
      <c r="BD607" s="47" t="e">
        <f>MATCH($AW607,NoteCommaRef!$B$4:$B$10,0)</f>
        <v>#N/A</v>
      </c>
      <c r="BE607" s="47">
        <f>MATCH($BG607,NoteCommaRef!$H$4:$H$1000,0)</f>
        <v>10</v>
      </c>
      <c r="BF607" s="47">
        <f>MATCH($BH607,NoteCommaRef!$H$4:$H$1000,0)</f>
        <v>10</v>
      </c>
      <c r="BG607" s="47">
        <f t="shared" si="132"/>
        <v>1</v>
      </c>
      <c r="BH607" s="47">
        <f t="shared" si="133"/>
        <v>1</v>
      </c>
      <c r="BI607" s="48">
        <f ca="1">IF(ISNA($BD607),1,OFFSET(NoteCommaRef!$E$3,$BD607,0))</f>
        <v>1</v>
      </c>
      <c r="BJ607" s="48">
        <f t="shared" si="134"/>
        <v>1</v>
      </c>
      <c r="BK607" s="48">
        <f t="shared" si="135"/>
        <v>1</v>
      </c>
      <c r="BL607" s="48">
        <f t="shared" si="136"/>
        <v>1</v>
      </c>
      <c r="BM607" s="48">
        <f ca="1">IF(ISNA($BE607),1,OFFSET(NoteCommaRef!$K$3,$BE607,0))</f>
        <v>1</v>
      </c>
      <c r="BN607" s="48">
        <f ca="1">IF(ISNA($BF607),1,OFFSET(NoteCommaRef!$K$3,$BF607,0))</f>
        <v>1</v>
      </c>
    </row>
    <row r="608" spans="3:66" x14ac:dyDescent="0.2">
      <c r="C608" s="1" t="str">
        <f t="shared" si="96"/>
        <v/>
      </c>
      <c r="D608" s="1">
        <f t="shared" si="97"/>
        <v>8</v>
      </c>
      <c r="E608" s="1">
        <f t="shared" si="75"/>
        <v>1</v>
      </c>
      <c r="F608" s="32">
        <f t="shared" ca="1" si="76"/>
        <v>512</v>
      </c>
      <c r="G608" s="1" t="str">
        <f t="shared" si="77"/>
        <v/>
      </c>
      <c r="H608" s="1" t="str">
        <f t="shared" si="78"/>
        <v/>
      </c>
      <c r="I608" s="1">
        <f t="shared" si="79"/>
        <v>1</v>
      </c>
      <c r="J608" s="1" t="str">
        <f t="shared" si="80"/>
        <v/>
      </c>
      <c r="K608" s="1" t="str">
        <f t="shared" si="81"/>
        <v/>
      </c>
      <c r="L608" s="1">
        <f ca="1">IF(COUNTBLANK($D608),"",IF(COUNTBLANK($AG608),OFFSET(ChannelSetup!$E$4,0,$D608-1),$AG608))</f>
        <v>0</v>
      </c>
      <c r="M608" s="1" t="str">
        <f t="shared" si="82"/>
        <v/>
      </c>
      <c r="O608" s="32">
        <f t="shared" si="98"/>
        <v>6</v>
      </c>
      <c r="P608" s="32">
        <f t="shared" si="99"/>
        <v>3</v>
      </c>
      <c r="Q608" s="32">
        <f t="shared" si="100"/>
        <v>2</v>
      </c>
      <c r="R608" s="32">
        <f t="shared" si="101"/>
        <v>2</v>
      </c>
      <c r="S608" s="32">
        <f t="shared" si="102"/>
        <v>2</v>
      </c>
      <c r="T608" s="32">
        <f t="shared" si="103"/>
        <v>2</v>
      </c>
      <c r="U608" s="32">
        <f t="shared" si="104"/>
        <v>2</v>
      </c>
      <c r="V608" s="32">
        <f t="shared" si="105"/>
        <v>2.25</v>
      </c>
      <c r="W608" s="32">
        <f t="shared" si="106"/>
        <v>2</v>
      </c>
      <c r="X608" s="32">
        <f t="shared" si="107"/>
        <v>2</v>
      </c>
      <c r="Y608" s="32">
        <f t="shared" si="108"/>
        <v>2</v>
      </c>
      <c r="Z608" s="32">
        <f t="shared" si="109"/>
        <v>2</v>
      </c>
      <c r="AB608" s="66"/>
      <c r="AC608" s="51">
        <v>8</v>
      </c>
      <c r="AD608" s="51">
        <v>1</v>
      </c>
      <c r="AE608" s="63" t="s">
        <v>294</v>
      </c>
      <c r="AF608" s="64"/>
      <c r="AG608" s="63"/>
      <c r="AH608" s="64"/>
      <c r="AI608" s="63"/>
      <c r="AJ608" s="64"/>
      <c r="AK608" s="62"/>
      <c r="AL608" s="62"/>
      <c r="AM608" s="51"/>
      <c r="AN608" s="98">
        <f ca="1">48*AR608/AR$608</f>
        <v>48</v>
      </c>
      <c r="AP608" s="39" t="str">
        <f t="shared" si="118"/>
        <v/>
      </c>
      <c r="AQ608" s="49" t="str">
        <f t="shared" si="119"/>
        <v>C5</v>
      </c>
      <c r="AR608" s="41">
        <f t="shared" ca="1" si="120"/>
        <v>512</v>
      </c>
      <c r="AS608" s="40">
        <f t="shared" ca="1" si="121"/>
        <v>2</v>
      </c>
      <c r="AT608" s="41">
        <f t="shared" ca="1" si="122"/>
        <v>1200</v>
      </c>
      <c r="AU608" s="41">
        <f t="shared" ca="1" si="123"/>
        <v>0</v>
      </c>
      <c r="AV608" s="42">
        <f t="shared" ca="1" si="124"/>
        <v>2</v>
      </c>
      <c r="AW608" s="47" t="str">
        <f t="shared" si="125"/>
        <v>C</v>
      </c>
      <c r="AX608" s="47">
        <f t="shared" si="126"/>
        <v>1</v>
      </c>
      <c r="AY608" s="47">
        <f t="shared" si="127"/>
        <v>0</v>
      </c>
      <c r="AZ608" s="47">
        <f t="shared" si="128"/>
        <v>0</v>
      </c>
      <c r="BA608" s="47" t="e">
        <f t="shared" si="129"/>
        <v>#VALUE!</v>
      </c>
      <c r="BB608" s="47" t="e">
        <f t="shared" si="130"/>
        <v>#VALUE!</v>
      </c>
      <c r="BC608" s="47" t="e">
        <f t="shared" si="131"/>
        <v>#VALUE!</v>
      </c>
      <c r="BD608" s="47">
        <f>MATCH($AW608,NoteCommaRef!$B$4:$B$10,0)</f>
        <v>2</v>
      </c>
      <c r="BE608" s="47">
        <f>MATCH($BG608,NoteCommaRef!$H$4:$H$1000,0)</f>
        <v>10</v>
      </c>
      <c r="BF608" s="47">
        <f>MATCH($BH608,NoteCommaRef!$H$4:$H$1000,0)</f>
        <v>10</v>
      </c>
      <c r="BG608" s="47">
        <f t="shared" si="132"/>
        <v>1</v>
      </c>
      <c r="BH608" s="47">
        <f t="shared" si="133"/>
        <v>1</v>
      </c>
      <c r="BI608" s="48">
        <f ca="1">IF(ISNA($BD608),1,OFFSET(NoteCommaRef!$E$3,$BD608,0))</f>
        <v>1</v>
      </c>
      <c r="BJ608" s="48">
        <f t="shared" si="134"/>
        <v>2</v>
      </c>
      <c r="BK608" s="48">
        <f t="shared" si="135"/>
        <v>1</v>
      </c>
      <c r="BL608" s="48">
        <f t="shared" si="136"/>
        <v>1</v>
      </c>
      <c r="BM608" s="48">
        <f ca="1">IF(ISNA($BE608),1,OFFSET(NoteCommaRef!$K$3,$BE608,0))</f>
        <v>1</v>
      </c>
      <c r="BN608" s="48">
        <f ca="1">IF(ISNA($BF608),1,OFFSET(NoteCommaRef!$K$3,$BF608,0))</f>
        <v>1</v>
      </c>
    </row>
    <row r="609" spans="3:66" x14ac:dyDescent="0.2">
      <c r="C609" s="1" t="str">
        <f t="shared" si="96"/>
        <v/>
      </c>
      <c r="D609" s="1">
        <f t="shared" si="97"/>
        <v>8</v>
      </c>
      <c r="E609" s="1">
        <f t="shared" si="75"/>
        <v>1</v>
      </c>
      <c r="F609" s="32">
        <f t="shared" ca="1" si="76"/>
        <v>480</v>
      </c>
      <c r="G609" s="1" t="str">
        <f t="shared" si="77"/>
        <v/>
      </c>
      <c r="H609" s="1" t="str">
        <f t="shared" si="78"/>
        <v/>
      </c>
      <c r="I609" s="1">
        <f t="shared" si="79"/>
        <v>1</v>
      </c>
      <c r="J609" s="1" t="str">
        <f t="shared" si="80"/>
        <v/>
      </c>
      <c r="K609" s="1" t="str">
        <f t="shared" si="81"/>
        <v/>
      </c>
      <c r="L609" s="1">
        <f ca="1">IF(COUNTBLANK($D609),"",IF(COUNTBLANK($AG609),OFFSET(ChannelSetup!$E$4,0,$D609-1),$AG609))</f>
        <v>0</v>
      </c>
      <c r="M609" s="1" t="str">
        <f t="shared" si="82"/>
        <v/>
      </c>
      <c r="O609" s="32">
        <f t="shared" si="98"/>
        <v>6</v>
      </c>
      <c r="P609" s="32">
        <f t="shared" si="99"/>
        <v>3</v>
      </c>
      <c r="Q609" s="32">
        <f t="shared" si="100"/>
        <v>2</v>
      </c>
      <c r="R609" s="32">
        <f t="shared" si="101"/>
        <v>2</v>
      </c>
      <c r="S609" s="32">
        <f t="shared" si="102"/>
        <v>2</v>
      </c>
      <c r="T609" s="32">
        <f t="shared" si="103"/>
        <v>2</v>
      </c>
      <c r="U609" s="32">
        <f t="shared" si="104"/>
        <v>2</v>
      </c>
      <c r="V609" s="32">
        <f t="shared" si="105"/>
        <v>2.375</v>
      </c>
      <c r="W609" s="32">
        <f t="shared" si="106"/>
        <v>2</v>
      </c>
      <c r="X609" s="32">
        <f t="shared" si="107"/>
        <v>2</v>
      </c>
      <c r="Y609" s="32">
        <f t="shared" si="108"/>
        <v>2</v>
      </c>
      <c r="Z609" s="32">
        <f t="shared" si="109"/>
        <v>2</v>
      </c>
      <c r="AB609" s="66"/>
      <c r="AC609" s="51">
        <v>8</v>
      </c>
      <c r="AD609" s="51">
        <v>1</v>
      </c>
      <c r="AE609" s="63" t="s">
        <v>331</v>
      </c>
      <c r="AF609" s="64"/>
      <c r="AG609" s="63"/>
      <c r="AH609" s="64"/>
      <c r="AI609" s="63"/>
      <c r="AJ609" s="64"/>
      <c r="AK609" s="62"/>
      <c r="AL609" s="62"/>
      <c r="AM609" s="51"/>
      <c r="AN609" s="98">
        <f t="shared" ref="AN609:AN615" ca="1" si="137">48*AR609/AR$608</f>
        <v>45</v>
      </c>
      <c r="AP609" s="39" t="str">
        <f t="shared" si="118"/>
        <v/>
      </c>
      <c r="AQ609" s="49" t="str">
        <f t="shared" si="119"/>
        <v>B'4</v>
      </c>
      <c r="AR609" s="41">
        <f t="shared" ca="1" si="120"/>
        <v>480</v>
      </c>
      <c r="AS609" s="40">
        <f t="shared" ca="1" si="121"/>
        <v>1.875</v>
      </c>
      <c r="AT609" s="41">
        <f t="shared" ca="1" si="122"/>
        <v>1088.2687147302222</v>
      </c>
      <c r="AU609" s="41">
        <f t="shared" ca="1" si="123"/>
        <v>1088.2687147302222</v>
      </c>
      <c r="AV609" s="42">
        <f t="shared" ca="1" si="124"/>
        <v>1.875</v>
      </c>
      <c r="AW609" s="47" t="str">
        <f t="shared" si="125"/>
        <v>B</v>
      </c>
      <c r="AX609" s="47">
        <f t="shared" si="126"/>
        <v>0</v>
      </c>
      <c r="AY609" s="47">
        <f t="shared" si="127"/>
        <v>0</v>
      </c>
      <c r="AZ609" s="47">
        <f t="shared" si="128"/>
        <v>1</v>
      </c>
      <c r="BA609" s="47" t="e">
        <f t="shared" si="129"/>
        <v>#VALUE!</v>
      </c>
      <c r="BB609" s="47" t="e">
        <f t="shared" si="130"/>
        <v>#VALUE!</v>
      </c>
      <c r="BC609" s="47" t="e">
        <f t="shared" si="131"/>
        <v>#VALUE!</v>
      </c>
      <c r="BD609" s="47">
        <f>MATCH($AW609,NoteCommaRef!$B$4:$B$10,0)</f>
        <v>7</v>
      </c>
      <c r="BE609" s="47">
        <f>MATCH($BG609,NoteCommaRef!$H$4:$H$1000,0)</f>
        <v>10</v>
      </c>
      <c r="BF609" s="47">
        <f>MATCH($BH609,NoteCommaRef!$H$4:$H$1000,0)</f>
        <v>10</v>
      </c>
      <c r="BG609" s="47">
        <f t="shared" si="132"/>
        <v>1</v>
      </c>
      <c r="BH609" s="47">
        <f t="shared" si="133"/>
        <v>1</v>
      </c>
      <c r="BI609" s="48">
        <f ca="1">IF(ISNA($BD609),1,OFFSET(NoteCommaRef!$E$3,$BD609,0))</f>
        <v>1.8984375</v>
      </c>
      <c r="BJ609" s="48">
        <f t="shared" si="134"/>
        <v>1</v>
      </c>
      <c r="BK609" s="48">
        <f t="shared" si="135"/>
        <v>1</v>
      </c>
      <c r="BL609" s="48">
        <f t="shared" si="136"/>
        <v>0.98765432098765427</v>
      </c>
      <c r="BM609" s="48">
        <f ca="1">IF(ISNA($BE609),1,OFFSET(NoteCommaRef!$K$3,$BE609,0))</f>
        <v>1</v>
      </c>
      <c r="BN609" s="48">
        <f ca="1">IF(ISNA($BF609),1,OFFSET(NoteCommaRef!$K$3,$BF609,0))</f>
        <v>1</v>
      </c>
    </row>
    <row r="610" spans="3:66" x14ac:dyDescent="0.2">
      <c r="C610" s="1" t="str">
        <f t="shared" si="96"/>
        <v/>
      </c>
      <c r="D610" s="1">
        <f t="shared" si="97"/>
        <v>8</v>
      </c>
      <c r="E610" s="1">
        <f t="shared" si="75"/>
        <v>1</v>
      </c>
      <c r="F610" s="32">
        <f t="shared" ca="1" si="76"/>
        <v>426.66666666666663</v>
      </c>
      <c r="G610" s="1" t="str">
        <f t="shared" si="77"/>
        <v/>
      </c>
      <c r="H610" s="1" t="str">
        <f t="shared" si="78"/>
        <v/>
      </c>
      <c r="I610" s="1">
        <f t="shared" si="79"/>
        <v>1</v>
      </c>
      <c r="J610" s="1" t="str">
        <f t="shared" si="80"/>
        <v/>
      </c>
      <c r="K610" s="1" t="str">
        <f t="shared" si="81"/>
        <v/>
      </c>
      <c r="L610" s="1">
        <f ca="1">IF(COUNTBLANK($D610),"",IF(COUNTBLANK($AG610),OFFSET(ChannelSetup!$E$4,0,$D610-1),$AG610))</f>
        <v>0</v>
      </c>
      <c r="M610" s="1" t="str">
        <f t="shared" si="82"/>
        <v/>
      </c>
      <c r="O610" s="32">
        <f t="shared" si="98"/>
        <v>6</v>
      </c>
      <c r="P610" s="32">
        <f t="shared" si="99"/>
        <v>3</v>
      </c>
      <c r="Q610" s="32">
        <f t="shared" si="100"/>
        <v>2</v>
      </c>
      <c r="R610" s="32">
        <f t="shared" si="101"/>
        <v>2</v>
      </c>
      <c r="S610" s="32">
        <f t="shared" si="102"/>
        <v>2</v>
      </c>
      <c r="T610" s="32">
        <f t="shared" si="103"/>
        <v>2</v>
      </c>
      <c r="U610" s="32">
        <f t="shared" si="104"/>
        <v>2</v>
      </c>
      <c r="V610" s="32">
        <f t="shared" si="105"/>
        <v>2.5</v>
      </c>
      <c r="W610" s="32">
        <f t="shared" si="106"/>
        <v>2</v>
      </c>
      <c r="X610" s="32">
        <f t="shared" si="107"/>
        <v>2</v>
      </c>
      <c r="Y610" s="32">
        <f t="shared" si="108"/>
        <v>2</v>
      </c>
      <c r="Z610" s="32">
        <f t="shared" si="109"/>
        <v>2</v>
      </c>
      <c r="AB610" s="66"/>
      <c r="AC610" s="51">
        <v>8</v>
      </c>
      <c r="AD610" s="51">
        <v>1</v>
      </c>
      <c r="AE610" s="63" t="s">
        <v>332</v>
      </c>
      <c r="AF610" s="64"/>
      <c r="AG610" s="63"/>
      <c r="AH610" s="64"/>
      <c r="AI610" s="63"/>
      <c r="AJ610" s="64"/>
      <c r="AK610" s="62"/>
      <c r="AL610" s="62"/>
      <c r="AM610" s="51"/>
      <c r="AN610" s="98">
        <f t="shared" ca="1" si="137"/>
        <v>40</v>
      </c>
      <c r="AP610" s="39" t="str">
        <f t="shared" si="118"/>
        <v/>
      </c>
      <c r="AQ610" s="49" t="str">
        <f t="shared" si="119"/>
        <v>A'4</v>
      </c>
      <c r="AR610" s="41">
        <f t="shared" ca="1" si="120"/>
        <v>426.66666666666663</v>
      </c>
      <c r="AS610" s="40">
        <f t="shared" ca="1" si="121"/>
        <v>1.6666666666666665</v>
      </c>
      <c r="AT610" s="41">
        <f t="shared" ca="1" si="122"/>
        <v>884.35871299944733</v>
      </c>
      <c r="AU610" s="41">
        <f t="shared" ca="1" si="123"/>
        <v>884.35871299944733</v>
      </c>
      <c r="AV610" s="42">
        <f t="shared" ca="1" si="124"/>
        <v>1.6666666666666665</v>
      </c>
      <c r="AW610" s="47" t="str">
        <f t="shared" si="125"/>
        <v>A</v>
      </c>
      <c r="AX610" s="47">
        <f t="shared" si="126"/>
        <v>0</v>
      </c>
      <c r="AY610" s="47">
        <f t="shared" si="127"/>
        <v>0</v>
      </c>
      <c r="AZ610" s="47">
        <f t="shared" si="128"/>
        <v>1</v>
      </c>
      <c r="BA610" s="47" t="e">
        <f t="shared" si="129"/>
        <v>#VALUE!</v>
      </c>
      <c r="BB610" s="47" t="e">
        <f t="shared" si="130"/>
        <v>#VALUE!</v>
      </c>
      <c r="BC610" s="47" t="e">
        <f t="shared" si="131"/>
        <v>#VALUE!</v>
      </c>
      <c r="BD610" s="47">
        <f>MATCH($AW610,NoteCommaRef!$B$4:$B$10,0)</f>
        <v>5</v>
      </c>
      <c r="BE610" s="47">
        <f>MATCH($BG610,NoteCommaRef!$H$4:$H$1000,0)</f>
        <v>10</v>
      </c>
      <c r="BF610" s="47">
        <f>MATCH($BH610,NoteCommaRef!$H$4:$H$1000,0)</f>
        <v>10</v>
      </c>
      <c r="BG610" s="47">
        <f t="shared" si="132"/>
        <v>1</v>
      </c>
      <c r="BH610" s="47">
        <f t="shared" si="133"/>
        <v>1</v>
      </c>
      <c r="BI610" s="48">
        <f ca="1">IF(ISNA($BD610),1,OFFSET(NoteCommaRef!$E$3,$BD610,0))</f>
        <v>1.6875</v>
      </c>
      <c r="BJ610" s="48">
        <f t="shared" si="134"/>
        <v>1</v>
      </c>
      <c r="BK610" s="48">
        <f t="shared" si="135"/>
        <v>1</v>
      </c>
      <c r="BL610" s="48">
        <f t="shared" si="136"/>
        <v>0.98765432098765427</v>
      </c>
      <c r="BM610" s="48">
        <f ca="1">IF(ISNA($BE610),1,OFFSET(NoteCommaRef!$K$3,$BE610,0))</f>
        <v>1</v>
      </c>
      <c r="BN610" s="48">
        <f ca="1">IF(ISNA($BF610),1,OFFSET(NoteCommaRef!$K$3,$BF610,0))</f>
        <v>1</v>
      </c>
    </row>
    <row r="611" spans="3:66" x14ac:dyDescent="0.2">
      <c r="C611" s="1" t="str">
        <f t="shared" si="96"/>
        <v/>
      </c>
      <c r="D611" s="1">
        <f t="shared" si="97"/>
        <v>8</v>
      </c>
      <c r="E611" s="1">
        <f t="shared" si="75"/>
        <v>0.5</v>
      </c>
      <c r="F611" s="32">
        <f t="shared" ca="1" si="76"/>
        <v>384</v>
      </c>
      <c r="G611" s="1" t="str">
        <f t="shared" si="77"/>
        <v/>
      </c>
      <c r="H611" s="1" t="str">
        <f t="shared" si="78"/>
        <v/>
      </c>
      <c r="I611" s="1">
        <f t="shared" si="79"/>
        <v>1</v>
      </c>
      <c r="J611" s="1" t="str">
        <f t="shared" si="80"/>
        <v/>
      </c>
      <c r="K611" s="1" t="str">
        <f t="shared" si="81"/>
        <v/>
      </c>
      <c r="L611" s="1">
        <f ca="1">IF(COUNTBLANK($D611),"",IF(COUNTBLANK($AG611),OFFSET(ChannelSetup!$E$4,0,$D611-1),$AG611))</f>
        <v>0</v>
      </c>
      <c r="M611" s="1" t="str">
        <f t="shared" si="82"/>
        <v/>
      </c>
      <c r="O611" s="32">
        <f t="shared" si="98"/>
        <v>6</v>
      </c>
      <c r="P611" s="32">
        <f t="shared" si="99"/>
        <v>3</v>
      </c>
      <c r="Q611" s="32">
        <f t="shared" si="100"/>
        <v>2</v>
      </c>
      <c r="R611" s="32">
        <f t="shared" si="101"/>
        <v>2</v>
      </c>
      <c r="S611" s="32">
        <f t="shared" si="102"/>
        <v>2</v>
      </c>
      <c r="T611" s="32">
        <f t="shared" si="103"/>
        <v>2</v>
      </c>
      <c r="U611" s="32">
        <f t="shared" si="104"/>
        <v>2</v>
      </c>
      <c r="V611" s="32">
        <f t="shared" si="105"/>
        <v>2.5625</v>
      </c>
      <c r="W611" s="32">
        <f t="shared" si="106"/>
        <v>2</v>
      </c>
      <c r="X611" s="32">
        <f t="shared" si="107"/>
        <v>2</v>
      </c>
      <c r="Y611" s="32">
        <f t="shared" si="108"/>
        <v>2</v>
      </c>
      <c r="Z611" s="32">
        <f t="shared" si="109"/>
        <v>2</v>
      </c>
      <c r="AB611" s="66"/>
      <c r="AC611" s="51">
        <v>8</v>
      </c>
      <c r="AD611" s="51">
        <v>0.5</v>
      </c>
      <c r="AE611" s="63" t="s">
        <v>333</v>
      </c>
      <c r="AF611" s="64"/>
      <c r="AG611" s="63"/>
      <c r="AH611" s="64"/>
      <c r="AI611" s="63"/>
      <c r="AJ611" s="64"/>
      <c r="AK611" s="62"/>
      <c r="AL611" s="62"/>
      <c r="AM611" s="51"/>
      <c r="AN611" s="98">
        <f t="shared" ca="1" si="137"/>
        <v>36</v>
      </c>
      <c r="AP611" s="39" t="str">
        <f t="shared" si="118"/>
        <v/>
      </c>
      <c r="AQ611" s="49" t="str">
        <f t="shared" si="119"/>
        <v>G4</v>
      </c>
      <c r="AR611" s="41">
        <f t="shared" ca="1" si="120"/>
        <v>384</v>
      </c>
      <c r="AS611" s="40">
        <f t="shared" ca="1" si="121"/>
        <v>1.5</v>
      </c>
      <c r="AT611" s="41">
        <f t="shared" ca="1" si="122"/>
        <v>701.95500086538743</v>
      </c>
      <c r="AU611" s="41">
        <f t="shared" ca="1" si="123"/>
        <v>701.95500086538743</v>
      </c>
      <c r="AV611" s="42">
        <f t="shared" ca="1" si="124"/>
        <v>1.5</v>
      </c>
      <c r="AW611" s="47" t="str">
        <f t="shared" si="125"/>
        <v>G</v>
      </c>
      <c r="AX611" s="47">
        <f t="shared" si="126"/>
        <v>0</v>
      </c>
      <c r="AY611" s="47">
        <f t="shared" si="127"/>
        <v>0</v>
      </c>
      <c r="AZ611" s="47">
        <f t="shared" si="128"/>
        <v>0</v>
      </c>
      <c r="BA611" s="47" t="e">
        <f t="shared" si="129"/>
        <v>#VALUE!</v>
      </c>
      <c r="BB611" s="47" t="e">
        <f t="shared" si="130"/>
        <v>#VALUE!</v>
      </c>
      <c r="BC611" s="47" t="e">
        <f t="shared" si="131"/>
        <v>#VALUE!</v>
      </c>
      <c r="BD611" s="47">
        <f>MATCH($AW611,NoteCommaRef!$B$4:$B$10,0)</f>
        <v>3</v>
      </c>
      <c r="BE611" s="47">
        <f>MATCH($BG611,NoteCommaRef!$H$4:$H$1000,0)</f>
        <v>10</v>
      </c>
      <c r="BF611" s="47">
        <f>MATCH($BH611,NoteCommaRef!$H$4:$H$1000,0)</f>
        <v>10</v>
      </c>
      <c r="BG611" s="47">
        <f t="shared" si="132"/>
        <v>1</v>
      </c>
      <c r="BH611" s="47">
        <f t="shared" si="133"/>
        <v>1</v>
      </c>
      <c r="BI611" s="48">
        <f ca="1">IF(ISNA($BD611),1,OFFSET(NoteCommaRef!$E$3,$BD611,0))</f>
        <v>1.5</v>
      </c>
      <c r="BJ611" s="48">
        <f t="shared" si="134"/>
        <v>1</v>
      </c>
      <c r="BK611" s="48">
        <f t="shared" si="135"/>
        <v>1</v>
      </c>
      <c r="BL611" s="48">
        <f t="shared" si="136"/>
        <v>1</v>
      </c>
      <c r="BM611" s="48">
        <f ca="1">IF(ISNA($BE611),1,OFFSET(NoteCommaRef!$K$3,$BE611,0))</f>
        <v>1</v>
      </c>
      <c r="BN611" s="48">
        <f ca="1">IF(ISNA($BF611),1,OFFSET(NoteCommaRef!$K$3,$BF611,0))</f>
        <v>1</v>
      </c>
    </row>
    <row r="612" spans="3:66" x14ac:dyDescent="0.2">
      <c r="C612" s="1" t="str">
        <f t="shared" si="96"/>
        <v/>
      </c>
      <c r="D612" s="1">
        <f t="shared" si="97"/>
        <v>8</v>
      </c>
      <c r="E612" s="1">
        <f t="shared" si="75"/>
        <v>0.5</v>
      </c>
      <c r="F612" s="32">
        <f t="shared" ca="1" si="76"/>
        <v>341.33333333333331</v>
      </c>
      <c r="G612" s="1" t="str">
        <f t="shared" si="77"/>
        <v/>
      </c>
      <c r="H612" s="1" t="str">
        <f t="shared" si="78"/>
        <v/>
      </c>
      <c r="I612" s="1">
        <f t="shared" si="79"/>
        <v>1</v>
      </c>
      <c r="J612" s="1" t="str">
        <f t="shared" si="80"/>
        <v/>
      </c>
      <c r="K612" s="1" t="str">
        <f t="shared" si="81"/>
        <v/>
      </c>
      <c r="L612" s="1">
        <f ca="1">IF(COUNTBLANK($D612),"",IF(COUNTBLANK($AG612),OFFSET(ChannelSetup!$E$4,0,$D612-1),$AG612))</f>
        <v>0</v>
      </c>
      <c r="M612" s="1" t="str">
        <f t="shared" si="82"/>
        <v/>
      </c>
      <c r="O612" s="32">
        <f t="shared" si="98"/>
        <v>6</v>
      </c>
      <c r="P612" s="32">
        <f t="shared" si="99"/>
        <v>3</v>
      </c>
      <c r="Q612" s="32">
        <f t="shared" si="100"/>
        <v>2</v>
      </c>
      <c r="R612" s="32">
        <f t="shared" si="101"/>
        <v>2</v>
      </c>
      <c r="S612" s="32">
        <f t="shared" si="102"/>
        <v>2</v>
      </c>
      <c r="T612" s="32">
        <f t="shared" si="103"/>
        <v>2</v>
      </c>
      <c r="U612" s="32">
        <f t="shared" si="104"/>
        <v>2</v>
      </c>
      <c r="V612" s="32">
        <f t="shared" si="105"/>
        <v>2.625</v>
      </c>
      <c r="W612" s="32">
        <f t="shared" si="106"/>
        <v>2</v>
      </c>
      <c r="X612" s="32">
        <f t="shared" si="107"/>
        <v>2</v>
      </c>
      <c r="Y612" s="32">
        <f t="shared" si="108"/>
        <v>2</v>
      </c>
      <c r="Z612" s="32">
        <f t="shared" si="109"/>
        <v>2</v>
      </c>
      <c r="AB612" s="66"/>
      <c r="AC612" s="51">
        <v>8</v>
      </c>
      <c r="AD612" s="51">
        <v>0.5</v>
      </c>
      <c r="AE612" s="63" t="s">
        <v>334</v>
      </c>
      <c r="AF612" s="64"/>
      <c r="AG612" s="63"/>
      <c r="AH612" s="64"/>
      <c r="AI612" s="63"/>
      <c r="AJ612" s="64"/>
      <c r="AK612" s="62"/>
      <c r="AL612" s="62"/>
      <c r="AM612" s="51"/>
      <c r="AN612" s="98">
        <f t="shared" ca="1" si="137"/>
        <v>32</v>
      </c>
      <c r="AP612" s="39" t="str">
        <f t="shared" si="118"/>
        <v/>
      </c>
      <c r="AQ612" s="49" t="str">
        <f t="shared" si="119"/>
        <v>F4</v>
      </c>
      <c r="AR612" s="41">
        <f t="shared" ca="1" si="120"/>
        <v>341.33333333333331</v>
      </c>
      <c r="AS612" s="40">
        <f t="shared" ca="1" si="121"/>
        <v>1.3333333333333333</v>
      </c>
      <c r="AT612" s="41">
        <f t="shared" ca="1" si="122"/>
        <v>498.04499913461245</v>
      </c>
      <c r="AU612" s="41">
        <f t="shared" ca="1" si="123"/>
        <v>498.04499913461245</v>
      </c>
      <c r="AV612" s="42">
        <f t="shared" ca="1" si="124"/>
        <v>1.3333333333333333</v>
      </c>
      <c r="AW612" s="47" t="str">
        <f t="shared" si="125"/>
        <v>F</v>
      </c>
      <c r="AX612" s="47">
        <f t="shared" si="126"/>
        <v>0</v>
      </c>
      <c r="AY612" s="47">
        <f t="shared" si="127"/>
        <v>0</v>
      </c>
      <c r="AZ612" s="47">
        <f t="shared" si="128"/>
        <v>0</v>
      </c>
      <c r="BA612" s="47" t="e">
        <f t="shared" si="129"/>
        <v>#VALUE!</v>
      </c>
      <c r="BB612" s="47" t="e">
        <f t="shared" si="130"/>
        <v>#VALUE!</v>
      </c>
      <c r="BC612" s="47" t="e">
        <f t="shared" si="131"/>
        <v>#VALUE!</v>
      </c>
      <c r="BD612" s="47">
        <f>MATCH($AW612,NoteCommaRef!$B$4:$B$10,0)</f>
        <v>1</v>
      </c>
      <c r="BE612" s="47">
        <f>MATCH($BG612,NoteCommaRef!$H$4:$H$1000,0)</f>
        <v>10</v>
      </c>
      <c r="BF612" s="47">
        <f>MATCH($BH612,NoteCommaRef!$H$4:$H$1000,0)</f>
        <v>10</v>
      </c>
      <c r="BG612" s="47">
        <f t="shared" si="132"/>
        <v>1</v>
      </c>
      <c r="BH612" s="47">
        <f t="shared" si="133"/>
        <v>1</v>
      </c>
      <c r="BI612" s="48">
        <f ca="1">IF(ISNA($BD612),1,OFFSET(NoteCommaRef!$E$3,$BD612,0))</f>
        <v>1.3333333333333333</v>
      </c>
      <c r="BJ612" s="48">
        <f t="shared" si="134"/>
        <v>1</v>
      </c>
      <c r="BK612" s="48">
        <f t="shared" si="135"/>
        <v>1</v>
      </c>
      <c r="BL612" s="48">
        <f t="shared" si="136"/>
        <v>1</v>
      </c>
      <c r="BM612" s="48">
        <f ca="1">IF(ISNA($BE612),1,OFFSET(NoteCommaRef!$K$3,$BE612,0))</f>
        <v>1</v>
      </c>
      <c r="BN612" s="48">
        <f ca="1">IF(ISNA($BF612),1,OFFSET(NoteCommaRef!$K$3,$BF612,0))</f>
        <v>1</v>
      </c>
    </row>
    <row r="613" spans="3:66" x14ac:dyDescent="0.2">
      <c r="C613" s="1" t="str">
        <f t="shared" si="96"/>
        <v/>
      </c>
      <c r="D613" s="1">
        <f t="shared" si="97"/>
        <v>8</v>
      </c>
      <c r="E613" s="1">
        <f t="shared" si="75"/>
        <v>1</v>
      </c>
      <c r="F613" s="32">
        <f t="shared" ca="1" si="76"/>
        <v>320</v>
      </c>
      <c r="G613" s="1" t="str">
        <f t="shared" si="77"/>
        <v/>
      </c>
      <c r="H613" s="1" t="str">
        <f t="shared" si="78"/>
        <v/>
      </c>
      <c r="I613" s="1">
        <f t="shared" si="79"/>
        <v>1</v>
      </c>
      <c r="J613" s="1" t="str">
        <f t="shared" si="80"/>
        <v/>
      </c>
      <c r="K613" s="1" t="str">
        <f t="shared" si="81"/>
        <v/>
      </c>
      <c r="L613" s="1">
        <f ca="1">IF(COUNTBLANK($D613),"",IF(COUNTBLANK($AG613),OFFSET(ChannelSetup!$E$4,0,$D613-1),$AG613))</f>
        <v>0</v>
      </c>
      <c r="M613" s="1" t="str">
        <f t="shared" si="82"/>
        <v/>
      </c>
      <c r="O613" s="32">
        <f t="shared" si="98"/>
        <v>6</v>
      </c>
      <c r="P613" s="32">
        <f t="shared" si="99"/>
        <v>3</v>
      </c>
      <c r="Q613" s="32">
        <f t="shared" si="100"/>
        <v>2</v>
      </c>
      <c r="R613" s="32">
        <f t="shared" si="101"/>
        <v>2</v>
      </c>
      <c r="S613" s="32">
        <f t="shared" si="102"/>
        <v>2</v>
      </c>
      <c r="T613" s="32">
        <f t="shared" si="103"/>
        <v>2</v>
      </c>
      <c r="U613" s="32">
        <f t="shared" si="104"/>
        <v>2</v>
      </c>
      <c r="V613" s="32">
        <f t="shared" si="105"/>
        <v>2.75</v>
      </c>
      <c r="W613" s="32">
        <f t="shared" si="106"/>
        <v>2</v>
      </c>
      <c r="X613" s="32">
        <f t="shared" si="107"/>
        <v>2</v>
      </c>
      <c r="Y613" s="32">
        <f t="shared" si="108"/>
        <v>2</v>
      </c>
      <c r="Z613" s="32">
        <f t="shared" si="109"/>
        <v>2</v>
      </c>
      <c r="AB613" s="66"/>
      <c r="AC613" s="51">
        <v>8</v>
      </c>
      <c r="AD613" s="51">
        <v>1</v>
      </c>
      <c r="AE613" s="63" t="s">
        <v>296</v>
      </c>
      <c r="AF613" s="64"/>
      <c r="AG613" s="63"/>
      <c r="AH613" s="64"/>
      <c r="AI613" s="63"/>
      <c r="AJ613" s="64"/>
      <c r="AK613" s="62"/>
      <c r="AL613" s="62"/>
      <c r="AM613" s="51"/>
      <c r="AN613" s="98">
        <f t="shared" ca="1" si="137"/>
        <v>30</v>
      </c>
      <c r="AP613" s="39" t="str">
        <f t="shared" si="118"/>
        <v/>
      </c>
      <c r="AQ613" s="49" t="str">
        <f t="shared" si="119"/>
        <v>E'4</v>
      </c>
      <c r="AR613" s="41">
        <f t="shared" ca="1" si="120"/>
        <v>320</v>
      </c>
      <c r="AS613" s="40">
        <f t="shared" ref="AS613:AS676" ca="1" si="138">$BI613*$BJ613*$BK613*$BL613*$BM613/$BN613</f>
        <v>1.25</v>
      </c>
      <c r="AT613" s="41">
        <f t="shared" ca="1" si="122"/>
        <v>386.31371386483482</v>
      </c>
      <c r="AU613" s="41">
        <f t="shared" ca="1" si="123"/>
        <v>386.31371386483482</v>
      </c>
      <c r="AV613" s="42">
        <f t="shared" ca="1" si="124"/>
        <v>1.25</v>
      </c>
      <c r="AW613" s="47" t="str">
        <f t="shared" si="125"/>
        <v>E</v>
      </c>
      <c r="AX613" s="47">
        <f t="shared" si="126"/>
        <v>0</v>
      </c>
      <c r="AY613" s="47">
        <f t="shared" si="127"/>
        <v>0</v>
      </c>
      <c r="AZ613" s="47">
        <f t="shared" si="128"/>
        <v>1</v>
      </c>
      <c r="BA613" s="47" t="e">
        <f t="shared" si="129"/>
        <v>#VALUE!</v>
      </c>
      <c r="BB613" s="47" t="e">
        <f t="shared" si="130"/>
        <v>#VALUE!</v>
      </c>
      <c r="BC613" s="47" t="e">
        <f t="shared" si="131"/>
        <v>#VALUE!</v>
      </c>
      <c r="BD613" s="47">
        <f>MATCH($AW613,NoteCommaRef!$B$4:$B$10,0)</f>
        <v>6</v>
      </c>
      <c r="BE613" s="47">
        <f>MATCH($BG613,NoteCommaRef!$H$4:$H$1000,0)</f>
        <v>10</v>
      </c>
      <c r="BF613" s="47">
        <f>MATCH($BH613,NoteCommaRef!$H$4:$H$1000,0)</f>
        <v>10</v>
      </c>
      <c r="BG613" s="47">
        <f t="shared" ref="BG613:BG676" si="139">IF(ISERR($BA613),1,IF(ISERR($BB613),IF(ISERR($BC613),1,MID($AQ613,$BA613+1,$BC613-$BA613-1)),MID($AQ613,$BA613+1,$BB613-$BA613-1)))*1</f>
        <v>1</v>
      </c>
      <c r="BH613" s="47">
        <f t="shared" ref="BH613:BH676" si="140">IF(ISERR($BA613),1,IF(ISERR($BB613),1,MID($AQ613,$BB613+1,$BC613-$BB613-1)))*1</f>
        <v>1</v>
      </c>
      <c r="BI613" s="48">
        <f ca="1">IF(ISNA($BD613),1,OFFSET(NoteCommaRef!$E$3,$BD613,0))</f>
        <v>1.265625</v>
      </c>
      <c r="BJ613" s="48">
        <f t="shared" ref="BJ613:BJ676" si="141">IF(ISERR($AX613),1,2^$AX613)</f>
        <v>1</v>
      </c>
      <c r="BK613" s="48">
        <f t="shared" ref="BK613:BK676" si="142">(2187/2048)^$AY613</f>
        <v>1</v>
      </c>
      <c r="BL613" s="48">
        <f t="shared" ref="BL613:BL676" si="143">(80/81)^$AZ613</f>
        <v>0.98765432098765427</v>
      </c>
      <c r="BM613" s="48">
        <f ca="1">IF(ISNA($BE613),1,OFFSET(NoteCommaRef!$K$3,$BE613,0))</f>
        <v>1</v>
      </c>
      <c r="BN613" s="48">
        <f ca="1">IF(ISNA($BF613),1,OFFSET(NoteCommaRef!$K$3,$BF613,0))</f>
        <v>1</v>
      </c>
    </row>
    <row r="614" spans="3:66" x14ac:dyDescent="0.2">
      <c r="C614" s="1" t="str">
        <f t="shared" si="96"/>
        <v/>
      </c>
      <c r="D614" s="1">
        <f t="shared" si="97"/>
        <v>8</v>
      </c>
      <c r="E614" s="1">
        <f t="shared" si="75"/>
        <v>1</v>
      </c>
      <c r="F614" s="32">
        <f t="shared" ca="1" si="76"/>
        <v>288</v>
      </c>
      <c r="G614" s="1" t="str">
        <f t="shared" si="77"/>
        <v/>
      </c>
      <c r="H614" s="1" t="str">
        <f t="shared" si="78"/>
        <v/>
      </c>
      <c r="I614" s="1">
        <f t="shared" si="79"/>
        <v>1</v>
      </c>
      <c r="J614" s="1" t="str">
        <f t="shared" si="80"/>
        <v/>
      </c>
      <c r="K614" s="1" t="str">
        <f t="shared" si="81"/>
        <v/>
      </c>
      <c r="L614" s="1">
        <f ca="1">IF(COUNTBLANK($D614),"",IF(COUNTBLANK($AG614),OFFSET(ChannelSetup!$E$4,0,$D614-1),$AG614))</f>
        <v>0</v>
      </c>
      <c r="M614" s="1" t="str">
        <f t="shared" si="82"/>
        <v/>
      </c>
      <c r="O614" s="32">
        <f t="shared" si="98"/>
        <v>6</v>
      </c>
      <c r="P614" s="32">
        <f t="shared" si="99"/>
        <v>3</v>
      </c>
      <c r="Q614" s="32">
        <f t="shared" si="100"/>
        <v>2</v>
      </c>
      <c r="R614" s="32">
        <f t="shared" si="101"/>
        <v>2</v>
      </c>
      <c r="S614" s="32">
        <f t="shared" si="102"/>
        <v>2</v>
      </c>
      <c r="T614" s="32">
        <f t="shared" si="103"/>
        <v>2</v>
      </c>
      <c r="U614" s="32">
        <f t="shared" si="104"/>
        <v>2</v>
      </c>
      <c r="V614" s="32">
        <f t="shared" si="105"/>
        <v>2.875</v>
      </c>
      <c r="W614" s="32">
        <f t="shared" si="106"/>
        <v>2</v>
      </c>
      <c r="X614" s="32">
        <f t="shared" si="107"/>
        <v>2</v>
      </c>
      <c r="Y614" s="32">
        <f t="shared" si="108"/>
        <v>2</v>
      </c>
      <c r="Z614" s="32">
        <f t="shared" si="109"/>
        <v>2</v>
      </c>
      <c r="AB614" s="66"/>
      <c r="AC614" s="51">
        <v>8</v>
      </c>
      <c r="AD614" s="51">
        <v>1</v>
      </c>
      <c r="AE614" s="63" t="s">
        <v>124</v>
      </c>
      <c r="AF614" s="64"/>
      <c r="AG614" s="63"/>
      <c r="AH614" s="64"/>
      <c r="AI614" s="63"/>
      <c r="AJ614" s="64"/>
      <c r="AK614" s="62"/>
      <c r="AL614" s="62"/>
      <c r="AM614" s="51"/>
      <c r="AN614" s="98">
        <f t="shared" ca="1" si="137"/>
        <v>27</v>
      </c>
      <c r="AP614" s="39" t="str">
        <f t="shared" si="118"/>
        <v/>
      </c>
      <c r="AQ614" s="49" t="str">
        <f t="shared" si="119"/>
        <v>D4</v>
      </c>
      <c r="AR614" s="41">
        <f t="shared" ca="1" si="120"/>
        <v>288</v>
      </c>
      <c r="AS614" s="40">
        <f t="shared" ca="1" si="138"/>
        <v>1.125</v>
      </c>
      <c r="AT614" s="41">
        <f t="shared" ca="1" si="122"/>
        <v>203.91000173077484</v>
      </c>
      <c r="AU614" s="41">
        <f t="shared" ca="1" si="123"/>
        <v>203.91000173077484</v>
      </c>
      <c r="AV614" s="42">
        <f t="shared" ca="1" si="124"/>
        <v>1.125</v>
      </c>
      <c r="AW614" s="47" t="str">
        <f t="shared" si="125"/>
        <v>D</v>
      </c>
      <c r="AX614" s="47">
        <f t="shared" si="126"/>
        <v>0</v>
      </c>
      <c r="AY614" s="47">
        <f t="shared" si="127"/>
        <v>0</v>
      </c>
      <c r="AZ614" s="47">
        <f t="shared" si="128"/>
        <v>0</v>
      </c>
      <c r="BA614" s="47" t="e">
        <f t="shared" si="129"/>
        <v>#VALUE!</v>
      </c>
      <c r="BB614" s="47" t="e">
        <f t="shared" si="130"/>
        <v>#VALUE!</v>
      </c>
      <c r="BC614" s="47" t="e">
        <f t="shared" si="131"/>
        <v>#VALUE!</v>
      </c>
      <c r="BD614" s="47">
        <f>MATCH($AW614,NoteCommaRef!$B$4:$B$10,0)</f>
        <v>4</v>
      </c>
      <c r="BE614" s="47">
        <f>MATCH($BG614,NoteCommaRef!$H$4:$H$1000,0)</f>
        <v>10</v>
      </c>
      <c r="BF614" s="47">
        <f>MATCH($BH614,NoteCommaRef!$H$4:$H$1000,0)</f>
        <v>10</v>
      </c>
      <c r="BG614" s="47">
        <f t="shared" si="139"/>
        <v>1</v>
      </c>
      <c r="BH614" s="47">
        <f t="shared" si="140"/>
        <v>1</v>
      </c>
      <c r="BI614" s="48">
        <f ca="1">IF(ISNA($BD614),1,OFFSET(NoteCommaRef!$E$3,$BD614,0))</f>
        <v>1.125</v>
      </c>
      <c r="BJ614" s="48">
        <f t="shared" si="141"/>
        <v>1</v>
      </c>
      <c r="BK614" s="48">
        <f t="shared" si="142"/>
        <v>1</v>
      </c>
      <c r="BL614" s="48">
        <f t="shared" si="143"/>
        <v>1</v>
      </c>
      <c r="BM614" s="48">
        <f ca="1">IF(ISNA($BE614),1,OFFSET(NoteCommaRef!$K$3,$BE614,0))</f>
        <v>1</v>
      </c>
      <c r="BN614" s="48">
        <f ca="1">IF(ISNA($BF614),1,OFFSET(NoteCommaRef!$K$3,$BF614,0))</f>
        <v>1</v>
      </c>
    </row>
    <row r="615" spans="3:66" x14ac:dyDescent="0.2">
      <c r="C615" s="1" t="str">
        <f t="shared" si="96"/>
        <v/>
      </c>
      <c r="D615" s="1">
        <f t="shared" si="97"/>
        <v>8</v>
      </c>
      <c r="E615" s="1">
        <f t="shared" si="75"/>
        <v>1</v>
      </c>
      <c r="F615" s="32">
        <f t="shared" ca="1" si="76"/>
        <v>256</v>
      </c>
      <c r="G615" s="1" t="str">
        <f t="shared" si="77"/>
        <v/>
      </c>
      <c r="H615" s="1" t="str">
        <f t="shared" si="78"/>
        <v/>
      </c>
      <c r="I615" s="1">
        <f t="shared" si="79"/>
        <v>1</v>
      </c>
      <c r="J615" s="1" t="str">
        <f t="shared" si="80"/>
        <v/>
      </c>
      <c r="K615" s="1" t="str">
        <f t="shared" si="81"/>
        <v/>
      </c>
      <c r="L615" s="1">
        <f ca="1">IF(COUNTBLANK($D615),"",IF(COUNTBLANK($AG615),OFFSET(ChannelSetup!$E$4,0,$D615-1),$AG615))</f>
        <v>0</v>
      </c>
      <c r="M615" s="1" t="str">
        <f t="shared" si="82"/>
        <v/>
      </c>
      <c r="O615" s="32">
        <f t="shared" si="98"/>
        <v>6</v>
      </c>
      <c r="P615" s="32">
        <f t="shared" si="99"/>
        <v>3</v>
      </c>
      <c r="Q615" s="32">
        <f t="shared" si="100"/>
        <v>2</v>
      </c>
      <c r="R615" s="32">
        <f t="shared" si="101"/>
        <v>2</v>
      </c>
      <c r="S615" s="32">
        <f t="shared" si="102"/>
        <v>2</v>
      </c>
      <c r="T615" s="32">
        <f t="shared" si="103"/>
        <v>2</v>
      </c>
      <c r="U615" s="32">
        <f t="shared" si="104"/>
        <v>2</v>
      </c>
      <c r="V615" s="32">
        <f t="shared" si="105"/>
        <v>3</v>
      </c>
      <c r="W615" s="32">
        <f t="shared" si="106"/>
        <v>2</v>
      </c>
      <c r="X615" s="32">
        <f t="shared" si="107"/>
        <v>2</v>
      </c>
      <c r="Y615" s="32">
        <f t="shared" si="108"/>
        <v>2</v>
      </c>
      <c r="Z615" s="32">
        <f t="shared" si="109"/>
        <v>2</v>
      </c>
      <c r="AB615" s="66"/>
      <c r="AC615" s="51">
        <v>8</v>
      </c>
      <c r="AD615" s="51">
        <v>1</v>
      </c>
      <c r="AE615" s="63" t="s">
        <v>69</v>
      </c>
      <c r="AF615" s="64"/>
      <c r="AG615" s="63"/>
      <c r="AH615" s="64"/>
      <c r="AI615" s="63"/>
      <c r="AJ615" s="64"/>
      <c r="AK615" s="62"/>
      <c r="AL615" s="62"/>
      <c r="AM615" s="51"/>
      <c r="AN615" s="98">
        <f t="shared" ca="1" si="137"/>
        <v>24</v>
      </c>
      <c r="AP615" s="39" t="str">
        <f t="shared" si="118"/>
        <v/>
      </c>
      <c r="AQ615" s="49" t="str">
        <f t="shared" si="119"/>
        <v>C4</v>
      </c>
      <c r="AR615" s="41">
        <f t="shared" ca="1" si="120"/>
        <v>256</v>
      </c>
      <c r="AS615" s="40">
        <f t="shared" ca="1" si="138"/>
        <v>1</v>
      </c>
      <c r="AT615" s="41">
        <f t="shared" ca="1" si="122"/>
        <v>0</v>
      </c>
      <c r="AU615" s="41">
        <f t="shared" ca="1" si="123"/>
        <v>0</v>
      </c>
      <c r="AV615" s="42">
        <f t="shared" ca="1" si="124"/>
        <v>1</v>
      </c>
      <c r="AW615" s="47" t="str">
        <f t="shared" si="125"/>
        <v>C</v>
      </c>
      <c r="AX615" s="47">
        <f t="shared" si="126"/>
        <v>0</v>
      </c>
      <c r="AY615" s="47">
        <f t="shared" si="127"/>
        <v>0</v>
      </c>
      <c r="AZ615" s="47">
        <f t="shared" si="128"/>
        <v>0</v>
      </c>
      <c r="BA615" s="47" t="e">
        <f t="shared" si="129"/>
        <v>#VALUE!</v>
      </c>
      <c r="BB615" s="47" t="e">
        <f t="shared" si="130"/>
        <v>#VALUE!</v>
      </c>
      <c r="BC615" s="47" t="e">
        <f t="shared" si="131"/>
        <v>#VALUE!</v>
      </c>
      <c r="BD615" s="47">
        <f>MATCH($AW615,NoteCommaRef!$B$4:$B$10,0)</f>
        <v>2</v>
      </c>
      <c r="BE615" s="47">
        <f>MATCH($BG615,NoteCommaRef!$H$4:$H$1000,0)</f>
        <v>10</v>
      </c>
      <c r="BF615" s="47">
        <f>MATCH($BH615,NoteCommaRef!$H$4:$H$1000,0)</f>
        <v>10</v>
      </c>
      <c r="BG615" s="47">
        <f t="shared" si="139"/>
        <v>1</v>
      </c>
      <c r="BH615" s="47">
        <f t="shared" si="140"/>
        <v>1</v>
      </c>
      <c r="BI615" s="48">
        <f ca="1">IF(ISNA($BD615),1,OFFSET(NoteCommaRef!$E$3,$BD615,0))</f>
        <v>1</v>
      </c>
      <c r="BJ615" s="48">
        <f t="shared" si="141"/>
        <v>1</v>
      </c>
      <c r="BK615" s="48">
        <f t="shared" si="142"/>
        <v>1</v>
      </c>
      <c r="BL615" s="48">
        <f t="shared" si="143"/>
        <v>1</v>
      </c>
      <c r="BM615" s="48">
        <f ca="1">IF(ISNA($BE615),1,OFFSET(NoteCommaRef!$K$3,$BE615,0))</f>
        <v>1</v>
      </c>
      <c r="BN615" s="48">
        <f ca="1">IF(ISNA($BF615),1,OFFSET(NoteCommaRef!$K$3,$BF615,0))</f>
        <v>1</v>
      </c>
    </row>
    <row r="616" spans="3:66" x14ac:dyDescent="0.2">
      <c r="C616" s="1" t="str">
        <f t="shared" si="96"/>
        <v/>
      </c>
      <c r="D616" s="1" t="str">
        <f t="shared" si="97"/>
        <v/>
      </c>
      <c r="E616" s="1" t="str">
        <f t="shared" si="75"/>
        <v/>
      </c>
      <c r="F616" s="32" t="str">
        <f t="shared" si="76"/>
        <v/>
      </c>
      <c r="G616" s="1" t="str">
        <f t="shared" si="77"/>
        <v/>
      </c>
      <c r="H616" s="1" t="str">
        <f t="shared" si="78"/>
        <v/>
      </c>
      <c r="I616" s="1" t="str">
        <f t="shared" si="79"/>
        <v/>
      </c>
      <c r="J616" s="1" t="str">
        <f t="shared" si="80"/>
        <v/>
      </c>
      <c r="K616" s="1" t="str">
        <f t="shared" si="81"/>
        <v/>
      </c>
      <c r="L616" s="1" t="str">
        <f ca="1">IF(COUNTBLANK($D616),"",IF(COUNTBLANK($AG616),OFFSET(ChannelSetup!$E$4,0,$D616-1),$AG616))</f>
        <v/>
      </c>
      <c r="M616" s="1" t="str">
        <f t="shared" si="82"/>
        <v/>
      </c>
      <c r="O616" s="32">
        <f t="shared" si="98"/>
        <v>6</v>
      </c>
      <c r="P616" s="32">
        <f t="shared" si="99"/>
        <v>3</v>
      </c>
      <c r="Q616" s="32">
        <f t="shared" si="100"/>
        <v>2</v>
      </c>
      <c r="R616" s="32">
        <f t="shared" si="101"/>
        <v>2</v>
      </c>
      <c r="S616" s="32">
        <f t="shared" si="102"/>
        <v>2</v>
      </c>
      <c r="T616" s="32">
        <f t="shared" si="103"/>
        <v>2</v>
      </c>
      <c r="U616" s="32">
        <f t="shared" si="104"/>
        <v>2</v>
      </c>
      <c r="V616" s="32">
        <f t="shared" si="105"/>
        <v>3</v>
      </c>
      <c r="W616" s="32">
        <f t="shared" si="106"/>
        <v>2</v>
      </c>
      <c r="X616" s="32">
        <f t="shared" si="107"/>
        <v>2</v>
      </c>
      <c r="Y616" s="32">
        <f t="shared" si="108"/>
        <v>2</v>
      </c>
      <c r="Z616" s="32">
        <f t="shared" si="109"/>
        <v>2</v>
      </c>
      <c r="AB616" s="66"/>
      <c r="AC616" s="51"/>
      <c r="AD616" s="51"/>
      <c r="AE616" s="63"/>
      <c r="AF616" s="64"/>
      <c r="AG616" s="63"/>
      <c r="AH616" s="64"/>
      <c r="AI616" s="63"/>
      <c r="AJ616" s="64"/>
      <c r="AK616" s="62"/>
      <c r="AL616" s="62"/>
      <c r="AM616" s="51"/>
      <c r="AP616" s="39" t="str">
        <f t="shared" si="118"/>
        <v/>
      </c>
      <c r="AQ616" s="49" t="str">
        <f t="shared" si="119"/>
        <v/>
      </c>
      <c r="AR616" s="41">
        <f t="shared" ca="1" si="120"/>
        <v>256</v>
      </c>
      <c r="AS616" s="40">
        <f t="shared" ca="1" si="138"/>
        <v>1</v>
      </c>
      <c r="AT616" s="41">
        <f t="shared" ca="1" si="122"/>
        <v>0</v>
      </c>
      <c r="AU616" s="41">
        <f t="shared" ca="1" si="123"/>
        <v>0</v>
      </c>
      <c r="AV616" s="42">
        <f t="shared" ca="1" si="124"/>
        <v>1</v>
      </c>
      <c r="AW616" s="47" t="str">
        <f t="shared" si="125"/>
        <v/>
      </c>
      <c r="AX616" s="47" t="e">
        <f t="shared" si="126"/>
        <v>#VALUE!</v>
      </c>
      <c r="AY616" s="47">
        <f t="shared" si="127"/>
        <v>0</v>
      </c>
      <c r="AZ616" s="47">
        <f t="shared" si="128"/>
        <v>0</v>
      </c>
      <c r="BA616" s="47" t="e">
        <f t="shared" si="129"/>
        <v>#VALUE!</v>
      </c>
      <c r="BB616" s="47" t="e">
        <f t="shared" si="130"/>
        <v>#VALUE!</v>
      </c>
      <c r="BC616" s="47" t="e">
        <f t="shared" si="131"/>
        <v>#VALUE!</v>
      </c>
      <c r="BD616" s="47" t="e">
        <f>MATCH($AW616,NoteCommaRef!$B$4:$B$10,0)</f>
        <v>#N/A</v>
      </c>
      <c r="BE616" s="47">
        <f>MATCH($BG616,NoteCommaRef!$H$4:$H$1000,0)</f>
        <v>10</v>
      </c>
      <c r="BF616" s="47">
        <f>MATCH($BH616,NoteCommaRef!$H$4:$H$1000,0)</f>
        <v>10</v>
      </c>
      <c r="BG616" s="47">
        <f t="shared" si="139"/>
        <v>1</v>
      </c>
      <c r="BH616" s="47">
        <f t="shared" si="140"/>
        <v>1</v>
      </c>
      <c r="BI616" s="48">
        <f ca="1">IF(ISNA($BD616),1,OFFSET(NoteCommaRef!$E$3,$BD616,0))</f>
        <v>1</v>
      </c>
      <c r="BJ616" s="48">
        <f t="shared" si="141"/>
        <v>1</v>
      </c>
      <c r="BK616" s="48">
        <f t="shared" si="142"/>
        <v>1</v>
      </c>
      <c r="BL616" s="48">
        <f t="shared" si="143"/>
        <v>1</v>
      </c>
      <c r="BM616" s="48">
        <f ca="1">IF(ISNA($BE616),1,OFFSET(NoteCommaRef!$K$3,$BE616,0))</f>
        <v>1</v>
      </c>
      <c r="BN616" s="48">
        <f ca="1">IF(ISNA($BF616),1,OFFSET(NoteCommaRef!$K$3,$BF616,0))</f>
        <v>1</v>
      </c>
    </row>
    <row r="617" spans="3:66" x14ac:dyDescent="0.2">
      <c r="C617" s="1" t="str">
        <f t="shared" si="96"/>
        <v/>
      </c>
      <c r="D617" s="1" t="str">
        <f t="shared" si="97"/>
        <v/>
      </c>
      <c r="E617" s="1" t="str">
        <f t="shared" si="75"/>
        <v/>
      </c>
      <c r="F617" s="32" t="str">
        <f t="shared" si="76"/>
        <v/>
      </c>
      <c r="G617" s="1" t="str">
        <f t="shared" si="77"/>
        <v/>
      </c>
      <c r="H617" s="1" t="str">
        <f t="shared" si="78"/>
        <v/>
      </c>
      <c r="I617" s="1" t="str">
        <f t="shared" si="79"/>
        <v/>
      </c>
      <c r="J617" s="1" t="str">
        <f t="shared" si="80"/>
        <v/>
      </c>
      <c r="K617" s="1" t="str">
        <f t="shared" si="81"/>
        <v/>
      </c>
      <c r="L617" s="1" t="str">
        <f ca="1">IF(COUNTBLANK($D617),"",IF(COUNTBLANK($AG617),OFFSET(ChannelSetup!$E$4,0,$D617-1),$AG617))</f>
        <v/>
      </c>
      <c r="M617" s="1" t="str">
        <f t="shared" si="82"/>
        <v/>
      </c>
      <c r="O617" s="32">
        <f t="shared" si="98"/>
        <v>6</v>
      </c>
      <c r="P617" s="32">
        <f t="shared" si="99"/>
        <v>3</v>
      </c>
      <c r="Q617" s="32">
        <f t="shared" si="100"/>
        <v>2</v>
      </c>
      <c r="R617" s="32">
        <f t="shared" si="101"/>
        <v>2</v>
      </c>
      <c r="S617" s="32">
        <f t="shared" si="102"/>
        <v>2</v>
      </c>
      <c r="T617" s="32">
        <f t="shared" si="103"/>
        <v>2</v>
      </c>
      <c r="U617" s="32">
        <f t="shared" si="104"/>
        <v>2</v>
      </c>
      <c r="V617" s="32">
        <f t="shared" si="105"/>
        <v>3</v>
      </c>
      <c r="W617" s="32">
        <f t="shared" si="106"/>
        <v>2</v>
      </c>
      <c r="X617" s="32">
        <f t="shared" si="107"/>
        <v>2</v>
      </c>
      <c r="Y617" s="32">
        <f t="shared" si="108"/>
        <v>2</v>
      </c>
      <c r="Z617" s="32">
        <f t="shared" si="109"/>
        <v>2</v>
      </c>
      <c r="AB617" s="66"/>
      <c r="AC617" s="51"/>
      <c r="AD617" s="51"/>
      <c r="AE617" s="63"/>
      <c r="AF617" s="64"/>
      <c r="AG617" s="63"/>
      <c r="AH617" s="64"/>
      <c r="AI617" s="63"/>
      <c r="AJ617" s="64"/>
      <c r="AK617" s="62"/>
      <c r="AL617" s="62"/>
      <c r="AM617" s="51"/>
      <c r="AP617" s="39" t="str">
        <f t="shared" si="118"/>
        <v/>
      </c>
      <c r="AQ617" s="49" t="str">
        <f t="shared" si="119"/>
        <v/>
      </c>
      <c r="AR617" s="41">
        <f t="shared" ca="1" si="120"/>
        <v>256</v>
      </c>
      <c r="AS617" s="40">
        <f t="shared" ca="1" si="138"/>
        <v>1</v>
      </c>
      <c r="AT617" s="41">
        <f t="shared" ca="1" si="122"/>
        <v>0</v>
      </c>
      <c r="AU617" s="41">
        <f t="shared" ca="1" si="123"/>
        <v>0</v>
      </c>
      <c r="AV617" s="42">
        <f t="shared" ca="1" si="124"/>
        <v>1</v>
      </c>
      <c r="AW617" s="47" t="str">
        <f t="shared" si="125"/>
        <v/>
      </c>
      <c r="AX617" s="47" t="e">
        <f t="shared" si="126"/>
        <v>#VALUE!</v>
      </c>
      <c r="AY617" s="47">
        <f t="shared" si="127"/>
        <v>0</v>
      </c>
      <c r="AZ617" s="47">
        <f t="shared" si="128"/>
        <v>0</v>
      </c>
      <c r="BA617" s="47" t="e">
        <f t="shared" si="129"/>
        <v>#VALUE!</v>
      </c>
      <c r="BB617" s="47" t="e">
        <f t="shared" si="130"/>
        <v>#VALUE!</v>
      </c>
      <c r="BC617" s="47" t="e">
        <f t="shared" si="131"/>
        <v>#VALUE!</v>
      </c>
      <c r="BD617" s="47" t="e">
        <f>MATCH($AW617,NoteCommaRef!$B$4:$B$10,0)</f>
        <v>#N/A</v>
      </c>
      <c r="BE617" s="47">
        <f>MATCH($BG617,NoteCommaRef!$H$4:$H$1000,0)</f>
        <v>10</v>
      </c>
      <c r="BF617" s="47">
        <f>MATCH($BH617,NoteCommaRef!$H$4:$H$1000,0)</f>
        <v>10</v>
      </c>
      <c r="BG617" s="47">
        <f t="shared" si="139"/>
        <v>1</v>
      </c>
      <c r="BH617" s="47">
        <f t="shared" si="140"/>
        <v>1</v>
      </c>
      <c r="BI617" s="48">
        <f ca="1">IF(ISNA($BD617),1,OFFSET(NoteCommaRef!$E$3,$BD617,0))</f>
        <v>1</v>
      </c>
      <c r="BJ617" s="48">
        <f t="shared" si="141"/>
        <v>1</v>
      </c>
      <c r="BK617" s="48">
        <f t="shared" si="142"/>
        <v>1</v>
      </c>
      <c r="BL617" s="48">
        <f t="shared" si="143"/>
        <v>1</v>
      </c>
      <c r="BM617" s="48">
        <f ca="1">IF(ISNA($BE617),1,OFFSET(NoteCommaRef!$K$3,$BE617,0))</f>
        <v>1</v>
      </c>
      <c r="BN617" s="48">
        <f ca="1">IF(ISNA($BF617),1,OFFSET(NoteCommaRef!$K$3,$BF617,0))</f>
        <v>1</v>
      </c>
    </row>
    <row r="618" spans="3:66" x14ac:dyDescent="0.2">
      <c r="C618" s="1" t="str">
        <f t="shared" si="96"/>
        <v/>
      </c>
      <c r="D618" s="1" t="str">
        <f t="shared" si="97"/>
        <v/>
      </c>
      <c r="E618" s="1" t="str">
        <f t="shared" si="75"/>
        <v/>
      </c>
      <c r="F618" s="32" t="str">
        <f t="shared" si="76"/>
        <v/>
      </c>
      <c r="G618" s="1" t="str">
        <f t="shared" si="77"/>
        <v/>
      </c>
      <c r="H618" s="1" t="str">
        <f t="shared" si="78"/>
        <v/>
      </c>
      <c r="I618" s="1" t="str">
        <f t="shared" si="79"/>
        <v/>
      </c>
      <c r="J618" s="1" t="str">
        <f t="shared" si="80"/>
        <v/>
      </c>
      <c r="K618" s="1" t="str">
        <f t="shared" si="81"/>
        <v/>
      </c>
      <c r="L618" s="1" t="str">
        <f ca="1">IF(COUNTBLANK($D618),"",IF(COUNTBLANK($AG618),OFFSET(ChannelSetup!$E$4,0,$D618-1),$AG618))</f>
        <v/>
      </c>
      <c r="M618" s="1" t="str">
        <f t="shared" si="82"/>
        <v/>
      </c>
      <c r="O618" s="32">
        <f t="shared" si="98"/>
        <v>6</v>
      </c>
      <c r="P618" s="32">
        <f t="shared" si="99"/>
        <v>3</v>
      </c>
      <c r="Q618" s="32">
        <f t="shared" si="100"/>
        <v>2</v>
      </c>
      <c r="R618" s="32">
        <f t="shared" si="101"/>
        <v>2</v>
      </c>
      <c r="S618" s="32">
        <f t="shared" si="102"/>
        <v>2</v>
      </c>
      <c r="T618" s="32">
        <f t="shared" si="103"/>
        <v>2</v>
      </c>
      <c r="U618" s="32">
        <f t="shared" si="104"/>
        <v>2</v>
      </c>
      <c r="V618" s="32">
        <f t="shared" si="105"/>
        <v>3</v>
      </c>
      <c r="W618" s="32">
        <f t="shared" si="106"/>
        <v>2</v>
      </c>
      <c r="X618" s="32">
        <f t="shared" si="107"/>
        <v>2</v>
      </c>
      <c r="Y618" s="32">
        <f t="shared" si="108"/>
        <v>2</v>
      </c>
      <c r="Z618" s="32">
        <f t="shared" si="109"/>
        <v>2</v>
      </c>
      <c r="AB618" s="66"/>
      <c r="AC618" s="51"/>
      <c r="AD618" s="51"/>
      <c r="AE618" s="63"/>
      <c r="AF618" s="64"/>
      <c r="AG618" s="63"/>
      <c r="AH618" s="64"/>
      <c r="AI618" s="63"/>
      <c r="AJ618" s="64"/>
      <c r="AK618" s="62"/>
      <c r="AL618" s="62"/>
      <c r="AM618" s="51"/>
      <c r="AP618" s="39" t="str">
        <f t="shared" si="118"/>
        <v/>
      </c>
      <c r="AQ618" s="49" t="str">
        <f t="shared" si="119"/>
        <v/>
      </c>
      <c r="AR618" s="41">
        <f t="shared" ca="1" si="120"/>
        <v>256</v>
      </c>
      <c r="AS618" s="40">
        <f t="shared" ca="1" si="138"/>
        <v>1</v>
      </c>
      <c r="AT618" s="41">
        <f t="shared" ca="1" si="122"/>
        <v>0</v>
      </c>
      <c r="AU618" s="41">
        <f t="shared" ca="1" si="123"/>
        <v>0</v>
      </c>
      <c r="AV618" s="42">
        <f t="shared" ca="1" si="124"/>
        <v>1</v>
      </c>
      <c r="AW618" s="47" t="str">
        <f t="shared" si="125"/>
        <v/>
      </c>
      <c r="AX618" s="47" t="e">
        <f t="shared" si="126"/>
        <v>#VALUE!</v>
      </c>
      <c r="AY618" s="47">
        <f t="shared" si="127"/>
        <v>0</v>
      </c>
      <c r="AZ618" s="47">
        <f t="shared" si="128"/>
        <v>0</v>
      </c>
      <c r="BA618" s="47" t="e">
        <f t="shared" si="129"/>
        <v>#VALUE!</v>
      </c>
      <c r="BB618" s="47" t="e">
        <f t="shared" si="130"/>
        <v>#VALUE!</v>
      </c>
      <c r="BC618" s="47" t="e">
        <f t="shared" si="131"/>
        <v>#VALUE!</v>
      </c>
      <c r="BD618" s="47" t="e">
        <f>MATCH($AW618,NoteCommaRef!$B$4:$B$10,0)</f>
        <v>#N/A</v>
      </c>
      <c r="BE618" s="47">
        <f>MATCH($BG618,NoteCommaRef!$H$4:$H$1000,0)</f>
        <v>10</v>
      </c>
      <c r="BF618" s="47">
        <f>MATCH($BH618,NoteCommaRef!$H$4:$H$1000,0)</f>
        <v>10</v>
      </c>
      <c r="BG618" s="47">
        <f t="shared" si="139"/>
        <v>1</v>
      </c>
      <c r="BH618" s="47">
        <f t="shared" si="140"/>
        <v>1</v>
      </c>
      <c r="BI618" s="48">
        <f ca="1">IF(ISNA($BD618),1,OFFSET(NoteCommaRef!$E$3,$BD618,0))</f>
        <v>1</v>
      </c>
      <c r="BJ618" s="48">
        <f t="shared" si="141"/>
        <v>1</v>
      </c>
      <c r="BK618" s="48">
        <f t="shared" si="142"/>
        <v>1</v>
      </c>
      <c r="BL618" s="48">
        <f t="shared" si="143"/>
        <v>1</v>
      </c>
      <c r="BM618" s="48">
        <f ca="1">IF(ISNA($BE618),1,OFFSET(NoteCommaRef!$K$3,$BE618,0))</f>
        <v>1</v>
      </c>
      <c r="BN618" s="48">
        <f ca="1">IF(ISNA($BF618),1,OFFSET(NoteCommaRef!$K$3,$BF618,0))</f>
        <v>1</v>
      </c>
    </row>
    <row r="619" spans="3:66" x14ac:dyDescent="0.2">
      <c r="C619" s="1" t="str">
        <f t="shared" si="96"/>
        <v/>
      </c>
      <c r="D619" s="1" t="str">
        <f t="shared" si="97"/>
        <v/>
      </c>
      <c r="E619" s="1" t="str">
        <f t="shared" si="75"/>
        <v/>
      </c>
      <c r="F619" s="32" t="str">
        <f t="shared" si="76"/>
        <v/>
      </c>
      <c r="G619" s="1" t="str">
        <f t="shared" si="77"/>
        <v/>
      </c>
      <c r="H619" s="1" t="str">
        <f t="shared" si="78"/>
        <v/>
      </c>
      <c r="I619" s="1" t="str">
        <f t="shared" si="79"/>
        <v/>
      </c>
      <c r="J619" s="1" t="str">
        <f t="shared" si="80"/>
        <v/>
      </c>
      <c r="K619" s="1" t="str">
        <f t="shared" si="81"/>
        <v/>
      </c>
      <c r="L619" s="1" t="str">
        <f ca="1">IF(COUNTBLANK($D619),"",IF(COUNTBLANK($AG619),OFFSET(ChannelSetup!$E$4,0,$D619-1),$AG619))</f>
        <v/>
      </c>
      <c r="M619" s="1" t="str">
        <f t="shared" si="82"/>
        <v/>
      </c>
      <c r="O619" s="32">
        <f t="shared" si="98"/>
        <v>6</v>
      </c>
      <c r="P619" s="32">
        <f t="shared" si="99"/>
        <v>3</v>
      </c>
      <c r="Q619" s="32">
        <f t="shared" si="100"/>
        <v>2</v>
      </c>
      <c r="R619" s="32">
        <f t="shared" si="101"/>
        <v>2</v>
      </c>
      <c r="S619" s="32">
        <f t="shared" si="102"/>
        <v>2</v>
      </c>
      <c r="T619" s="32">
        <f t="shared" si="103"/>
        <v>2</v>
      </c>
      <c r="U619" s="32">
        <f t="shared" si="104"/>
        <v>2</v>
      </c>
      <c r="V619" s="32">
        <f t="shared" si="105"/>
        <v>3</v>
      </c>
      <c r="W619" s="32">
        <f t="shared" si="106"/>
        <v>2</v>
      </c>
      <c r="X619" s="32">
        <f t="shared" si="107"/>
        <v>2</v>
      </c>
      <c r="Y619" s="32">
        <f t="shared" si="108"/>
        <v>2</v>
      </c>
      <c r="Z619" s="32">
        <f t="shared" si="109"/>
        <v>2</v>
      </c>
      <c r="AB619" s="66"/>
      <c r="AC619" s="51"/>
      <c r="AD619" s="51"/>
      <c r="AE619" s="63"/>
      <c r="AF619" s="64"/>
      <c r="AG619" s="63"/>
      <c r="AH619" s="64"/>
      <c r="AI619" s="63"/>
      <c r="AJ619" s="64"/>
      <c r="AK619" s="62"/>
      <c r="AL619" s="62"/>
      <c r="AM619" s="51"/>
      <c r="AP619" s="39" t="str">
        <f t="shared" si="118"/>
        <v/>
      </c>
      <c r="AQ619" s="49" t="str">
        <f t="shared" si="119"/>
        <v/>
      </c>
      <c r="AR619" s="41">
        <f t="shared" ca="1" si="120"/>
        <v>256</v>
      </c>
      <c r="AS619" s="40">
        <f t="shared" ca="1" si="138"/>
        <v>1</v>
      </c>
      <c r="AT619" s="41">
        <f t="shared" ca="1" si="122"/>
        <v>0</v>
      </c>
      <c r="AU619" s="41">
        <f t="shared" ca="1" si="123"/>
        <v>0</v>
      </c>
      <c r="AV619" s="42">
        <f t="shared" ca="1" si="124"/>
        <v>1</v>
      </c>
      <c r="AW619" s="47" t="str">
        <f t="shared" si="125"/>
        <v/>
      </c>
      <c r="AX619" s="47" t="e">
        <f t="shared" si="126"/>
        <v>#VALUE!</v>
      </c>
      <c r="AY619" s="47">
        <f t="shared" si="127"/>
        <v>0</v>
      </c>
      <c r="AZ619" s="47">
        <f t="shared" si="128"/>
        <v>0</v>
      </c>
      <c r="BA619" s="47" t="e">
        <f t="shared" si="129"/>
        <v>#VALUE!</v>
      </c>
      <c r="BB619" s="47" t="e">
        <f t="shared" si="130"/>
        <v>#VALUE!</v>
      </c>
      <c r="BC619" s="47" t="e">
        <f t="shared" si="131"/>
        <v>#VALUE!</v>
      </c>
      <c r="BD619" s="47" t="e">
        <f>MATCH($AW619,NoteCommaRef!$B$4:$B$10,0)</f>
        <v>#N/A</v>
      </c>
      <c r="BE619" s="47">
        <f>MATCH($BG619,NoteCommaRef!$H$4:$H$1000,0)</f>
        <v>10</v>
      </c>
      <c r="BF619" s="47">
        <f>MATCH($BH619,NoteCommaRef!$H$4:$H$1000,0)</f>
        <v>10</v>
      </c>
      <c r="BG619" s="47">
        <f t="shared" si="139"/>
        <v>1</v>
      </c>
      <c r="BH619" s="47">
        <f t="shared" si="140"/>
        <v>1</v>
      </c>
      <c r="BI619" s="48">
        <f ca="1">IF(ISNA($BD619),1,OFFSET(NoteCommaRef!$E$3,$BD619,0))</f>
        <v>1</v>
      </c>
      <c r="BJ619" s="48">
        <f t="shared" si="141"/>
        <v>1</v>
      </c>
      <c r="BK619" s="48">
        <f t="shared" si="142"/>
        <v>1</v>
      </c>
      <c r="BL619" s="48">
        <f t="shared" si="143"/>
        <v>1</v>
      </c>
      <c r="BM619" s="48">
        <f ca="1">IF(ISNA($BE619),1,OFFSET(NoteCommaRef!$K$3,$BE619,0))</f>
        <v>1</v>
      </c>
      <c r="BN619" s="48">
        <f ca="1">IF(ISNA($BF619),1,OFFSET(NoteCommaRef!$K$3,$BF619,0))</f>
        <v>1</v>
      </c>
    </row>
    <row r="620" spans="3:66" x14ac:dyDescent="0.2">
      <c r="C620" s="1" t="str">
        <f t="shared" si="96"/>
        <v/>
      </c>
      <c r="D620" s="1" t="str">
        <f t="shared" si="97"/>
        <v/>
      </c>
      <c r="E620" s="1" t="str">
        <f t="shared" si="75"/>
        <v/>
      </c>
      <c r="F620" s="32" t="str">
        <f t="shared" si="76"/>
        <v/>
      </c>
      <c r="G620" s="1" t="str">
        <f t="shared" si="77"/>
        <v/>
      </c>
      <c r="H620" s="1" t="str">
        <f t="shared" si="78"/>
        <v/>
      </c>
      <c r="I620" s="1" t="str">
        <f t="shared" si="79"/>
        <v/>
      </c>
      <c r="J620" s="1" t="str">
        <f t="shared" si="80"/>
        <v/>
      </c>
      <c r="K620" s="1" t="str">
        <f t="shared" si="81"/>
        <v/>
      </c>
      <c r="L620" s="1" t="str">
        <f ca="1">IF(COUNTBLANK($D620),"",IF(COUNTBLANK($AG620),OFFSET(ChannelSetup!$E$4,0,$D620-1),$AG620))</f>
        <v/>
      </c>
      <c r="M620" s="1" t="str">
        <f t="shared" si="82"/>
        <v/>
      </c>
      <c r="O620" s="32">
        <f t="shared" si="98"/>
        <v>6</v>
      </c>
      <c r="P620" s="32">
        <f t="shared" si="99"/>
        <v>3</v>
      </c>
      <c r="Q620" s="32">
        <f t="shared" si="100"/>
        <v>2</v>
      </c>
      <c r="R620" s="32">
        <f t="shared" si="101"/>
        <v>2</v>
      </c>
      <c r="S620" s="32">
        <f t="shared" si="102"/>
        <v>2</v>
      </c>
      <c r="T620" s="32">
        <f t="shared" si="103"/>
        <v>2</v>
      </c>
      <c r="U620" s="32">
        <f t="shared" si="104"/>
        <v>2</v>
      </c>
      <c r="V620" s="32">
        <f t="shared" si="105"/>
        <v>3</v>
      </c>
      <c r="W620" s="32">
        <f t="shared" si="106"/>
        <v>2</v>
      </c>
      <c r="X620" s="32">
        <f t="shared" si="107"/>
        <v>2</v>
      </c>
      <c r="Y620" s="32">
        <f t="shared" si="108"/>
        <v>2</v>
      </c>
      <c r="Z620" s="32">
        <f t="shared" si="109"/>
        <v>2</v>
      </c>
      <c r="AB620" s="66"/>
      <c r="AC620" s="51"/>
      <c r="AD620" s="51"/>
      <c r="AE620" s="63"/>
      <c r="AF620" s="64"/>
      <c r="AG620" s="63"/>
      <c r="AH620" s="64"/>
      <c r="AI620" s="63"/>
      <c r="AJ620" s="64"/>
      <c r="AK620" s="62"/>
      <c r="AL620" s="62"/>
      <c r="AM620" s="51"/>
      <c r="AP620" s="39" t="str">
        <f t="shared" si="118"/>
        <v/>
      </c>
      <c r="AQ620" s="49" t="str">
        <f t="shared" si="119"/>
        <v/>
      </c>
      <c r="AR620" s="41">
        <f t="shared" ca="1" si="120"/>
        <v>256</v>
      </c>
      <c r="AS620" s="40">
        <f t="shared" ca="1" si="138"/>
        <v>1</v>
      </c>
      <c r="AT620" s="41">
        <f t="shared" ca="1" si="122"/>
        <v>0</v>
      </c>
      <c r="AU620" s="41">
        <f t="shared" ca="1" si="123"/>
        <v>0</v>
      </c>
      <c r="AV620" s="42">
        <f t="shared" ca="1" si="124"/>
        <v>1</v>
      </c>
      <c r="AW620" s="47" t="str">
        <f t="shared" si="125"/>
        <v/>
      </c>
      <c r="AX620" s="47" t="e">
        <f t="shared" si="126"/>
        <v>#VALUE!</v>
      </c>
      <c r="AY620" s="47">
        <f t="shared" si="127"/>
        <v>0</v>
      </c>
      <c r="AZ620" s="47">
        <f t="shared" si="128"/>
        <v>0</v>
      </c>
      <c r="BA620" s="47" t="e">
        <f t="shared" si="129"/>
        <v>#VALUE!</v>
      </c>
      <c r="BB620" s="47" t="e">
        <f t="shared" si="130"/>
        <v>#VALUE!</v>
      </c>
      <c r="BC620" s="47" t="e">
        <f t="shared" si="131"/>
        <v>#VALUE!</v>
      </c>
      <c r="BD620" s="47" t="e">
        <f>MATCH($AW620,NoteCommaRef!$B$4:$B$10,0)</f>
        <v>#N/A</v>
      </c>
      <c r="BE620" s="47">
        <f>MATCH($BG620,NoteCommaRef!$H$4:$H$1000,0)</f>
        <v>10</v>
      </c>
      <c r="BF620" s="47">
        <f>MATCH($BH620,NoteCommaRef!$H$4:$H$1000,0)</f>
        <v>10</v>
      </c>
      <c r="BG620" s="47">
        <f t="shared" si="139"/>
        <v>1</v>
      </c>
      <c r="BH620" s="47">
        <f t="shared" si="140"/>
        <v>1</v>
      </c>
      <c r="BI620" s="48">
        <f ca="1">IF(ISNA($BD620),1,OFFSET(NoteCommaRef!$E$3,$BD620,0))</f>
        <v>1</v>
      </c>
      <c r="BJ620" s="48">
        <f t="shared" si="141"/>
        <v>1</v>
      </c>
      <c r="BK620" s="48">
        <f t="shared" si="142"/>
        <v>1</v>
      </c>
      <c r="BL620" s="48">
        <f t="shared" si="143"/>
        <v>1</v>
      </c>
      <c r="BM620" s="48">
        <f ca="1">IF(ISNA($BE620),1,OFFSET(NoteCommaRef!$K$3,$BE620,0))</f>
        <v>1</v>
      </c>
      <c r="BN620" s="48">
        <f ca="1">IF(ISNA($BF620),1,OFFSET(NoteCommaRef!$K$3,$BF620,0))</f>
        <v>1</v>
      </c>
    </row>
    <row r="621" spans="3:66" x14ac:dyDescent="0.2">
      <c r="C621" s="1" t="str">
        <f t="shared" si="96"/>
        <v/>
      </c>
      <c r="D621" s="1" t="str">
        <f t="shared" si="97"/>
        <v/>
      </c>
      <c r="E621" s="1" t="str">
        <f t="shared" si="75"/>
        <v/>
      </c>
      <c r="F621" s="32" t="str">
        <f t="shared" si="76"/>
        <v/>
      </c>
      <c r="G621" s="1" t="str">
        <f t="shared" si="77"/>
        <v/>
      </c>
      <c r="H621" s="1" t="str">
        <f t="shared" si="78"/>
        <v/>
      </c>
      <c r="I621" s="1" t="str">
        <f t="shared" si="79"/>
        <v/>
      </c>
      <c r="J621" s="1" t="str">
        <f t="shared" si="80"/>
        <v/>
      </c>
      <c r="K621" s="1" t="str">
        <f t="shared" si="81"/>
        <v/>
      </c>
      <c r="L621" s="1" t="str">
        <f ca="1">IF(COUNTBLANK($D621),"",IF(COUNTBLANK($AG621),OFFSET(ChannelSetup!$E$4,0,$D621-1),$AG621))</f>
        <v/>
      </c>
      <c r="M621" s="1" t="str">
        <f t="shared" si="82"/>
        <v/>
      </c>
      <c r="O621" s="32">
        <f t="shared" si="98"/>
        <v>6</v>
      </c>
      <c r="P621" s="32">
        <f t="shared" si="99"/>
        <v>3</v>
      </c>
      <c r="Q621" s="32">
        <f t="shared" si="100"/>
        <v>2</v>
      </c>
      <c r="R621" s="32">
        <f t="shared" si="101"/>
        <v>2</v>
      </c>
      <c r="S621" s="32">
        <f t="shared" si="102"/>
        <v>2</v>
      </c>
      <c r="T621" s="32">
        <f t="shared" si="103"/>
        <v>2</v>
      </c>
      <c r="U621" s="32">
        <f t="shared" si="104"/>
        <v>2</v>
      </c>
      <c r="V621" s="32">
        <f t="shared" si="105"/>
        <v>3</v>
      </c>
      <c r="W621" s="32">
        <f t="shared" si="106"/>
        <v>2</v>
      </c>
      <c r="X621" s="32">
        <f t="shared" si="107"/>
        <v>2</v>
      </c>
      <c r="Y621" s="32">
        <f t="shared" si="108"/>
        <v>2</v>
      </c>
      <c r="Z621" s="32">
        <f t="shared" si="109"/>
        <v>2</v>
      </c>
      <c r="AB621" s="66"/>
      <c r="AC621" s="51"/>
      <c r="AD621" s="51"/>
      <c r="AE621" s="63"/>
      <c r="AF621" s="64"/>
      <c r="AG621" s="63"/>
      <c r="AH621" s="64"/>
      <c r="AI621" s="63"/>
      <c r="AJ621" s="64"/>
      <c r="AK621" s="62"/>
      <c r="AL621" s="62"/>
      <c r="AM621" s="51"/>
      <c r="AP621" s="39" t="str">
        <f t="shared" si="118"/>
        <v/>
      </c>
      <c r="AQ621" s="49" t="str">
        <f t="shared" si="119"/>
        <v/>
      </c>
      <c r="AR621" s="41">
        <f t="shared" ca="1" si="120"/>
        <v>256</v>
      </c>
      <c r="AS621" s="40">
        <f t="shared" ca="1" si="138"/>
        <v>1</v>
      </c>
      <c r="AT621" s="41">
        <f t="shared" ca="1" si="122"/>
        <v>0</v>
      </c>
      <c r="AU621" s="41">
        <f t="shared" ca="1" si="123"/>
        <v>0</v>
      </c>
      <c r="AV621" s="42">
        <f t="shared" ca="1" si="124"/>
        <v>1</v>
      </c>
      <c r="AW621" s="47" t="str">
        <f t="shared" si="125"/>
        <v/>
      </c>
      <c r="AX621" s="47" t="e">
        <f t="shared" si="126"/>
        <v>#VALUE!</v>
      </c>
      <c r="AY621" s="47">
        <f t="shared" si="127"/>
        <v>0</v>
      </c>
      <c r="AZ621" s="47">
        <f t="shared" si="128"/>
        <v>0</v>
      </c>
      <c r="BA621" s="47" t="e">
        <f t="shared" si="129"/>
        <v>#VALUE!</v>
      </c>
      <c r="BB621" s="47" t="e">
        <f t="shared" si="130"/>
        <v>#VALUE!</v>
      </c>
      <c r="BC621" s="47" t="e">
        <f t="shared" si="131"/>
        <v>#VALUE!</v>
      </c>
      <c r="BD621" s="47" t="e">
        <f>MATCH($AW621,NoteCommaRef!$B$4:$B$10,0)</f>
        <v>#N/A</v>
      </c>
      <c r="BE621" s="47">
        <f>MATCH($BG621,NoteCommaRef!$H$4:$H$1000,0)</f>
        <v>10</v>
      </c>
      <c r="BF621" s="47">
        <f>MATCH($BH621,NoteCommaRef!$H$4:$H$1000,0)</f>
        <v>10</v>
      </c>
      <c r="BG621" s="47">
        <f t="shared" si="139"/>
        <v>1</v>
      </c>
      <c r="BH621" s="47">
        <f t="shared" si="140"/>
        <v>1</v>
      </c>
      <c r="BI621" s="48">
        <f ca="1">IF(ISNA($BD621),1,OFFSET(NoteCommaRef!$E$3,$BD621,0))</f>
        <v>1</v>
      </c>
      <c r="BJ621" s="48">
        <f t="shared" si="141"/>
        <v>1</v>
      </c>
      <c r="BK621" s="48">
        <f t="shared" si="142"/>
        <v>1</v>
      </c>
      <c r="BL621" s="48">
        <f t="shared" si="143"/>
        <v>1</v>
      </c>
      <c r="BM621" s="48">
        <f ca="1">IF(ISNA($BE621),1,OFFSET(NoteCommaRef!$K$3,$BE621,0))</f>
        <v>1</v>
      </c>
      <c r="BN621" s="48">
        <f ca="1">IF(ISNA($BF621),1,OFFSET(NoteCommaRef!$K$3,$BF621,0))</f>
        <v>1</v>
      </c>
    </row>
    <row r="622" spans="3:66" x14ac:dyDescent="0.2">
      <c r="C622" s="1" t="str">
        <f t="shared" si="96"/>
        <v/>
      </c>
      <c r="D622" s="1" t="str">
        <f t="shared" si="97"/>
        <v/>
      </c>
      <c r="E622" s="1" t="str">
        <f t="shared" si="75"/>
        <v/>
      </c>
      <c r="F622" s="32" t="str">
        <f t="shared" si="76"/>
        <v/>
      </c>
      <c r="G622" s="1" t="str">
        <f t="shared" si="77"/>
        <v/>
      </c>
      <c r="H622" s="1" t="str">
        <f t="shared" si="78"/>
        <v/>
      </c>
      <c r="I622" s="1" t="str">
        <f t="shared" si="79"/>
        <v/>
      </c>
      <c r="J622" s="1" t="str">
        <f t="shared" si="80"/>
        <v/>
      </c>
      <c r="K622" s="1" t="str">
        <f t="shared" si="81"/>
        <v/>
      </c>
      <c r="L622" s="1" t="str">
        <f ca="1">IF(COUNTBLANK($D622),"",IF(COUNTBLANK($AG622),OFFSET(ChannelSetup!$E$4,0,$D622-1),$AG622))</f>
        <v/>
      </c>
      <c r="M622" s="1" t="str">
        <f t="shared" si="82"/>
        <v/>
      </c>
      <c r="O622" s="32">
        <f t="shared" si="98"/>
        <v>6</v>
      </c>
      <c r="P622" s="32">
        <f t="shared" si="99"/>
        <v>3</v>
      </c>
      <c r="Q622" s="32">
        <f t="shared" si="100"/>
        <v>2</v>
      </c>
      <c r="R622" s="32">
        <f t="shared" si="101"/>
        <v>2</v>
      </c>
      <c r="S622" s="32">
        <f t="shared" si="102"/>
        <v>2</v>
      </c>
      <c r="T622" s="32">
        <f t="shared" si="103"/>
        <v>2</v>
      </c>
      <c r="U622" s="32">
        <f t="shared" si="104"/>
        <v>2</v>
      </c>
      <c r="V622" s="32">
        <f t="shared" si="105"/>
        <v>3</v>
      </c>
      <c r="W622" s="32">
        <f t="shared" si="106"/>
        <v>2</v>
      </c>
      <c r="X622" s="32">
        <f t="shared" si="107"/>
        <v>2</v>
      </c>
      <c r="Y622" s="32">
        <f t="shared" si="108"/>
        <v>2</v>
      </c>
      <c r="Z622" s="32">
        <f t="shared" si="109"/>
        <v>2</v>
      </c>
      <c r="AB622" s="66"/>
      <c r="AC622" s="51"/>
      <c r="AD622" s="51"/>
      <c r="AE622" s="63"/>
      <c r="AF622" s="64"/>
      <c r="AG622" s="63"/>
      <c r="AH622" s="64"/>
      <c r="AI622" s="63"/>
      <c r="AJ622" s="64"/>
      <c r="AK622" s="62"/>
      <c r="AL622" s="62"/>
      <c r="AM622" s="51"/>
      <c r="AP622" s="39" t="str">
        <f t="shared" si="118"/>
        <v/>
      </c>
      <c r="AQ622" s="49" t="str">
        <f t="shared" si="119"/>
        <v/>
      </c>
      <c r="AR622" s="41">
        <f t="shared" ca="1" si="120"/>
        <v>256</v>
      </c>
      <c r="AS622" s="40">
        <f t="shared" ca="1" si="138"/>
        <v>1</v>
      </c>
      <c r="AT622" s="41">
        <f t="shared" ca="1" si="122"/>
        <v>0</v>
      </c>
      <c r="AU622" s="41">
        <f t="shared" ca="1" si="123"/>
        <v>0</v>
      </c>
      <c r="AV622" s="42">
        <f t="shared" ca="1" si="124"/>
        <v>1</v>
      </c>
      <c r="AW622" s="47" t="str">
        <f t="shared" si="125"/>
        <v/>
      </c>
      <c r="AX622" s="47" t="e">
        <f t="shared" si="126"/>
        <v>#VALUE!</v>
      </c>
      <c r="AY622" s="47">
        <f t="shared" si="127"/>
        <v>0</v>
      </c>
      <c r="AZ622" s="47">
        <f t="shared" si="128"/>
        <v>0</v>
      </c>
      <c r="BA622" s="47" t="e">
        <f t="shared" si="129"/>
        <v>#VALUE!</v>
      </c>
      <c r="BB622" s="47" t="e">
        <f t="shared" si="130"/>
        <v>#VALUE!</v>
      </c>
      <c r="BC622" s="47" t="e">
        <f t="shared" si="131"/>
        <v>#VALUE!</v>
      </c>
      <c r="BD622" s="47" t="e">
        <f>MATCH($AW622,NoteCommaRef!$B$4:$B$10,0)</f>
        <v>#N/A</v>
      </c>
      <c r="BE622" s="47">
        <f>MATCH($BG622,NoteCommaRef!$H$4:$H$1000,0)</f>
        <v>10</v>
      </c>
      <c r="BF622" s="47">
        <f>MATCH($BH622,NoteCommaRef!$H$4:$H$1000,0)</f>
        <v>10</v>
      </c>
      <c r="BG622" s="47">
        <f t="shared" si="139"/>
        <v>1</v>
      </c>
      <c r="BH622" s="47">
        <f t="shared" si="140"/>
        <v>1</v>
      </c>
      <c r="BI622" s="48">
        <f ca="1">IF(ISNA($BD622),1,OFFSET(NoteCommaRef!$E$3,$BD622,0))</f>
        <v>1</v>
      </c>
      <c r="BJ622" s="48">
        <f t="shared" si="141"/>
        <v>1</v>
      </c>
      <c r="BK622" s="48">
        <f t="shared" si="142"/>
        <v>1</v>
      </c>
      <c r="BL622" s="48">
        <f t="shared" si="143"/>
        <v>1</v>
      </c>
      <c r="BM622" s="48">
        <f ca="1">IF(ISNA($BE622),1,OFFSET(NoteCommaRef!$K$3,$BE622,0))</f>
        <v>1</v>
      </c>
      <c r="BN622" s="48">
        <f ca="1">IF(ISNA($BF622),1,OFFSET(NoteCommaRef!$K$3,$BF622,0))</f>
        <v>1</v>
      </c>
    </row>
    <row r="623" spans="3:66" x14ac:dyDescent="0.2">
      <c r="C623" s="1" t="str">
        <f t="shared" si="96"/>
        <v/>
      </c>
      <c r="D623" s="1" t="str">
        <f t="shared" si="97"/>
        <v/>
      </c>
      <c r="E623" s="1" t="str">
        <f t="shared" si="75"/>
        <v/>
      </c>
      <c r="F623" s="32" t="str">
        <f t="shared" si="76"/>
        <v/>
      </c>
      <c r="G623" s="1" t="str">
        <f t="shared" si="77"/>
        <v/>
      </c>
      <c r="H623" s="1" t="str">
        <f t="shared" si="78"/>
        <v/>
      </c>
      <c r="I623" s="1" t="str">
        <f t="shared" si="79"/>
        <v/>
      </c>
      <c r="J623" s="1" t="str">
        <f t="shared" si="80"/>
        <v/>
      </c>
      <c r="K623" s="1" t="str">
        <f t="shared" si="81"/>
        <v/>
      </c>
      <c r="L623" s="1" t="str">
        <f ca="1">IF(COUNTBLANK($D623),"",IF(COUNTBLANK($AG623),OFFSET(ChannelSetup!$E$4,0,$D623-1),$AG623))</f>
        <v/>
      </c>
      <c r="M623" s="1" t="str">
        <f t="shared" si="82"/>
        <v/>
      </c>
      <c r="O623" s="32">
        <f t="shared" si="98"/>
        <v>6</v>
      </c>
      <c r="P623" s="32">
        <f t="shared" si="99"/>
        <v>3</v>
      </c>
      <c r="Q623" s="32">
        <f t="shared" si="100"/>
        <v>2</v>
      </c>
      <c r="R623" s="32">
        <f t="shared" si="101"/>
        <v>2</v>
      </c>
      <c r="S623" s="32">
        <f t="shared" si="102"/>
        <v>2</v>
      </c>
      <c r="T623" s="32">
        <f t="shared" si="103"/>
        <v>2</v>
      </c>
      <c r="U623" s="32">
        <f t="shared" si="104"/>
        <v>2</v>
      </c>
      <c r="V623" s="32">
        <f t="shared" si="105"/>
        <v>3</v>
      </c>
      <c r="W623" s="32">
        <f t="shared" si="106"/>
        <v>2</v>
      </c>
      <c r="X623" s="32">
        <f t="shared" si="107"/>
        <v>2</v>
      </c>
      <c r="Y623" s="32">
        <f t="shared" si="108"/>
        <v>2</v>
      </c>
      <c r="Z623" s="32">
        <f t="shared" si="109"/>
        <v>2</v>
      </c>
      <c r="AB623" s="66"/>
      <c r="AC623" s="51"/>
      <c r="AD623" s="51"/>
      <c r="AE623" s="63"/>
      <c r="AF623" s="64"/>
      <c r="AG623" s="63"/>
      <c r="AH623" s="64"/>
      <c r="AI623" s="63"/>
      <c r="AJ623" s="64"/>
      <c r="AK623" s="62"/>
      <c r="AL623" s="62"/>
      <c r="AM623" s="51"/>
      <c r="AP623" s="39" t="str">
        <f t="shared" si="118"/>
        <v/>
      </c>
      <c r="AQ623" s="49" t="str">
        <f t="shared" si="119"/>
        <v/>
      </c>
      <c r="AR623" s="41">
        <f t="shared" ca="1" si="120"/>
        <v>256</v>
      </c>
      <c r="AS623" s="40">
        <f t="shared" ca="1" si="138"/>
        <v>1</v>
      </c>
      <c r="AT623" s="41">
        <f t="shared" ca="1" si="122"/>
        <v>0</v>
      </c>
      <c r="AU623" s="41">
        <f t="shared" ca="1" si="123"/>
        <v>0</v>
      </c>
      <c r="AV623" s="42">
        <f t="shared" ca="1" si="124"/>
        <v>1</v>
      </c>
      <c r="AW623" s="47" t="str">
        <f t="shared" si="125"/>
        <v/>
      </c>
      <c r="AX623" s="47" t="e">
        <f t="shared" si="126"/>
        <v>#VALUE!</v>
      </c>
      <c r="AY623" s="47">
        <f t="shared" si="127"/>
        <v>0</v>
      </c>
      <c r="AZ623" s="47">
        <f t="shared" si="128"/>
        <v>0</v>
      </c>
      <c r="BA623" s="47" t="e">
        <f t="shared" si="129"/>
        <v>#VALUE!</v>
      </c>
      <c r="BB623" s="47" t="e">
        <f t="shared" si="130"/>
        <v>#VALUE!</v>
      </c>
      <c r="BC623" s="47" t="e">
        <f t="shared" si="131"/>
        <v>#VALUE!</v>
      </c>
      <c r="BD623" s="47" t="e">
        <f>MATCH($AW623,NoteCommaRef!$B$4:$B$10,0)</f>
        <v>#N/A</v>
      </c>
      <c r="BE623" s="47">
        <f>MATCH($BG623,NoteCommaRef!$H$4:$H$1000,0)</f>
        <v>10</v>
      </c>
      <c r="BF623" s="47">
        <f>MATCH($BH623,NoteCommaRef!$H$4:$H$1000,0)</f>
        <v>10</v>
      </c>
      <c r="BG623" s="47">
        <f t="shared" si="139"/>
        <v>1</v>
      </c>
      <c r="BH623" s="47">
        <f t="shared" si="140"/>
        <v>1</v>
      </c>
      <c r="BI623" s="48">
        <f ca="1">IF(ISNA($BD623),1,OFFSET(NoteCommaRef!$E$3,$BD623,0))</f>
        <v>1</v>
      </c>
      <c r="BJ623" s="48">
        <f t="shared" si="141"/>
        <v>1</v>
      </c>
      <c r="BK623" s="48">
        <f t="shared" si="142"/>
        <v>1</v>
      </c>
      <c r="BL623" s="48">
        <f t="shared" si="143"/>
        <v>1</v>
      </c>
      <c r="BM623" s="48">
        <f ca="1">IF(ISNA($BE623),1,OFFSET(NoteCommaRef!$K$3,$BE623,0))</f>
        <v>1</v>
      </c>
      <c r="BN623" s="48">
        <f ca="1">IF(ISNA($BF623),1,OFFSET(NoteCommaRef!$K$3,$BF623,0))</f>
        <v>1</v>
      </c>
    </row>
    <row r="624" spans="3:66" x14ac:dyDescent="0.2">
      <c r="C624" s="1" t="str">
        <f t="shared" si="96"/>
        <v/>
      </c>
      <c r="D624" s="1" t="str">
        <f t="shared" si="97"/>
        <v/>
      </c>
      <c r="E624" s="1" t="str">
        <f t="shared" si="75"/>
        <v/>
      </c>
      <c r="F624" s="32" t="str">
        <f t="shared" si="76"/>
        <v/>
      </c>
      <c r="G624" s="1" t="str">
        <f t="shared" si="77"/>
        <v/>
      </c>
      <c r="H624" s="1" t="str">
        <f t="shared" si="78"/>
        <v/>
      </c>
      <c r="I624" s="1" t="str">
        <f t="shared" si="79"/>
        <v/>
      </c>
      <c r="J624" s="1" t="str">
        <f t="shared" si="80"/>
        <v/>
      </c>
      <c r="K624" s="1" t="str">
        <f t="shared" si="81"/>
        <v/>
      </c>
      <c r="L624" s="1" t="str">
        <f ca="1">IF(COUNTBLANK($D624),"",IF(COUNTBLANK($AG624),OFFSET(ChannelSetup!$E$4,0,$D624-1),$AG624))</f>
        <v/>
      </c>
      <c r="M624" s="1" t="str">
        <f t="shared" si="82"/>
        <v/>
      </c>
      <c r="O624" s="32">
        <f t="shared" si="98"/>
        <v>6</v>
      </c>
      <c r="P624" s="32">
        <f t="shared" si="99"/>
        <v>3</v>
      </c>
      <c r="Q624" s="32">
        <f t="shared" si="100"/>
        <v>2</v>
      </c>
      <c r="R624" s="32">
        <f t="shared" si="101"/>
        <v>2</v>
      </c>
      <c r="S624" s="32">
        <f t="shared" si="102"/>
        <v>2</v>
      </c>
      <c r="T624" s="32">
        <f t="shared" si="103"/>
        <v>2</v>
      </c>
      <c r="U624" s="32">
        <f t="shared" si="104"/>
        <v>2</v>
      </c>
      <c r="V624" s="32">
        <f t="shared" si="105"/>
        <v>3</v>
      </c>
      <c r="W624" s="32">
        <f t="shared" si="106"/>
        <v>2</v>
      </c>
      <c r="X624" s="32">
        <f t="shared" si="107"/>
        <v>2</v>
      </c>
      <c r="Y624" s="32">
        <f t="shared" si="108"/>
        <v>2</v>
      </c>
      <c r="Z624" s="32">
        <f t="shared" si="109"/>
        <v>2</v>
      </c>
      <c r="AB624" s="66"/>
      <c r="AC624" s="51"/>
      <c r="AD624" s="51"/>
      <c r="AE624" s="63"/>
      <c r="AF624" s="64"/>
      <c r="AG624" s="63"/>
      <c r="AH624" s="64"/>
      <c r="AI624" s="63"/>
      <c r="AJ624" s="64"/>
      <c r="AK624" s="62"/>
      <c r="AL624" s="62"/>
      <c r="AM624" s="51"/>
      <c r="AP624" s="39" t="str">
        <f t="shared" si="118"/>
        <v/>
      </c>
      <c r="AQ624" s="49" t="str">
        <f t="shared" si="119"/>
        <v/>
      </c>
      <c r="AR624" s="41">
        <f t="shared" ca="1" si="120"/>
        <v>256</v>
      </c>
      <c r="AS624" s="40">
        <f t="shared" ca="1" si="138"/>
        <v>1</v>
      </c>
      <c r="AT624" s="41">
        <f t="shared" ca="1" si="122"/>
        <v>0</v>
      </c>
      <c r="AU624" s="41">
        <f t="shared" ca="1" si="123"/>
        <v>0</v>
      </c>
      <c r="AV624" s="42">
        <f t="shared" ca="1" si="124"/>
        <v>1</v>
      </c>
      <c r="AW624" s="47" t="str">
        <f t="shared" si="125"/>
        <v/>
      </c>
      <c r="AX624" s="47" t="e">
        <f t="shared" si="126"/>
        <v>#VALUE!</v>
      </c>
      <c r="AY624" s="47">
        <f t="shared" si="127"/>
        <v>0</v>
      </c>
      <c r="AZ624" s="47">
        <f t="shared" si="128"/>
        <v>0</v>
      </c>
      <c r="BA624" s="47" t="e">
        <f t="shared" si="129"/>
        <v>#VALUE!</v>
      </c>
      <c r="BB624" s="47" t="e">
        <f t="shared" si="130"/>
        <v>#VALUE!</v>
      </c>
      <c r="BC624" s="47" t="e">
        <f t="shared" si="131"/>
        <v>#VALUE!</v>
      </c>
      <c r="BD624" s="47" t="e">
        <f>MATCH($AW624,NoteCommaRef!$B$4:$B$10,0)</f>
        <v>#N/A</v>
      </c>
      <c r="BE624" s="47">
        <f>MATCH($BG624,NoteCommaRef!$H$4:$H$1000,0)</f>
        <v>10</v>
      </c>
      <c r="BF624" s="47">
        <f>MATCH($BH624,NoteCommaRef!$H$4:$H$1000,0)</f>
        <v>10</v>
      </c>
      <c r="BG624" s="47">
        <f t="shared" si="139"/>
        <v>1</v>
      </c>
      <c r="BH624" s="47">
        <f t="shared" si="140"/>
        <v>1</v>
      </c>
      <c r="BI624" s="48">
        <f ca="1">IF(ISNA($BD624),1,OFFSET(NoteCommaRef!$E$3,$BD624,0))</f>
        <v>1</v>
      </c>
      <c r="BJ624" s="48">
        <f t="shared" si="141"/>
        <v>1</v>
      </c>
      <c r="BK624" s="48">
        <f t="shared" si="142"/>
        <v>1</v>
      </c>
      <c r="BL624" s="48">
        <f t="shared" si="143"/>
        <v>1</v>
      </c>
      <c r="BM624" s="48">
        <f ca="1">IF(ISNA($BE624),1,OFFSET(NoteCommaRef!$K$3,$BE624,0))</f>
        <v>1</v>
      </c>
      <c r="BN624" s="48">
        <f ca="1">IF(ISNA($BF624),1,OFFSET(NoteCommaRef!$K$3,$BF624,0))</f>
        <v>1</v>
      </c>
    </row>
    <row r="625" spans="3:66" x14ac:dyDescent="0.2">
      <c r="C625" s="1" t="str">
        <f t="shared" si="96"/>
        <v/>
      </c>
      <c r="D625" s="1" t="str">
        <f t="shared" si="97"/>
        <v/>
      </c>
      <c r="E625" s="1" t="str">
        <f t="shared" si="75"/>
        <v/>
      </c>
      <c r="F625" s="32" t="str">
        <f t="shared" si="76"/>
        <v/>
      </c>
      <c r="G625" s="1" t="str">
        <f t="shared" si="77"/>
        <v/>
      </c>
      <c r="H625" s="1" t="str">
        <f t="shared" si="78"/>
        <v/>
      </c>
      <c r="I625" s="1" t="str">
        <f t="shared" si="79"/>
        <v/>
      </c>
      <c r="J625" s="1" t="str">
        <f t="shared" si="80"/>
        <v/>
      </c>
      <c r="K625" s="1" t="str">
        <f t="shared" si="81"/>
        <v/>
      </c>
      <c r="L625" s="1" t="str">
        <f ca="1">IF(COUNTBLANK($D625),"",IF(COUNTBLANK($AG625),OFFSET(ChannelSetup!$E$4,0,$D625-1),$AG625))</f>
        <v/>
      </c>
      <c r="M625" s="1" t="str">
        <f t="shared" si="82"/>
        <v/>
      </c>
      <c r="O625" s="32">
        <f t="shared" si="98"/>
        <v>6</v>
      </c>
      <c r="P625" s="32">
        <f t="shared" si="99"/>
        <v>3</v>
      </c>
      <c r="Q625" s="32">
        <f t="shared" si="100"/>
        <v>2</v>
      </c>
      <c r="R625" s="32">
        <f t="shared" si="101"/>
        <v>2</v>
      </c>
      <c r="S625" s="32">
        <f t="shared" si="102"/>
        <v>2</v>
      </c>
      <c r="T625" s="32">
        <f t="shared" si="103"/>
        <v>2</v>
      </c>
      <c r="U625" s="32">
        <f t="shared" si="104"/>
        <v>2</v>
      </c>
      <c r="V625" s="32">
        <f t="shared" si="105"/>
        <v>3</v>
      </c>
      <c r="W625" s="32">
        <f t="shared" si="106"/>
        <v>2</v>
      </c>
      <c r="X625" s="32">
        <f t="shared" si="107"/>
        <v>2</v>
      </c>
      <c r="Y625" s="32">
        <f t="shared" si="108"/>
        <v>2</v>
      </c>
      <c r="Z625" s="32">
        <f t="shared" si="109"/>
        <v>2</v>
      </c>
      <c r="AB625" s="66"/>
      <c r="AC625" s="51"/>
      <c r="AD625" s="51"/>
      <c r="AE625" s="63"/>
      <c r="AF625" s="64"/>
      <c r="AG625" s="63"/>
      <c r="AH625" s="64"/>
      <c r="AI625" s="63"/>
      <c r="AJ625" s="64"/>
      <c r="AK625" s="62"/>
      <c r="AL625" s="62"/>
      <c r="AM625" s="51"/>
      <c r="AP625" s="39" t="str">
        <f t="shared" si="118"/>
        <v/>
      </c>
      <c r="AQ625" s="49" t="str">
        <f t="shared" si="119"/>
        <v/>
      </c>
      <c r="AR625" s="41">
        <f t="shared" ca="1" si="120"/>
        <v>256</v>
      </c>
      <c r="AS625" s="40">
        <f t="shared" ca="1" si="138"/>
        <v>1</v>
      </c>
      <c r="AT625" s="41">
        <f t="shared" ca="1" si="122"/>
        <v>0</v>
      </c>
      <c r="AU625" s="41">
        <f t="shared" ca="1" si="123"/>
        <v>0</v>
      </c>
      <c r="AV625" s="42">
        <f t="shared" ca="1" si="124"/>
        <v>1</v>
      </c>
      <c r="AW625" s="47" t="str">
        <f t="shared" si="125"/>
        <v/>
      </c>
      <c r="AX625" s="47" t="e">
        <f t="shared" si="126"/>
        <v>#VALUE!</v>
      </c>
      <c r="AY625" s="47">
        <f t="shared" si="127"/>
        <v>0</v>
      </c>
      <c r="AZ625" s="47">
        <f t="shared" si="128"/>
        <v>0</v>
      </c>
      <c r="BA625" s="47" t="e">
        <f t="shared" si="129"/>
        <v>#VALUE!</v>
      </c>
      <c r="BB625" s="47" t="e">
        <f t="shared" si="130"/>
        <v>#VALUE!</v>
      </c>
      <c r="BC625" s="47" t="e">
        <f t="shared" si="131"/>
        <v>#VALUE!</v>
      </c>
      <c r="BD625" s="47" t="e">
        <f>MATCH($AW625,NoteCommaRef!$B$4:$B$10,0)</f>
        <v>#N/A</v>
      </c>
      <c r="BE625" s="47">
        <f>MATCH($BG625,NoteCommaRef!$H$4:$H$1000,0)</f>
        <v>10</v>
      </c>
      <c r="BF625" s="47">
        <f>MATCH($BH625,NoteCommaRef!$H$4:$H$1000,0)</f>
        <v>10</v>
      </c>
      <c r="BG625" s="47">
        <f t="shared" si="139"/>
        <v>1</v>
      </c>
      <c r="BH625" s="47">
        <f t="shared" si="140"/>
        <v>1</v>
      </c>
      <c r="BI625" s="48">
        <f ca="1">IF(ISNA($BD625),1,OFFSET(NoteCommaRef!$E$3,$BD625,0))</f>
        <v>1</v>
      </c>
      <c r="BJ625" s="48">
        <f t="shared" si="141"/>
        <v>1</v>
      </c>
      <c r="BK625" s="48">
        <f t="shared" si="142"/>
        <v>1</v>
      </c>
      <c r="BL625" s="48">
        <f t="shared" si="143"/>
        <v>1</v>
      </c>
      <c r="BM625" s="48">
        <f ca="1">IF(ISNA($BE625),1,OFFSET(NoteCommaRef!$K$3,$BE625,0))</f>
        <v>1</v>
      </c>
      <c r="BN625" s="48">
        <f ca="1">IF(ISNA($BF625),1,OFFSET(NoteCommaRef!$K$3,$BF625,0))</f>
        <v>1</v>
      </c>
    </row>
    <row r="626" spans="3:66" x14ac:dyDescent="0.2">
      <c r="C626" s="1" t="str">
        <f t="shared" si="96"/>
        <v/>
      </c>
      <c r="D626" s="1" t="str">
        <f t="shared" si="97"/>
        <v/>
      </c>
      <c r="E626" s="1" t="str">
        <f t="shared" si="75"/>
        <v/>
      </c>
      <c r="F626" s="32" t="str">
        <f t="shared" si="76"/>
        <v/>
      </c>
      <c r="G626" s="1" t="str">
        <f t="shared" si="77"/>
        <v/>
      </c>
      <c r="H626" s="1" t="str">
        <f t="shared" si="78"/>
        <v/>
      </c>
      <c r="I626" s="1" t="str">
        <f t="shared" si="79"/>
        <v/>
      </c>
      <c r="J626" s="1" t="str">
        <f t="shared" si="80"/>
        <v/>
      </c>
      <c r="K626" s="1" t="str">
        <f t="shared" si="81"/>
        <v/>
      </c>
      <c r="L626" s="1" t="str">
        <f ca="1">IF(COUNTBLANK($D626),"",IF(COUNTBLANK($AG626),OFFSET(ChannelSetup!$E$4,0,$D626-1),$AG626))</f>
        <v/>
      </c>
      <c r="M626" s="1" t="str">
        <f t="shared" si="82"/>
        <v/>
      </c>
      <c r="O626" s="32">
        <f t="shared" si="98"/>
        <v>6</v>
      </c>
      <c r="P626" s="32">
        <f t="shared" si="99"/>
        <v>3</v>
      </c>
      <c r="Q626" s="32">
        <f t="shared" si="100"/>
        <v>2</v>
      </c>
      <c r="R626" s="32">
        <f t="shared" si="101"/>
        <v>2</v>
      </c>
      <c r="S626" s="32">
        <f t="shared" si="102"/>
        <v>2</v>
      </c>
      <c r="T626" s="32">
        <f t="shared" si="103"/>
        <v>2</v>
      </c>
      <c r="U626" s="32">
        <f t="shared" si="104"/>
        <v>2</v>
      </c>
      <c r="V626" s="32">
        <f t="shared" si="105"/>
        <v>3</v>
      </c>
      <c r="W626" s="32">
        <f t="shared" si="106"/>
        <v>2</v>
      </c>
      <c r="X626" s="32">
        <f t="shared" si="107"/>
        <v>2</v>
      </c>
      <c r="Y626" s="32">
        <f t="shared" si="108"/>
        <v>2</v>
      </c>
      <c r="Z626" s="32">
        <f t="shared" si="109"/>
        <v>2</v>
      </c>
      <c r="AB626" s="66"/>
      <c r="AC626" s="51"/>
      <c r="AD626" s="51"/>
      <c r="AE626" s="63"/>
      <c r="AF626" s="64"/>
      <c r="AG626" s="63"/>
      <c r="AH626" s="64"/>
      <c r="AI626" s="63"/>
      <c r="AJ626" s="64"/>
      <c r="AK626" s="62"/>
      <c r="AL626" s="62"/>
      <c r="AM626" s="51"/>
      <c r="AP626" s="39" t="str">
        <f t="shared" si="118"/>
        <v/>
      </c>
      <c r="AQ626" s="49" t="str">
        <f t="shared" si="119"/>
        <v/>
      </c>
      <c r="AR626" s="41">
        <f t="shared" ref="AR626:AR689" ca="1" si="144">$AS626*$BP$3</f>
        <v>256</v>
      </c>
      <c r="AS626" s="40">
        <f t="shared" ca="1" si="138"/>
        <v>1</v>
      </c>
      <c r="AT626" s="41">
        <f t="shared" ca="1" si="122"/>
        <v>0</v>
      </c>
      <c r="AU626" s="41">
        <f t="shared" ca="1" si="123"/>
        <v>0</v>
      </c>
      <c r="AV626" s="42">
        <f t="shared" ca="1" si="124"/>
        <v>1</v>
      </c>
      <c r="AW626" s="47" t="str">
        <f t="shared" si="125"/>
        <v/>
      </c>
      <c r="AX626" s="47" t="e">
        <f t="shared" si="126"/>
        <v>#VALUE!</v>
      </c>
      <c r="AY626" s="47">
        <f t="shared" si="127"/>
        <v>0</v>
      </c>
      <c r="AZ626" s="47">
        <f t="shared" si="128"/>
        <v>0</v>
      </c>
      <c r="BA626" s="47" t="e">
        <f t="shared" si="129"/>
        <v>#VALUE!</v>
      </c>
      <c r="BB626" s="47" t="e">
        <f t="shared" si="130"/>
        <v>#VALUE!</v>
      </c>
      <c r="BC626" s="47" t="e">
        <f t="shared" si="131"/>
        <v>#VALUE!</v>
      </c>
      <c r="BD626" s="47" t="e">
        <f>MATCH($AW626,NoteCommaRef!$B$4:$B$10,0)</f>
        <v>#N/A</v>
      </c>
      <c r="BE626" s="47">
        <f>MATCH($BG626,NoteCommaRef!$H$4:$H$1000,0)</f>
        <v>10</v>
      </c>
      <c r="BF626" s="47">
        <f>MATCH($BH626,NoteCommaRef!$H$4:$H$1000,0)</f>
        <v>10</v>
      </c>
      <c r="BG626" s="47">
        <f t="shared" si="139"/>
        <v>1</v>
      </c>
      <c r="BH626" s="47">
        <f t="shared" si="140"/>
        <v>1</v>
      </c>
      <c r="BI626" s="48">
        <f ca="1">IF(ISNA($BD626),1,OFFSET(NoteCommaRef!$E$3,$BD626,0))</f>
        <v>1</v>
      </c>
      <c r="BJ626" s="48">
        <f t="shared" si="141"/>
        <v>1</v>
      </c>
      <c r="BK626" s="48">
        <f t="shared" si="142"/>
        <v>1</v>
      </c>
      <c r="BL626" s="48">
        <f t="shared" si="143"/>
        <v>1</v>
      </c>
      <c r="BM626" s="48">
        <f ca="1">IF(ISNA($BE626),1,OFFSET(NoteCommaRef!$K$3,$BE626,0))</f>
        <v>1</v>
      </c>
      <c r="BN626" s="48">
        <f ca="1">IF(ISNA($BF626),1,OFFSET(NoteCommaRef!$K$3,$BF626,0))</f>
        <v>1</v>
      </c>
    </row>
    <row r="627" spans="3:66" x14ac:dyDescent="0.2">
      <c r="C627" s="1" t="str">
        <f t="shared" si="96"/>
        <v/>
      </c>
      <c r="D627" s="1" t="str">
        <f t="shared" si="97"/>
        <v/>
      </c>
      <c r="E627" s="1" t="str">
        <f t="shared" si="75"/>
        <v/>
      </c>
      <c r="F627" s="32" t="str">
        <f t="shared" si="76"/>
        <v/>
      </c>
      <c r="G627" s="1" t="str">
        <f t="shared" si="77"/>
        <v/>
      </c>
      <c r="H627" s="1" t="str">
        <f t="shared" si="78"/>
        <v/>
      </c>
      <c r="I627" s="1" t="str">
        <f t="shared" si="79"/>
        <v/>
      </c>
      <c r="J627" s="1" t="str">
        <f t="shared" si="80"/>
        <v/>
      </c>
      <c r="K627" s="1" t="str">
        <f t="shared" si="81"/>
        <v/>
      </c>
      <c r="L627" s="1" t="str">
        <f ca="1">IF(COUNTBLANK($D627),"",IF(COUNTBLANK($AG627),OFFSET(ChannelSetup!$E$4,0,$D627-1),$AG627))</f>
        <v/>
      </c>
      <c r="M627" s="1" t="str">
        <f t="shared" si="82"/>
        <v/>
      </c>
      <c r="O627" s="32">
        <f t="shared" si="98"/>
        <v>6</v>
      </c>
      <c r="P627" s="32">
        <f t="shared" si="99"/>
        <v>3</v>
      </c>
      <c r="Q627" s="32">
        <f t="shared" si="100"/>
        <v>2</v>
      </c>
      <c r="R627" s="32">
        <f t="shared" si="101"/>
        <v>2</v>
      </c>
      <c r="S627" s="32">
        <f t="shared" si="102"/>
        <v>2</v>
      </c>
      <c r="T627" s="32">
        <f t="shared" si="103"/>
        <v>2</v>
      </c>
      <c r="U627" s="32">
        <f t="shared" si="104"/>
        <v>2</v>
      </c>
      <c r="V627" s="32">
        <f t="shared" si="105"/>
        <v>3</v>
      </c>
      <c r="W627" s="32">
        <f t="shared" si="106"/>
        <v>2</v>
      </c>
      <c r="X627" s="32">
        <f t="shared" si="107"/>
        <v>2</v>
      </c>
      <c r="Y627" s="32">
        <f t="shared" si="108"/>
        <v>2</v>
      </c>
      <c r="Z627" s="32">
        <f t="shared" si="109"/>
        <v>2</v>
      </c>
      <c r="AB627" s="66"/>
      <c r="AC627" s="51"/>
      <c r="AD627" s="51"/>
      <c r="AE627" s="63"/>
      <c r="AF627" s="64"/>
      <c r="AG627" s="63"/>
      <c r="AH627" s="64"/>
      <c r="AI627" s="63"/>
      <c r="AJ627" s="64"/>
      <c r="AK627" s="62"/>
      <c r="AL627" s="62"/>
      <c r="AM627" s="51"/>
      <c r="AP627" s="39" t="str">
        <f t="shared" si="118"/>
        <v/>
      </c>
      <c r="AQ627" s="49" t="str">
        <f t="shared" si="119"/>
        <v/>
      </c>
      <c r="AR627" s="41">
        <f t="shared" ca="1" si="144"/>
        <v>256</v>
      </c>
      <c r="AS627" s="40">
        <f t="shared" ca="1" si="138"/>
        <v>1</v>
      </c>
      <c r="AT627" s="41">
        <f t="shared" ca="1" si="122"/>
        <v>0</v>
      </c>
      <c r="AU627" s="41">
        <f t="shared" ca="1" si="123"/>
        <v>0</v>
      </c>
      <c r="AV627" s="42">
        <f t="shared" ca="1" si="124"/>
        <v>1</v>
      </c>
      <c r="AW627" s="47" t="str">
        <f t="shared" si="125"/>
        <v/>
      </c>
      <c r="AX627" s="47" t="e">
        <f t="shared" si="126"/>
        <v>#VALUE!</v>
      </c>
      <c r="AY627" s="47">
        <f t="shared" ref="AY627:AY690" si="145">LEN(SUBSTITUTE($AQ627,"b",""))-LEN(SUBSTITUTE($AQ627,"#",""))</f>
        <v>0</v>
      </c>
      <c r="AZ627" s="47">
        <f t="shared" ref="AZ627:AZ690" si="146">LEN(SUBSTITUTE($AQ627,".",""))-LEN(SUBSTITUTE($AQ627,"'",""))</f>
        <v>0</v>
      </c>
      <c r="BA627" s="47" t="e">
        <f t="shared" ref="BA627:BA690" si="147">FIND("[",$AQ627)</f>
        <v>#VALUE!</v>
      </c>
      <c r="BB627" s="47" t="e">
        <f t="shared" ref="BB627:BB690" si="148">FIND("/",$AQ627)</f>
        <v>#VALUE!</v>
      </c>
      <c r="BC627" s="47" t="e">
        <f t="shared" ref="BC627:BC690" si="149">FIND("]",$AQ627)</f>
        <v>#VALUE!</v>
      </c>
      <c r="BD627" s="47" t="e">
        <f>MATCH($AW627,NoteCommaRef!$B$4:$B$10,0)</f>
        <v>#N/A</v>
      </c>
      <c r="BE627" s="47">
        <f>MATCH($BG627,NoteCommaRef!$H$4:$H$1000,0)</f>
        <v>10</v>
      </c>
      <c r="BF627" s="47">
        <f>MATCH($BH627,NoteCommaRef!$H$4:$H$1000,0)</f>
        <v>10</v>
      </c>
      <c r="BG627" s="47">
        <f t="shared" si="139"/>
        <v>1</v>
      </c>
      <c r="BH627" s="47">
        <f t="shared" si="140"/>
        <v>1</v>
      </c>
      <c r="BI627" s="48">
        <f ca="1">IF(ISNA($BD627),1,OFFSET(NoteCommaRef!$E$3,$BD627,0))</f>
        <v>1</v>
      </c>
      <c r="BJ627" s="48">
        <f t="shared" si="141"/>
        <v>1</v>
      </c>
      <c r="BK627" s="48">
        <f t="shared" si="142"/>
        <v>1</v>
      </c>
      <c r="BL627" s="48">
        <f t="shared" si="143"/>
        <v>1</v>
      </c>
      <c r="BM627" s="48">
        <f ca="1">IF(ISNA($BE627),1,OFFSET(NoteCommaRef!$K$3,$BE627,0))</f>
        <v>1</v>
      </c>
      <c r="BN627" s="48">
        <f ca="1">IF(ISNA($BF627),1,OFFSET(NoteCommaRef!$K$3,$BF627,0))</f>
        <v>1</v>
      </c>
    </row>
    <row r="628" spans="3:66" x14ac:dyDescent="0.2">
      <c r="C628" s="1" t="str">
        <f t="shared" si="96"/>
        <v/>
      </c>
      <c r="D628" s="1" t="str">
        <f t="shared" si="97"/>
        <v/>
      </c>
      <c r="E628" s="1" t="str">
        <f t="shared" si="75"/>
        <v/>
      </c>
      <c r="F628" s="32" t="str">
        <f t="shared" si="76"/>
        <v/>
      </c>
      <c r="G628" s="1" t="str">
        <f t="shared" si="77"/>
        <v/>
      </c>
      <c r="H628" s="1" t="str">
        <f t="shared" si="78"/>
        <v/>
      </c>
      <c r="I628" s="1" t="str">
        <f t="shared" si="79"/>
        <v/>
      </c>
      <c r="J628" s="1" t="str">
        <f t="shared" si="80"/>
        <v/>
      </c>
      <c r="K628" s="1" t="str">
        <f t="shared" si="81"/>
        <v/>
      </c>
      <c r="L628" s="1" t="str">
        <f ca="1">IF(COUNTBLANK($D628),"",IF(COUNTBLANK($AG628),OFFSET(ChannelSetup!$E$4,0,$D628-1),$AG628))</f>
        <v/>
      </c>
      <c r="M628" s="1" t="str">
        <f t="shared" si="82"/>
        <v/>
      </c>
      <c r="O628" s="32">
        <f t="shared" si="98"/>
        <v>6</v>
      </c>
      <c r="P628" s="32">
        <f t="shared" si="99"/>
        <v>3</v>
      </c>
      <c r="Q628" s="32">
        <f t="shared" si="100"/>
        <v>2</v>
      </c>
      <c r="R628" s="32">
        <f t="shared" si="101"/>
        <v>2</v>
      </c>
      <c r="S628" s="32">
        <f t="shared" si="102"/>
        <v>2</v>
      </c>
      <c r="T628" s="32">
        <f t="shared" si="103"/>
        <v>2</v>
      </c>
      <c r="U628" s="32">
        <f t="shared" si="104"/>
        <v>2</v>
      </c>
      <c r="V628" s="32">
        <f t="shared" si="105"/>
        <v>3</v>
      </c>
      <c r="W628" s="32">
        <f t="shared" si="106"/>
        <v>2</v>
      </c>
      <c r="X628" s="32">
        <f t="shared" si="107"/>
        <v>2</v>
      </c>
      <c r="Y628" s="32">
        <f t="shared" si="108"/>
        <v>2</v>
      </c>
      <c r="Z628" s="32">
        <f t="shared" si="109"/>
        <v>2</v>
      </c>
      <c r="AB628" s="66"/>
      <c r="AC628" s="51"/>
      <c r="AD628" s="51"/>
      <c r="AE628" s="63"/>
      <c r="AF628" s="64"/>
      <c r="AG628" s="63"/>
      <c r="AH628" s="64"/>
      <c r="AI628" s="63"/>
      <c r="AJ628" s="64"/>
      <c r="AK628" s="62"/>
      <c r="AL628" s="62"/>
      <c r="AM628" s="51"/>
      <c r="AP628" s="39" t="str">
        <f t="shared" si="118"/>
        <v/>
      </c>
      <c r="AQ628" s="49" t="str">
        <f t="shared" si="119"/>
        <v/>
      </c>
      <c r="AR628" s="41">
        <f t="shared" ca="1" si="144"/>
        <v>256</v>
      </c>
      <c r="AS628" s="40">
        <f t="shared" ca="1" si="138"/>
        <v>1</v>
      </c>
      <c r="AT628" s="41">
        <f t="shared" ca="1" si="122"/>
        <v>0</v>
      </c>
      <c r="AU628" s="41">
        <f t="shared" ca="1" si="123"/>
        <v>0</v>
      </c>
      <c r="AV628" s="42">
        <f t="shared" ca="1" si="124"/>
        <v>1</v>
      </c>
      <c r="AW628" s="47" t="str">
        <f t="shared" si="125"/>
        <v/>
      </c>
      <c r="AX628" s="47" t="e">
        <f t="shared" si="126"/>
        <v>#VALUE!</v>
      </c>
      <c r="AY628" s="47">
        <f t="shared" si="145"/>
        <v>0</v>
      </c>
      <c r="AZ628" s="47">
        <f t="shared" si="146"/>
        <v>0</v>
      </c>
      <c r="BA628" s="47" t="e">
        <f t="shared" si="147"/>
        <v>#VALUE!</v>
      </c>
      <c r="BB628" s="47" t="e">
        <f t="shared" si="148"/>
        <v>#VALUE!</v>
      </c>
      <c r="BC628" s="47" t="e">
        <f t="shared" si="149"/>
        <v>#VALUE!</v>
      </c>
      <c r="BD628" s="47" t="e">
        <f>MATCH($AW628,NoteCommaRef!$B$4:$B$10,0)</f>
        <v>#N/A</v>
      </c>
      <c r="BE628" s="47">
        <f>MATCH($BG628,NoteCommaRef!$H$4:$H$1000,0)</f>
        <v>10</v>
      </c>
      <c r="BF628" s="47">
        <f>MATCH($BH628,NoteCommaRef!$H$4:$H$1000,0)</f>
        <v>10</v>
      </c>
      <c r="BG628" s="47">
        <f t="shared" si="139"/>
        <v>1</v>
      </c>
      <c r="BH628" s="47">
        <f t="shared" si="140"/>
        <v>1</v>
      </c>
      <c r="BI628" s="48">
        <f ca="1">IF(ISNA($BD628),1,OFFSET(NoteCommaRef!$E$3,$BD628,0))</f>
        <v>1</v>
      </c>
      <c r="BJ628" s="48">
        <f t="shared" si="141"/>
        <v>1</v>
      </c>
      <c r="BK628" s="48">
        <f t="shared" si="142"/>
        <v>1</v>
      </c>
      <c r="BL628" s="48">
        <f t="shared" si="143"/>
        <v>1</v>
      </c>
      <c r="BM628" s="48">
        <f ca="1">IF(ISNA($BE628),1,OFFSET(NoteCommaRef!$K$3,$BE628,0))</f>
        <v>1</v>
      </c>
      <c r="BN628" s="48">
        <f ca="1">IF(ISNA($BF628),1,OFFSET(NoteCommaRef!$K$3,$BF628,0))</f>
        <v>1</v>
      </c>
    </row>
    <row r="629" spans="3:66" x14ac:dyDescent="0.2">
      <c r="C629" s="1" t="str">
        <f t="shared" si="96"/>
        <v/>
      </c>
      <c r="D629" s="1" t="str">
        <f t="shared" si="97"/>
        <v/>
      </c>
      <c r="E629" s="1" t="str">
        <f t="shared" ref="E629:E692" si="150">IF(COUNTBLANK($AD629),"",$AD629)</f>
        <v/>
      </c>
      <c r="F629" s="32" t="str">
        <f t="shared" ref="F629:F692" si="151">IF(OR(COUNTBLANK($AE629),$AE629="x"),"",$AR629)</f>
        <v/>
      </c>
      <c r="G629" s="1" t="str">
        <f t="shared" ref="G629:G692" si="152">IF(COUNTBLANK($AF629),"",$AF629)</f>
        <v/>
      </c>
      <c r="H629" s="1" t="str">
        <f t="shared" ref="H629:H692" si="153">IF(COUNTBLANK($AI629),"",$AI629)</f>
        <v/>
      </c>
      <c r="I629" s="1" t="str">
        <f t="shared" ref="I629:I692" si="154">IF(COUNTBLANK($D629),"",IF(COUNTBLANK($AJ629),1,$AJ629))</f>
        <v/>
      </c>
      <c r="J629" s="1" t="str">
        <f t="shared" ref="J629:J692" si="155">IF(COUNTBLANK($AK629),"",$AK629)</f>
        <v/>
      </c>
      <c r="K629" s="1" t="str">
        <f t="shared" ref="K629:K692" si="156">IF(COUNTBLANK($AL629),"",$AL629)</f>
        <v/>
      </c>
      <c r="L629" s="1" t="str">
        <f ca="1">IF(COUNTBLANK($D629),"",IF(COUNTBLANK($AG629),OFFSET(ChannelSetup!$E$4,0,$D629-1),$AG629))</f>
        <v/>
      </c>
      <c r="M629" s="1" t="str">
        <f t="shared" ref="M629:M692" si="157">IF(COUNTBLANK($AH629),"",$AH629)</f>
        <v/>
      </c>
      <c r="O629" s="32">
        <f t="shared" si="98"/>
        <v>6</v>
      </c>
      <c r="P629" s="32">
        <f t="shared" si="99"/>
        <v>3</v>
      </c>
      <c r="Q629" s="32">
        <f t="shared" si="100"/>
        <v>2</v>
      </c>
      <c r="R629" s="32">
        <f t="shared" si="101"/>
        <v>2</v>
      </c>
      <c r="S629" s="32">
        <f t="shared" si="102"/>
        <v>2</v>
      </c>
      <c r="T629" s="32">
        <f t="shared" si="103"/>
        <v>2</v>
      </c>
      <c r="U629" s="32">
        <f t="shared" si="104"/>
        <v>2</v>
      </c>
      <c r="V629" s="32">
        <f t="shared" si="105"/>
        <v>3</v>
      </c>
      <c r="W629" s="32">
        <f t="shared" si="106"/>
        <v>2</v>
      </c>
      <c r="X629" s="32">
        <f t="shared" si="107"/>
        <v>2</v>
      </c>
      <c r="Y629" s="32">
        <f t="shared" si="108"/>
        <v>2</v>
      </c>
      <c r="Z629" s="32">
        <f t="shared" si="109"/>
        <v>2</v>
      </c>
      <c r="AB629" s="66"/>
      <c r="AC629" s="51"/>
      <c r="AD629" s="51"/>
      <c r="AE629" s="63"/>
      <c r="AF629" s="64"/>
      <c r="AG629" s="63"/>
      <c r="AH629" s="64"/>
      <c r="AI629" s="63"/>
      <c r="AJ629" s="64"/>
      <c r="AK629" s="62"/>
      <c r="AL629" s="62"/>
      <c r="AM629" s="51"/>
      <c r="AP629" s="39" t="str">
        <f t="shared" si="118"/>
        <v/>
      </c>
      <c r="AQ629" s="49" t="str">
        <f t="shared" si="119"/>
        <v/>
      </c>
      <c r="AR629" s="41">
        <f t="shared" ca="1" si="144"/>
        <v>256</v>
      </c>
      <c r="AS629" s="40">
        <f t="shared" ca="1" si="138"/>
        <v>1</v>
      </c>
      <c r="AT629" s="41">
        <f t="shared" ca="1" si="122"/>
        <v>0</v>
      </c>
      <c r="AU629" s="41">
        <f t="shared" ca="1" si="123"/>
        <v>0</v>
      </c>
      <c r="AV629" s="42">
        <f t="shared" ca="1" si="124"/>
        <v>1</v>
      </c>
      <c r="AW629" s="47" t="str">
        <f t="shared" si="125"/>
        <v/>
      </c>
      <c r="AX629" s="47" t="e">
        <f t="shared" si="126"/>
        <v>#VALUE!</v>
      </c>
      <c r="AY629" s="47">
        <f t="shared" si="145"/>
        <v>0</v>
      </c>
      <c r="AZ629" s="47">
        <f t="shared" si="146"/>
        <v>0</v>
      </c>
      <c r="BA629" s="47" t="e">
        <f t="shared" si="147"/>
        <v>#VALUE!</v>
      </c>
      <c r="BB629" s="47" t="e">
        <f t="shared" si="148"/>
        <v>#VALUE!</v>
      </c>
      <c r="BC629" s="47" t="e">
        <f t="shared" si="149"/>
        <v>#VALUE!</v>
      </c>
      <c r="BD629" s="47" t="e">
        <f>MATCH($AW629,NoteCommaRef!$B$4:$B$10,0)</f>
        <v>#N/A</v>
      </c>
      <c r="BE629" s="47">
        <f>MATCH($BG629,NoteCommaRef!$H$4:$H$1000,0)</f>
        <v>10</v>
      </c>
      <c r="BF629" s="47">
        <f>MATCH($BH629,NoteCommaRef!$H$4:$H$1000,0)</f>
        <v>10</v>
      </c>
      <c r="BG629" s="47">
        <f t="shared" si="139"/>
        <v>1</v>
      </c>
      <c r="BH629" s="47">
        <f t="shared" si="140"/>
        <v>1</v>
      </c>
      <c r="BI629" s="48">
        <f ca="1">IF(ISNA($BD629),1,OFFSET(NoteCommaRef!$E$3,$BD629,0))</f>
        <v>1</v>
      </c>
      <c r="BJ629" s="48">
        <f t="shared" si="141"/>
        <v>1</v>
      </c>
      <c r="BK629" s="48">
        <f t="shared" si="142"/>
        <v>1</v>
      </c>
      <c r="BL629" s="48">
        <f t="shared" si="143"/>
        <v>1</v>
      </c>
      <c r="BM629" s="48">
        <f ca="1">IF(ISNA($BE629),1,OFFSET(NoteCommaRef!$K$3,$BE629,0))</f>
        <v>1</v>
      </c>
      <c r="BN629" s="48">
        <f ca="1">IF(ISNA($BF629),1,OFFSET(NoteCommaRef!$K$3,$BF629,0))</f>
        <v>1</v>
      </c>
    </row>
    <row r="630" spans="3:66" x14ac:dyDescent="0.2">
      <c r="C630" s="1" t="str">
        <f t="shared" si="96"/>
        <v/>
      </c>
      <c r="D630" s="1" t="str">
        <f t="shared" si="97"/>
        <v/>
      </c>
      <c r="E630" s="1" t="str">
        <f t="shared" si="150"/>
        <v/>
      </c>
      <c r="F630" s="32" t="str">
        <f t="shared" si="151"/>
        <v/>
      </c>
      <c r="G630" s="1" t="str">
        <f t="shared" si="152"/>
        <v/>
      </c>
      <c r="H630" s="1" t="str">
        <f t="shared" si="153"/>
        <v/>
      </c>
      <c r="I630" s="1" t="str">
        <f t="shared" si="154"/>
        <v/>
      </c>
      <c r="J630" s="1" t="str">
        <f t="shared" si="155"/>
        <v/>
      </c>
      <c r="K630" s="1" t="str">
        <f t="shared" si="156"/>
        <v/>
      </c>
      <c r="L630" s="1" t="str">
        <f ca="1">IF(COUNTBLANK($D630),"",IF(COUNTBLANK($AG630),OFFSET(ChannelSetup!$E$4,0,$D630-1),$AG630))</f>
        <v/>
      </c>
      <c r="M630" s="1" t="str">
        <f t="shared" si="157"/>
        <v/>
      </c>
      <c r="O630" s="32">
        <f t="shared" si="98"/>
        <v>6</v>
      </c>
      <c r="P630" s="32">
        <f t="shared" si="99"/>
        <v>3</v>
      </c>
      <c r="Q630" s="32">
        <f t="shared" si="100"/>
        <v>2</v>
      </c>
      <c r="R630" s="32">
        <f t="shared" si="101"/>
        <v>2</v>
      </c>
      <c r="S630" s="32">
        <f t="shared" si="102"/>
        <v>2</v>
      </c>
      <c r="T630" s="32">
        <f t="shared" si="103"/>
        <v>2</v>
      </c>
      <c r="U630" s="32">
        <f t="shared" si="104"/>
        <v>2</v>
      </c>
      <c r="V630" s="32">
        <f t="shared" si="105"/>
        <v>3</v>
      </c>
      <c r="W630" s="32">
        <f t="shared" si="106"/>
        <v>2</v>
      </c>
      <c r="X630" s="32">
        <f t="shared" si="107"/>
        <v>2</v>
      </c>
      <c r="Y630" s="32">
        <f t="shared" si="108"/>
        <v>2</v>
      </c>
      <c r="Z630" s="32">
        <f t="shared" si="109"/>
        <v>2</v>
      </c>
      <c r="AB630" s="66"/>
      <c r="AC630" s="51"/>
      <c r="AD630" s="51"/>
      <c r="AE630" s="63"/>
      <c r="AF630" s="64"/>
      <c r="AG630" s="63"/>
      <c r="AH630" s="64"/>
      <c r="AI630" s="63"/>
      <c r="AJ630" s="64"/>
      <c r="AK630" s="62"/>
      <c r="AL630" s="62"/>
      <c r="AM630" s="51"/>
      <c r="AP630" s="39" t="str">
        <f t="shared" si="118"/>
        <v/>
      </c>
      <c r="AQ630" s="49" t="str">
        <f t="shared" si="119"/>
        <v/>
      </c>
      <c r="AR630" s="41">
        <f t="shared" ca="1" si="144"/>
        <v>256</v>
      </c>
      <c r="AS630" s="40">
        <f t="shared" ca="1" si="138"/>
        <v>1</v>
      </c>
      <c r="AT630" s="41">
        <f t="shared" ca="1" si="122"/>
        <v>0</v>
      </c>
      <c r="AU630" s="41">
        <f t="shared" ca="1" si="123"/>
        <v>0</v>
      </c>
      <c r="AV630" s="42">
        <f t="shared" ca="1" si="124"/>
        <v>1</v>
      </c>
      <c r="AW630" s="47" t="str">
        <f t="shared" si="125"/>
        <v/>
      </c>
      <c r="AX630" s="47" t="e">
        <f t="shared" si="126"/>
        <v>#VALUE!</v>
      </c>
      <c r="AY630" s="47">
        <f t="shared" si="145"/>
        <v>0</v>
      </c>
      <c r="AZ630" s="47">
        <f t="shared" si="146"/>
        <v>0</v>
      </c>
      <c r="BA630" s="47" t="e">
        <f t="shared" si="147"/>
        <v>#VALUE!</v>
      </c>
      <c r="BB630" s="47" t="e">
        <f t="shared" si="148"/>
        <v>#VALUE!</v>
      </c>
      <c r="BC630" s="47" t="e">
        <f t="shared" si="149"/>
        <v>#VALUE!</v>
      </c>
      <c r="BD630" s="47" t="e">
        <f>MATCH($AW630,NoteCommaRef!$B$4:$B$10,0)</f>
        <v>#N/A</v>
      </c>
      <c r="BE630" s="47">
        <f>MATCH($BG630,NoteCommaRef!$H$4:$H$1000,0)</f>
        <v>10</v>
      </c>
      <c r="BF630" s="47">
        <f>MATCH($BH630,NoteCommaRef!$H$4:$H$1000,0)</f>
        <v>10</v>
      </c>
      <c r="BG630" s="47">
        <f t="shared" si="139"/>
        <v>1</v>
      </c>
      <c r="BH630" s="47">
        <f t="shared" si="140"/>
        <v>1</v>
      </c>
      <c r="BI630" s="48">
        <f ca="1">IF(ISNA($BD630),1,OFFSET(NoteCommaRef!$E$3,$BD630,0))</f>
        <v>1</v>
      </c>
      <c r="BJ630" s="48">
        <f t="shared" si="141"/>
        <v>1</v>
      </c>
      <c r="BK630" s="48">
        <f t="shared" si="142"/>
        <v>1</v>
      </c>
      <c r="BL630" s="48">
        <f t="shared" si="143"/>
        <v>1</v>
      </c>
      <c r="BM630" s="48">
        <f ca="1">IF(ISNA($BE630),1,OFFSET(NoteCommaRef!$K$3,$BE630,0))</f>
        <v>1</v>
      </c>
      <c r="BN630" s="48">
        <f ca="1">IF(ISNA($BF630),1,OFFSET(NoteCommaRef!$K$3,$BF630,0))</f>
        <v>1</v>
      </c>
    </row>
    <row r="631" spans="3:66" x14ac:dyDescent="0.2">
      <c r="C631" s="1" t="str">
        <f t="shared" si="96"/>
        <v/>
      </c>
      <c r="D631" s="1" t="str">
        <f t="shared" si="97"/>
        <v/>
      </c>
      <c r="E631" s="1" t="str">
        <f t="shared" si="150"/>
        <v/>
      </c>
      <c r="F631" s="32" t="str">
        <f t="shared" si="151"/>
        <v/>
      </c>
      <c r="G631" s="1" t="str">
        <f t="shared" si="152"/>
        <v/>
      </c>
      <c r="H631" s="1" t="str">
        <f t="shared" si="153"/>
        <v/>
      </c>
      <c r="I631" s="1" t="str">
        <f t="shared" si="154"/>
        <v/>
      </c>
      <c r="J631" s="1" t="str">
        <f t="shared" si="155"/>
        <v/>
      </c>
      <c r="K631" s="1" t="str">
        <f t="shared" si="156"/>
        <v/>
      </c>
      <c r="L631" s="1" t="str">
        <f ca="1">IF(COUNTBLANK($D631),"",IF(COUNTBLANK($AG631),OFFSET(ChannelSetup!$E$4,0,$D631-1),$AG631))</f>
        <v/>
      </c>
      <c r="M631" s="1" t="str">
        <f t="shared" si="157"/>
        <v/>
      </c>
      <c r="O631" s="32">
        <f t="shared" si="98"/>
        <v>6</v>
      </c>
      <c r="P631" s="32">
        <f t="shared" si="99"/>
        <v>3</v>
      </c>
      <c r="Q631" s="32">
        <f t="shared" si="100"/>
        <v>2</v>
      </c>
      <c r="R631" s="32">
        <f t="shared" si="101"/>
        <v>2</v>
      </c>
      <c r="S631" s="32">
        <f t="shared" si="102"/>
        <v>2</v>
      </c>
      <c r="T631" s="32">
        <f t="shared" si="103"/>
        <v>2</v>
      </c>
      <c r="U631" s="32">
        <f t="shared" si="104"/>
        <v>2</v>
      </c>
      <c r="V631" s="32">
        <f t="shared" si="105"/>
        <v>3</v>
      </c>
      <c r="W631" s="32">
        <f t="shared" si="106"/>
        <v>2</v>
      </c>
      <c r="X631" s="32">
        <f t="shared" si="107"/>
        <v>2</v>
      </c>
      <c r="Y631" s="32">
        <f t="shared" si="108"/>
        <v>2</v>
      </c>
      <c r="Z631" s="32">
        <f t="shared" si="109"/>
        <v>2</v>
      </c>
      <c r="AB631" s="66"/>
      <c r="AC631" s="51"/>
      <c r="AD631" s="51"/>
      <c r="AE631" s="63"/>
      <c r="AF631" s="64"/>
      <c r="AG631" s="63"/>
      <c r="AH631" s="64"/>
      <c r="AI631" s="63"/>
      <c r="AJ631" s="64"/>
      <c r="AK631" s="62"/>
      <c r="AL631" s="62"/>
      <c r="AM631" s="51"/>
      <c r="AP631" s="39" t="str">
        <f t="shared" si="118"/>
        <v/>
      </c>
      <c r="AQ631" s="49" t="str">
        <f t="shared" si="119"/>
        <v/>
      </c>
      <c r="AR631" s="41">
        <f t="shared" ca="1" si="144"/>
        <v>256</v>
      </c>
      <c r="AS631" s="40">
        <f t="shared" ca="1" si="138"/>
        <v>1</v>
      </c>
      <c r="AT631" s="41">
        <f t="shared" ca="1" si="122"/>
        <v>0</v>
      </c>
      <c r="AU631" s="41">
        <f t="shared" ca="1" si="123"/>
        <v>0</v>
      </c>
      <c r="AV631" s="42">
        <f t="shared" ca="1" si="124"/>
        <v>1</v>
      </c>
      <c r="AW631" s="47" t="str">
        <f t="shared" si="125"/>
        <v/>
      </c>
      <c r="AX631" s="47" t="e">
        <f t="shared" si="126"/>
        <v>#VALUE!</v>
      </c>
      <c r="AY631" s="47">
        <f t="shared" si="145"/>
        <v>0</v>
      </c>
      <c r="AZ631" s="47">
        <f t="shared" si="146"/>
        <v>0</v>
      </c>
      <c r="BA631" s="47" t="e">
        <f t="shared" si="147"/>
        <v>#VALUE!</v>
      </c>
      <c r="BB631" s="47" t="e">
        <f t="shared" si="148"/>
        <v>#VALUE!</v>
      </c>
      <c r="BC631" s="47" t="e">
        <f t="shared" si="149"/>
        <v>#VALUE!</v>
      </c>
      <c r="BD631" s="47" t="e">
        <f>MATCH($AW631,NoteCommaRef!$B$4:$B$10,0)</f>
        <v>#N/A</v>
      </c>
      <c r="BE631" s="47">
        <f>MATCH($BG631,NoteCommaRef!$H$4:$H$1000,0)</f>
        <v>10</v>
      </c>
      <c r="BF631" s="47">
        <f>MATCH($BH631,NoteCommaRef!$H$4:$H$1000,0)</f>
        <v>10</v>
      </c>
      <c r="BG631" s="47">
        <f t="shared" si="139"/>
        <v>1</v>
      </c>
      <c r="BH631" s="47">
        <f t="shared" si="140"/>
        <v>1</v>
      </c>
      <c r="BI631" s="48">
        <f ca="1">IF(ISNA($BD631),1,OFFSET(NoteCommaRef!$E$3,$BD631,0))</f>
        <v>1</v>
      </c>
      <c r="BJ631" s="48">
        <f t="shared" si="141"/>
        <v>1</v>
      </c>
      <c r="BK631" s="48">
        <f t="shared" si="142"/>
        <v>1</v>
      </c>
      <c r="BL631" s="48">
        <f t="shared" si="143"/>
        <v>1</v>
      </c>
      <c r="BM631" s="48">
        <f ca="1">IF(ISNA($BE631),1,OFFSET(NoteCommaRef!$K$3,$BE631,0))</f>
        <v>1</v>
      </c>
      <c r="BN631" s="48">
        <f ca="1">IF(ISNA($BF631),1,OFFSET(NoteCommaRef!$K$3,$BF631,0))</f>
        <v>1</v>
      </c>
    </row>
    <row r="632" spans="3:66" x14ac:dyDescent="0.2">
      <c r="C632" s="1" t="str">
        <f t="shared" si="96"/>
        <v/>
      </c>
      <c r="D632" s="1">
        <f t="shared" si="97"/>
        <v>2</v>
      </c>
      <c r="E632" s="1">
        <f t="shared" si="150"/>
        <v>2</v>
      </c>
      <c r="F632" s="32">
        <f t="shared" ca="1" si="151"/>
        <v>128</v>
      </c>
      <c r="G632" s="1" t="str">
        <f t="shared" si="152"/>
        <v/>
      </c>
      <c r="H632" s="1" t="str">
        <f t="shared" si="153"/>
        <v/>
      </c>
      <c r="I632" s="1">
        <f t="shared" si="154"/>
        <v>1</v>
      </c>
      <c r="J632" s="1" t="str">
        <f t="shared" si="155"/>
        <v/>
      </c>
      <c r="K632" s="1" t="str">
        <f t="shared" si="156"/>
        <v/>
      </c>
      <c r="L632" s="1">
        <f ca="1">IF(COUNTBLANK($D632),"",IF(COUNTBLANK($AG632),OFFSET(ChannelSetup!$E$4,0,$D632-1),$AG632))</f>
        <v>0</v>
      </c>
      <c r="M632" s="1" t="str">
        <f t="shared" si="157"/>
        <v/>
      </c>
      <c r="O632" s="32">
        <f t="shared" si="98"/>
        <v>6</v>
      </c>
      <c r="P632" s="32">
        <f t="shared" si="99"/>
        <v>3.25</v>
      </c>
      <c r="Q632" s="32">
        <f t="shared" si="100"/>
        <v>2</v>
      </c>
      <c r="R632" s="32">
        <f t="shared" si="101"/>
        <v>2</v>
      </c>
      <c r="S632" s="32">
        <f t="shared" si="102"/>
        <v>2</v>
      </c>
      <c r="T632" s="32">
        <f t="shared" si="103"/>
        <v>2</v>
      </c>
      <c r="U632" s="32">
        <f t="shared" si="104"/>
        <v>2</v>
      </c>
      <c r="V632" s="32">
        <f t="shared" si="105"/>
        <v>3</v>
      </c>
      <c r="W632" s="32">
        <f t="shared" si="106"/>
        <v>2</v>
      </c>
      <c r="X632" s="32">
        <f t="shared" si="107"/>
        <v>2</v>
      </c>
      <c r="Y632" s="32">
        <f t="shared" si="108"/>
        <v>2</v>
      </c>
      <c r="Z632" s="32">
        <f t="shared" si="109"/>
        <v>2</v>
      </c>
      <c r="AB632" s="66"/>
      <c r="AC632" s="51">
        <v>2</v>
      </c>
      <c r="AD632" s="51">
        <v>2</v>
      </c>
      <c r="AE632" s="63" t="s">
        <v>320</v>
      </c>
      <c r="AF632" s="64"/>
      <c r="AG632" s="63"/>
      <c r="AH632" s="64"/>
      <c r="AI632" s="63"/>
      <c r="AJ632" s="64"/>
      <c r="AK632" s="62"/>
      <c r="AL632" s="62"/>
      <c r="AM632" s="51"/>
      <c r="AN632" s="91">
        <f>P631</f>
        <v>3</v>
      </c>
      <c r="AP632" s="39" t="str">
        <f t="shared" si="118"/>
        <v/>
      </c>
      <c r="AQ632" s="49" t="str">
        <f t="shared" si="119"/>
        <v>C3</v>
      </c>
      <c r="AR632" s="41">
        <f t="shared" ca="1" si="144"/>
        <v>128</v>
      </c>
      <c r="AS632" s="40">
        <f t="shared" ca="1" si="138"/>
        <v>0.5</v>
      </c>
      <c r="AT632" s="41">
        <f t="shared" ca="1" si="122"/>
        <v>-1200</v>
      </c>
      <c r="AU632" s="41">
        <f t="shared" ca="1" si="123"/>
        <v>0</v>
      </c>
      <c r="AV632" s="42">
        <f t="shared" ca="1" si="124"/>
        <v>0.5</v>
      </c>
      <c r="AW632" s="47" t="str">
        <f t="shared" si="125"/>
        <v>C</v>
      </c>
      <c r="AX632" s="47">
        <f t="shared" si="126"/>
        <v>-1</v>
      </c>
      <c r="AY632" s="47">
        <f t="shared" si="145"/>
        <v>0</v>
      </c>
      <c r="AZ632" s="47">
        <f t="shared" si="146"/>
        <v>0</v>
      </c>
      <c r="BA632" s="47" t="e">
        <f t="shared" si="147"/>
        <v>#VALUE!</v>
      </c>
      <c r="BB632" s="47" t="e">
        <f t="shared" si="148"/>
        <v>#VALUE!</v>
      </c>
      <c r="BC632" s="47" t="e">
        <f t="shared" si="149"/>
        <v>#VALUE!</v>
      </c>
      <c r="BD632" s="47">
        <f>MATCH($AW632,NoteCommaRef!$B$4:$B$10,0)</f>
        <v>2</v>
      </c>
      <c r="BE632" s="47">
        <f>MATCH($BG632,NoteCommaRef!$H$4:$H$1000,0)</f>
        <v>10</v>
      </c>
      <c r="BF632" s="47">
        <f>MATCH($BH632,NoteCommaRef!$H$4:$H$1000,0)</f>
        <v>10</v>
      </c>
      <c r="BG632" s="47">
        <f t="shared" si="139"/>
        <v>1</v>
      </c>
      <c r="BH632" s="47">
        <f t="shared" si="140"/>
        <v>1</v>
      </c>
      <c r="BI632" s="48">
        <f ca="1">IF(ISNA($BD632),1,OFFSET(NoteCommaRef!$E$3,$BD632,0))</f>
        <v>1</v>
      </c>
      <c r="BJ632" s="48">
        <f t="shared" si="141"/>
        <v>0.5</v>
      </c>
      <c r="BK632" s="48">
        <f t="shared" si="142"/>
        <v>1</v>
      </c>
      <c r="BL632" s="48">
        <f t="shared" si="143"/>
        <v>1</v>
      </c>
      <c r="BM632" s="48">
        <f ca="1">IF(ISNA($BE632),1,OFFSET(NoteCommaRef!$K$3,$BE632,0))</f>
        <v>1</v>
      </c>
      <c r="BN632" s="48">
        <f ca="1">IF(ISNA($BF632),1,OFFSET(NoteCommaRef!$K$3,$BF632,0))</f>
        <v>1</v>
      </c>
    </row>
    <row r="633" spans="3:66" x14ac:dyDescent="0.2">
      <c r="C633" s="1" t="str">
        <f t="shared" si="96"/>
        <v/>
      </c>
      <c r="D633" s="1">
        <f t="shared" si="97"/>
        <v>2</v>
      </c>
      <c r="E633" s="1">
        <f t="shared" si="150"/>
        <v>2</v>
      </c>
      <c r="F633" s="32" t="str">
        <f t="shared" si="151"/>
        <v/>
      </c>
      <c r="G633" s="1" t="str">
        <f t="shared" si="152"/>
        <v/>
      </c>
      <c r="H633" s="1" t="str">
        <f t="shared" si="153"/>
        <v/>
      </c>
      <c r="I633" s="1">
        <f t="shared" si="154"/>
        <v>1</v>
      </c>
      <c r="J633" s="1" t="str">
        <f t="shared" si="155"/>
        <v/>
      </c>
      <c r="K633" s="1" t="str">
        <f t="shared" si="156"/>
        <v/>
      </c>
      <c r="L633" s="1">
        <f ca="1">IF(COUNTBLANK($D633),"",IF(COUNTBLANK($AG633),OFFSET(ChannelSetup!$E$4,0,$D633-1),$AG633))</f>
        <v>0</v>
      </c>
      <c r="M633" s="1" t="str">
        <f t="shared" si="157"/>
        <v/>
      </c>
      <c r="O633" s="32">
        <f t="shared" si="98"/>
        <v>6</v>
      </c>
      <c r="P633" s="32">
        <f t="shared" si="99"/>
        <v>3.5</v>
      </c>
      <c r="Q633" s="32">
        <f t="shared" si="100"/>
        <v>2</v>
      </c>
      <c r="R633" s="32">
        <f t="shared" si="101"/>
        <v>2</v>
      </c>
      <c r="S633" s="32">
        <f t="shared" si="102"/>
        <v>2</v>
      </c>
      <c r="T633" s="32">
        <f t="shared" si="103"/>
        <v>2</v>
      </c>
      <c r="U633" s="32">
        <f t="shared" si="104"/>
        <v>2</v>
      </c>
      <c r="V633" s="32">
        <f t="shared" si="105"/>
        <v>3</v>
      </c>
      <c r="W633" s="32">
        <f t="shared" si="106"/>
        <v>2</v>
      </c>
      <c r="X633" s="32">
        <f t="shared" si="107"/>
        <v>2</v>
      </c>
      <c r="Y633" s="32">
        <f t="shared" si="108"/>
        <v>2</v>
      </c>
      <c r="Z633" s="32">
        <f t="shared" si="109"/>
        <v>2</v>
      </c>
      <c r="AB633" s="66"/>
      <c r="AC633" s="51">
        <v>2</v>
      </c>
      <c r="AD633" s="51">
        <v>2</v>
      </c>
      <c r="AE633" s="63" t="s">
        <v>58</v>
      </c>
      <c r="AF633" s="64"/>
      <c r="AG633" s="63"/>
      <c r="AH633" s="64"/>
      <c r="AI633" s="63"/>
      <c r="AJ633" s="64"/>
      <c r="AK633" s="62"/>
      <c r="AL633" s="62"/>
      <c r="AM633" s="51"/>
      <c r="AN633" s="91">
        <f>V631</f>
        <v>3</v>
      </c>
      <c r="AP633" s="39" t="str">
        <f t="shared" si="118"/>
        <v/>
      </c>
      <c r="AQ633" s="49" t="str">
        <f t="shared" si="119"/>
        <v>X</v>
      </c>
      <c r="AR633" s="41">
        <f t="shared" ca="1" si="144"/>
        <v>256</v>
      </c>
      <c r="AS633" s="40">
        <f t="shared" ca="1" si="138"/>
        <v>1</v>
      </c>
      <c r="AT633" s="41">
        <f t="shared" ca="1" si="122"/>
        <v>0</v>
      </c>
      <c r="AU633" s="41">
        <f t="shared" ca="1" si="123"/>
        <v>0</v>
      </c>
      <c r="AV633" s="42">
        <f t="shared" ca="1" si="124"/>
        <v>1</v>
      </c>
      <c r="AW633" s="47" t="str">
        <f t="shared" si="125"/>
        <v>X</v>
      </c>
      <c r="AX633" s="47" t="e">
        <f t="shared" si="126"/>
        <v>#VALUE!</v>
      </c>
      <c r="AY633" s="47">
        <f t="shared" si="145"/>
        <v>0</v>
      </c>
      <c r="AZ633" s="47">
        <f t="shared" si="146"/>
        <v>0</v>
      </c>
      <c r="BA633" s="47" t="e">
        <f t="shared" si="147"/>
        <v>#VALUE!</v>
      </c>
      <c r="BB633" s="47" t="e">
        <f t="shared" si="148"/>
        <v>#VALUE!</v>
      </c>
      <c r="BC633" s="47" t="e">
        <f t="shared" si="149"/>
        <v>#VALUE!</v>
      </c>
      <c r="BD633" s="47" t="e">
        <f>MATCH($AW633,NoteCommaRef!$B$4:$B$10,0)</f>
        <v>#N/A</v>
      </c>
      <c r="BE633" s="47">
        <f>MATCH($BG633,NoteCommaRef!$H$4:$H$1000,0)</f>
        <v>10</v>
      </c>
      <c r="BF633" s="47">
        <f>MATCH($BH633,NoteCommaRef!$H$4:$H$1000,0)</f>
        <v>10</v>
      </c>
      <c r="BG633" s="47">
        <f t="shared" si="139"/>
        <v>1</v>
      </c>
      <c r="BH633" s="47">
        <f t="shared" si="140"/>
        <v>1</v>
      </c>
      <c r="BI633" s="48">
        <f ca="1">IF(ISNA($BD633),1,OFFSET(NoteCommaRef!$E$3,$BD633,0))</f>
        <v>1</v>
      </c>
      <c r="BJ633" s="48">
        <f t="shared" si="141"/>
        <v>1</v>
      </c>
      <c r="BK633" s="48">
        <f t="shared" si="142"/>
        <v>1</v>
      </c>
      <c r="BL633" s="48">
        <f t="shared" si="143"/>
        <v>1</v>
      </c>
      <c r="BM633" s="48">
        <f ca="1">IF(ISNA($BE633),1,OFFSET(NoteCommaRef!$K$3,$BE633,0))</f>
        <v>1</v>
      </c>
      <c r="BN633" s="48">
        <f ca="1">IF(ISNA($BF633),1,OFFSET(NoteCommaRef!$K$3,$BF633,0))</f>
        <v>1</v>
      </c>
    </row>
    <row r="634" spans="3:66" x14ac:dyDescent="0.2">
      <c r="C634" s="1" t="str">
        <f t="shared" si="96"/>
        <v/>
      </c>
      <c r="D634" s="1">
        <f t="shared" si="97"/>
        <v>2</v>
      </c>
      <c r="E634" s="1">
        <f t="shared" si="150"/>
        <v>2</v>
      </c>
      <c r="F634" s="32">
        <f t="shared" ca="1" si="151"/>
        <v>192</v>
      </c>
      <c r="G634" s="1" t="str">
        <f t="shared" si="152"/>
        <v/>
      </c>
      <c r="H634" s="1" t="str">
        <f t="shared" si="153"/>
        <v/>
      </c>
      <c r="I634" s="1">
        <f t="shared" si="154"/>
        <v>1</v>
      </c>
      <c r="J634" s="1" t="str">
        <f t="shared" si="155"/>
        <v/>
      </c>
      <c r="K634" s="1" t="str">
        <f t="shared" si="156"/>
        <v/>
      </c>
      <c r="L634" s="1">
        <f ca="1">IF(COUNTBLANK($D634),"",IF(COUNTBLANK($AG634),OFFSET(ChannelSetup!$E$4,0,$D634-1),$AG634))</f>
        <v>0</v>
      </c>
      <c r="M634" s="1" t="str">
        <f t="shared" si="157"/>
        <v/>
      </c>
      <c r="O634" s="32">
        <f t="shared" si="98"/>
        <v>6</v>
      </c>
      <c r="P634" s="32">
        <f t="shared" si="99"/>
        <v>3.75</v>
      </c>
      <c r="Q634" s="32">
        <f t="shared" si="100"/>
        <v>2</v>
      </c>
      <c r="R634" s="32">
        <f t="shared" si="101"/>
        <v>2</v>
      </c>
      <c r="S634" s="32">
        <f t="shared" si="102"/>
        <v>2</v>
      </c>
      <c r="T634" s="32">
        <f t="shared" si="103"/>
        <v>2</v>
      </c>
      <c r="U634" s="32">
        <f t="shared" si="104"/>
        <v>2</v>
      </c>
      <c r="V634" s="32">
        <f t="shared" si="105"/>
        <v>3</v>
      </c>
      <c r="W634" s="32">
        <f t="shared" si="106"/>
        <v>2</v>
      </c>
      <c r="X634" s="32">
        <f t="shared" si="107"/>
        <v>2</v>
      </c>
      <c r="Y634" s="32">
        <f t="shared" si="108"/>
        <v>2</v>
      </c>
      <c r="Z634" s="32">
        <f t="shared" si="109"/>
        <v>2</v>
      </c>
      <c r="AB634" s="66"/>
      <c r="AC634" s="51">
        <v>2</v>
      </c>
      <c r="AD634" s="51">
        <v>2</v>
      </c>
      <c r="AE634" s="63" t="s">
        <v>295</v>
      </c>
      <c r="AF634" s="64"/>
      <c r="AG634" s="63"/>
      <c r="AH634" s="64"/>
      <c r="AI634" s="63"/>
      <c r="AJ634" s="64"/>
      <c r="AK634" s="62"/>
      <c r="AL634" s="62"/>
      <c r="AM634" s="51"/>
      <c r="AP634" s="39" t="str">
        <f t="shared" si="118"/>
        <v/>
      </c>
      <c r="AQ634" s="49" t="str">
        <f t="shared" si="119"/>
        <v>G3</v>
      </c>
      <c r="AR634" s="41">
        <f t="shared" ca="1" si="144"/>
        <v>192</v>
      </c>
      <c r="AS634" s="40">
        <f t="shared" ca="1" si="138"/>
        <v>0.75</v>
      </c>
      <c r="AT634" s="41">
        <f t="shared" ca="1" si="122"/>
        <v>-498.04499913461257</v>
      </c>
      <c r="AU634" s="41">
        <f t="shared" ca="1" si="123"/>
        <v>701.95500086538743</v>
      </c>
      <c r="AV634" s="42">
        <f t="shared" ca="1" si="124"/>
        <v>0.75</v>
      </c>
      <c r="AW634" s="47" t="str">
        <f t="shared" si="125"/>
        <v>G</v>
      </c>
      <c r="AX634" s="47">
        <f t="shared" si="126"/>
        <v>-1</v>
      </c>
      <c r="AY634" s="47">
        <f t="shared" si="145"/>
        <v>0</v>
      </c>
      <c r="AZ634" s="47">
        <f t="shared" si="146"/>
        <v>0</v>
      </c>
      <c r="BA634" s="47" t="e">
        <f t="shared" si="147"/>
        <v>#VALUE!</v>
      </c>
      <c r="BB634" s="47" t="e">
        <f t="shared" si="148"/>
        <v>#VALUE!</v>
      </c>
      <c r="BC634" s="47" t="e">
        <f t="shared" si="149"/>
        <v>#VALUE!</v>
      </c>
      <c r="BD634" s="47">
        <f>MATCH($AW634,NoteCommaRef!$B$4:$B$10,0)</f>
        <v>3</v>
      </c>
      <c r="BE634" s="47">
        <f>MATCH($BG634,NoteCommaRef!$H$4:$H$1000,0)</f>
        <v>10</v>
      </c>
      <c r="BF634" s="47">
        <f>MATCH($BH634,NoteCommaRef!$H$4:$H$1000,0)</f>
        <v>10</v>
      </c>
      <c r="BG634" s="47">
        <f t="shared" si="139"/>
        <v>1</v>
      </c>
      <c r="BH634" s="47">
        <f t="shared" si="140"/>
        <v>1</v>
      </c>
      <c r="BI634" s="48">
        <f ca="1">IF(ISNA($BD634),1,OFFSET(NoteCommaRef!$E$3,$BD634,0))</f>
        <v>1.5</v>
      </c>
      <c r="BJ634" s="48">
        <f t="shared" si="141"/>
        <v>0.5</v>
      </c>
      <c r="BK634" s="48">
        <f t="shared" si="142"/>
        <v>1</v>
      </c>
      <c r="BL634" s="48">
        <f t="shared" si="143"/>
        <v>1</v>
      </c>
      <c r="BM634" s="48">
        <f ca="1">IF(ISNA($BE634),1,OFFSET(NoteCommaRef!$K$3,$BE634,0))</f>
        <v>1</v>
      </c>
      <c r="BN634" s="48">
        <f ca="1">IF(ISNA($BF634),1,OFFSET(NoteCommaRef!$K$3,$BF634,0))</f>
        <v>1</v>
      </c>
    </row>
    <row r="635" spans="3:66" x14ac:dyDescent="0.2">
      <c r="C635" s="1" t="str">
        <f t="shared" si="96"/>
        <v/>
      </c>
      <c r="D635" s="1">
        <f t="shared" si="97"/>
        <v>2</v>
      </c>
      <c r="E635" s="1">
        <f t="shared" si="150"/>
        <v>2</v>
      </c>
      <c r="F635" s="32" t="str">
        <f t="shared" si="151"/>
        <v/>
      </c>
      <c r="G635" s="1" t="str">
        <f t="shared" si="152"/>
        <v/>
      </c>
      <c r="H635" s="1" t="str">
        <f t="shared" si="153"/>
        <v/>
      </c>
      <c r="I635" s="1">
        <f t="shared" si="154"/>
        <v>1</v>
      </c>
      <c r="J635" s="1" t="str">
        <f t="shared" si="155"/>
        <v/>
      </c>
      <c r="K635" s="1" t="str">
        <f t="shared" si="156"/>
        <v/>
      </c>
      <c r="L635" s="1">
        <f ca="1">IF(COUNTBLANK($D635),"",IF(COUNTBLANK($AG635),OFFSET(ChannelSetup!$E$4,0,$D635-1),$AG635))</f>
        <v>0</v>
      </c>
      <c r="M635" s="1" t="str">
        <f t="shared" si="157"/>
        <v/>
      </c>
      <c r="O635" s="32">
        <f t="shared" si="98"/>
        <v>6</v>
      </c>
      <c r="P635" s="32">
        <f t="shared" si="99"/>
        <v>4</v>
      </c>
      <c r="Q635" s="32">
        <f t="shared" si="100"/>
        <v>2</v>
      </c>
      <c r="R635" s="32">
        <f t="shared" si="101"/>
        <v>2</v>
      </c>
      <c r="S635" s="32">
        <f t="shared" si="102"/>
        <v>2</v>
      </c>
      <c r="T635" s="32">
        <f t="shared" si="103"/>
        <v>2</v>
      </c>
      <c r="U635" s="32">
        <f t="shared" si="104"/>
        <v>2</v>
      </c>
      <c r="V635" s="32">
        <f t="shared" si="105"/>
        <v>3</v>
      </c>
      <c r="W635" s="32">
        <f t="shared" si="106"/>
        <v>2</v>
      </c>
      <c r="X635" s="32">
        <f t="shared" si="107"/>
        <v>2</v>
      </c>
      <c r="Y635" s="32">
        <f t="shared" si="108"/>
        <v>2</v>
      </c>
      <c r="Z635" s="32">
        <f t="shared" si="109"/>
        <v>2</v>
      </c>
      <c r="AB635" s="66"/>
      <c r="AC635" s="51">
        <v>2</v>
      </c>
      <c r="AD635" s="51">
        <v>2</v>
      </c>
      <c r="AE635" s="63" t="s">
        <v>58</v>
      </c>
      <c r="AF635" s="64"/>
      <c r="AG635" s="63"/>
      <c r="AH635" s="64"/>
      <c r="AI635" s="63"/>
      <c r="AJ635" s="64"/>
      <c r="AK635" s="62"/>
      <c r="AL635" s="62"/>
      <c r="AM635" s="51"/>
      <c r="AP635" s="39" t="str">
        <f t="shared" si="118"/>
        <v/>
      </c>
      <c r="AQ635" s="49" t="str">
        <f t="shared" si="119"/>
        <v>X</v>
      </c>
      <c r="AR635" s="41">
        <f t="shared" ca="1" si="144"/>
        <v>256</v>
      </c>
      <c r="AS635" s="40">
        <f t="shared" ca="1" si="138"/>
        <v>1</v>
      </c>
      <c r="AT635" s="41">
        <f t="shared" ca="1" si="122"/>
        <v>0</v>
      </c>
      <c r="AU635" s="41">
        <f t="shared" ca="1" si="123"/>
        <v>0</v>
      </c>
      <c r="AV635" s="42">
        <f t="shared" ca="1" si="124"/>
        <v>1</v>
      </c>
      <c r="AW635" s="47" t="str">
        <f t="shared" si="125"/>
        <v>X</v>
      </c>
      <c r="AX635" s="47" t="e">
        <f t="shared" si="126"/>
        <v>#VALUE!</v>
      </c>
      <c r="AY635" s="47">
        <f t="shared" si="145"/>
        <v>0</v>
      </c>
      <c r="AZ635" s="47">
        <f t="shared" si="146"/>
        <v>0</v>
      </c>
      <c r="BA635" s="47" t="e">
        <f t="shared" si="147"/>
        <v>#VALUE!</v>
      </c>
      <c r="BB635" s="47" t="e">
        <f t="shared" si="148"/>
        <v>#VALUE!</v>
      </c>
      <c r="BC635" s="47" t="e">
        <f t="shared" si="149"/>
        <v>#VALUE!</v>
      </c>
      <c r="BD635" s="47" t="e">
        <f>MATCH($AW635,NoteCommaRef!$B$4:$B$10,0)</f>
        <v>#N/A</v>
      </c>
      <c r="BE635" s="47">
        <f>MATCH($BG635,NoteCommaRef!$H$4:$H$1000,0)</f>
        <v>10</v>
      </c>
      <c r="BF635" s="47">
        <f>MATCH($BH635,NoteCommaRef!$H$4:$H$1000,0)</f>
        <v>10</v>
      </c>
      <c r="BG635" s="47">
        <f t="shared" si="139"/>
        <v>1</v>
      </c>
      <c r="BH635" s="47">
        <f t="shared" si="140"/>
        <v>1</v>
      </c>
      <c r="BI635" s="48">
        <f ca="1">IF(ISNA($BD635),1,OFFSET(NoteCommaRef!$E$3,$BD635,0))</f>
        <v>1</v>
      </c>
      <c r="BJ635" s="48">
        <f t="shared" si="141"/>
        <v>1</v>
      </c>
      <c r="BK635" s="48">
        <f t="shared" si="142"/>
        <v>1</v>
      </c>
      <c r="BL635" s="48">
        <f t="shared" si="143"/>
        <v>1</v>
      </c>
      <c r="BM635" s="48">
        <f ca="1">IF(ISNA($BE635),1,OFFSET(NoteCommaRef!$K$3,$BE635,0))</f>
        <v>1</v>
      </c>
      <c r="BN635" s="48">
        <f ca="1">IF(ISNA($BF635),1,OFFSET(NoteCommaRef!$K$3,$BF635,0))</f>
        <v>1</v>
      </c>
    </row>
    <row r="636" spans="3:66" x14ac:dyDescent="0.2">
      <c r="C636" s="1" t="str">
        <f t="shared" si="96"/>
        <v/>
      </c>
      <c r="D636" s="1" t="str">
        <f t="shared" si="97"/>
        <v/>
      </c>
      <c r="E636" s="1" t="str">
        <f t="shared" si="150"/>
        <v/>
      </c>
      <c r="F636" s="32" t="str">
        <f t="shared" si="151"/>
        <v/>
      </c>
      <c r="G636" s="1" t="str">
        <f t="shared" si="152"/>
        <v/>
      </c>
      <c r="H636" s="1" t="str">
        <f t="shared" si="153"/>
        <v/>
      </c>
      <c r="I636" s="1" t="str">
        <f t="shared" si="154"/>
        <v/>
      </c>
      <c r="J636" s="1" t="str">
        <f t="shared" si="155"/>
        <v/>
      </c>
      <c r="K636" s="1" t="str">
        <f t="shared" si="156"/>
        <v/>
      </c>
      <c r="L636" s="1" t="str">
        <f ca="1">IF(COUNTBLANK($D636),"",IF(COUNTBLANK($AG636),OFFSET(ChannelSetup!$E$4,0,$D636-1),$AG636))</f>
        <v/>
      </c>
      <c r="M636" s="1" t="str">
        <f t="shared" si="157"/>
        <v/>
      </c>
      <c r="O636" s="32">
        <f t="shared" si="98"/>
        <v>6</v>
      </c>
      <c r="P636" s="32">
        <f t="shared" si="99"/>
        <v>4</v>
      </c>
      <c r="Q636" s="32">
        <f t="shared" si="100"/>
        <v>2</v>
      </c>
      <c r="R636" s="32">
        <f t="shared" si="101"/>
        <v>2</v>
      </c>
      <c r="S636" s="32">
        <f t="shared" si="102"/>
        <v>2</v>
      </c>
      <c r="T636" s="32">
        <f t="shared" si="103"/>
        <v>2</v>
      </c>
      <c r="U636" s="32">
        <f t="shared" si="104"/>
        <v>2</v>
      </c>
      <c r="V636" s="32">
        <f t="shared" si="105"/>
        <v>3</v>
      </c>
      <c r="W636" s="32">
        <f t="shared" si="106"/>
        <v>2</v>
      </c>
      <c r="X636" s="32">
        <f t="shared" si="107"/>
        <v>2</v>
      </c>
      <c r="Y636" s="32">
        <f t="shared" si="108"/>
        <v>2</v>
      </c>
      <c r="Z636" s="32">
        <f t="shared" si="109"/>
        <v>2</v>
      </c>
      <c r="AB636" s="66"/>
      <c r="AC636" s="51"/>
      <c r="AD636" s="51"/>
      <c r="AE636" s="63"/>
      <c r="AF636" s="64"/>
      <c r="AG636" s="63"/>
      <c r="AH636" s="64"/>
      <c r="AI636" s="63"/>
      <c r="AJ636" s="64"/>
      <c r="AK636" s="62"/>
      <c r="AL636" s="62"/>
      <c r="AM636" s="51"/>
      <c r="AP636" s="39" t="str">
        <f t="shared" si="118"/>
        <v/>
      </c>
      <c r="AQ636" s="49" t="str">
        <f t="shared" si="119"/>
        <v/>
      </c>
      <c r="AR636" s="41">
        <f t="shared" ca="1" si="144"/>
        <v>256</v>
      </c>
      <c r="AS636" s="40">
        <f t="shared" ca="1" si="138"/>
        <v>1</v>
      </c>
      <c r="AT636" s="41">
        <f t="shared" ca="1" si="122"/>
        <v>0</v>
      </c>
      <c r="AU636" s="41">
        <f t="shared" ca="1" si="123"/>
        <v>0</v>
      </c>
      <c r="AV636" s="42">
        <f t="shared" ca="1" si="124"/>
        <v>1</v>
      </c>
      <c r="AW636" s="47" t="str">
        <f t="shared" si="125"/>
        <v/>
      </c>
      <c r="AX636" s="47" t="e">
        <f t="shared" si="126"/>
        <v>#VALUE!</v>
      </c>
      <c r="AY636" s="47">
        <f t="shared" si="145"/>
        <v>0</v>
      </c>
      <c r="AZ636" s="47">
        <f t="shared" si="146"/>
        <v>0</v>
      </c>
      <c r="BA636" s="47" t="e">
        <f t="shared" si="147"/>
        <v>#VALUE!</v>
      </c>
      <c r="BB636" s="47" t="e">
        <f t="shared" si="148"/>
        <v>#VALUE!</v>
      </c>
      <c r="BC636" s="47" t="e">
        <f t="shared" si="149"/>
        <v>#VALUE!</v>
      </c>
      <c r="BD636" s="47" t="e">
        <f>MATCH($AW636,NoteCommaRef!$B$4:$B$10,0)</f>
        <v>#N/A</v>
      </c>
      <c r="BE636" s="47">
        <f>MATCH($BG636,NoteCommaRef!$H$4:$H$1000,0)</f>
        <v>10</v>
      </c>
      <c r="BF636" s="47">
        <f>MATCH($BH636,NoteCommaRef!$H$4:$H$1000,0)</f>
        <v>10</v>
      </c>
      <c r="BG636" s="47">
        <f t="shared" si="139"/>
        <v>1</v>
      </c>
      <c r="BH636" s="47">
        <f t="shared" si="140"/>
        <v>1</v>
      </c>
      <c r="BI636" s="48">
        <f ca="1">IF(ISNA($BD636),1,OFFSET(NoteCommaRef!$E$3,$BD636,0))</f>
        <v>1</v>
      </c>
      <c r="BJ636" s="48">
        <f t="shared" si="141"/>
        <v>1</v>
      </c>
      <c r="BK636" s="48">
        <f t="shared" si="142"/>
        <v>1</v>
      </c>
      <c r="BL636" s="48">
        <f t="shared" si="143"/>
        <v>1</v>
      </c>
      <c r="BM636" s="48">
        <f ca="1">IF(ISNA($BE636),1,OFFSET(NoteCommaRef!$K$3,$BE636,0))</f>
        <v>1</v>
      </c>
      <c r="BN636" s="48">
        <f ca="1">IF(ISNA($BF636),1,OFFSET(NoteCommaRef!$K$3,$BF636,0))</f>
        <v>1</v>
      </c>
    </row>
    <row r="637" spans="3:66" x14ac:dyDescent="0.2">
      <c r="C637" s="1" t="str">
        <f t="shared" si="96"/>
        <v/>
      </c>
      <c r="D637" s="1">
        <f t="shared" si="97"/>
        <v>8</v>
      </c>
      <c r="E637" s="1">
        <f t="shared" si="150"/>
        <v>1</v>
      </c>
      <c r="F637" s="32" t="str">
        <f t="shared" si="151"/>
        <v/>
      </c>
      <c r="G637" s="1" t="str">
        <f t="shared" si="152"/>
        <v/>
      </c>
      <c r="H637" s="1" t="str">
        <f t="shared" si="153"/>
        <v/>
      </c>
      <c r="I637" s="1">
        <f t="shared" si="154"/>
        <v>1</v>
      </c>
      <c r="J637" s="1" t="str">
        <f t="shared" si="155"/>
        <v/>
      </c>
      <c r="K637" s="1" t="str">
        <f t="shared" si="156"/>
        <v/>
      </c>
      <c r="L637" s="1">
        <f ca="1">IF(COUNTBLANK($D637),"",IF(COUNTBLANK($AG637),OFFSET(ChannelSetup!$E$4,0,$D637-1),$AG637))</f>
        <v>0</v>
      </c>
      <c r="M637" s="1" t="str">
        <f t="shared" si="157"/>
        <v/>
      </c>
      <c r="O637" s="32">
        <f t="shared" si="98"/>
        <v>6</v>
      </c>
      <c r="P637" s="32">
        <f t="shared" si="99"/>
        <v>4</v>
      </c>
      <c r="Q637" s="32">
        <f t="shared" si="100"/>
        <v>2</v>
      </c>
      <c r="R637" s="32">
        <f t="shared" si="101"/>
        <v>2</v>
      </c>
      <c r="S637" s="32">
        <f t="shared" si="102"/>
        <v>2</v>
      </c>
      <c r="T637" s="32">
        <f t="shared" si="103"/>
        <v>2</v>
      </c>
      <c r="U637" s="32">
        <f t="shared" si="104"/>
        <v>2</v>
      </c>
      <c r="V637" s="32">
        <f t="shared" si="105"/>
        <v>3.125</v>
      </c>
      <c r="W637" s="32">
        <f t="shared" si="106"/>
        <v>2</v>
      </c>
      <c r="X637" s="32">
        <f t="shared" si="107"/>
        <v>2</v>
      </c>
      <c r="Y637" s="32">
        <f t="shared" si="108"/>
        <v>2</v>
      </c>
      <c r="Z637" s="32">
        <f t="shared" si="109"/>
        <v>2</v>
      </c>
      <c r="AB637" s="66"/>
      <c r="AC637" s="51">
        <v>8</v>
      </c>
      <c r="AD637" s="51">
        <v>1</v>
      </c>
      <c r="AE637" s="63" t="s">
        <v>58</v>
      </c>
      <c r="AF637" s="64"/>
      <c r="AG637" s="63"/>
      <c r="AH637" s="64"/>
      <c r="AI637" s="63"/>
      <c r="AJ637" s="64"/>
      <c r="AK637" s="62"/>
      <c r="AL637" s="62"/>
      <c r="AM637" s="51"/>
      <c r="AP637" s="39" t="str">
        <f t="shared" si="118"/>
        <v/>
      </c>
      <c r="AQ637" s="49" t="str">
        <f t="shared" si="119"/>
        <v>X</v>
      </c>
      <c r="AR637" s="41">
        <f t="shared" ca="1" si="144"/>
        <v>256</v>
      </c>
      <c r="AS637" s="40">
        <f t="shared" ca="1" si="138"/>
        <v>1</v>
      </c>
      <c r="AT637" s="41">
        <f t="shared" ca="1" si="122"/>
        <v>0</v>
      </c>
      <c r="AU637" s="41">
        <f t="shared" ca="1" si="123"/>
        <v>0</v>
      </c>
      <c r="AV637" s="42">
        <f t="shared" ca="1" si="124"/>
        <v>1</v>
      </c>
      <c r="AW637" s="47" t="str">
        <f t="shared" si="125"/>
        <v>X</v>
      </c>
      <c r="AX637" s="47" t="e">
        <f t="shared" si="126"/>
        <v>#VALUE!</v>
      </c>
      <c r="AY637" s="47">
        <f t="shared" si="145"/>
        <v>0</v>
      </c>
      <c r="AZ637" s="47">
        <f t="shared" si="146"/>
        <v>0</v>
      </c>
      <c r="BA637" s="47" t="e">
        <f t="shared" si="147"/>
        <v>#VALUE!</v>
      </c>
      <c r="BB637" s="47" t="e">
        <f t="shared" si="148"/>
        <v>#VALUE!</v>
      </c>
      <c r="BC637" s="47" t="e">
        <f t="shared" si="149"/>
        <v>#VALUE!</v>
      </c>
      <c r="BD637" s="47" t="e">
        <f>MATCH($AW637,NoteCommaRef!$B$4:$B$10,0)</f>
        <v>#N/A</v>
      </c>
      <c r="BE637" s="47">
        <f>MATCH($BG637,NoteCommaRef!$H$4:$H$1000,0)</f>
        <v>10</v>
      </c>
      <c r="BF637" s="47">
        <f>MATCH($BH637,NoteCommaRef!$H$4:$H$1000,0)</f>
        <v>10</v>
      </c>
      <c r="BG637" s="47">
        <f t="shared" si="139"/>
        <v>1</v>
      </c>
      <c r="BH637" s="47">
        <f t="shared" si="140"/>
        <v>1</v>
      </c>
      <c r="BI637" s="48">
        <f ca="1">IF(ISNA($BD637),1,OFFSET(NoteCommaRef!$E$3,$BD637,0))</f>
        <v>1</v>
      </c>
      <c r="BJ637" s="48">
        <f t="shared" si="141"/>
        <v>1</v>
      </c>
      <c r="BK637" s="48">
        <f t="shared" si="142"/>
        <v>1</v>
      </c>
      <c r="BL637" s="48">
        <f t="shared" si="143"/>
        <v>1</v>
      </c>
      <c r="BM637" s="48">
        <f ca="1">IF(ISNA($BE637),1,OFFSET(NoteCommaRef!$K$3,$BE637,0))</f>
        <v>1</v>
      </c>
      <c r="BN637" s="48">
        <f ca="1">IF(ISNA($BF637),1,OFFSET(NoteCommaRef!$K$3,$BF637,0))</f>
        <v>1</v>
      </c>
    </row>
    <row r="638" spans="3:66" x14ac:dyDescent="0.2">
      <c r="C638" s="1" t="str">
        <f t="shared" si="96"/>
        <v/>
      </c>
      <c r="D638" s="1">
        <f t="shared" si="97"/>
        <v>8</v>
      </c>
      <c r="E638" s="1">
        <f t="shared" si="150"/>
        <v>1</v>
      </c>
      <c r="F638" s="32">
        <f t="shared" ca="1" si="151"/>
        <v>512</v>
      </c>
      <c r="G638" s="1" t="str">
        <f t="shared" si="152"/>
        <v/>
      </c>
      <c r="H638" s="1" t="str">
        <f t="shared" si="153"/>
        <v/>
      </c>
      <c r="I638" s="1">
        <f t="shared" si="154"/>
        <v>1</v>
      </c>
      <c r="J638" s="1" t="str">
        <f t="shared" si="155"/>
        <v/>
      </c>
      <c r="K638" s="1" t="str">
        <f t="shared" si="156"/>
        <v/>
      </c>
      <c r="L638" s="1">
        <f ca="1">IF(COUNTBLANK($D638),"",IF(COUNTBLANK($AG638),OFFSET(ChannelSetup!$E$4,0,$D638-1),$AG638))</f>
        <v>0</v>
      </c>
      <c r="M638" s="1" t="str">
        <f t="shared" si="157"/>
        <v/>
      </c>
      <c r="O638" s="32">
        <f t="shared" si="98"/>
        <v>6</v>
      </c>
      <c r="P638" s="32">
        <f t="shared" si="99"/>
        <v>4</v>
      </c>
      <c r="Q638" s="32">
        <f t="shared" si="100"/>
        <v>2</v>
      </c>
      <c r="R638" s="32">
        <f t="shared" si="101"/>
        <v>2</v>
      </c>
      <c r="S638" s="32">
        <f t="shared" si="102"/>
        <v>2</v>
      </c>
      <c r="T638" s="32">
        <f t="shared" si="103"/>
        <v>2</v>
      </c>
      <c r="U638" s="32">
        <f t="shared" si="104"/>
        <v>2</v>
      </c>
      <c r="V638" s="32">
        <f t="shared" si="105"/>
        <v>3.25</v>
      </c>
      <c r="W638" s="32">
        <f t="shared" si="106"/>
        <v>2</v>
      </c>
      <c r="X638" s="32">
        <f t="shared" si="107"/>
        <v>2</v>
      </c>
      <c r="Y638" s="32">
        <f t="shared" si="108"/>
        <v>2</v>
      </c>
      <c r="Z638" s="32">
        <f t="shared" si="109"/>
        <v>2</v>
      </c>
      <c r="AB638" s="66"/>
      <c r="AC638" s="51">
        <v>8</v>
      </c>
      <c r="AD638" s="51">
        <v>1</v>
      </c>
      <c r="AE638" s="63" t="s">
        <v>294</v>
      </c>
      <c r="AF638" s="64"/>
      <c r="AG638" s="63"/>
      <c r="AH638" s="64"/>
      <c r="AI638" s="63"/>
      <c r="AJ638" s="64"/>
      <c r="AK638" s="62"/>
      <c r="AL638" s="62"/>
      <c r="AM638" s="51"/>
      <c r="AN638" s="98">
        <f ca="1">48*AR638/AR$608</f>
        <v>48</v>
      </c>
      <c r="AP638" s="39" t="str">
        <f t="shared" si="118"/>
        <v/>
      </c>
      <c r="AQ638" s="49" t="str">
        <f t="shared" si="119"/>
        <v>C5</v>
      </c>
      <c r="AR638" s="41">
        <f t="shared" ca="1" si="144"/>
        <v>512</v>
      </c>
      <c r="AS638" s="40">
        <f t="shared" ca="1" si="138"/>
        <v>2</v>
      </c>
      <c r="AT638" s="41">
        <f t="shared" ca="1" si="122"/>
        <v>1200</v>
      </c>
      <c r="AU638" s="41">
        <f t="shared" ca="1" si="123"/>
        <v>0</v>
      </c>
      <c r="AV638" s="42">
        <f t="shared" ca="1" si="124"/>
        <v>2</v>
      </c>
      <c r="AW638" s="47" t="str">
        <f t="shared" si="125"/>
        <v>C</v>
      </c>
      <c r="AX638" s="47">
        <f t="shared" si="126"/>
        <v>1</v>
      </c>
      <c r="AY638" s="47">
        <f t="shared" si="145"/>
        <v>0</v>
      </c>
      <c r="AZ638" s="47">
        <f t="shared" si="146"/>
        <v>0</v>
      </c>
      <c r="BA638" s="47" t="e">
        <f t="shared" si="147"/>
        <v>#VALUE!</v>
      </c>
      <c r="BB638" s="47" t="e">
        <f t="shared" si="148"/>
        <v>#VALUE!</v>
      </c>
      <c r="BC638" s="47" t="e">
        <f t="shared" si="149"/>
        <v>#VALUE!</v>
      </c>
      <c r="BD638" s="47">
        <f>MATCH($AW638,NoteCommaRef!$B$4:$B$10,0)</f>
        <v>2</v>
      </c>
      <c r="BE638" s="47">
        <f>MATCH($BG638,NoteCommaRef!$H$4:$H$1000,0)</f>
        <v>10</v>
      </c>
      <c r="BF638" s="47">
        <f>MATCH($BH638,NoteCommaRef!$H$4:$H$1000,0)</f>
        <v>10</v>
      </c>
      <c r="BG638" s="47">
        <f t="shared" si="139"/>
        <v>1</v>
      </c>
      <c r="BH638" s="47">
        <f t="shared" si="140"/>
        <v>1</v>
      </c>
      <c r="BI638" s="48">
        <f ca="1">IF(ISNA($BD638),1,OFFSET(NoteCommaRef!$E$3,$BD638,0))</f>
        <v>1</v>
      </c>
      <c r="BJ638" s="48">
        <f t="shared" si="141"/>
        <v>2</v>
      </c>
      <c r="BK638" s="48">
        <f t="shared" si="142"/>
        <v>1</v>
      </c>
      <c r="BL638" s="48">
        <f t="shared" si="143"/>
        <v>1</v>
      </c>
      <c r="BM638" s="48">
        <f ca="1">IF(ISNA($BE638),1,OFFSET(NoteCommaRef!$K$3,$BE638,0))</f>
        <v>1</v>
      </c>
      <c r="BN638" s="48">
        <f ca="1">IF(ISNA($BF638),1,OFFSET(NoteCommaRef!$K$3,$BF638,0))</f>
        <v>1</v>
      </c>
    </row>
    <row r="639" spans="3:66" x14ac:dyDescent="0.2">
      <c r="C639" s="1" t="str">
        <f t="shared" ref="C639:C702" si="158">IF(COUNTBLANK($AM639),"",$AM639)</f>
        <v/>
      </c>
      <c r="D639" s="1">
        <f t="shared" ref="D639:D702" si="159">IF(COUNTBLANK($AC639),"",$AC639)</f>
        <v>8</v>
      </c>
      <c r="E639" s="1">
        <f t="shared" si="150"/>
        <v>1</v>
      </c>
      <c r="F639" s="32">
        <f t="shared" ca="1" si="151"/>
        <v>480</v>
      </c>
      <c r="G639" s="1" t="str">
        <f t="shared" si="152"/>
        <v/>
      </c>
      <c r="H639" s="1" t="str">
        <f t="shared" si="153"/>
        <v/>
      </c>
      <c r="I639" s="1">
        <f t="shared" si="154"/>
        <v>1</v>
      </c>
      <c r="J639" s="1" t="str">
        <f t="shared" si="155"/>
        <v/>
      </c>
      <c r="K639" s="1" t="str">
        <f t="shared" si="156"/>
        <v/>
      </c>
      <c r="L639" s="1">
        <f ca="1">IF(COUNTBLANK($D639),"",IF(COUNTBLANK($AG639),OFFSET(ChannelSetup!$E$4,0,$D639-1),$AG639))</f>
        <v>0</v>
      </c>
      <c r="M639" s="1" t="str">
        <f t="shared" si="157"/>
        <v/>
      </c>
      <c r="O639" s="32">
        <f t="shared" si="98"/>
        <v>6</v>
      </c>
      <c r="P639" s="32">
        <f t="shared" si="99"/>
        <v>4</v>
      </c>
      <c r="Q639" s="32">
        <f t="shared" si="100"/>
        <v>2</v>
      </c>
      <c r="R639" s="32">
        <f t="shared" si="101"/>
        <v>2</v>
      </c>
      <c r="S639" s="32">
        <f t="shared" si="102"/>
        <v>2</v>
      </c>
      <c r="T639" s="32">
        <f t="shared" si="103"/>
        <v>2</v>
      </c>
      <c r="U639" s="32">
        <f t="shared" si="104"/>
        <v>2</v>
      </c>
      <c r="V639" s="32">
        <f t="shared" si="105"/>
        <v>3.375</v>
      </c>
      <c r="W639" s="32">
        <f t="shared" si="106"/>
        <v>2</v>
      </c>
      <c r="X639" s="32">
        <f t="shared" si="107"/>
        <v>2</v>
      </c>
      <c r="Y639" s="32">
        <f t="shared" si="108"/>
        <v>2</v>
      </c>
      <c r="Z639" s="32">
        <f t="shared" si="109"/>
        <v>2</v>
      </c>
      <c r="AB639" s="66"/>
      <c r="AC639" s="51">
        <v>8</v>
      </c>
      <c r="AD639" s="51">
        <v>1</v>
      </c>
      <c r="AE639" s="63" t="s">
        <v>331</v>
      </c>
      <c r="AF639" s="64"/>
      <c r="AG639" s="63"/>
      <c r="AH639" s="64"/>
      <c r="AI639" s="63"/>
      <c r="AJ639" s="64"/>
      <c r="AK639" s="62"/>
      <c r="AL639" s="62"/>
      <c r="AM639" s="51"/>
      <c r="AN639" s="98">
        <f t="shared" ref="AN639:AN645" ca="1" si="160">48*AR639/AR$608</f>
        <v>45</v>
      </c>
      <c r="AP639" s="39" t="str">
        <f t="shared" si="118"/>
        <v/>
      </c>
      <c r="AQ639" s="49" t="str">
        <f t="shared" si="119"/>
        <v>B'4</v>
      </c>
      <c r="AR639" s="41">
        <f t="shared" ca="1" si="144"/>
        <v>480</v>
      </c>
      <c r="AS639" s="40">
        <f t="shared" ca="1" si="138"/>
        <v>1.875</v>
      </c>
      <c r="AT639" s="41">
        <f t="shared" ca="1" si="122"/>
        <v>1088.2687147302222</v>
      </c>
      <c r="AU639" s="41">
        <f t="shared" ca="1" si="123"/>
        <v>1088.2687147302222</v>
      </c>
      <c r="AV639" s="42">
        <f t="shared" ca="1" si="124"/>
        <v>1.875</v>
      </c>
      <c r="AW639" s="47" t="str">
        <f t="shared" si="125"/>
        <v>B</v>
      </c>
      <c r="AX639" s="47">
        <f t="shared" si="126"/>
        <v>0</v>
      </c>
      <c r="AY639" s="47">
        <f t="shared" si="145"/>
        <v>0</v>
      </c>
      <c r="AZ639" s="47">
        <f t="shared" si="146"/>
        <v>1</v>
      </c>
      <c r="BA639" s="47" t="e">
        <f t="shared" si="147"/>
        <v>#VALUE!</v>
      </c>
      <c r="BB639" s="47" t="e">
        <f t="shared" si="148"/>
        <v>#VALUE!</v>
      </c>
      <c r="BC639" s="47" t="e">
        <f t="shared" si="149"/>
        <v>#VALUE!</v>
      </c>
      <c r="BD639" s="47">
        <f>MATCH($AW639,NoteCommaRef!$B$4:$B$10,0)</f>
        <v>7</v>
      </c>
      <c r="BE639" s="47">
        <f>MATCH($BG639,NoteCommaRef!$H$4:$H$1000,0)</f>
        <v>10</v>
      </c>
      <c r="BF639" s="47">
        <f>MATCH($BH639,NoteCommaRef!$H$4:$H$1000,0)</f>
        <v>10</v>
      </c>
      <c r="BG639" s="47">
        <f t="shared" si="139"/>
        <v>1</v>
      </c>
      <c r="BH639" s="47">
        <f t="shared" si="140"/>
        <v>1</v>
      </c>
      <c r="BI639" s="48">
        <f ca="1">IF(ISNA($BD639),1,OFFSET(NoteCommaRef!$E$3,$BD639,0))</f>
        <v>1.8984375</v>
      </c>
      <c r="BJ639" s="48">
        <f t="shared" si="141"/>
        <v>1</v>
      </c>
      <c r="BK639" s="48">
        <f t="shared" si="142"/>
        <v>1</v>
      </c>
      <c r="BL639" s="48">
        <f t="shared" si="143"/>
        <v>0.98765432098765427</v>
      </c>
      <c r="BM639" s="48">
        <f ca="1">IF(ISNA($BE639),1,OFFSET(NoteCommaRef!$K$3,$BE639,0))</f>
        <v>1</v>
      </c>
      <c r="BN639" s="48">
        <f ca="1">IF(ISNA($BF639),1,OFFSET(NoteCommaRef!$K$3,$BF639,0))</f>
        <v>1</v>
      </c>
    </row>
    <row r="640" spans="3:66" x14ac:dyDescent="0.2">
      <c r="C640" s="1" t="str">
        <f t="shared" si="158"/>
        <v/>
      </c>
      <c r="D640" s="1">
        <f t="shared" si="159"/>
        <v>8</v>
      </c>
      <c r="E640" s="1">
        <f t="shared" si="150"/>
        <v>1</v>
      </c>
      <c r="F640" s="32">
        <f t="shared" ca="1" si="151"/>
        <v>426.66666666666663</v>
      </c>
      <c r="G640" s="1" t="str">
        <f t="shared" si="152"/>
        <v/>
      </c>
      <c r="H640" s="1" t="str">
        <f t="shared" si="153"/>
        <v/>
      </c>
      <c r="I640" s="1">
        <f t="shared" si="154"/>
        <v>1</v>
      </c>
      <c r="J640" s="1" t="str">
        <f t="shared" si="155"/>
        <v/>
      </c>
      <c r="K640" s="1" t="str">
        <f t="shared" si="156"/>
        <v/>
      </c>
      <c r="L640" s="1">
        <f ca="1">IF(COUNTBLANK($D640),"",IF(COUNTBLANK($AG640),OFFSET(ChannelSetup!$E$4,0,$D640-1),$AG640))</f>
        <v>0</v>
      </c>
      <c r="M640" s="1" t="str">
        <f t="shared" si="157"/>
        <v/>
      </c>
      <c r="O640" s="32">
        <f t="shared" si="98"/>
        <v>6</v>
      </c>
      <c r="P640" s="32">
        <f t="shared" si="99"/>
        <v>4</v>
      </c>
      <c r="Q640" s="32">
        <f t="shared" si="100"/>
        <v>2</v>
      </c>
      <c r="R640" s="32">
        <f t="shared" si="101"/>
        <v>2</v>
      </c>
      <c r="S640" s="32">
        <f t="shared" si="102"/>
        <v>2</v>
      </c>
      <c r="T640" s="32">
        <f t="shared" si="103"/>
        <v>2</v>
      </c>
      <c r="U640" s="32">
        <f t="shared" si="104"/>
        <v>2</v>
      </c>
      <c r="V640" s="32">
        <f t="shared" si="105"/>
        <v>3.5</v>
      </c>
      <c r="W640" s="32">
        <f t="shared" si="106"/>
        <v>2</v>
      </c>
      <c r="X640" s="32">
        <f t="shared" si="107"/>
        <v>2</v>
      </c>
      <c r="Y640" s="32">
        <f t="shared" si="108"/>
        <v>2</v>
      </c>
      <c r="Z640" s="32">
        <f t="shared" si="109"/>
        <v>2</v>
      </c>
      <c r="AB640" s="66"/>
      <c r="AC640" s="51">
        <v>8</v>
      </c>
      <c r="AD640" s="51">
        <v>1</v>
      </c>
      <c r="AE640" s="63" t="s">
        <v>332</v>
      </c>
      <c r="AF640" s="64"/>
      <c r="AG640" s="63"/>
      <c r="AH640" s="64"/>
      <c r="AI640" s="63"/>
      <c r="AJ640" s="64"/>
      <c r="AK640" s="62"/>
      <c r="AL640" s="62"/>
      <c r="AM640" s="51"/>
      <c r="AN640" s="98">
        <f t="shared" ca="1" si="160"/>
        <v>40</v>
      </c>
      <c r="AP640" s="39" t="str">
        <f t="shared" si="118"/>
        <v/>
      </c>
      <c r="AQ640" s="49" t="str">
        <f t="shared" si="119"/>
        <v>A'4</v>
      </c>
      <c r="AR640" s="41">
        <f t="shared" ca="1" si="144"/>
        <v>426.66666666666663</v>
      </c>
      <c r="AS640" s="40">
        <f t="shared" ca="1" si="138"/>
        <v>1.6666666666666665</v>
      </c>
      <c r="AT640" s="41">
        <f t="shared" ca="1" si="122"/>
        <v>884.35871299944733</v>
      </c>
      <c r="AU640" s="41">
        <f t="shared" ca="1" si="123"/>
        <v>884.35871299944733</v>
      </c>
      <c r="AV640" s="42">
        <f t="shared" ca="1" si="124"/>
        <v>1.6666666666666665</v>
      </c>
      <c r="AW640" s="47" t="str">
        <f t="shared" si="125"/>
        <v>A</v>
      </c>
      <c r="AX640" s="47">
        <f t="shared" si="126"/>
        <v>0</v>
      </c>
      <c r="AY640" s="47">
        <f t="shared" si="145"/>
        <v>0</v>
      </c>
      <c r="AZ640" s="47">
        <f t="shared" si="146"/>
        <v>1</v>
      </c>
      <c r="BA640" s="47" t="e">
        <f t="shared" si="147"/>
        <v>#VALUE!</v>
      </c>
      <c r="BB640" s="47" t="e">
        <f t="shared" si="148"/>
        <v>#VALUE!</v>
      </c>
      <c r="BC640" s="47" t="e">
        <f t="shared" si="149"/>
        <v>#VALUE!</v>
      </c>
      <c r="BD640" s="47">
        <f>MATCH($AW640,NoteCommaRef!$B$4:$B$10,0)</f>
        <v>5</v>
      </c>
      <c r="BE640" s="47">
        <f>MATCH($BG640,NoteCommaRef!$H$4:$H$1000,0)</f>
        <v>10</v>
      </c>
      <c r="BF640" s="47">
        <f>MATCH($BH640,NoteCommaRef!$H$4:$H$1000,0)</f>
        <v>10</v>
      </c>
      <c r="BG640" s="47">
        <f t="shared" si="139"/>
        <v>1</v>
      </c>
      <c r="BH640" s="47">
        <f t="shared" si="140"/>
        <v>1</v>
      </c>
      <c r="BI640" s="48">
        <f ca="1">IF(ISNA($BD640),1,OFFSET(NoteCommaRef!$E$3,$BD640,0))</f>
        <v>1.6875</v>
      </c>
      <c r="BJ640" s="48">
        <f t="shared" si="141"/>
        <v>1</v>
      </c>
      <c r="BK640" s="48">
        <f t="shared" si="142"/>
        <v>1</v>
      </c>
      <c r="BL640" s="48">
        <f t="shared" si="143"/>
        <v>0.98765432098765427</v>
      </c>
      <c r="BM640" s="48">
        <f ca="1">IF(ISNA($BE640),1,OFFSET(NoteCommaRef!$K$3,$BE640,0))</f>
        <v>1</v>
      </c>
      <c r="BN640" s="48">
        <f ca="1">IF(ISNA($BF640),1,OFFSET(NoteCommaRef!$K$3,$BF640,0))</f>
        <v>1</v>
      </c>
    </row>
    <row r="641" spans="3:66" x14ac:dyDescent="0.2">
      <c r="C641" s="1" t="str">
        <f t="shared" si="158"/>
        <v/>
      </c>
      <c r="D641" s="1">
        <f t="shared" si="159"/>
        <v>8</v>
      </c>
      <c r="E641" s="1">
        <f t="shared" si="150"/>
        <v>0.5</v>
      </c>
      <c r="F641" s="32">
        <f t="shared" ca="1" si="151"/>
        <v>384</v>
      </c>
      <c r="G641" s="1" t="str">
        <f t="shared" si="152"/>
        <v/>
      </c>
      <c r="H641" s="1" t="str">
        <f t="shared" si="153"/>
        <v/>
      </c>
      <c r="I641" s="1">
        <f t="shared" si="154"/>
        <v>1</v>
      </c>
      <c r="J641" s="1" t="str">
        <f t="shared" si="155"/>
        <v/>
      </c>
      <c r="K641" s="1" t="str">
        <f t="shared" si="156"/>
        <v/>
      </c>
      <c r="L641" s="1">
        <f ca="1">IF(COUNTBLANK($D641),"",IF(COUNTBLANK($AG641),OFFSET(ChannelSetup!$E$4,0,$D641-1),$AG641))</f>
        <v>0</v>
      </c>
      <c r="M641" s="1" t="str">
        <f t="shared" si="157"/>
        <v/>
      </c>
      <c r="O641" s="32">
        <f t="shared" si="98"/>
        <v>6</v>
      </c>
      <c r="P641" s="32">
        <f t="shared" si="99"/>
        <v>4</v>
      </c>
      <c r="Q641" s="32">
        <f t="shared" si="100"/>
        <v>2</v>
      </c>
      <c r="R641" s="32">
        <f t="shared" si="101"/>
        <v>2</v>
      </c>
      <c r="S641" s="32">
        <f t="shared" si="102"/>
        <v>2</v>
      </c>
      <c r="T641" s="32">
        <f t="shared" si="103"/>
        <v>2</v>
      </c>
      <c r="U641" s="32">
        <f t="shared" si="104"/>
        <v>2</v>
      </c>
      <c r="V641" s="32">
        <f t="shared" si="105"/>
        <v>3.5625</v>
      </c>
      <c r="W641" s="32">
        <f t="shared" si="106"/>
        <v>2</v>
      </c>
      <c r="X641" s="32">
        <f t="shared" si="107"/>
        <v>2</v>
      </c>
      <c r="Y641" s="32">
        <f t="shared" si="108"/>
        <v>2</v>
      </c>
      <c r="Z641" s="32">
        <f t="shared" si="109"/>
        <v>2</v>
      </c>
      <c r="AB641" s="66"/>
      <c r="AC641" s="51">
        <v>8</v>
      </c>
      <c r="AD641" s="51">
        <v>0.5</v>
      </c>
      <c r="AE641" s="63" t="s">
        <v>333</v>
      </c>
      <c r="AF641" s="64"/>
      <c r="AG641" s="63"/>
      <c r="AH641" s="64"/>
      <c r="AI641" s="63"/>
      <c r="AJ641" s="64"/>
      <c r="AK641" s="62"/>
      <c r="AL641" s="62"/>
      <c r="AM641" s="51"/>
      <c r="AN641" s="98">
        <f t="shared" ca="1" si="160"/>
        <v>36</v>
      </c>
      <c r="AP641" s="39" t="str">
        <f t="shared" si="118"/>
        <v/>
      </c>
      <c r="AQ641" s="49" t="str">
        <f t="shared" si="119"/>
        <v>G4</v>
      </c>
      <c r="AR641" s="41">
        <f t="shared" ca="1" si="144"/>
        <v>384</v>
      </c>
      <c r="AS641" s="40">
        <f t="shared" ca="1" si="138"/>
        <v>1.5</v>
      </c>
      <c r="AT641" s="41">
        <f t="shared" ca="1" si="122"/>
        <v>701.95500086538743</v>
      </c>
      <c r="AU641" s="41">
        <f t="shared" ca="1" si="123"/>
        <v>701.95500086538743</v>
      </c>
      <c r="AV641" s="42">
        <f t="shared" ca="1" si="124"/>
        <v>1.5</v>
      </c>
      <c r="AW641" s="47" t="str">
        <f t="shared" si="125"/>
        <v>G</v>
      </c>
      <c r="AX641" s="47">
        <f t="shared" si="126"/>
        <v>0</v>
      </c>
      <c r="AY641" s="47">
        <f t="shared" si="145"/>
        <v>0</v>
      </c>
      <c r="AZ641" s="47">
        <f t="shared" si="146"/>
        <v>0</v>
      </c>
      <c r="BA641" s="47" t="e">
        <f t="shared" si="147"/>
        <v>#VALUE!</v>
      </c>
      <c r="BB641" s="47" t="e">
        <f t="shared" si="148"/>
        <v>#VALUE!</v>
      </c>
      <c r="BC641" s="47" t="e">
        <f t="shared" si="149"/>
        <v>#VALUE!</v>
      </c>
      <c r="BD641" s="47">
        <f>MATCH($AW641,NoteCommaRef!$B$4:$B$10,0)</f>
        <v>3</v>
      </c>
      <c r="BE641" s="47">
        <f>MATCH($BG641,NoteCommaRef!$H$4:$H$1000,0)</f>
        <v>10</v>
      </c>
      <c r="BF641" s="47">
        <f>MATCH($BH641,NoteCommaRef!$H$4:$H$1000,0)</f>
        <v>10</v>
      </c>
      <c r="BG641" s="47">
        <f t="shared" si="139"/>
        <v>1</v>
      </c>
      <c r="BH641" s="47">
        <f t="shared" si="140"/>
        <v>1</v>
      </c>
      <c r="BI641" s="48">
        <f ca="1">IF(ISNA($BD641),1,OFFSET(NoteCommaRef!$E$3,$BD641,0))</f>
        <v>1.5</v>
      </c>
      <c r="BJ641" s="48">
        <f t="shared" si="141"/>
        <v>1</v>
      </c>
      <c r="BK641" s="48">
        <f t="shared" si="142"/>
        <v>1</v>
      </c>
      <c r="BL641" s="48">
        <f t="shared" si="143"/>
        <v>1</v>
      </c>
      <c r="BM641" s="48">
        <f ca="1">IF(ISNA($BE641),1,OFFSET(NoteCommaRef!$K$3,$BE641,0))</f>
        <v>1</v>
      </c>
      <c r="BN641" s="48">
        <f ca="1">IF(ISNA($BF641),1,OFFSET(NoteCommaRef!$K$3,$BF641,0))</f>
        <v>1</v>
      </c>
    </row>
    <row r="642" spans="3:66" x14ac:dyDescent="0.2">
      <c r="C642" s="1" t="str">
        <f t="shared" si="158"/>
        <v/>
      </c>
      <c r="D642" s="1">
        <f t="shared" si="159"/>
        <v>8</v>
      </c>
      <c r="E642" s="1">
        <f t="shared" si="150"/>
        <v>0.5</v>
      </c>
      <c r="F642" s="32">
        <f t="shared" ca="1" si="151"/>
        <v>341.33333333333331</v>
      </c>
      <c r="G642" s="1" t="str">
        <f t="shared" si="152"/>
        <v/>
      </c>
      <c r="H642" s="1" t="str">
        <f t="shared" si="153"/>
        <v/>
      </c>
      <c r="I642" s="1">
        <f t="shared" si="154"/>
        <v>1</v>
      </c>
      <c r="J642" s="1" t="str">
        <f t="shared" si="155"/>
        <v/>
      </c>
      <c r="K642" s="1" t="str">
        <f t="shared" si="156"/>
        <v/>
      </c>
      <c r="L642" s="1">
        <f ca="1">IF(COUNTBLANK($D642),"",IF(COUNTBLANK($AG642),OFFSET(ChannelSetup!$E$4,0,$D642-1),$AG642))</f>
        <v>0</v>
      </c>
      <c r="M642" s="1" t="str">
        <f t="shared" si="157"/>
        <v/>
      </c>
      <c r="O642" s="32">
        <f t="shared" si="98"/>
        <v>6</v>
      </c>
      <c r="P642" s="32">
        <f t="shared" si="99"/>
        <v>4</v>
      </c>
      <c r="Q642" s="32">
        <f t="shared" si="100"/>
        <v>2</v>
      </c>
      <c r="R642" s="32">
        <f t="shared" si="101"/>
        <v>2</v>
      </c>
      <c r="S642" s="32">
        <f t="shared" si="102"/>
        <v>2</v>
      </c>
      <c r="T642" s="32">
        <f t="shared" si="103"/>
        <v>2</v>
      </c>
      <c r="U642" s="32">
        <f t="shared" si="104"/>
        <v>2</v>
      </c>
      <c r="V642" s="32">
        <f t="shared" si="105"/>
        <v>3.625</v>
      </c>
      <c r="W642" s="32">
        <f t="shared" si="106"/>
        <v>2</v>
      </c>
      <c r="X642" s="32">
        <f t="shared" si="107"/>
        <v>2</v>
      </c>
      <c r="Y642" s="32">
        <f t="shared" si="108"/>
        <v>2</v>
      </c>
      <c r="Z642" s="32">
        <f t="shared" si="109"/>
        <v>2</v>
      </c>
      <c r="AB642" s="66"/>
      <c r="AC642" s="51">
        <v>8</v>
      </c>
      <c r="AD642" s="51">
        <v>0.5</v>
      </c>
      <c r="AE642" s="63" t="s">
        <v>334</v>
      </c>
      <c r="AF642" s="64"/>
      <c r="AG642" s="63"/>
      <c r="AH642" s="64"/>
      <c r="AI642" s="63"/>
      <c r="AJ642" s="64"/>
      <c r="AK642" s="62"/>
      <c r="AL642" s="62"/>
      <c r="AM642" s="51"/>
      <c r="AN642" s="98">
        <f t="shared" ca="1" si="160"/>
        <v>32</v>
      </c>
      <c r="AP642" s="39" t="str">
        <f t="shared" si="118"/>
        <v/>
      </c>
      <c r="AQ642" s="49" t="str">
        <f t="shared" si="119"/>
        <v>F4</v>
      </c>
      <c r="AR642" s="41">
        <f t="shared" ca="1" si="144"/>
        <v>341.33333333333331</v>
      </c>
      <c r="AS642" s="40">
        <f t="shared" ca="1" si="138"/>
        <v>1.3333333333333333</v>
      </c>
      <c r="AT642" s="41">
        <f t="shared" ca="1" si="122"/>
        <v>498.04499913461245</v>
      </c>
      <c r="AU642" s="41">
        <f t="shared" ca="1" si="123"/>
        <v>498.04499913461245</v>
      </c>
      <c r="AV642" s="42">
        <f t="shared" ca="1" si="124"/>
        <v>1.3333333333333333</v>
      </c>
      <c r="AW642" s="47" t="str">
        <f t="shared" si="125"/>
        <v>F</v>
      </c>
      <c r="AX642" s="47">
        <f t="shared" si="126"/>
        <v>0</v>
      </c>
      <c r="AY642" s="47">
        <f t="shared" si="145"/>
        <v>0</v>
      </c>
      <c r="AZ642" s="47">
        <f t="shared" si="146"/>
        <v>0</v>
      </c>
      <c r="BA642" s="47" t="e">
        <f t="shared" si="147"/>
        <v>#VALUE!</v>
      </c>
      <c r="BB642" s="47" t="e">
        <f t="shared" si="148"/>
        <v>#VALUE!</v>
      </c>
      <c r="BC642" s="47" t="e">
        <f t="shared" si="149"/>
        <v>#VALUE!</v>
      </c>
      <c r="BD642" s="47">
        <f>MATCH($AW642,NoteCommaRef!$B$4:$B$10,0)</f>
        <v>1</v>
      </c>
      <c r="BE642" s="47">
        <f>MATCH($BG642,NoteCommaRef!$H$4:$H$1000,0)</f>
        <v>10</v>
      </c>
      <c r="BF642" s="47">
        <f>MATCH($BH642,NoteCommaRef!$H$4:$H$1000,0)</f>
        <v>10</v>
      </c>
      <c r="BG642" s="47">
        <f t="shared" si="139"/>
        <v>1</v>
      </c>
      <c r="BH642" s="47">
        <f t="shared" si="140"/>
        <v>1</v>
      </c>
      <c r="BI642" s="48">
        <f ca="1">IF(ISNA($BD642),1,OFFSET(NoteCommaRef!$E$3,$BD642,0))</f>
        <v>1.3333333333333333</v>
      </c>
      <c r="BJ642" s="48">
        <f t="shared" si="141"/>
        <v>1</v>
      </c>
      <c r="BK642" s="48">
        <f t="shared" si="142"/>
        <v>1</v>
      </c>
      <c r="BL642" s="48">
        <f t="shared" si="143"/>
        <v>1</v>
      </c>
      <c r="BM642" s="48">
        <f ca="1">IF(ISNA($BE642),1,OFFSET(NoteCommaRef!$K$3,$BE642,0))</f>
        <v>1</v>
      </c>
      <c r="BN642" s="48">
        <f ca="1">IF(ISNA($BF642),1,OFFSET(NoteCommaRef!$K$3,$BF642,0))</f>
        <v>1</v>
      </c>
    </row>
    <row r="643" spans="3:66" x14ac:dyDescent="0.2">
      <c r="C643" s="1" t="str">
        <f t="shared" si="158"/>
        <v/>
      </c>
      <c r="D643" s="1">
        <f t="shared" si="159"/>
        <v>8</v>
      </c>
      <c r="E643" s="1">
        <f t="shared" si="150"/>
        <v>1</v>
      </c>
      <c r="F643" s="32">
        <f t="shared" ca="1" si="151"/>
        <v>320</v>
      </c>
      <c r="G643" s="1" t="str">
        <f t="shared" si="152"/>
        <v/>
      </c>
      <c r="H643" s="1" t="str">
        <f t="shared" si="153"/>
        <v/>
      </c>
      <c r="I643" s="1">
        <f t="shared" si="154"/>
        <v>1</v>
      </c>
      <c r="J643" s="1" t="str">
        <f t="shared" si="155"/>
        <v/>
      </c>
      <c r="K643" s="1" t="str">
        <f t="shared" si="156"/>
        <v/>
      </c>
      <c r="L643" s="1">
        <f ca="1">IF(COUNTBLANK($D643),"",IF(COUNTBLANK($AG643),OFFSET(ChannelSetup!$E$4,0,$D643-1),$AG643))</f>
        <v>0</v>
      </c>
      <c r="M643" s="1" t="str">
        <f t="shared" si="157"/>
        <v/>
      </c>
      <c r="O643" s="32">
        <f t="shared" ref="O643:Z658" si="161">O642+IF($D643=O$3,IF(COUNTBLANK($E643),0,$E643/$AD$2),0)</f>
        <v>6</v>
      </c>
      <c r="P643" s="32">
        <f t="shared" si="161"/>
        <v>4</v>
      </c>
      <c r="Q643" s="32">
        <f t="shared" si="161"/>
        <v>2</v>
      </c>
      <c r="R643" s="32">
        <f t="shared" si="161"/>
        <v>2</v>
      </c>
      <c r="S643" s="32">
        <f t="shared" si="161"/>
        <v>2</v>
      </c>
      <c r="T643" s="32">
        <f t="shared" si="161"/>
        <v>2</v>
      </c>
      <c r="U643" s="32">
        <f t="shared" si="161"/>
        <v>2</v>
      </c>
      <c r="V643" s="32">
        <f t="shared" si="161"/>
        <v>3.75</v>
      </c>
      <c r="W643" s="32">
        <f t="shared" si="161"/>
        <v>2</v>
      </c>
      <c r="X643" s="32">
        <f t="shared" si="161"/>
        <v>2</v>
      </c>
      <c r="Y643" s="32">
        <f t="shared" si="161"/>
        <v>2</v>
      </c>
      <c r="Z643" s="32">
        <f t="shared" si="161"/>
        <v>2</v>
      </c>
      <c r="AB643" s="66"/>
      <c r="AC643" s="51">
        <v>8</v>
      </c>
      <c r="AD643" s="51">
        <v>1</v>
      </c>
      <c r="AE643" s="63" t="s">
        <v>296</v>
      </c>
      <c r="AF643" s="64"/>
      <c r="AG643" s="63"/>
      <c r="AH643" s="64"/>
      <c r="AI643" s="63"/>
      <c r="AJ643" s="64"/>
      <c r="AK643" s="62"/>
      <c r="AL643" s="62"/>
      <c r="AM643" s="51"/>
      <c r="AN643" s="98">
        <f t="shared" ca="1" si="160"/>
        <v>30</v>
      </c>
      <c r="AP643" s="39" t="str">
        <f t="shared" si="118"/>
        <v/>
      </c>
      <c r="AQ643" s="49" t="str">
        <f t="shared" si="119"/>
        <v>E'4</v>
      </c>
      <c r="AR643" s="41">
        <f t="shared" ca="1" si="144"/>
        <v>320</v>
      </c>
      <c r="AS643" s="40">
        <f t="shared" ca="1" si="138"/>
        <v>1.25</v>
      </c>
      <c r="AT643" s="41">
        <f t="shared" ca="1" si="122"/>
        <v>386.31371386483482</v>
      </c>
      <c r="AU643" s="41">
        <f t="shared" ca="1" si="123"/>
        <v>386.31371386483482</v>
      </c>
      <c r="AV643" s="42">
        <f t="shared" ca="1" si="124"/>
        <v>1.25</v>
      </c>
      <c r="AW643" s="47" t="str">
        <f t="shared" si="125"/>
        <v>E</v>
      </c>
      <c r="AX643" s="47">
        <f t="shared" si="126"/>
        <v>0</v>
      </c>
      <c r="AY643" s="47">
        <f t="shared" si="145"/>
        <v>0</v>
      </c>
      <c r="AZ643" s="47">
        <f t="shared" si="146"/>
        <v>1</v>
      </c>
      <c r="BA643" s="47" t="e">
        <f t="shared" si="147"/>
        <v>#VALUE!</v>
      </c>
      <c r="BB643" s="47" t="e">
        <f t="shared" si="148"/>
        <v>#VALUE!</v>
      </c>
      <c r="BC643" s="47" t="e">
        <f t="shared" si="149"/>
        <v>#VALUE!</v>
      </c>
      <c r="BD643" s="47">
        <f>MATCH($AW643,NoteCommaRef!$B$4:$B$10,0)</f>
        <v>6</v>
      </c>
      <c r="BE643" s="47">
        <f>MATCH($BG643,NoteCommaRef!$H$4:$H$1000,0)</f>
        <v>10</v>
      </c>
      <c r="BF643" s="47">
        <f>MATCH($BH643,NoteCommaRef!$H$4:$H$1000,0)</f>
        <v>10</v>
      </c>
      <c r="BG643" s="47">
        <f t="shared" si="139"/>
        <v>1</v>
      </c>
      <c r="BH643" s="47">
        <f t="shared" si="140"/>
        <v>1</v>
      </c>
      <c r="BI643" s="48">
        <f ca="1">IF(ISNA($BD643),1,OFFSET(NoteCommaRef!$E$3,$BD643,0))</f>
        <v>1.265625</v>
      </c>
      <c r="BJ643" s="48">
        <f t="shared" si="141"/>
        <v>1</v>
      </c>
      <c r="BK643" s="48">
        <f t="shared" si="142"/>
        <v>1</v>
      </c>
      <c r="BL643" s="48">
        <f t="shared" si="143"/>
        <v>0.98765432098765427</v>
      </c>
      <c r="BM643" s="48">
        <f ca="1">IF(ISNA($BE643),1,OFFSET(NoteCommaRef!$K$3,$BE643,0))</f>
        <v>1</v>
      </c>
      <c r="BN643" s="48">
        <f ca="1">IF(ISNA($BF643),1,OFFSET(NoteCommaRef!$K$3,$BF643,0))</f>
        <v>1</v>
      </c>
    </row>
    <row r="644" spans="3:66" x14ac:dyDescent="0.2">
      <c r="C644" s="1" t="str">
        <f t="shared" si="158"/>
        <v/>
      </c>
      <c r="D644" s="1">
        <f t="shared" si="159"/>
        <v>8</v>
      </c>
      <c r="E644" s="1">
        <f t="shared" si="150"/>
        <v>1</v>
      </c>
      <c r="F644" s="32">
        <f t="shared" ca="1" si="151"/>
        <v>288</v>
      </c>
      <c r="G644" s="1" t="str">
        <f t="shared" si="152"/>
        <v/>
      </c>
      <c r="H644" s="1" t="str">
        <f t="shared" si="153"/>
        <v/>
      </c>
      <c r="I644" s="1">
        <f t="shared" si="154"/>
        <v>1</v>
      </c>
      <c r="J644" s="1" t="str">
        <f t="shared" si="155"/>
        <v/>
      </c>
      <c r="K644" s="1" t="str">
        <f t="shared" si="156"/>
        <v/>
      </c>
      <c r="L644" s="1">
        <f ca="1">IF(COUNTBLANK($D644),"",IF(COUNTBLANK($AG644),OFFSET(ChannelSetup!$E$4,0,$D644-1),$AG644))</f>
        <v>0</v>
      </c>
      <c r="M644" s="1" t="str">
        <f t="shared" si="157"/>
        <v/>
      </c>
      <c r="O644" s="32">
        <f t="shared" si="161"/>
        <v>6</v>
      </c>
      <c r="P644" s="32">
        <f t="shared" si="161"/>
        <v>4</v>
      </c>
      <c r="Q644" s="32">
        <f t="shared" si="161"/>
        <v>2</v>
      </c>
      <c r="R644" s="32">
        <f t="shared" si="161"/>
        <v>2</v>
      </c>
      <c r="S644" s="32">
        <f t="shared" si="161"/>
        <v>2</v>
      </c>
      <c r="T644" s="32">
        <f t="shared" si="161"/>
        <v>2</v>
      </c>
      <c r="U644" s="32">
        <f t="shared" si="161"/>
        <v>2</v>
      </c>
      <c r="V644" s="32">
        <f t="shared" si="161"/>
        <v>3.875</v>
      </c>
      <c r="W644" s="32">
        <f t="shared" si="161"/>
        <v>2</v>
      </c>
      <c r="X644" s="32">
        <f t="shared" si="161"/>
        <v>2</v>
      </c>
      <c r="Y644" s="32">
        <f t="shared" si="161"/>
        <v>2</v>
      </c>
      <c r="Z644" s="32">
        <f t="shared" si="161"/>
        <v>2</v>
      </c>
      <c r="AB644" s="66"/>
      <c r="AC644" s="51">
        <v>8</v>
      </c>
      <c r="AD644" s="51">
        <v>1</v>
      </c>
      <c r="AE644" s="63" t="s">
        <v>124</v>
      </c>
      <c r="AF644" s="64"/>
      <c r="AG644" s="63"/>
      <c r="AH644" s="64"/>
      <c r="AI644" s="63"/>
      <c r="AJ644" s="64"/>
      <c r="AK644" s="62"/>
      <c r="AL644" s="62"/>
      <c r="AM644" s="51"/>
      <c r="AN644" s="98">
        <f t="shared" ca="1" si="160"/>
        <v>27</v>
      </c>
      <c r="AP644" s="39" t="str">
        <f t="shared" si="118"/>
        <v/>
      </c>
      <c r="AQ644" s="49" t="str">
        <f t="shared" si="119"/>
        <v>D4</v>
      </c>
      <c r="AR644" s="41">
        <f t="shared" ca="1" si="144"/>
        <v>288</v>
      </c>
      <c r="AS644" s="40">
        <f t="shared" ca="1" si="138"/>
        <v>1.125</v>
      </c>
      <c r="AT644" s="41">
        <f t="shared" ca="1" si="122"/>
        <v>203.91000173077484</v>
      </c>
      <c r="AU644" s="41">
        <f t="shared" ca="1" si="123"/>
        <v>203.91000173077484</v>
      </c>
      <c r="AV644" s="42">
        <f t="shared" ca="1" si="124"/>
        <v>1.125</v>
      </c>
      <c r="AW644" s="47" t="str">
        <f t="shared" si="125"/>
        <v>D</v>
      </c>
      <c r="AX644" s="47">
        <f t="shared" si="126"/>
        <v>0</v>
      </c>
      <c r="AY644" s="47">
        <f t="shared" si="145"/>
        <v>0</v>
      </c>
      <c r="AZ644" s="47">
        <f t="shared" si="146"/>
        <v>0</v>
      </c>
      <c r="BA644" s="47" t="e">
        <f t="shared" si="147"/>
        <v>#VALUE!</v>
      </c>
      <c r="BB644" s="47" t="e">
        <f t="shared" si="148"/>
        <v>#VALUE!</v>
      </c>
      <c r="BC644" s="47" t="e">
        <f t="shared" si="149"/>
        <v>#VALUE!</v>
      </c>
      <c r="BD644" s="47">
        <f>MATCH($AW644,NoteCommaRef!$B$4:$B$10,0)</f>
        <v>4</v>
      </c>
      <c r="BE644" s="47">
        <f>MATCH($BG644,NoteCommaRef!$H$4:$H$1000,0)</f>
        <v>10</v>
      </c>
      <c r="BF644" s="47">
        <f>MATCH($BH644,NoteCommaRef!$H$4:$H$1000,0)</f>
        <v>10</v>
      </c>
      <c r="BG644" s="47">
        <f t="shared" si="139"/>
        <v>1</v>
      </c>
      <c r="BH644" s="47">
        <f t="shared" si="140"/>
        <v>1</v>
      </c>
      <c r="BI644" s="48">
        <f ca="1">IF(ISNA($BD644),1,OFFSET(NoteCommaRef!$E$3,$BD644,0))</f>
        <v>1.125</v>
      </c>
      <c r="BJ644" s="48">
        <f t="shared" si="141"/>
        <v>1</v>
      </c>
      <c r="BK644" s="48">
        <f t="shared" si="142"/>
        <v>1</v>
      </c>
      <c r="BL644" s="48">
        <f t="shared" si="143"/>
        <v>1</v>
      </c>
      <c r="BM644" s="48">
        <f ca="1">IF(ISNA($BE644),1,OFFSET(NoteCommaRef!$K$3,$BE644,0))</f>
        <v>1</v>
      </c>
      <c r="BN644" s="48">
        <f ca="1">IF(ISNA($BF644),1,OFFSET(NoteCommaRef!$K$3,$BF644,0))</f>
        <v>1</v>
      </c>
    </row>
    <row r="645" spans="3:66" x14ac:dyDescent="0.2">
      <c r="C645" s="1" t="str">
        <f t="shared" si="158"/>
        <v/>
      </c>
      <c r="D645" s="1">
        <f t="shared" si="159"/>
        <v>8</v>
      </c>
      <c r="E645" s="1">
        <f t="shared" si="150"/>
        <v>1</v>
      </c>
      <c r="F645" s="32">
        <f t="shared" ca="1" si="151"/>
        <v>256</v>
      </c>
      <c r="G645" s="1" t="str">
        <f t="shared" si="152"/>
        <v/>
      </c>
      <c r="H645" s="1" t="str">
        <f t="shared" si="153"/>
        <v/>
      </c>
      <c r="I645" s="1">
        <f t="shared" si="154"/>
        <v>1</v>
      </c>
      <c r="J645" s="1" t="str">
        <f t="shared" si="155"/>
        <v/>
      </c>
      <c r="K645" s="1" t="str">
        <f t="shared" si="156"/>
        <v/>
      </c>
      <c r="L645" s="1">
        <f ca="1">IF(COUNTBLANK($D645),"",IF(COUNTBLANK($AG645),OFFSET(ChannelSetup!$E$4,0,$D645-1),$AG645))</f>
        <v>0</v>
      </c>
      <c r="M645" s="1" t="str">
        <f t="shared" si="157"/>
        <v/>
      </c>
      <c r="O645" s="32">
        <f t="shared" si="161"/>
        <v>6</v>
      </c>
      <c r="P645" s="32">
        <f t="shared" si="161"/>
        <v>4</v>
      </c>
      <c r="Q645" s="32">
        <f t="shared" si="161"/>
        <v>2</v>
      </c>
      <c r="R645" s="32">
        <f t="shared" si="161"/>
        <v>2</v>
      </c>
      <c r="S645" s="32">
        <f t="shared" si="161"/>
        <v>2</v>
      </c>
      <c r="T645" s="32">
        <f t="shared" si="161"/>
        <v>2</v>
      </c>
      <c r="U645" s="32">
        <f t="shared" si="161"/>
        <v>2</v>
      </c>
      <c r="V645" s="32">
        <f t="shared" si="161"/>
        <v>4</v>
      </c>
      <c r="W645" s="32">
        <f t="shared" si="161"/>
        <v>2</v>
      </c>
      <c r="X645" s="32">
        <f t="shared" si="161"/>
        <v>2</v>
      </c>
      <c r="Y645" s="32">
        <f t="shared" si="161"/>
        <v>2</v>
      </c>
      <c r="Z645" s="32">
        <f t="shared" si="161"/>
        <v>2</v>
      </c>
      <c r="AB645" s="66"/>
      <c r="AC645" s="51">
        <v>8</v>
      </c>
      <c r="AD645" s="51">
        <v>1</v>
      </c>
      <c r="AE645" s="63" t="s">
        <v>69</v>
      </c>
      <c r="AF645" s="64"/>
      <c r="AG645" s="63"/>
      <c r="AH645" s="64"/>
      <c r="AI645" s="63"/>
      <c r="AJ645" s="64"/>
      <c r="AK645" s="62"/>
      <c r="AL645" s="62"/>
      <c r="AM645" s="51"/>
      <c r="AN645" s="98">
        <f t="shared" ca="1" si="160"/>
        <v>24</v>
      </c>
      <c r="AP645" s="39" t="str">
        <f t="shared" si="118"/>
        <v/>
      </c>
      <c r="AQ645" s="49" t="str">
        <f t="shared" si="119"/>
        <v>C4</v>
      </c>
      <c r="AR645" s="41">
        <f t="shared" ca="1" si="144"/>
        <v>256</v>
      </c>
      <c r="AS645" s="40">
        <f t="shared" ca="1" si="138"/>
        <v>1</v>
      </c>
      <c r="AT645" s="41">
        <f t="shared" ca="1" si="122"/>
        <v>0</v>
      </c>
      <c r="AU645" s="41">
        <f t="shared" ca="1" si="123"/>
        <v>0</v>
      </c>
      <c r="AV645" s="42">
        <f t="shared" ca="1" si="124"/>
        <v>1</v>
      </c>
      <c r="AW645" s="47" t="str">
        <f t="shared" si="125"/>
        <v>C</v>
      </c>
      <c r="AX645" s="47">
        <f t="shared" si="126"/>
        <v>0</v>
      </c>
      <c r="AY645" s="47">
        <f t="shared" si="145"/>
        <v>0</v>
      </c>
      <c r="AZ645" s="47">
        <f t="shared" si="146"/>
        <v>0</v>
      </c>
      <c r="BA645" s="47" t="e">
        <f t="shared" si="147"/>
        <v>#VALUE!</v>
      </c>
      <c r="BB645" s="47" t="e">
        <f t="shared" si="148"/>
        <v>#VALUE!</v>
      </c>
      <c r="BC645" s="47" t="e">
        <f t="shared" si="149"/>
        <v>#VALUE!</v>
      </c>
      <c r="BD645" s="47">
        <f>MATCH($AW645,NoteCommaRef!$B$4:$B$10,0)</f>
        <v>2</v>
      </c>
      <c r="BE645" s="47">
        <f>MATCH($BG645,NoteCommaRef!$H$4:$H$1000,0)</f>
        <v>10</v>
      </c>
      <c r="BF645" s="47">
        <f>MATCH($BH645,NoteCommaRef!$H$4:$H$1000,0)</f>
        <v>10</v>
      </c>
      <c r="BG645" s="47">
        <f t="shared" si="139"/>
        <v>1</v>
      </c>
      <c r="BH645" s="47">
        <f t="shared" si="140"/>
        <v>1</v>
      </c>
      <c r="BI645" s="48">
        <f ca="1">IF(ISNA($BD645),1,OFFSET(NoteCommaRef!$E$3,$BD645,0))</f>
        <v>1</v>
      </c>
      <c r="BJ645" s="48">
        <f t="shared" si="141"/>
        <v>1</v>
      </c>
      <c r="BK645" s="48">
        <f t="shared" si="142"/>
        <v>1</v>
      </c>
      <c r="BL645" s="48">
        <f t="shared" si="143"/>
        <v>1</v>
      </c>
      <c r="BM645" s="48">
        <f ca="1">IF(ISNA($BE645),1,OFFSET(NoteCommaRef!$K$3,$BE645,0))</f>
        <v>1</v>
      </c>
      <c r="BN645" s="48">
        <f ca="1">IF(ISNA($BF645),1,OFFSET(NoteCommaRef!$K$3,$BF645,0))</f>
        <v>1</v>
      </c>
    </row>
    <row r="646" spans="3:66" x14ac:dyDescent="0.2">
      <c r="C646" s="1" t="str">
        <f t="shared" si="158"/>
        <v/>
      </c>
      <c r="D646" s="1" t="str">
        <f t="shared" si="159"/>
        <v/>
      </c>
      <c r="E646" s="1" t="str">
        <f t="shared" si="150"/>
        <v/>
      </c>
      <c r="F646" s="32" t="str">
        <f t="shared" si="151"/>
        <v/>
      </c>
      <c r="G646" s="1" t="str">
        <f t="shared" si="152"/>
        <v/>
      </c>
      <c r="H646" s="1" t="str">
        <f t="shared" si="153"/>
        <v/>
      </c>
      <c r="I646" s="1" t="str">
        <f t="shared" si="154"/>
        <v/>
      </c>
      <c r="J646" s="1" t="str">
        <f t="shared" si="155"/>
        <v/>
      </c>
      <c r="K646" s="1" t="str">
        <f t="shared" si="156"/>
        <v/>
      </c>
      <c r="L646" s="1" t="str">
        <f ca="1">IF(COUNTBLANK($D646),"",IF(COUNTBLANK($AG646),OFFSET(ChannelSetup!$E$4,0,$D646-1),$AG646))</f>
        <v/>
      </c>
      <c r="M646" s="1" t="str">
        <f t="shared" si="157"/>
        <v/>
      </c>
      <c r="O646" s="32">
        <f t="shared" si="161"/>
        <v>6</v>
      </c>
      <c r="P646" s="32">
        <f t="shared" si="161"/>
        <v>4</v>
      </c>
      <c r="Q646" s="32">
        <f t="shared" si="161"/>
        <v>2</v>
      </c>
      <c r="R646" s="32">
        <f t="shared" si="161"/>
        <v>2</v>
      </c>
      <c r="S646" s="32">
        <f t="shared" si="161"/>
        <v>2</v>
      </c>
      <c r="T646" s="32">
        <f t="shared" si="161"/>
        <v>2</v>
      </c>
      <c r="U646" s="32">
        <f t="shared" si="161"/>
        <v>2</v>
      </c>
      <c r="V646" s="32">
        <f t="shared" si="161"/>
        <v>4</v>
      </c>
      <c r="W646" s="32">
        <f t="shared" si="161"/>
        <v>2</v>
      </c>
      <c r="X646" s="32">
        <f t="shared" si="161"/>
        <v>2</v>
      </c>
      <c r="Y646" s="32">
        <f t="shared" si="161"/>
        <v>2</v>
      </c>
      <c r="Z646" s="32">
        <f t="shared" si="161"/>
        <v>2</v>
      </c>
      <c r="AB646" s="66"/>
      <c r="AC646" s="51"/>
      <c r="AD646" s="51"/>
      <c r="AE646" s="63"/>
      <c r="AF646" s="64"/>
      <c r="AG646" s="63"/>
      <c r="AH646" s="64"/>
      <c r="AI646" s="63"/>
      <c r="AJ646" s="64"/>
      <c r="AK646" s="62"/>
      <c r="AL646" s="62"/>
      <c r="AM646" s="51"/>
      <c r="AP646" s="39" t="str">
        <f t="shared" si="118"/>
        <v/>
      </c>
      <c r="AQ646" s="49" t="str">
        <f t="shared" si="119"/>
        <v/>
      </c>
      <c r="AR646" s="41">
        <f t="shared" ca="1" si="144"/>
        <v>256</v>
      </c>
      <c r="AS646" s="40">
        <f t="shared" ca="1" si="138"/>
        <v>1</v>
      </c>
      <c r="AT646" s="41">
        <f t="shared" ca="1" si="122"/>
        <v>0</v>
      </c>
      <c r="AU646" s="41">
        <f t="shared" ca="1" si="123"/>
        <v>0</v>
      </c>
      <c r="AV646" s="42">
        <f t="shared" ca="1" si="124"/>
        <v>1</v>
      </c>
      <c r="AW646" s="47" t="str">
        <f t="shared" si="125"/>
        <v/>
      </c>
      <c r="AX646" s="47" t="e">
        <f t="shared" si="126"/>
        <v>#VALUE!</v>
      </c>
      <c r="AY646" s="47">
        <f t="shared" si="145"/>
        <v>0</v>
      </c>
      <c r="AZ646" s="47">
        <f t="shared" si="146"/>
        <v>0</v>
      </c>
      <c r="BA646" s="47" t="e">
        <f t="shared" si="147"/>
        <v>#VALUE!</v>
      </c>
      <c r="BB646" s="47" t="e">
        <f t="shared" si="148"/>
        <v>#VALUE!</v>
      </c>
      <c r="BC646" s="47" t="e">
        <f t="shared" si="149"/>
        <v>#VALUE!</v>
      </c>
      <c r="BD646" s="47" t="e">
        <f>MATCH($AW646,NoteCommaRef!$B$4:$B$10,0)</f>
        <v>#N/A</v>
      </c>
      <c r="BE646" s="47">
        <f>MATCH($BG646,NoteCommaRef!$H$4:$H$1000,0)</f>
        <v>10</v>
      </c>
      <c r="BF646" s="47">
        <f>MATCH($BH646,NoteCommaRef!$H$4:$H$1000,0)</f>
        <v>10</v>
      </c>
      <c r="BG646" s="47">
        <f t="shared" si="139"/>
        <v>1</v>
      </c>
      <c r="BH646" s="47">
        <f t="shared" si="140"/>
        <v>1</v>
      </c>
      <c r="BI646" s="48">
        <f ca="1">IF(ISNA($BD646),1,OFFSET(NoteCommaRef!$E$3,$BD646,0))</f>
        <v>1</v>
      </c>
      <c r="BJ646" s="48">
        <f t="shared" si="141"/>
        <v>1</v>
      </c>
      <c r="BK646" s="48">
        <f t="shared" si="142"/>
        <v>1</v>
      </c>
      <c r="BL646" s="48">
        <f t="shared" si="143"/>
        <v>1</v>
      </c>
      <c r="BM646" s="48">
        <f ca="1">IF(ISNA($BE646),1,OFFSET(NoteCommaRef!$K$3,$BE646,0))</f>
        <v>1</v>
      </c>
      <c r="BN646" s="48">
        <f ca="1">IF(ISNA($BF646),1,OFFSET(NoteCommaRef!$K$3,$BF646,0))</f>
        <v>1</v>
      </c>
    </row>
    <row r="647" spans="3:66" x14ac:dyDescent="0.2">
      <c r="C647" s="1" t="str">
        <f t="shared" si="158"/>
        <v/>
      </c>
      <c r="D647" s="1" t="str">
        <f t="shared" si="159"/>
        <v/>
      </c>
      <c r="E647" s="1" t="str">
        <f t="shared" si="150"/>
        <v/>
      </c>
      <c r="F647" s="32" t="str">
        <f t="shared" si="151"/>
        <v/>
      </c>
      <c r="G647" s="1" t="str">
        <f t="shared" si="152"/>
        <v/>
      </c>
      <c r="H647" s="1" t="str">
        <f t="shared" si="153"/>
        <v/>
      </c>
      <c r="I647" s="1" t="str">
        <f t="shared" si="154"/>
        <v/>
      </c>
      <c r="J647" s="1" t="str">
        <f t="shared" si="155"/>
        <v/>
      </c>
      <c r="K647" s="1" t="str">
        <f t="shared" si="156"/>
        <v/>
      </c>
      <c r="L647" s="1" t="str">
        <f ca="1">IF(COUNTBLANK($D647),"",IF(COUNTBLANK($AG647),OFFSET(ChannelSetup!$E$4,0,$D647-1),$AG647))</f>
        <v/>
      </c>
      <c r="M647" s="1" t="str">
        <f t="shared" si="157"/>
        <v/>
      </c>
      <c r="O647" s="32">
        <f t="shared" si="161"/>
        <v>6</v>
      </c>
      <c r="P647" s="32">
        <f t="shared" si="161"/>
        <v>4</v>
      </c>
      <c r="Q647" s="32">
        <f t="shared" si="161"/>
        <v>2</v>
      </c>
      <c r="R647" s="32">
        <f t="shared" si="161"/>
        <v>2</v>
      </c>
      <c r="S647" s="32">
        <f t="shared" si="161"/>
        <v>2</v>
      </c>
      <c r="T647" s="32">
        <f t="shared" si="161"/>
        <v>2</v>
      </c>
      <c r="U647" s="32">
        <f t="shared" si="161"/>
        <v>2</v>
      </c>
      <c r="V647" s="32">
        <f t="shared" si="161"/>
        <v>4</v>
      </c>
      <c r="W647" s="32">
        <f t="shared" si="161"/>
        <v>2</v>
      </c>
      <c r="X647" s="32">
        <f t="shared" si="161"/>
        <v>2</v>
      </c>
      <c r="Y647" s="32">
        <f t="shared" si="161"/>
        <v>2</v>
      </c>
      <c r="Z647" s="32">
        <f t="shared" si="161"/>
        <v>2</v>
      </c>
      <c r="AB647" s="66"/>
      <c r="AC647" s="51"/>
      <c r="AD647" s="51"/>
      <c r="AE647" s="63"/>
      <c r="AF647" s="64"/>
      <c r="AG647" s="63"/>
      <c r="AH647" s="64"/>
      <c r="AI647" s="63"/>
      <c r="AJ647" s="64"/>
      <c r="AK647" s="62"/>
      <c r="AL647" s="62"/>
      <c r="AM647" s="51"/>
      <c r="AP647" s="39" t="str">
        <f t="shared" si="118"/>
        <v/>
      </c>
      <c r="AQ647" s="49" t="str">
        <f t="shared" si="119"/>
        <v/>
      </c>
      <c r="AR647" s="41">
        <f t="shared" ca="1" si="144"/>
        <v>256</v>
      </c>
      <c r="AS647" s="40">
        <f t="shared" ca="1" si="138"/>
        <v>1</v>
      </c>
      <c r="AT647" s="41">
        <f t="shared" ca="1" si="122"/>
        <v>0</v>
      </c>
      <c r="AU647" s="41">
        <f t="shared" ca="1" si="123"/>
        <v>0</v>
      </c>
      <c r="AV647" s="42">
        <f t="shared" ca="1" si="124"/>
        <v>1</v>
      </c>
      <c r="AW647" s="47" t="str">
        <f t="shared" si="125"/>
        <v/>
      </c>
      <c r="AX647" s="47" t="e">
        <f t="shared" si="126"/>
        <v>#VALUE!</v>
      </c>
      <c r="AY647" s="47">
        <f t="shared" si="145"/>
        <v>0</v>
      </c>
      <c r="AZ647" s="47">
        <f t="shared" si="146"/>
        <v>0</v>
      </c>
      <c r="BA647" s="47" t="e">
        <f t="shared" si="147"/>
        <v>#VALUE!</v>
      </c>
      <c r="BB647" s="47" t="e">
        <f t="shared" si="148"/>
        <v>#VALUE!</v>
      </c>
      <c r="BC647" s="47" t="e">
        <f t="shared" si="149"/>
        <v>#VALUE!</v>
      </c>
      <c r="BD647" s="47" t="e">
        <f>MATCH($AW647,NoteCommaRef!$B$4:$B$10,0)</f>
        <v>#N/A</v>
      </c>
      <c r="BE647" s="47">
        <f>MATCH($BG647,NoteCommaRef!$H$4:$H$1000,0)</f>
        <v>10</v>
      </c>
      <c r="BF647" s="47">
        <f>MATCH($BH647,NoteCommaRef!$H$4:$H$1000,0)</f>
        <v>10</v>
      </c>
      <c r="BG647" s="47">
        <f t="shared" si="139"/>
        <v>1</v>
      </c>
      <c r="BH647" s="47">
        <f t="shared" si="140"/>
        <v>1</v>
      </c>
      <c r="BI647" s="48">
        <f ca="1">IF(ISNA($BD647),1,OFFSET(NoteCommaRef!$E$3,$BD647,0))</f>
        <v>1</v>
      </c>
      <c r="BJ647" s="48">
        <f t="shared" si="141"/>
        <v>1</v>
      </c>
      <c r="BK647" s="48">
        <f t="shared" si="142"/>
        <v>1</v>
      </c>
      <c r="BL647" s="48">
        <f t="shared" si="143"/>
        <v>1</v>
      </c>
      <c r="BM647" s="48">
        <f ca="1">IF(ISNA($BE647),1,OFFSET(NoteCommaRef!$K$3,$BE647,0))</f>
        <v>1</v>
      </c>
      <c r="BN647" s="48">
        <f ca="1">IF(ISNA($BF647),1,OFFSET(NoteCommaRef!$K$3,$BF647,0))</f>
        <v>1</v>
      </c>
    </row>
    <row r="648" spans="3:66" x14ac:dyDescent="0.2">
      <c r="C648" s="1" t="str">
        <f t="shared" si="158"/>
        <v/>
      </c>
      <c r="D648" s="1" t="str">
        <f t="shared" si="159"/>
        <v/>
      </c>
      <c r="E648" s="1" t="str">
        <f t="shared" si="150"/>
        <v/>
      </c>
      <c r="F648" s="32" t="str">
        <f t="shared" si="151"/>
        <v/>
      </c>
      <c r="G648" s="1" t="str">
        <f t="shared" si="152"/>
        <v/>
      </c>
      <c r="H648" s="1" t="str">
        <f t="shared" si="153"/>
        <v/>
      </c>
      <c r="I648" s="1" t="str">
        <f t="shared" si="154"/>
        <v/>
      </c>
      <c r="J648" s="1" t="str">
        <f t="shared" si="155"/>
        <v/>
      </c>
      <c r="K648" s="1" t="str">
        <f t="shared" si="156"/>
        <v/>
      </c>
      <c r="L648" s="1" t="str">
        <f ca="1">IF(COUNTBLANK($D648),"",IF(COUNTBLANK($AG648),OFFSET(ChannelSetup!$E$4,0,$D648-1),$AG648))</f>
        <v/>
      </c>
      <c r="M648" s="1" t="str">
        <f t="shared" si="157"/>
        <v/>
      </c>
      <c r="O648" s="32">
        <f t="shared" si="161"/>
        <v>6</v>
      </c>
      <c r="P648" s="32">
        <f t="shared" si="161"/>
        <v>4</v>
      </c>
      <c r="Q648" s="32">
        <f t="shared" si="161"/>
        <v>2</v>
      </c>
      <c r="R648" s="32">
        <f t="shared" si="161"/>
        <v>2</v>
      </c>
      <c r="S648" s="32">
        <f t="shared" si="161"/>
        <v>2</v>
      </c>
      <c r="T648" s="32">
        <f t="shared" si="161"/>
        <v>2</v>
      </c>
      <c r="U648" s="32">
        <f t="shared" si="161"/>
        <v>2</v>
      </c>
      <c r="V648" s="32">
        <f t="shared" si="161"/>
        <v>4</v>
      </c>
      <c r="W648" s="32">
        <f t="shared" si="161"/>
        <v>2</v>
      </c>
      <c r="X648" s="32">
        <f t="shared" si="161"/>
        <v>2</v>
      </c>
      <c r="Y648" s="32">
        <f t="shared" si="161"/>
        <v>2</v>
      </c>
      <c r="Z648" s="32">
        <f t="shared" si="161"/>
        <v>2</v>
      </c>
      <c r="AB648" s="66"/>
      <c r="AC648" s="51"/>
      <c r="AD648" s="51"/>
      <c r="AE648" s="63"/>
      <c r="AF648" s="64"/>
      <c r="AG648" s="63"/>
      <c r="AH648" s="64"/>
      <c r="AI648" s="63"/>
      <c r="AJ648" s="64"/>
      <c r="AK648" s="62"/>
      <c r="AL648" s="62"/>
      <c r="AM648" s="51"/>
      <c r="AP648" s="39" t="str">
        <f t="shared" si="118"/>
        <v/>
      </c>
      <c r="AQ648" s="49" t="str">
        <f t="shared" si="119"/>
        <v/>
      </c>
      <c r="AR648" s="41">
        <f t="shared" ca="1" si="144"/>
        <v>256</v>
      </c>
      <c r="AS648" s="40">
        <f t="shared" ca="1" si="138"/>
        <v>1</v>
      </c>
      <c r="AT648" s="41">
        <f t="shared" ca="1" si="122"/>
        <v>0</v>
      </c>
      <c r="AU648" s="41">
        <f t="shared" ca="1" si="123"/>
        <v>0</v>
      </c>
      <c r="AV648" s="42">
        <f t="shared" ca="1" si="124"/>
        <v>1</v>
      </c>
      <c r="AW648" s="47" t="str">
        <f t="shared" si="125"/>
        <v/>
      </c>
      <c r="AX648" s="47" t="e">
        <f t="shared" si="126"/>
        <v>#VALUE!</v>
      </c>
      <c r="AY648" s="47">
        <f t="shared" si="145"/>
        <v>0</v>
      </c>
      <c r="AZ648" s="47">
        <f t="shared" si="146"/>
        <v>0</v>
      </c>
      <c r="BA648" s="47" t="e">
        <f t="shared" si="147"/>
        <v>#VALUE!</v>
      </c>
      <c r="BB648" s="47" t="e">
        <f t="shared" si="148"/>
        <v>#VALUE!</v>
      </c>
      <c r="BC648" s="47" t="e">
        <f t="shared" si="149"/>
        <v>#VALUE!</v>
      </c>
      <c r="BD648" s="47" t="e">
        <f>MATCH($AW648,NoteCommaRef!$B$4:$B$10,0)</f>
        <v>#N/A</v>
      </c>
      <c r="BE648" s="47">
        <f>MATCH($BG648,NoteCommaRef!$H$4:$H$1000,0)</f>
        <v>10</v>
      </c>
      <c r="BF648" s="47">
        <f>MATCH($BH648,NoteCommaRef!$H$4:$H$1000,0)</f>
        <v>10</v>
      </c>
      <c r="BG648" s="47">
        <f t="shared" si="139"/>
        <v>1</v>
      </c>
      <c r="BH648" s="47">
        <f t="shared" si="140"/>
        <v>1</v>
      </c>
      <c r="BI648" s="48">
        <f ca="1">IF(ISNA($BD648),1,OFFSET(NoteCommaRef!$E$3,$BD648,0))</f>
        <v>1</v>
      </c>
      <c r="BJ648" s="48">
        <f t="shared" si="141"/>
        <v>1</v>
      </c>
      <c r="BK648" s="48">
        <f t="shared" si="142"/>
        <v>1</v>
      </c>
      <c r="BL648" s="48">
        <f t="shared" si="143"/>
        <v>1</v>
      </c>
      <c r="BM648" s="48">
        <f ca="1">IF(ISNA($BE648),1,OFFSET(NoteCommaRef!$K$3,$BE648,0))</f>
        <v>1</v>
      </c>
      <c r="BN648" s="48">
        <f ca="1">IF(ISNA($BF648),1,OFFSET(NoteCommaRef!$K$3,$BF648,0))</f>
        <v>1</v>
      </c>
    </row>
    <row r="649" spans="3:66" x14ac:dyDescent="0.2">
      <c r="C649" s="1" t="str">
        <f t="shared" si="158"/>
        <v/>
      </c>
      <c r="D649" s="1" t="str">
        <f t="shared" si="159"/>
        <v/>
      </c>
      <c r="E649" s="1" t="str">
        <f t="shared" si="150"/>
        <v/>
      </c>
      <c r="F649" s="32" t="str">
        <f t="shared" si="151"/>
        <v/>
      </c>
      <c r="G649" s="1" t="str">
        <f t="shared" si="152"/>
        <v/>
      </c>
      <c r="H649" s="1" t="str">
        <f t="shared" si="153"/>
        <v/>
      </c>
      <c r="I649" s="1" t="str">
        <f t="shared" si="154"/>
        <v/>
      </c>
      <c r="J649" s="1" t="str">
        <f t="shared" si="155"/>
        <v/>
      </c>
      <c r="K649" s="1" t="str">
        <f t="shared" si="156"/>
        <v/>
      </c>
      <c r="L649" s="1" t="str">
        <f ca="1">IF(COUNTBLANK($D649),"",IF(COUNTBLANK($AG649),OFFSET(ChannelSetup!$E$4,0,$D649-1),$AG649))</f>
        <v/>
      </c>
      <c r="M649" s="1" t="str">
        <f t="shared" si="157"/>
        <v/>
      </c>
      <c r="O649" s="32">
        <f t="shared" si="161"/>
        <v>6</v>
      </c>
      <c r="P649" s="32">
        <f t="shared" si="161"/>
        <v>4</v>
      </c>
      <c r="Q649" s="32">
        <f t="shared" si="161"/>
        <v>2</v>
      </c>
      <c r="R649" s="32">
        <f t="shared" si="161"/>
        <v>2</v>
      </c>
      <c r="S649" s="32">
        <f t="shared" si="161"/>
        <v>2</v>
      </c>
      <c r="T649" s="32">
        <f t="shared" si="161"/>
        <v>2</v>
      </c>
      <c r="U649" s="32">
        <f t="shared" si="161"/>
        <v>2</v>
      </c>
      <c r="V649" s="32">
        <f t="shared" si="161"/>
        <v>4</v>
      </c>
      <c r="W649" s="32">
        <f t="shared" si="161"/>
        <v>2</v>
      </c>
      <c r="X649" s="32">
        <f t="shared" si="161"/>
        <v>2</v>
      </c>
      <c r="Y649" s="32">
        <f t="shared" si="161"/>
        <v>2</v>
      </c>
      <c r="Z649" s="32">
        <f t="shared" si="161"/>
        <v>2</v>
      </c>
      <c r="AB649" s="66"/>
      <c r="AC649" s="51"/>
      <c r="AD649" s="51"/>
      <c r="AE649" s="63"/>
      <c r="AF649" s="64"/>
      <c r="AG649" s="63"/>
      <c r="AH649" s="64"/>
      <c r="AI649" s="63"/>
      <c r="AJ649" s="64"/>
      <c r="AK649" s="62"/>
      <c r="AL649" s="62"/>
      <c r="AM649" s="51"/>
      <c r="AP649" s="39" t="str">
        <f t="shared" si="118"/>
        <v/>
      </c>
      <c r="AQ649" s="49" t="str">
        <f t="shared" si="119"/>
        <v/>
      </c>
      <c r="AR649" s="41">
        <f t="shared" ca="1" si="144"/>
        <v>256</v>
      </c>
      <c r="AS649" s="40">
        <f t="shared" ca="1" si="138"/>
        <v>1</v>
      </c>
      <c r="AT649" s="41">
        <f t="shared" ca="1" si="122"/>
        <v>0</v>
      </c>
      <c r="AU649" s="41">
        <f t="shared" ca="1" si="123"/>
        <v>0</v>
      </c>
      <c r="AV649" s="42">
        <f t="shared" ca="1" si="124"/>
        <v>1</v>
      </c>
      <c r="AW649" s="47" t="str">
        <f t="shared" si="125"/>
        <v/>
      </c>
      <c r="AX649" s="47" t="e">
        <f t="shared" si="126"/>
        <v>#VALUE!</v>
      </c>
      <c r="AY649" s="47">
        <f t="shared" si="145"/>
        <v>0</v>
      </c>
      <c r="AZ649" s="47">
        <f t="shared" si="146"/>
        <v>0</v>
      </c>
      <c r="BA649" s="47" t="e">
        <f t="shared" si="147"/>
        <v>#VALUE!</v>
      </c>
      <c r="BB649" s="47" t="e">
        <f t="shared" si="148"/>
        <v>#VALUE!</v>
      </c>
      <c r="BC649" s="47" t="e">
        <f t="shared" si="149"/>
        <v>#VALUE!</v>
      </c>
      <c r="BD649" s="47" t="e">
        <f>MATCH($AW649,NoteCommaRef!$B$4:$B$10,0)</f>
        <v>#N/A</v>
      </c>
      <c r="BE649" s="47">
        <f>MATCH($BG649,NoteCommaRef!$H$4:$H$1000,0)</f>
        <v>10</v>
      </c>
      <c r="BF649" s="47">
        <f>MATCH($BH649,NoteCommaRef!$H$4:$H$1000,0)</f>
        <v>10</v>
      </c>
      <c r="BG649" s="47">
        <f t="shared" si="139"/>
        <v>1</v>
      </c>
      <c r="BH649" s="47">
        <f t="shared" si="140"/>
        <v>1</v>
      </c>
      <c r="BI649" s="48">
        <f ca="1">IF(ISNA($BD649),1,OFFSET(NoteCommaRef!$E$3,$BD649,0))</f>
        <v>1</v>
      </c>
      <c r="BJ649" s="48">
        <f t="shared" si="141"/>
        <v>1</v>
      </c>
      <c r="BK649" s="48">
        <f t="shared" si="142"/>
        <v>1</v>
      </c>
      <c r="BL649" s="48">
        <f t="shared" si="143"/>
        <v>1</v>
      </c>
      <c r="BM649" s="48">
        <f ca="1">IF(ISNA($BE649),1,OFFSET(NoteCommaRef!$K$3,$BE649,0))</f>
        <v>1</v>
      </c>
      <c r="BN649" s="48">
        <f ca="1">IF(ISNA($BF649),1,OFFSET(NoteCommaRef!$K$3,$BF649,0))</f>
        <v>1</v>
      </c>
    </row>
    <row r="650" spans="3:66" x14ac:dyDescent="0.2">
      <c r="C650" s="1" t="str">
        <f t="shared" si="158"/>
        <v/>
      </c>
      <c r="D650" s="1" t="str">
        <f t="shared" si="159"/>
        <v/>
      </c>
      <c r="E650" s="1" t="str">
        <f t="shared" si="150"/>
        <v/>
      </c>
      <c r="F650" s="32" t="str">
        <f t="shared" si="151"/>
        <v/>
      </c>
      <c r="G650" s="1" t="str">
        <f t="shared" si="152"/>
        <v/>
      </c>
      <c r="H650" s="1" t="str">
        <f t="shared" si="153"/>
        <v/>
      </c>
      <c r="I650" s="1" t="str">
        <f t="shared" si="154"/>
        <v/>
      </c>
      <c r="J650" s="1" t="str">
        <f t="shared" si="155"/>
        <v/>
      </c>
      <c r="K650" s="1" t="str">
        <f t="shared" si="156"/>
        <v/>
      </c>
      <c r="L650" s="1" t="str">
        <f ca="1">IF(COUNTBLANK($D650),"",IF(COUNTBLANK($AG650),OFFSET(ChannelSetup!$E$4,0,$D650-1),$AG650))</f>
        <v/>
      </c>
      <c r="M650" s="1" t="str">
        <f t="shared" si="157"/>
        <v/>
      </c>
      <c r="O650" s="32">
        <f t="shared" si="161"/>
        <v>6</v>
      </c>
      <c r="P650" s="32">
        <f t="shared" si="161"/>
        <v>4</v>
      </c>
      <c r="Q650" s="32">
        <f t="shared" si="161"/>
        <v>2</v>
      </c>
      <c r="R650" s="32">
        <f t="shared" si="161"/>
        <v>2</v>
      </c>
      <c r="S650" s="32">
        <f t="shared" si="161"/>
        <v>2</v>
      </c>
      <c r="T650" s="32">
        <f t="shared" si="161"/>
        <v>2</v>
      </c>
      <c r="U650" s="32">
        <f t="shared" si="161"/>
        <v>2</v>
      </c>
      <c r="V650" s="32">
        <f t="shared" si="161"/>
        <v>4</v>
      </c>
      <c r="W650" s="32">
        <f t="shared" si="161"/>
        <v>2</v>
      </c>
      <c r="X650" s="32">
        <f t="shared" si="161"/>
        <v>2</v>
      </c>
      <c r="Y650" s="32">
        <f t="shared" si="161"/>
        <v>2</v>
      </c>
      <c r="Z650" s="32">
        <f t="shared" si="161"/>
        <v>2</v>
      </c>
      <c r="AB650" s="66"/>
      <c r="AC650" s="51"/>
      <c r="AD650" s="51"/>
      <c r="AE650" s="63"/>
      <c r="AF650" s="64"/>
      <c r="AG650" s="63"/>
      <c r="AH650" s="64"/>
      <c r="AI650" s="63"/>
      <c r="AJ650" s="64"/>
      <c r="AK650" s="62"/>
      <c r="AL650" s="62"/>
      <c r="AM650" s="51"/>
      <c r="AP650" s="39" t="str">
        <f t="shared" si="118"/>
        <v/>
      </c>
      <c r="AQ650" s="49" t="str">
        <f t="shared" si="119"/>
        <v/>
      </c>
      <c r="AR650" s="41">
        <f t="shared" ca="1" si="144"/>
        <v>256</v>
      </c>
      <c r="AS650" s="40">
        <f t="shared" ca="1" si="138"/>
        <v>1</v>
      </c>
      <c r="AT650" s="41">
        <f t="shared" ca="1" si="122"/>
        <v>0</v>
      </c>
      <c r="AU650" s="41">
        <f t="shared" ca="1" si="123"/>
        <v>0</v>
      </c>
      <c r="AV650" s="42">
        <f t="shared" ca="1" si="124"/>
        <v>1</v>
      </c>
      <c r="AW650" s="47" t="str">
        <f t="shared" si="125"/>
        <v/>
      </c>
      <c r="AX650" s="47" t="e">
        <f t="shared" si="126"/>
        <v>#VALUE!</v>
      </c>
      <c r="AY650" s="47">
        <f t="shared" si="145"/>
        <v>0</v>
      </c>
      <c r="AZ650" s="47">
        <f t="shared" si="146"/>
        <v>0</v>
      </c>
      <c r="BA650" s="47" t="e">
        <f t="shared" si="147"/>
        <v>#VALUE!</v>
      </c>
      <c r="BB650" s="47" t="e">
        <f t="shared" si="148"/>
        <v>#VALUE!</v>
      </c>
      <c r="BC650" s="47" t="e">
        <f t="shared" si="149"/>
        <v>#VALUE!</v>
      </c>
      <c r="BD650" s="47" t="e">
        <f>MATCH($AW650,NoteCommaRef!$B$4:$B$10,0)</f>
        <v>#N/A</v>
      </c>
      <c r="BE650" s="47">
        <f>MATCH($BG650,NoteCommaRef!$H$4:$H$1000,0)</f>
        <v>10</v>
      </c>
      <c r="BF650" s="47">
        <f>MATCH($BH650,NoteCommaRef!$H$4:$H$1000,0)</f>
        <v>10</v>
      </c>
      <c r="BG650" s="47">
        <f t="shared" si="139"/>
        <v>1</v>
      </c>
      <c r="BH650" s="47">
        <f t="shared" si="140"/>
        <v>1</v>
      </c>
      <c r="BI650" s="48">
        <f ca="1">IF(ISNA($BD650),1,OFFSET(NoteCommaRef!$E$3,$BD650,0))</f>
        <v>1</v>
      </c>
      <c r="BJ650" s="48">
        <f t="shared" si="141"/>
        <v>1</v>
      </c>
      <c r="BK650" s="48">
        <f t="shared" si="142"/>
        <v>1</v>
      </c>
      <c r="BL650" s="48">
        <f t="shared" si="143"/>
        <v>1</v>
      </c>
      <c r="BM650" s="48">
        <f ca="1">IF(ISNA($BE650),1,OFFSET(NoteCommaRef!$K$3,$BE650,0))</f>
        <v>1</v>
      </c>
      <c r="BN650" s="48">
        <f ca="1">IF(ISNA($BF650),1,OFFSET(NoteCommaRef!$K$3,$BF650,0))</f>
        <v>1</v>
      </c>
    </row>
    <row r="651" spans="3:66" x14ac:dyDescent="0.2">
      <c r="C651" s="1" t="str">
        <f t="shared" si="158"/>
        <v/>
      </c>
      <c r="D651" s="1" t="str">
        <f t="shared" si="159"/>
        <v/>
      </c>
      <c r="E651" s="1" t="str">
        <f t="shared" si="150"/>
        <v/>
      </c>
      <c r="F651" s="32" t="str">
        <f t="shared" si="151"/>
        <v/>
      </c>
      <c r="G651" s="1" t="str">
        <f t="shared" si="152"/>
        <v/>
      </c>
      <c r="H651" s="1" t="str">
        <f t="shared" si="153"/>
        <v/>
      </c>
      <c r="I651" s="1" t="str">
        <f t="shared" si="154"/>
        <v/>
      </c>
      <c r="J651" s="1" t="str">
        <f t="shared" si="155"/>
        <v/>
      </c>
      <c r="K651" s="1" t="str">
        <f t="shared" si="156"/>
        <v/>
      </c>
      <c r="L651" s="1" t="str">
        <f ca="1">IF(COUNTBLANK($D651),"",IF(COUNTBLANK($AG651),OFFSET(ChannelSetup!$E$4,0,$D651-1),$AG651))</f>
        <v/>
      </c>
      <c r="M651" s="1" t="str">
        <f t="shared" si="157"/>
        <v/>
      </c>
      <c r="O651" s="32">
        <f t="shared" si="161"/>
        <v>6</v>
      </c>
      <c r="P651" s="32">
        <f t="shared" si="161"/>
        <v>4</v>
      </c>
      <c r="Q651" s="32">
        <f t="shared" si="161"/>
        <v>2</v>
      </c>
      <c r="R651" s="32">
        <f t="shared" si="161"/>
        <v>2</v>
      </c>
      <c r="S651" s="32">
        <f t="shared" si="161"/>
        <v>2</v>
      </c>
      <c r="T651" s="32">
        <f t="shared" si="161"/>
        <v>2</v>
      </c>
      <c r="U651" s="32">
        <f t="shared" si="161"/>
        <v>2</v>
      </c>
      <c r="V651" s="32">
        <f t="shared" si="161"/>
        <v>4</v>
      </c>
      <c r="W651" s="32">
        <f t="shared" si="161"/>
        <v>2</v>
      </c>
      <c r="X651" s="32">
        <f t="shared" si="161"/>
        <v>2</v>
      </c>
      <c r="Y651" s="32">
        <f t="shared" si="161"/>
        <v>2</v>
      </c>
      <c r="Z651" s="32">
        <f t="shared" si="161"/>
        <v>2</v>
      </c>
      <c r="AB651" s="66"/>
      <c r="AC651" s="51"/>
      <c r="AD651" s="51"/>
      <c r="AE651" s="63"/>
      <c r="AF651" s="64"/>
      <c r="AG651" s="63"/>
      <c r="AH651" s="64"/>
      <c r="AI651" s="63"/>
      <c r="AJ651" s="64"/>
      <c r="AK651" s="62"/>
      <c r="AL651" s="62"/>
      <c r="AM651" s="51"/>
      <c r="AP651" s="39" t="str">
        <f t="shared" si="118"/>
        <v/>
      </c>
      <c r="AQ651" s="49" t="str">
        <f t="shared" si="119"/>
        <v/>
      </c>
      <c r="AR651" s="41">
        <f t="shared" ca="1" si="144"/>
        <v>256</v>
      </c>
      <c r="AS651" s="40">
        <f t="shared" ca="1" si="138"/>
        <v>1</v>
      </c>
      <c r="AT651" s="41">
        <f t="shared" ca="1" si="122"/>
        <v>0</v>
      </c>
      <c r="AU651" s="41">
        <f t="shared" ca="1" si="123"/>
        <v>0</v>
      </c>
      <c r="AV651" s="42">
        <f t="shared" ca="1" si="124"/>
        <v>1</v>
      </c>
      <c r="AW651" s="47" t="str">
        <f t="shared" si="125"/>
        <v/>
      </c>
      <c r="AX651" s="47" t="e">
        <f t="shared" si="126"/>
        <v>#VALUE!</v>
      </c>
      <c r="AY651" s="47">
        <f t="shared" si="145"/>
        <v>0</v>
      </c>
      <c r="AZ651" s="47">
        <f t="shared" si="146"/>
        <v>0</v>
      </c>
      <c r="BA651" s="47" t="e">
        <f t="shared" si="147"/>
        <v>#VALUE!</v>
      </c>
      <c r="BB651" s="47" t="e">
        <f t="shared" si="148"/>
        <v>#VALUE!</v>
      </c>
      <c r="BC651" s="47" t="e">
        <f t="shared" si="149"/>
        <v>#VALUE!</v>
      </c>
      <c r="BD651" s="47" t="e">
        <f>MATCH($AW651,NoteCommaRef!$B$4:$B$10,0)</f>
        <v>#N/A</v>
      </c>
      <c r="BE651" s="47">
        <f>MATCH($BG651,NoteCommaRef!$H$4:$H$1000,0)</f>
        <v>10</v>
      </c>
      <c r="BF651" s="47">
        <f>MATCH($BH651,NoteCommaRef!$H$4:$H$1000,0)</f>
        <v>10</v>
      </c>
      <c r="BG651" s="47">
        <f t="shared" si="139"/>
        <v>1</v>
      </c>
      <c r="BH651" s="47">
        <f t="shared" si="140"/>
        <v>1</v>
      </c>
      <c r="BI651" s="48">
        <f ca="1">IF(ISNA($BD651),1,OFFSET(NoteCommaRef!$E$3,$BD651,0))</f>
        <v>1</v>
      </c>
      <c r="BJ651" s="48">
        <f t="shared" si="141"/>
        <v>1</v>
      </c>
      <c r="BK651" s="48">
        <f t="shared" si="142"/>
        <v>1</v>
      </c>
      <c r="BL651" s="48">
        <f t="shared" si="143"/>
        <v>1</v>
      </c>
      <c r="BM651" s="48">
        <f ca="1">IF(ISNA($BE651),1,OFFSET(NoteCommaRef!$K$3,$BE651,0))</f>
        <v>1</v>
      </c>
      <c r="BN651" s="48">
        <f ca="1">IF(ISNA($BF651),1,OFFSET(NoteCommaRef!$K$3,$BF651,0))</f>
        <v>1</v>
      </c>
    </row>
    <row r="652" spans="3:66" x14ac:dyDescent="0.2">
      <c r="C652" s="1" t="str">
        <f t="shared" si="158"/>
        <v/>
      </c>
      <c r="D652" s="1" t="str">
        <f t="shared" si="159"/>
        <v/>
      </c>
      <c r="E652" s="1" t="str">
        <f t="shared" si="150"/>
        <v/>
      </c>
      <c r="F652" s="32" t="str">
        <f t="shared" si="151"/>
        <v/>
      </c>
      <c r="G652" s="1" t="str">
        <f t="shared" si="152"/>
        <v/>
      </c>
      <c r="H652" s="1" t="str">
        <f t="shared" si="153"/>
        <v/>
      </c>
      <c r="I652" s="1" t="str">
        <f t="shared" si="154"/>
        <v/>
      </c>
      <c r="J652" s="1" t="str">
        <f t="shared" si="155"/>
        <v/>
      </c>
      <c r="K652" s="1" t="str">
        <f t="shared" si="156"/>
        <v/>
      </c>
      <c r="L652" s="1" t="str">
        <f ca="1">IF(COUNTBLANK($D652),"",IF(COUNTBLANK($AG652),OFFSET(ChannelSetup!$E$4,0,$D652-1),$AG652))</f>
        <v/>
      </c>
      <c r="M652" s="1" t="str">
        <f t="shared" si="157"/>
        <v/>
      </c>
      <c r="O652" s="32">
        <f t="shared" si="161"/>
        <v>6</v>
      </c>
      <c r="P652" s="32">
        <f t="shared" si="161"/>
        <v>4</v>
      </c>
      <c r="Q652" s="32">
        <f t="shared" si="161"/>
        <v>2</v>
      </c>
      <c r="R652" s="32">
        <f t="shared" si="161"/>
        <v>2</v>
      </c>
      <c r="S652" s="32">
        <f t="shared" si="161"/>
        <v>2</v>
      </c>
      <c r="T652" s="32">
        <f t="shared" si="161"/>
        <v>2</v>
      </c>
      <c r="U652" s="32">
        <f t="shared" si="161"/>
        <v>2</v>
      </c>
      <c r="V652" s="32">
        <f t="shared" si="161"/>
        <v>4</v>
      </c>
      <c r="W652" s="32">
        <f t="shared" si="161"/>
        <v>2</v>
      </c>
      <c r="X652" s="32">
        <f t="shared" si="161"/>
        <v>2</v>
      </c>
      <c r="Y652" s="32">
        <f t="shared" si="161"/>
        <v>2</v>
      </c>
      <c r="Z652" s="32">
        <f t="shared" si="161"/>
        <v>2</v>
      </c>
      <c r="AB652" s="66"/>
      <c r="AC652" s="51"/>
      <c r="AD652" s="51"/>
      <c r="AE652" s="63"/>
      <c r="AF652" s="64"/>
      <c r="AG652" s="63"/>
      <c r="AH652" s="64"/>
      <c r="AI652" s="63"/>
      <c r="AJ652" s="64"/>
      <c r="AK652" s="62"/>
      <c r="AL652" s="62"/>
      <c r="AM652" s="51"/>
      <c r="AP652" s="39" t="str">
        <f t="shared" si="118"/>
        <v/>
      </c>
      <c r="AQ652" s="49" t="str">
        <f t="shared" si="119"/>
        <v/>
      </c>
      <c r="AR652" s="41">
        <f t="shared" ca="1" si="144"/>
        <v>256</v>
      </c>
      <c r="AS652" s="40">
        <f t="shared" ca="1" si="138"/>
        <v>1</v>
      </c>
      <c r="AT652" s="41">
        <f t="shared" ca="1" si="122"/>
        <v>0</v>
      </c>
      <c r="AU652" s="41">
        <f t="shared" ca="1" si="123"/>
        <v>0</v>
      </c>
      <c r="AV652" s="42">
        <f t="shared" ca="1" si="124"/>
        <v>1</v>
      </c>
      <c r="AW652" s="47" t="str">
        <f t="shared" si="125"/>
        <v/>
      </c>
      <c r="AX652" s="47" t="e">
        <f t="shared" si="126"/>
        <v>#VALUE!</v>
      </c>
      <c r="AY652" s="47">
        <f t="shared" si="145"/>
        <v>0</v>
      </c>
      <c r="AZ652" s="47">
        <f t="shared" si="146"/>
        <v>0</v>
      </c>
      <c r="BA652" s="47" t="e">
        <f t="shared" si="147"/>
        <v>#VALUE!</v>
      </c>
      <c r="BB652" s="47" t="e">
        <f t="shared" si="148"/>
        <v>#VALUE!</v>
      </c>
      <c r="BC652" s="47" t="e">
        <f t="shared" si="149"/>
        <v>#VALUE!</v>
      </c>
      <c r="BD652" s="47" t="e">
        <f>MATCH($AW652,NoteCommaRef!$B$4:$B$10,0)</f>
        <v>#N/A</v>
      </c>
      <c r="BE652" s="47">
        <f>MATCH($BG652,NoteCommaRef!$H$4:$H$1000,0)</f>
        <v>10</v>
      </c>
      <c r="BF652" s="47">
        <f>MATCH($BH652,NoteCommaRef!$H$4:$H$1000,0)</f>
        <v>10</v>
      </c>
      <c r="BG652" s="47">
        <f t="shared" si="139"/>
        <v>1</v>
      </c>
      <c r="BH652" s="47">
        <f t="shared" si="140"/>
        <v>1</v>
      </c>
      <c r="BI652" s="48">
        <f ca="1">IF(ISNA($BD652),1,OFFSET(NoteCommaRef!$E$3,$BD652,0))</f>
        <v>1</v>
      </c>
      <c r="BJ652" s="48">
        <f t="shared" si="141"/>
        <v>1</v>
      </c>
      <c r="BK652" s="48">
        <f t="shared" si="142"/>
        <v>1</v>
      </c>
      <c r="BL652" s="48">
        <f t="shared" si="143"/>
        <v>1</v>
      </c>
      <c r="BM652" s="48">
        <f ca="1">IF(ISNA($BE652),1,OFFSET(NoteCommaRef!$K$3,$BE652,0))</f>
        <v>1</v>
      </c>
      <c r="BN652" s="48">
        <f ca="1">IF(ISNA($BF652),1,OFFSET(NoteCommaRef!$K$3,$BF652,0))</f>
        <v>1</v>
      </c>
    </row>
    <row r="653" spans="3:66" x14ac:dyDescent="0.2">
      <c r="C653" s="1" t="str">
        <f t="shared" si="158"/>
        <v/>
      </c>
      <c r="D653" s="1" t="str">
        <f t="shared" si="159"/>
        <v/>
      </c>
      <c r="E653" s="1" t="str">
        <f t="shared" si="150"/>
        <v/>
      </c>
      <c r="F653" s="32" t="str">
        <f t="shared" si="151"/>
        <v/>
      </c>
      <c r="G653" s="1" t="str">
        <f t="shared" si="152"/>
        <v/>
      </c>
      <c r="H653" s="1" t="str">
        <f t="shared" si="153"/>
        <v/>
      </c>
      <c r="I653" s="1" t="str">
        <f t="shared" si="154"/>
        <v/>
      </c>
      <c r="J653" s="1" t="str">
        <f t="shared" si="155"/>
        <v/>
      </c>
      <c r="K653" s="1" t="str">
        <f t="shared" si="156"/>
        <v/>
      </c>
      <c r="L653" s="1" t="str">
        <f ca="1">IF(COUNTBLANK($D653),"",IF(COUNTBLANK($AG653),OFFSET(ChannelSetup!$E$4,0,$D653-1),$AG653))</f>
        <v/>
      </c>
      <c r="M653" s="1" t="str">
        <f t="shared" si="157"/>
        <v/>
      </c>
      <c r="O653" s="32">
        <f t="shared" si="161"/>
        <v>6</v>
      </c>
      <c r="P653" s="32">
        <f t="shared" si="161"/>
        <v>4</v>
      </c>
      <c r="Q653" s="32">
        <f t="shared" si="161"/>
        <v>2</v>
      </c>
      <c r="R653" s="32">
        <f t="shared" si="161"/>
        <v>2</v>
      </c>
      <c r="S653" s="32">
        <f t="shared" si="161"/>
        <v>2</v>
      </c>
      <c r="T653" s="32">
        <f t="shared" si="161"/>
        <v>2</v>
      </c>
      <c r="U653" s="32">
        <f t="shared" si="161"/>
        <v>2</v>
      </c>
      <c r="V653" s="32">
        <f t="shared" si="161"/>
        <v>4</v>
      </c>
      <c r="W653" s="32">
        <f t="shared" si="161"/>
        <v>2</v>
      </c>
      <c r="X653" s="32">
        <f t="shared" si="161"/>
        <v>2</v>
      </c>
      <c r="Y653" s="32">
        <f t="shared" si="161"/>
        <v>2</v>
      </c>
      <c r="Z653" s="32">
        <f t="shared" si="161"/>
        <v>2</v>
      </c>
      <c r="AB653" s="66"/>
      <c r="AC653" s="51"/>
      <c r="AD653" s="51"/>
      <c r="AE653" s="63"/>
      <c r="AF653" s="64"/>
      <c r="AG653" s="63"/>
      <c r="AH653" s="64"/>
      <c r="AI653" s="63"/>
      <c r="AJ653" s="64"/>
      <c r="AK653" s="62"/>
      <c r="AL653" s="62"/>
      <c r="AM653" s="51"/>
      <c r="AP653" s="39" t="str">
        <f t="shared" si="118"/>
        <v/>
      </c>
      <c r="AQ653" s="49" t="str">
        <f t="shared" si="119"/>
        <v/>
      </c>
      <c r="AR653" s="41">
        <f t="shared" ca="1" si="144"/>
        <v>256</v>
      </c>
      <c r="AS653" s="40">
        <f t="shared" ca="1" si="138"/>
        <v>1</v>
      </c>
      <c r="AT653" s="41">
        <f t="shared" ca="1" si="122"/>
        <v>0</v>
      </c>
      <c r="AU653" s="41">
        <f t="shared" ca="1" si="123"/>
        <v>0</v>
      </c>
      <c r="AV653" s="42">
        <f t="shared" ca="1" si="124"/>
        <v>1</v>
      </c>
      <c r="AW653" s="47" t="str">
        <f t="shared" si="125"/>
        <v/>
      </c>
      <c r="AX653" s="47" t="e">
        <f t="shared" si="126"/>
        <v>#VALUE!</v>
      </c>
      <c r="AY653" s="47">
        <f t="shared" si="145"/>
        <v>0</v>
      </c>
      <c r="AZ653" s="47">
        <f t="shared" si="146"/>
        <v>0</v>
      </c>
      <c r="BA653" s="47" t="e">
        <f t="shared" si="147"/>
        <v>#VALUE!</v>
      </c>
      <c r="BB653" s="47" t="e">
        <f t="shared" si="148"/>
        <v>#VALUE!</v>
      </c>
      <c r="BC653" s="47" t="e">
        <f t="shared" si="149"/>
        <v>#VALUE!</v>
      </c>
      <c r="BD653" s="47" t="e">
        <f>MATCH($AW653,NoteCommaRef!$B$4:$B$10,0)</f>
        <v>#N/A</v>
      </c>
      <c r="BE653" s="47">
        <f>MATCH($BG653,NoteCommaRef!$H$4:$H$1000,0)</f>
        <v>10</v>
      </c>
      <c r="BF653" s="47">
        <f>MATCH($BH653,NoteCommaRef!$H$4:$H$1000,0)</f>
        <v>10</v>
      </c>
      <c r="BG653" s="47">
        <f t="shared" si="139"/>
        <v>1</v>
      </c>
      <c r="BH653" s="47">
        <f t="shared" si="140"/>
        <v>1</v>
      </c>
      <c r="BI653" s="48">
        <f ca="1">IF(ISNA($BD653),1,OFFSET(NoteCommaRef!$E$3,$BD653,0))</f>
        <v>1</v>
      </c>
      <c r="BJ653" s="48">
        <f t="shared" si="141"/>
        <v>1</v>
      </c>
      <c r="BK653" s="48">
        <f t="shared" si="142"/>
        <v>1</v>
      </c>
      <c r="BL653" s="48">
        <f t="shared" si="143"/>
        <v>1</v>
      </c>
      <c r="BM653" s="48">
        <f ca="1">IF(ISNA($BE653),1,OFFSET(NoteCommaRef!$K$3,$BE653,0))</f>
        <v>1</v>
      </c>
      <c r="BN653" s="48">
        <f ca="1">IF(ISNA($BF653),1,OFFSET(NoteCommaRef!$K$3,$BF653,0))</f>
        <v>1</v>
      </c>
    </row>
    <row r="654" spans="3:66" x14ac:dyDescent="0.2">
      <c r="C654" s="1" t="str">
        <f t="shared" si="158"/>
        <v/>
      </c>
      <c r="D654" s="1" t="str">
        <f t="shared" si="159"/>
        <v/>
      </c>
      <c r="E654" s="1" t="str">
        <f t="shared" si="150"/>
        <v/>
      </c>
      <c r="F654" s="32" t="str">
        <f t="shared" si="151"/>
        <v/>
      </c>
      <c r="G654" s="1" t="str">
        <f t="shared" si="152"/>
        <v/>
      </c>
      <c r="H654" s="1" t="str">
        <f t="shared" si="153"/>
        <v/>
      </c>
      <c r="I654" s="1" t="str">
        <f t="shared" si="154"/>
        <v/>
      </c>
      <c r="J654" s="1" t="str">
        <f t="shared" si="155"/>
        <v/>
      </c>
      <c r="K654" s="1" t="str">
        <f t="shared" si="156"/>
        <v/>
      </c>
      <c r="L654" s="1" t="str">
        <f ca="1">IF(COUNTBLANK($D654),"",IF(COUNTBLANK($AG654),OFFSET(ChannelSetup!$E$4,0,$D654-1),$AG654))</f>
        <v/>
      </c>
      <c r="M654" s="1" t="str">
        <f t="shared" si="157"/>
        <v/>
      </c>
      <c r="O654" s="32">
        <f t="shared" si="161"/>
        <v>6</v>
      </c>
      <c r="P654" s="32">
        <f t="shared" si="161"/>
        <v>4</v>
      </c>
      <c r="Q654" s="32">
        <f t="shared" si="161"/>
        <v>2</v>
      </c>
      <c r="R654" s="32">
        <f t="shared" si="161"/>
        <v>2</v>
      </c>
      <c r="S654" s="32">
        <f t="shared" si="161"/>
        <v>2</v>
      </c>
      <c r="T654" s="32">
        <f t="shared" si="161"/>
        <v>2</v>
      </c>
      <c r="U654" s="32">
        <f t="shared" si="161"/>
        <v>2</v>
      </c>
      <c r="V654" s="32">
        <f t="shared" si="161"/>
        <v>4</v>
      </c>
      <c r="W654" s="32">
        <f t="shared" si="161"/>
        <v>2</v>
      </c>
      <c r="X654" s="32">
        <f t="shared" si="161"/>
        <v>2</v>
      </c>
      <c r="Y654" s="32">
        <f t="shared" si="161"/>
        <v>2</v>
      </c>
      <c r="Z654" s="32">
        <f t="shared" si="161"/>
        <v>2</v>
      </c>
      <c r="AB654" s="66"/>
      <c r="AC654" s="51"/>
      <c r="AD654" s="51"/>
      <c r="AE654" s="63"/>
      <c r="AF654" s="64"/>
      <c r="AG654" s="63"/>
      <c r="AH654" s="64"/>
      <c r="AI654" s="63"/>
      <c r="AJ654" s="64"/>
      <c r="AK654" s="62"/>
      <c r="AL654" s="62"/>
      <c r="AM654" s="51"/>
      <c r="AP654" s="39" t="str">
        <f t="shared" si="118"/>
        <v/>
      </c>
      <c r="AQ654" s="49" t="str">
        <f t="shared" si="119"/>
        <v/>
      </c>
      <c r="AR654" s="41">
        <f t="shared" ca="1" si="144"/>
        <v>256</v>
      </c>
      <c r="AS654" s="40">
        <f t="shared" ca="1" si="138"/>
        <v>1</v>
      </c>
      <c r="AT654" s="41">
        <f t="shared" ca="1" si="122"/>
        <v>0</v>
      </c>
      <c r="AU654" s="41">
        <f t="shared" ca="1" si="123"/>
        <v>0</v>
      </c>
      <c r="AV654" s="42">
        <f t="shared" ca="1" si="124"/>
        <v>1</v>
      </c>
      <c r="AW654" s="47" t="str">
        <f t="shared" si="125"/>
        <v/>
      </c>
      <c r="AX654" s="47" t="e">
        <f t="shared" si="126"/>
        <v>#VALUE!</v>
      </c>
      <c r="AY654" s="47">
        <f t="shared" si="145"/>
        <v>0</v>
      </c>
      <c r="AZ654" s="47">
        <f t="shared" si="146"/>
        <v>0</v>
      </c>
      <c r="BA654" s="47" t="e">
        <f t="shared" si="147"/>
        <v>#VALUE!</v>
      </c>
      <c r="BB654" s="47" t="e">
        <f t="shared" si="148"/>
        <v>#VALUE!</v>
      </c>
      <c r="BC654" s="47" t="e">
        <f t="shared" si="149"/>
        <v>#VALUE!</v>
      </c>
      <c r="BD654" s="47" t="e">
        <f>MATCH($AW654,NoteCommaRef!$B$4:$B$10,0)</f>
        <v>#N/A</v>
      </c>
      <c r="BE654" s="47">
        <f>MATCH($BG654,NoteCommaRef!$H$4:$H$1000,0)</f>
        <v>10</v>
      </c>
      <c r="BF654" s="47">
        <f>MATCH($BH654,NoteCommaRef!$H$4:$H$1000,0)</f>
        <v>10</v>
      </c>
      <c r="BG654" s="47">
        <f t="shared" si="139"/>
        <v>1</v>
      </c>
      <c r="BH654" s="47">
        <f t="shared" si="140"/>
        <v>1</v>
      </c>
      <c r="BI654" s="48">
        <f ca="1">IF(ISNA($BD654),1,OFFSET(NoteCommaRef!$E$3,$BD654,0))</f>
        <v>1</v>
      </c>
      <c r="BJ654" s="48">
        <f t="shared" si="141"/>
        <v>1</v>
      </c>
      <c r="BK654" s="48">
        <f t="shared" si="142"/>
        <v>1</v>
      </c>
      <c r="BL654" s="48">
        <f t="shared" si="143"/>
        <v>1</v>
      </c>
      <c r="BM654" s="48">
        <f ca="1">IF(ISNA($BE654),1,OFFSET(NoteCommaRef!$K$3,$BE654,0))</f>
        <v>1</v>
      </c>
      <c r="BN654" s="48">
        <f ca="1">IF(ISNA($BF654),1,OFFSET(NoteCommaRef!$K$3,$BF654,0))</f>
        <v>1</v>
      </c>
    </row>
    <row r="655" spans="3:66" x14ac:dyDescent="0.2">
      <c r="C655" s="1" t="str">
        <f t="shared" si="158"/>
        <v/>
      </c>
      <c r="D655" s="1" t="str">
        <f t="shared" si="159"/>
        <v/>
      </c>
      <c r="E655" s="1" t="str">
        <f t="shared" si="150"/>
        <v/>
      </c>
      <c r="F655" s="32" t="str">
        <f t="shared" si="151"/>
        <v/>
      </c>
      <c r="G655" s="1" t="str">
        <f t="shared" si="152"/>
        <v/>
      </c>
      <c r="H655" s="1" t="str">
        <f t="shared" si="153"/>
        <v/>
      </c>
      <c r="I655" s="1" t="str">
        <f t="shared" si="154"/>
        <v/>
      </c>
      <c r="J655" s="1" t="str">
        <f t="shared" si="155"/>
        <v/>
      </c>
      <c r="K655" s="1" t="str">
        <f t="shared" si="156"/>
        <v/>
      </c>
      <c r="L655" s="1" t="str">
        <f ca="1">IF(COUNTBLANK($D655),"",IF(COUNTBLANK($AG655),OFFSET(ChannelSetup!$E$4,0,$D655-1),$AG655))</f>
        <v/>
      </c>
      <c r="M655" s="1" t="str">
        <f t="shared" si="157"/>
        <v/>
      </c>
      <c r="O655" s="32">
        <f t="shared" si="161"/>
        <v>6</v>
      </c>
      <c r="P655" s="32">
        <f t="shared" si="161"/>
        <v>4</v>
      </c>
      <c r="Q655" s="32">
        <f t="shared" si="161"/>
        <v>2</v>
      </c>
      <c r="R655" s="32">
        <f t="shared" si="161"/>
        <v>2</v>
      </c>
      <c r="S655" s="32">
        <f t="shared" si="161"/>
        <v>2</v>
      </c>
      <c r="T655" s="32">
        <f t="shared" si="161"/>
        <v>2</v>
      </c>
      <c r="U655" s="32">
        <f t="shared" si="161"/>
        <v>2</v>
      </c>
      <c r="V655" s="32">
        <f t="shared" si="161"/>
        <v>4</v>
      </c>
      <c r="W655" s="32">
        <f t="shared" si="161"/>
        <v>2</v>
      </c>
      <c r="X655" s="32">
        <f t="shared" si="161"/>
        <v>2</v>
      </c>
      <c r="Y655" s="32">
        <f t="shared" si="161"/>
        <v>2</v>
      </c>
      <c r="Z655" s="32">
        <f t="shared" si="161"/>
        <v>2</v>
      </c>
      <c r="AB655" s="66"/>
      <c r="AC655" s="51"/>
      <c r="AD655" s="51"/>
      <c r="AE655" s="63"/>
      <c r="AF655" s="64"/>
      <c r="AG655" s="63"/>
      <c r="AH655" s="64"/>
      <c r="AI655" s="63"/>
      <c r="AJ655" s="64"/>
      <c r="AK655" s="62"/>
      <c r="AL655" s="62"/>
      <c r="AM655" s="51"/>
      <c r="AP655" s="39" t="str">
        <f t="shared" si="118"/>
        <v/>
      </c>
      <c r="AQ655" s="49" t="str">
        <f t="shared" si="119"/>
        <v/>
      </c>
      <c r="AR655" s="41">
        <f t="shared" ca="1" si="144"/>
        <v>256</v>
      </c>
      <c r="AS655" s="40">
        <f t="shared" ca="1" si="138"/>
        <v>1</v>
      </c>
      <c r="AT655" s="41">
        <f t="shared" ca="1" si="122"/>
        <v>0</v>
      </c>
      <c r="AU655" s="41">
        <f t="shared" ca="1" si="123"/>
        <v>0</v>
      </c>
      <c r="AV655" s="42">
        <f t="shared" ca="1" si="124"/>
        <v>1</v>
      </c>
      <c r="AW655" s="47" t="str">
        <f t="shared" si="125"/>
        <v/>
      </c>
      <c r="AX655" s="47" t="e">
        <f t="shared" si="126"/>
        <v>#VALUE!</v>
      </c>
      <c r="AY655" s="47">
        <f t="shared" si="145"/>
        <v>0</v>
      </c>
      <c r="AZ655" s="47">
        <f t="shared" si="146"/>
        <v>0</v>
      </c>
      <c r="BA655" s="47" t="e">
        <f t="shared" si="147"/>
        <v>#VALUE!</v>
      </c>
      <c r="BB655" s="47" t="e">
        <f t="shared" si="148"/>
        <v>#VALUE!</v>
      </c>
      <c r="BC655" s="47" t="e">
        <f t="shared" si="149"/>
        <v>#VALUE!</v>
      </c>
      <c r="BD655" s="47" t="e">
        <f>MATCH($AW655,NoteCommaRef!$B$4:$B$10,0)</f>
        <v>#N/A</v>
      </c>
      <c r="BE655" s="47">
        <f>MATCH($BG655,NoteCommaRef!$H$4:$H$1000,0)</f>
        <v>10</v>
      </c>
      <c r="BF655" s="47">
        <f>MATCH($BH655,NoteCommaRef!$H$4:$H$1000,0)</f>
        <v>10</v>
      </c>
      <c r="BG655" s="47">
        <f t="shared" si="139"/>
        <v>1</v>
      </c>
      <c r="BH655" s="47">
        <f t="shared" si="140"/>
        <v>1</v>
      </c>
      <c r="BI655" s="48">
        <f ca="1">IF(ISNA($BD655),1,OFFSET(NoteCommaRef!$E$3,$BD655,0))</f>
        <v>1</v>
      </c>
      <c r="BJ655" s="48">
        <f t="shared" si="141"/>
        <v>1</v>
      </c>
      <c r="BK655" s="48">
        <f t="shared" si="142"/>
        <v>1</v>
      </c>
      <c r="BL655" s="48">
        <f t="shared" si="143"/>
        <v>1</v>
      </c>
      <c r="BM655" s="48">
        <f ca="1">IF(ISNA($BE655),1,OFFSET(NoteCommaRef!$K$3,$BE655,0))</f>
        <v>1</v>
      </c>
      <c r="BN655" s="48">
        <f ca="1">IF(ISNA($BF655),1,OFFSET(NoteCommaRef!$K$3,$BF655,0))</f>
        <v>1</v>
      </c>
    </row>
    <row r="656" spans="3:66" x14ac:dyDescent="0.2">
      <c r="C656" s="1" t="str">
        <f t="shared" si="158"/>
        <v/>
      </c>
      <c r="D656" s="1" t="str">
        <f t="shared" si="159"/>
        <v/>
      </c>
      <c r="E656" s="1" t="str">
        <f t="shared" si="150"/>
        <v/>
      </c>
      <c r="F656" s="32" t="str">
        <f t="shared" si="151"/>
        <v/>
      </c>
      <c r="G656" s="1" t="str">
        <f t="shared" si="152"/>
        <v/>
      </c>
      <c r="H656" s="1" t="str">
        <f t="shared" si="153"/>
        <v/>
      </c>
      <c r="I656" s="1" t="str">
        <f t="shared" si="154"/>
        <v/>
      </c>
      <c r="J656" s="1" t="str">
        <f t="shared" si="155"/>
        <v/>
      </c>
      <c r="K656" s="1" t="str">
        <f t="shared" si="156"/>
        <v/>
      </c>
      <c r="L656" s="1" t="str">
        <f ca="1">IF(COUNTBLANK($D656),"",IF(COUNTBLANK($AG656),OFFSET(ChannelSetup!$E$4,0,$D656-1),$AG656))</f>
        <v/>
      </c>
      <c r="M656" s="1" t="str">
        <f t="shared" si="157"/>
        <v/>
      </c>
      <c r="O656" s="32">
        <f t="shared" si="161"/>
        <v>6</v>
      </c>
      <c r="P656" s="32">
        <f t="shared" si="161"/>
        <v>4</v>
      </c>
      <c r="Q656" s="32">
        <f t="shared" si="161"/>
        <v>2</v>
      </c>
      <c r="R656" s="32">
        <f t="shared" si="161"/>
        <v>2</v>
      </c>
      <c r="S656" s="32">
        <f t="shared" si="161"/>
        <v>2</v>
      </c>
      <c r="T656" s="32">
        <f t="shared" si="161"/>
        <v>2</v>
      </c>
      <c r="U656" s="32">
        <f t="shared" si="161"/>
        <v>2</v>
      </c>
      <c r="V656" s="32">
        <f t="shared" si="161"/>
        <v>4</v>
      </c>
      <c r="W656" s="32">
        <f t="shared" si="161"/>
        <v>2</v>
      </c>
      <c r="X656" s="32">
        <f t="shared" si="161"/>
        <v>2</v>
      </c>
      <c r="Y656" s="32">
        <f t="shared" si="161"/>
        <v>2</v>
      </c>
      <c r="Z656" s="32">
        <f t="shared" si="161"/>
        <v>2</v>
      </c>
      <c r="AB656" s="66"/>
      <c r="AC656" s="51"/>
      <c r="AD656" s="51"/>
      <c r="AE656" s="63"/>
      <c r="AF656" s="64"/>
      <c r="AG656" s="63"/>
      <c r="AH656" s="64"/>
      <c r="AI656" s="63"/>
      <c r="AJ656" s="64"/>
      <c r="AK656" s="62"/>
      <c r="AL656" s="62"/>
      <c r="AM656" s="51"/>
      <c r="AP656" s="39" t="str">
        <f t="shared" si="118"/>
        <v/>
      </c>
      <c r="AQ656" s="49" t="str">
        <f t="shared" si="119"/>
        <v/>
      </c>
      <c r="AR656" s="41">
        <f t="shared" ca="1" si="144"/>
        <v>256</v>
      </c>
      <c r="AS656" s="40">
        <f t="shared" ca="1" si="138"/>
        <v>1</v>
      </c>
      <c r="AT656" s="41">
        <f t="shared" ca="1" si="122"/>
        <v>0</v>
      </c>
      <c r="AU656" s="41">
        <f t="shared" ca="1" si="123"/>
        <v>0</v>
      </c>
      <c r="AV656" s="42">
        <f t="shared" ca="1" si="124"/>
        <v>1</v>
      </c>
      <c r="AW656" s="47" t="str">
        <f t="shared" si="125"/>
        <v/>
      </c>
      <c r="AX656" s="47" t="e">
        <f t="shared" si="126"/>
        <v>#VALUE!</v>
      </c>
      <c r="AY656" s="47">
        <f t="shared" si="145"/>
        <v>0</v>
      </c>
      <c r="AZ656" s="47">
        <f t="shared" si="146"/>
        <v>0</v>
      </c>
      <c r="BA656" s="47" t="e">
        <f t="shared" si="147"/>
        <v>#VALUE!</v>
      </c>
      <c r="BB656" s="47" t="e">
        <f t="shared" si="148"/>
        <v>#VALUE!</v>
      </c>
      <c r="BC656" s="47" t="e">
        <f t="shared" si="149"/>
        <v>#VALUE!</v>
      </c>
      <c r="BD656" s="47" t="e">
        <f>MATCH($AW656,NoteCommaRef!$B$4:$B$10,0)</f>
        <v>#N/A</v>
      </c>
      <c r="BE656" s="47">
        <f>MATCH($BG656,NoteCommaRef!$H$4:$H$1000,0)</f>
        <v>10</v>
      </c>
      <c r="BF656" s="47">
        <f>MATCH($BH656,NoteCommaRef!$H$4:$H$1000,0)</f>
        <v>10</v>
      </c>
      <c r="BG656" s="47">
        <f t="shared" si="139"/>
        <v>1</v>
      </c>
      <c r="BH656" s="47">
        <f t="shared" si="140"/>
        <v>1</v>
      </c>
      <c r="BI656" s="48">
        <f ca="1">IF(ISNA($BD656),1,OFFSET(NoteCommaRef!$E$3,$BD656,0))</f>
        <v>1</v>
      </c>
      <c r="BJ656" s="48">
        <f t="shared" si="141"/>
        <v>1</v>
      </c>
      <c r="BK656" s="48">
        <f t="shared" si="142"/>
        <v>1</v>
      </c>
      <c r="BL656" s="48">
        <f t="shared" si="143"/>
        <v>1</v>
      </c>
      <c r="BM656" s="48">
        <f ca="1">IF(ISNA($BE656),1,OFFSET(NoteCommaRef!$K$3,$BE656,0))</f>
        <v>1</v>
      </c>
      <c r="BN656" s="48">
        <f ca="1">IF(ISNA($BF656),1,OFFSET(NoteCommaRef!$K$3,$BF656,0))</f>
        <v>1</v>
      </c>
    </row>
    <row r="657" spans="3:66" x14ac:dyDescent="0.2">
      <c r="C657" s="1" t="str">
        <f t="shared" si="158"/>
        <v/>
      </c>
      <c r="D657" s="1" t="str">
        <f t="shared" si="159"/>
        <v/>
      </c>
      <c r="E657" s="1" t="str">
        <f t="shared" si="150"/>
        <v/>
      </c>
      <c r="F657" s="32" t="str">
        <f t="shared" si="151"/>
        <v/>
      </c>
      <c r="G657" s="1" t="str">
        <f t="shared" si="152"/>
        <v/>
      </c>
      <c r="H657" s="1" t="str">
        <f t="shared" si="153"/>
        <v/>
      </c>
      <c r="I657" s="1" t="str">
        <f t="shared" si="154"/>
        <v/>
      </c>
      <c r="J657" s="1" t="str">
        <f t="shared" si="155"/>
        <v/>
      </c>
      <c r="K657" s="1" t="str">
        <f t="shared" si="156"/>
        <v/>
      </c>
      <c r="L657" s="1" t="str">
        <f ca="1">IF(COUNTBLANK($D657),"",IF(COUNTBLANK($AG657),OFFSET(ChannelSetup!$E$4,0,$D657-1),$AG657))</f>
        <v/>
      </c>
      <c r="M657" s="1" t="str">
        <f t="shared" si="157"/>
        <v/>
      </c>
      <c r="O657" s="32">
        <f t="shared" si="161"/>
        <v>6</v>
      </c>
      <c r="P657" s="32">
        <f t="shared" si="161"/>
        <v>4</v>
      </c>
      <c r="Q657" s="32">
        <f t="shared" si="161"/>
        <v>2</v>
      </c>
      <c r="R657" s="32">
        <f t="shared" si="161"/>
        <v>2</v>
      </c>
      <c r="S657" s="32">
        <f t="shared" si="161"/>
        <v>2</v>
      </c>
      <c r="T657" s="32">
        <f t="shared" si="161"/>
        <v>2</v>
      </c>
      <c r="U657" s="32">
        <f t="shared" si="161"/>
        <v>2</v>
      </c>
      <c r="V657" s="32">
        <f t="shared" si="161"/>
        <v>4</v>
      </c>
      <c r="W657" s="32">
        <f t="shared" si="161"/>
        <v>2</v>
      </c>
      <c r="X657" s="32">
        <f t="shared" si="161"/>
        <v>2</v>
      </c>
      <c r="Y657" s="32">
        <f t="shared" si="161"/>
        <v>2</v>
      </c>
      <c r="Z657" s="32">
        <f t="shared" si="161"/>
        <v>2</v>
      </c>
      <c r="AB657" s="66"/>
      <c r="AC657" s="51"/>
      <c r="AD657" s="51"/>
      <c r="AE657" s="63"/>
      <c r="AF657" s="64"/>
      <c r="AG657" s="63"/>
      <c r="AH657" s="64"/>
      <c r="AI657" s="63"/>
      <c r="AJ657" s="64"/>
      <c r="AK657" s="62"/>
      <c r="AL657" s="62"/>
      <c r="AM657" s="51"/>
      <c r="AP657" s="39" t="str">
        <f t="shared" ref="AP657:AP720" si="162">IF(OR(ISNA(BE657),ISNA(BF657)),"ERR","")</f>
        <v/>
      </c>
      <c r="AQ657" s="49" t="str">
        <f t="shared" si="119"/>
        <v/>
      </c>
      <c r="AR657" s="41">
        <f t="shared" ca="1" si="144"/>
        <v>256</v>
      </c>
      <c r="AS657" s="40">
        <f t="shared" ca="1" si="138"/>
        <v>1</v>
      </c>
      <c r="AT657" s="41">
        <f t="shared" ref="AT657:AT720" ca="1" si="163">1200*LOG(AS657,2)</f>
        <v>0</v>
      </c>
      <c r="AU657" s="41">
        <f t="shared" ref="AU657:AU720" ca="1" si="164">MOD(AT657,1200)</f>
        <v>0</v>
      </c>
      <c r="AV657" s="42">
        <f t="shared" ref="AV657:AV720" ca="1" si="165">AS657</f>
        <v>1</v>
      </c>
      <c r="AW657" s="47" t="str">
        <f t="shared" ref="AW657:AW720" si="166">LEFT(AQ657,1)</f>
        <v/>
      </c>
      <c r="AX657" s="47" t="e">
        <f t="shared" ref="AX657:AX720" si="167">RIGHT(AQ657,1)-4</f>
        <v>#VALUE!</v>
      </c>
      <c r="AY657" s="47">
        <f t="shared" si="145"/>
        <v>0</v>
      </c>
      <c r="AZ657" s="47">
        <f t="shared" si="146"/>
        <v>0</v>
      </c>
      <c r="BA657" s="47" t="e">
        <f t="shared" si="147"/>
        <v>#VALUE!</v>
      </c>
      <c r="BB657" s="47" t="e">
        <f t="shared" si="148"/>
        <v>#VALUE!</v>
      </c>
      <c r="BC657" s="47" t="e">
        <f t="shared" si="149"/>
        <v>#VALUE!</v>
      </c>
      <c r="BD657" s="47" t="e">
        <f>MATCH($AW657,NoteCommaRef!$B$4:$B$10,0)</f>
        <v>#N/A</v>
      </c>
      <c r="BE657" s="47">
        <f>MATCH($BG657,NoteCommaRef!$H$4:$H$1000,0)</f>
        <v>10</v>
      </c>
      <c r="BF657" s="47">
        <f>MATCH($BH657,NoteCommaRef!$H$4:$H$1000,0)</f>
        <v>10</v>
      </c>
      <c r="BG657" s="47">
        <f t="shared" si="139"/>
        <v>1</v>
      </c>
      <c r="BH657" s="47">
        <f t="shared" si="140"/>
        <v>1</v>
      </c>
      <c r="BI657" s="48">
        <f ca="1">IF(ISNA($BD657),1,OFFSET(NoteCommaRef!$E$3,$BD657,0))</f>
        <v>1</v>
      </c>
      <c r="BJ657" s="48">
        <f t="shared" si="141"/>
        <v>1</v>
      </c>
      <c r="BK657" s="48">
        <f t="shared" si="142"/>
        <v>1</v>
      </c>
      <c r="BL657" s="48">
        <f t="shared" si="143"/>
        <v>1</v>
      </c>
      <c r="BM657" s="48">
        <f ca="1">IF(ISNA($BE657),1,OFFSET(NoteCommaRef!$K$3,$BE657,0))</f>
        <v>1</v>
      </c>
      <c r="BN657" s="48">
        <f ca="1">IF(ISNA($BF657),1,OFFSET(NoteCommaRef!$K$3,$BF657,0))</f>
        <v>1</v>
      </c>
    </row>
    <row r="658" spans="3:66" x14ac:dyDescent="0.2">
      <c r="C658" s="1" t="str">
        <f t="shared" si="158"/>
        <v/>
      </c>
      <c r="D658" s="1" t="str">
        <f t="shared" si="159"/>
        <v/>
      </c>
      <c r="E658" s="1" t="str">
        <f t="shared" si="150"/>
        <v/>
      </c>
      <c r="F658" s="32" t="str">
        <f t="shared" si="151"/>
        <v/>
      </c>
      <c r="G658" s="1" t="str">
        <f t="shared" si="152"/>
        <v/>
      </c>
      <c r="H658" s="1" t="str">
        <f t="shared" si="153"/>
        <v/>
      </c>
      <c r="I658" s="1" t="str">
        <f t="shared" si="154"/>
        <v/>
      </c>
      <c r="J658" s="1" t="str">
        <f t="shared" si="155"/>
        <v/>
      </c>
      <c r="K658" s="1" t="str">
        <f t="shared" si="156"/>
        <v/>
      </c>
      <c r="L658" s="1" t="str">
        <f ca="1">IF(COUNTBLANK($D658),"",IF(COUNTBLANK($AG658),OFFSET(ChannelSetup!$E$4,0,$D658-1),$AG658))</f>
        <v/>
      </c>
      <c r="M658" s="1" t="str">
        <f t="shared" si="157"/>
        <v/>
      </c>
      <c r="O658" s="32">
        <f t="shared" si="161"/>
        <v>6</v>
      </c>
      <c r="P658" s="32">
        <f t="shared" si="161"/>
        <v>4</v>
      </c>
      <c r="Q658" s="32">
        <f t="shared" si="161"/>
        <v>2</v>
      </c>
      <c r="R658" s="32">
        <f t="shared" si="161"/>
        <v>2</v>
      </c>
      <c r="S658" s="32">
        <f t="shared" si="161"/>
        <v>2</v>
      </c>
      <c r="T658" s="32">
        <f t="shared" si="161"/>
        <v>2</v>
      </c>
      <c r="U658" s="32">
        <f t="shared" si="161"/>
        <v>2</v>
      </c>
      <c r="V658" s="32">
        <f t="shared" si="161"/>
        <v>4</v>
      </c>
      <c r="W658" s="32">
        <f t="shared" si="161"/>
        <v>2</v>
      </c>
      <c r="X658" s="32">
        <f t="shared" si="161"/>
        <v>2</v>
      </c>
      <c r="Y658" s="32">
        <f t="shared" si="161"/>
        <v>2</v>
      </c>
      <c r="Z658" s="32">
        <f t="shared" si="161"/>
        <v>2</v>
      </c>
      <c r="AB658" s="66"/>
      <c r="AC658" s="51"/>
      <c r="AD658" s="51"/>
      <c r="AE658" s="63"/>
      <c r="AF658" s="64"/>
      <c r="AG658" s="63"/>
      <c r="AH658" s="64"/>
      <c r="AI658" s="63"/>
      <c r="AJ658" s="64"/>
      <c r="AK658" s="62"/>
      <c r="AL658" s="62"/>
      <c r="AM658" s="51"/>
      <c r="AP658" s="39" t="str">
        <f t="shared" si="162"/>
        <v/>
      </c>
      <c r="AQ658" s="49" t="str">
        <f t="shared" si="119"/>
        <v/>
      </c>
      <c r="AR658" s="41">
        <f t="shared" ca="1" si="144"/>
        <v>256</v>
      </c>
      <c r="AS658" s="40">
        <f t="shared" ca="1" si="138"/>
        <v>1</v>
      </c>
      <c r="AT658" s="41">
        <f t="shared" ca="1" si="163"/>
        <v>0</v>
      </c>
      <c r="AU658" s="41">
        <f t="shared" ca="1" si="164"/>
        <v>0</v>
      </c>
      <c r="AV658" s="42">
        <f t="shared" ca="1" si="165"/>
        <v>1</v>
      </c>
      <c r="AW658" s="47" t="str">
        <f t="shared" si="166"/>
        <v/>
      </c>
      <c r="AX658" s="47" t="e">
        <f t="shared" si="167"/>
        <v>#VALUE!</v>
      </c>
      <c r="AY658" s="47">
        <f t="shared" si="145"/>
        <v>0</v>
      </c>
      <c r="AZ658" s="47">
        <f t="shared" si="146"/>
        <v>0</v>
      </c>
      <c r="BA658" s="47" t="e">
        <f t="shared" si="147"/>
        <v>#VALUE!</v>
      </c>
      <c r="BB658" s="47" t="e">
        <f t="shared" si="148"/>
        <v>#VALUE!</v>
      </c>
      <c r="BC658" s="47" t="e">
        <f t="shared" si="149"/>
        <v>#VALUE!</v>
      </c>
      <c r="BD658" s="47" t="e">
        <f>MATCH($AW658,NoteCommaRef!$B$4:$B$10,0)</f>
        <v>#N/A</v>
      </c>
      <c r="BE658" s="47">
        <f>MATCH($BG658,NoteCommaRef!$H$4:$H$1000,0)</f>
        <v>10</v>
      </c>
      <c r="BF658" s="47">
        <f>MATCH($BH658,NoteCommaRef!$H$4:$H$1000,0)</f>
        <v>10</v>
      </c>
      <c r="BG658" s="47">
        <f t="shared" si="139"/>
        <v>1</v>
      </c>
      <c r="BH658" s="47">
        <f t="shared" si="140"/>
        <v>1</v>
      </c>
      <c r="BI658" s="48">
        <f ca="1">IF(ISNA($BD658),1,OFFSET(NoteCommaRef!$E$3,$BD658,0))</f>
        <v>1</v>
      </c>
      <c r="BJ658" s="48">
        <f t="shared" si="141"/>
        <v>1</v>
      </c>
      <c r="BK658" s="48">
        <f t="shared" si="142"/>
        <v>1</v>
      </c>
      <c r="BL658" s="48">
        <f t="shared" si="143"/>
        <v>1</v>
      </c>
      <c r="BM658" s="48">
        <f ca="1">IF(ISNA($BE658),1,OFFSET(NoteCommaRef!$K$3,$BE658,0))</f>
        <v>1</v>
      </c>
      <c r="BN658" s="48">
        <f ca="1">IF(ISNA($BF658),1,OFFSET(NoteCommaRef!$K$3,$BF658,0))</f>
        <v>1</v>
      </c>
    </row>
    <row r="659" spans="3:66" x14ac:dyDescent="0.2">
      <c r="C659" s="1" t="str">
        <f t="shared" si="158"/>
        <v/>
      </c>
      <c r="D659" s="1" t="str">
        <f t="shared" si="159"/>
        <v/>
      </c>
      <c r="E659" s="1" t="str">
        <f t="shared" si="150"/>
        <v/>
      </c>
      <c r="F659" s="32" t="str">
        <f t="shared" si="151"/>
        <v/>
      </c>
      <c r="G659" s="1" t="str">
        <f t="shared" si="152"/>
        <v/>
      </c>
      <c r="H659" s="1" t="str">
        <f t="shared" si="153"/>
        <v/>
      </c>
      <c r="I659" s="1" t="str">
        <f t="shared" si="154"/>
        <v/>
      </c>
      <c r="J659" s="1" t="str">
        <f t="shared" si="155"/>
        <v/>
      </c>
      <c r="K659" s="1" t="str">
        <f t="shared" si="156"/>
        <v/>
      </c>
      <c r="L659" s="1" t="str">
        <f ca="1">IF(COUNTBLANK($D659),"",IF(COUNTBLANK($AG659),OFFSET(ChannelSetup!$E$4,0,$D659-1),$AG659))</f>
        <v/>
      </c>
      <c r="M659" s="1" t="str">
        <f t="shared" si="157"/>
        <v/>
      </c>
      <c r="O659" s="32">
        <f t="shared" ref="O659:Z674" si="168">O658+IF($D659=O$3,IF(COUNTBLANK($E659),0,$E659/$AD$2),0)</f>
        <v>6</v>
      </c>
      <c r="P659" s="32">
        <f t="shared" si="168"/>
        <v>4</v>
      </c>
      <c r="Q659" s="32">
        <f t="shared" si="168"/>
        <v>2</v>
      </c>
      <c r="R659" s="32">
        <f t="shared" si="168"/>
        <v>2</v>
      </c>
      <c r="S659" s="32">
        <f t="shared" si="168"/>
        <v>2</v>
      </c>
      <c r="T659" s="32">
        <f t="shared" si="168"/>
        <v>2</v>
      </c>
      <c r="U659" s="32">
        <f t="shared" si="168"/>
        <v>2</v>
      </c>
      <c r="V659" s="32">
        <f t="shared" si="168"/>
        <v>4</v>
      </c>
      <c r="W659" s="32">
        <f t="shared" si="168"/>
        <v>2</v>
      </c>
      <c r="X659" s="32">
        <f t="shared" si="168"/>
        <v>2</v>
      </c>
      <c r="Y659" s="32">
        <f t="shared" si="168"/>
        <v>2</v>
      </c>
      <c r="Z659" s="32">
        <f t="shared" si="168"/>
        <v>2</v>
      </c>
      <c r="AB659" s="66"/>
      <c r="AC659" s="51"/>
      <c r="AD659" s="51"/>
      <c r="AE659" s="63"/>
      <c r="AF659" s="64"/>
      <c r="AG659" s="63"/>
      <c r="AH659" s="64"/>
      <c r="AI659" s="63"/>
      <c r="AJ659" s="64"/>
      <c r="AK659" s="62"/>
      <c r="AL659" s="62"/>
      <c r="AM659" s="51"/>
      <c r="AP659" s="39" t="str">
        <f t="shared" si="162"/>
        <v/>
      </c>
      <c r="AQ659" s="49" t="str">
        <f t="shared" si="119"/>
        <v/>
      </c>
      <c r="AR659" s="41">
        <f t="shared" ca="1" si="144"/>
        <v>256</v>
      </c>
      <c r="AS659" s="40">
        <f t="shared" ca="1" si="138"/>
        <v>1</v>
      </c>
      <c r="AT659" s="41">
        <f t="shared" ca="1" si="163"/>
        <v>0</v>
      </c>
      <c r="AU659" s="41">
        <f t="shared" ca="1" si="164"/>
        <v>0</v>
      </c>
      <c r="AV659" s="42">
        <f t="shared" ca="1" si="165"/>
        <v>1</v>
      </c>
      <c r="AW659" s="47" t="str">
        <f t="shared" si="166"/>
        <v/>
      </c>
      <c r="AX659" s="47" t="e">
        <f t="shared" si="167"/>
        <v>#VALUE!</v>
      </c>
      <c r="AY659" s="47">
        <f t="shared" si="145"/>
        <v>0</v>
      </c>
      <c r="AZ659" s="47">
        <f t="shared" si="146"/>
        <v>0</v>
      </c>
      <c r="BA659" s="47" t="e">
        <f t="shared" si="147"/>
        <v>#VALUE!</v>
      </c>
      <c r="BB659" s="47" t="e">
        <f t="shared" si="148"/>
        <v>#VALUE!</v>
      </c>
      <c r="BC659" s="47" t="e">
        <f t="shared" si="149"/>
        <v>#VALUE!</v>
      </c>
      <c r="BD659" s="47" t="e">
        <f>MATCH($AW659,NoteCommaRef!$B$4:$B$10,0)</f>
        <v>#N/A</v>
      </c>
      <c r="BE659" s="47">
        <f>MATCH($BG659,NoteCommaRef!$H$4:$H$1000,0)</f>
        <v>10</v>
      </c>
      <c r="BF659" s="47">
        <f>MATCH($BH659,NoteCommaRef!$H$4:$H$1000,0)</f>
        <v>10</v>
      </c>
      <c r="BG659" s="47">
        <f t="shared" si="139"/>
        <v>1</v>
      </c>
      <c r="BH659" s="47">
        <f t="shared" si="140"/>
        <v>1</v>
      </c>
      <c r="BI659" s="48">
        <f ca="1">IF(ISNA($BD659),1,OFFSET(NoteCommaRef!$E$3,$BD659,0))</f>
        <v>1</v>
      </c>
      <c r="BJ659" s="48">
        <f t="shared" si="141"/>
        <v>1</v>
      </c>
      <c r="BK659" s="48">
        <f t="shared" si="142"/>
        <v>1</v>
      </c>
      <c r="BL659" s="48">
        <f t="shared" si="143"/>
        <v>1</v>
      </c>
      <c r="BM659" s="48">
        <f ca="1">IF(ISNA($BE659),1,OFFSET(NoteCommaRef!$K$3,$BE659,0))</f>
        <v>1</v>
      </c>
      <c r="BN659" s="48">
        <f ca="1">IF(ISNA($BF659),1,OFFSET(NoteCommaRef!$K$3,$BF659,0))</f>
        <v>1</v>
      </c>
    </row>
    <row r="660" spans="3:66" x14ac:dyDescent="0.2">
      <c r="C660" s="1" t="str">
        <f t="shared" si="158"/>
        <v/>
      </c>
      <c r="D660" s="1" t="str">
        <f t="shared" si="159"/>
        <v/>
      </c>
      <c r="E660" s="1" t="str">
        <f t="shared" si="150"/>
        <v/>
      </c>
      <c r="F660" s="32" t="str">
        <f t="shared" si="151"/>
        <v/>
      </c>
      <c r="G660" s="1" t="str">
        <f t="shared" si="152"/>
        <v/>
      </c>
      <c r="H660" s="1" t="str">
        <f t="shared" si="153"/>
        <v/>
      </c>
      <c r="I660" s="1" t="str">
        <f t="shared" si="154"/>
        <v/>
      </c>
      <c r="J660" s="1" t="str">
        <f t="shared" si="155"/>
        <v/>
      </c>
      <c r="K660" s="1" t="str">
        <f t="shared" si="156"/>
        <v/>
      </c>
      <c r="L660" s="1" t="str">
        <f ca="1">IF(COUNTBLANK($D660),"",IF(COUNTBLANK($AG660),OFFSET(ChannelSetup!$E$4,0,$D660-1),$AG660))</f>
        <v/>
      </c>
      <c r="M660" s="1" t="str">
        <f t="shared" si="157"/>
        <v/>
      </c>
      <c r="O660" s="32">
        <f t="shared" si="168"/>
        <v>6</v>
      </c>
      <c r="P660" s="32">
        <f t="shared" si="168"/>
        <v>4</v>
      </c>
      <c r="Q660" s="32">
        <f t="shared" si="168"/>
        <v>2</v>
      </c>
      <c r="R660" s="32">
        <f t="shared" si="168"/>
        <v>2</v>
      </c>
      <c r="S660" s="32">
        <f t="shared" si="168"/>
        <v>2</v>
      </c>
      <c r="T660" s="32">
        <f t="shared" si="168"/>
        <v>2</v>
      </c>
      <c r="U660" s="32">
        <f t="shared" si="168"/>
        <v>2</v>
      </c>
      <c r="V660" s="32">
        <f t="shared" si="168"/>
        <v>4</v>
      </c>
      <c r="W660" s="32">
        <f t="shared" si="168"/>
        <v>2</v>
      </c>
      <c r="X660" s="32">
        <f t="shared" si="168"/>
        <v>2</v>
      </c>
      <c r="Y660" s="32">
        <f t="shared" si="168"/>
        <v>2</v>
      </c>
      <c r="Z660" s="32">
        <f t="shared" si="168"/>
        <v>2</v>
      </c>
      <c r="AB660" s="66"/>
      <c r="AC660" s="51"/>
      <c r="AD660" s="51"/>
      <c r="AE660" s="63"/>
      <c r="AF660" s="64"/>
      <c r="AG660" s="63"/>
      <c r="AH660" s="64"/>
      <c r="AI660" s="63"/>
      <c r="AJ660" s="64"/>
      <c r="AK660" s="62"/>
      <c r="AL660" s="62"/>
      <c r="AM660" s="51"/>
      <c r="AP660" s="39" t="str">
        <f t="shared" si="162"/>
        <v/>
      </c>
      <c r="AQ660" s="49" t="str">
        <f t="shared" ref="AQ660:AQ723" si="169">""&amp;AE660</f>
        <v/>
      </c>
      <c r="AR660" s="41">
        <f t="shared" ca="1" si="144"/>
        <v>256</v>
      </c>
      <c r="AS660" s="40">
        <f t="shared" ca="1" si="138"/>
        <v>1</v>
      </c>
      <c r="AT660" s="41">
        <f t="shared" ca="1" si="163"/>
        <v>0</v>
      </c>
      <c r="AU660" s="41">
        <f t="shared" ca="1" si="164"/>
        <v>0</v>
      </c>
      <c r="AV660" s="42">
        <f t="shared" ca="1" si="165"/>
        <v>1</v>
      </c>
      <c r="AW660" s="47" t="str">
        <f t="shared" si="166"/>
        <v/>
      </c>
      <c r="AX660" s="47" t="e">
        <f t="shared" si="167"/>
        <v>#VALUE!</v>
      </c>
      <c r="AY660" s="47">
        <f t="shared" si="145"/>
        <v>0</v>
      </c>
      <c r="AZ660" s="47">
        <f t="shared" si="146"/>
        <v>0</v>
      </c>
      <c r="BA660" s="47" t="e">
        <f t="shared" si="147"/>
        <v>#VALUE!</v>
      </c>
      <c r="BB660" s="47" t="e">
        <f t="shared" si="148"/>
        <v>#VALUE!</v>
      </c>
      <c r="BC660" s="47" t="e">
        <f t="shared" si="149"/>
        <v>#VALUE!</v>
      </c>
      <c r="BD660" s="47" t="e">
        <f>MATCH($AW660,NoteCommaRef!$B$4:$B$10,0)</f>
        <v>#N/A</v>
      </c>
      <c r="BE660" s="47">
        <f>MATCH($BG660,NoteCommaRef!$H$4:$H$1000,0)</f>
        <v>10</v>
      </c>
      <c r="BF660" s="47">
        <f>MATCH($BH660,NoteCommaRef!$H$4:$H$1000,0)</f>
        <v>10</v>
      </c>
      <c r="BG660" s="47">
        <f t="shared" si="139"/>
        <v>1</v>
      </c>
      <c r="BH660" s="47">
        <f t="shared" si="140"/>
        <v>1</v>
      </c>
      <c r="BI660" s="48">
        <f ca="1">IF(ISNA($BD660),1,OFFSET(NoteCommaRef!$E$3,$BD660,0))</f>
        <v>1</v>
      </c>
      <c r="BJ660" s="48">
        <f t="shared" si="141"/>
        <v>1</v>
      </c>
      <c r="BK660" s="48">
        <f t="shared" si="142"/>
        <v>1</v>
      </c>
      <c r="BL660" s="48">
        <f t="shared" si="143"/>
        <v>1</v>
      </c>
      <c r="BM660" s="48">
        <f ca="1">IF(ISNA($BE660),1,OFFSET(NoteCommaRef!$K$3,$BE660,0))</f>
        <v>1</v>
      </c>
      <c r="BN660" s="48">
        <f ca="1">IF(ISNA($BF660),1,OFFSET(NoteCommaRef!$K$3,$BF660,0))</f>
        <v>1</v>
      </c>
    </row>
    <row r="661" spans="3:66" x14ac:dyDescent="0.2">
      <c r="C661" s="1" t="str">
        <f t="shared" si="158"/>
        <v/>
      </c>
      <c r="D661" s="1" t="str">
        <f t="shared" si="159"/>
        <v/>
      </c>
      <c r="E661" s="1" t="str">
        <f t="shared" si="150"/>
        <v/>
      </c>
      <c r="F661" s="32" t="str">
        <f t="shared" si="151"/>
        <v/>
      </c>
      <c r="G661" s="1" t="str">
        <f t="shared" si="152"/>
        <v/>
      </c>
      <c r="H661" s="1" t="str">
        <f t="shared" si="153"/>
        <v/>
      </c>
      <c r="I661" s="1" t="str">
        <f t="shared" si="154"/>
        <v/>
      </c>
      <c r="J661" s="1" t="str">
        <f t="shared" si="155"/>
        <v/>
      </c>
      <c r="K661" s="1" t="str">
        <f t="shared" si="156"/>
        <v/>
      </c>
      <c r="L661" s="1" t="str">
        <f ca="1">IF(COUNTBLANK($D661),"",IF(COUNTBLANK($AG661),OFFSET(ChannelSetup!$E$4,0,$D661-1),$AG661))</f>
        <v/>
      </c>
      <c r="M661" s="1" t="str">
        <f t="shared" si="157"/>
        <v/>
      </c>
      <c r="O661" s="32">
        <f t="shared" si="168"/>
        <v>6</v>
      </c>
      <c r="P661" s="32">
        <f t="shared" si="168"/>
        <v>4</v>
      </c>
      <c r="Q661" s="32">
        <f t="shared" si="168"/>
        <v>2</v>
      </c>
      <c r="R661" s="32">
        <f t="shared" si="168"/>
        <v>2</v>
      </c>
      <c r="S661" s="32">
        <f t="shared" si="168"/>
        <v>2</v>
      </c>
      <c r="T661" s="32">
        <f t="shared" si="168"/>
        <v>2</v>
      </c>
      <c r="U661" s="32">
        <f t="shared" si="168"/>
        <v>2</v>
      </c>
      <c r="V661" s="32">
        <f t="shared" si="168"/>
        <v>4</v>
      </c>
      <c r="W661" s="32">
        <f t="shared" si="168"/>
        <v>2</v>
      </c>
      <c r="X661" s="32">
        <f t="shared" si="168"/>
        <v>2</v>
      </c>
      <c r="Y661" s="32">
        <f t="shared" si="168"/>
        <v>2</v>
      </c>
      <c r="Z661" s="32">
        <f t="shared" si="168"/>
        <v>2</v>
      </c>
      <c r="AB661" s="66"/>
      <c r="AC661" s="51"/>
      <c r="AD661" s="51"/>
      <c r="AE661" s="63"/>
      <c r="AF661" s="64"/>
      <c r="AG661" s="63"/>
      <c r="AH661" s="64"/>
      <c r="AI661" s="63"/>
      <c r="AJ661" s="64"/>
      <c r="AK661" s="62"/>
      <c r="AL661" s="62"/>
      <c r="AM661" s="51"/>
      <c r="AP661" s="39" t="str">
        <f t="shared" si="162"/>
        <v/>
      </c>
      <c r="AQ661" s="49" t="str">
        <f t="shared" si="169"/>
        <v/>
      </c>
      <c r="AR661" s="41">
        <f t="shared" ca="1" si="144"/>
        <v>256</v>
      </c>
      <c r="AS661" s="40">
        <f t="shared" ca="1" si="138"/>
        <v>1</v>
      </c>
      <c r="AT661" s="41">
        <f t="shared" ca="1" si="163"/>
        <v>0</v>
      </c>
      <c r="AU661" s="41">
        <f t="shared" ca="1" si="164"/>
        <v>0</v>
      </c>
      <c r="AV661" s="42">
        <f t="shared" ca="1" si="165"/>
        <v>1</v>
      </c>
      <c r="AW661" s="47" t="str">
        <f t="shared" si="166"/>
        <v/>
      </c>
      <c r="AX661" s="47" t="e">
        <f t="shared" si="167"/>
        <v>#VALUE!</v>
      </c>
      <c r="AY661" s="47">
        <f t="shared" si="145"/>
        <v>0</v>
      </c>
      <c r="AZ661" s="47">
        <f t="shared" si="146"/>
        <v>0</v>
      </c>
      <c r="BA661" s="47" t="e">
        <f t="shared" si="147"/>
        <v>#VALUE!</v>
      </c>
      <c r="BB661" s="47" t="e">
        <f t="shared" si="148"/>
        <v>#VALUE!</v>
      </c>
      <c r="BC661" s="47" t="e">
        <f t="shared" si="149"/>
        <v>#VALUE!</v>
      </c>
      <c r="BD661" s="47" t="e">
        <f>MATCH($AW661,NoteCommaRef!$B$4:$B$10,0)</f>
        <v>#N/A</v>
      </c>
      <c r="BE661" s="47">
        <f>MATCH($BG661,NoteCommaRef!$H$4:$H$1000,0)</f>
        <v>10</v>
      </c>
      <c r="BF661" s="47">
        <f>MATCH($BH661,NoteCommaRef!$H$4:$H$1000,0)</f>
        <v>10</v>
      </c>
      <c r="BG661" s="47">
        <f t="shared" si="139"/>
        <v>1</v>
      </c>
      <c r="BH661" s="47">
        <f t="shared" si="140"/>
        <v>1</v>
      </c>
      <c r="BI661" s="48">
        <f ca="1">IF(ISNA($BD661),1,OFFSET(NoteCommaRef!$E$3,$BD661,0))</f>
        <v>1</v>
      </c>
      <c r="BJ661" s="48">
        <f t="shared" si="141"/>
        <v>1</v>
      </c>
      <c r="BK661" s="48">
        <f t="shared" si="142"/>
        <v>1</v>
      </c>
      <c r="BL661" s="48">
        <f t="shared" si="143"/>
        <v>1</v>
      </c>
      <c r="BM661" s="48">
        <f ca="1">IF(ISNA($BE661),1,OFFSET(NoteCommaRef!$K$3,$BE661,0))</f>
        <v>1</v>
      </c>
      <c r="BN661" s="48">
        <f ca="1">IF(ISNA($BF661),1,OFFSET(NoteCommaRef!$K$3,$BF661,0))</f>
        <v>1</v>
      </c>
    </row>
    <row r="662" spans="3:66" x14ac:dyDescent="0.2">
      <c r="C662" s="1" t="str">
        <f t="shared" si="158"/>
        <v/>
      </c>
      <c r="D662" s="1" t="str">
        <f t="shared" si="159"/>
        <v/>
      </c>
      <c r="E662" s="1" t="str">
        <f t="shared" si="150"/>
        <v/>
      </c>
      <c r="F662" s="32" t="str">
        <f t="shared" si="151"/>
        <v/>
      </c>
      <c r="G662" s="1" t="str">
        <f t="shared" si="152"/>
        <v/>
      </c>
      <c r="H662" s="1" t="str">
        <f t="shared" si="153"/>
        <v/>
      </c>
      <c r="I662" s="1" t="str">
        <f t="shared" si="154"/>
        <v/>
      </c>
      <c r="J662" s="1" t="str">
        <f t="shared" si="155"/>
        <v/>
      </c>
      <c r="K662" s="1" t="str">
        <f t="shared" si="156"/>
        <v/>
      </c>
      <c r="L662" s="1" t="str">
        <f ca="1">IF(COUNTBLANK($D662),"",IF(COUNTBLANK($AG662),OFFSET(ChannelSetup!$E$4,0,$D662-1),$AG662))</f>
        <v/>
      </c>
      <c r="M662" s="1" t="str">
        <f t="shared" si="157"/>
        <v/>
      </c>
      <c r="O662" s="32">
        <f t="shared" si="168"/>
        <v>6</v>
      </c>
      <c r="P662" s="32">
        <f t="shared" si="168"/>
        <v>4</v>
      </c>
      <c r="Q662" s="32">
        <f t="shared" si="168"/>
        <v>2</v>
      </c>
      <c r="R662" s="32">
        <f t="shared" si="168"/>
        <v>2</v>
      </c>
      <c r="S662" s="32">
        <f t="shared" si="168"/>
        <v>2</v>
      </c>
      <c r="T662" s="32">
        <f t="shared" si="168"/>
        <v>2</v>
      </c>
      <c r="U662" s="32">
        <f t="shared" si="168"/>
        <v>2</v>
      </c>
      <c r="V662" s="32">
        <f t="shared" si="168"/>
        <v>4</v>
      </c>
      <c r="W662" s="32">
        <f t="shared" si="168"/>
        <v>2</v>
      </c>
      <c r="X662" s="32">
        <f t="shared" si="168"/>
        <v>2</v>
      </c>
      <c r="Y662" s="32">
        <f t="shared" si="168"/>
        <v>2</v>
      </c>
      <c r="Z662" s="32">
        <f t="shared" si="168"/>
        <v>2</v>
      </c>
      <c r="AB662" s="66"/>
      <c r="AC662" s="51"/>
      <c r="AD662" s="51"/>
      <c r="AE662" s="63"/>
      <c r="AF662" s="64"/>
      <c r="AG662" s="63"/>
      <c r="AH662" s="64"/>
      <c r="AI662" s="63"/>
      <c r="AJ662" s="64"/>
      <c r="AK662" s="62"/>
      <c r="AL662" s="62"/>
      <c r="AM662" s="51"/>
      <c r="AP662" s="39" t="str">
        <f t="shared" si="162"/>
        <v/>
      </c>
      <c r="AQ662" s="49" t="str">
        <f t="shared" si="169"/>
        <v/>
      </c>
      <c r="AR662" s="41">
        <f t="shared" ca="1" si="144"/>
        <v>256</v>
      </c>
      <c r="AS662" s="40">
        <f t="shared" ca="1" si="138"/>
        <v>1</v>
      </c>
      <c r="AT662" s="41">
        <f t="shared" ca="1" si="163"/>
        <v>0</v>
      </c>
      <c r="AU662" s="41">
        <f t="shared" ca="1" si="164"/>
        <v>0</v>
      </c>
      <c r="AV662" s="42">
        <f t="shared" ca="1" si="165"/>
        <v>1</v>
      </c>
      <c r="AW662" s="47" t="str">
        <f t="shared" si="166"/>
        <v/>
      </c>
      <c r="AX662" s="47" t="e">
        <f t="shared" si="167"/>
        <v>#VALUE!</v>
      </c>
      <c r="AY662" s="47">
        <f t="shared" si="145"/>
        <v>0</v>
      </c>
      <c r="AZ662" s="47">
        <f t="shared" si="146"/>
        <v>0</v>
      </c>
      <c r="BA662" s="47" t="e">
        <f t="shared" si="147"/>
        <v>#VALUE!</v>
      </c>
      <c r="BB662" s="47" t="e">
        <f t="shared" si="148"/>
        <v>#VALUE!</v>
      </c>
      <c r="BC662" s="47" t="e">
        <f t="shared" si="149"/>
        <v>#VALUE!</v>
      </c>
      <c r="BD662" s="47" t="e">
        <f>MATCH($AW662,NoteCommaRef!$B$4:$B$10,0)</f>
        <v>#N/A</v>
      </c>
      <c r="BE662" s="47">
        <f>MATCH($BG662,NoteCommaRef!$H$4:$H$1000,0)</f>
        <v>10</v>
      </c>
      <c r="BF662" s="47">
        <f>MATCH($BH662,NoteCommaRef!$H$4:$H$1000,0)</f>
        <v>10</v>
      </c>
      <c r="BG662" s="47">
        <f t="shared" si="139"/>
        <v>1</v>
      </c>
      <c r="BH662" s="47">
        <f t="shared" si="140"/>
        <v>1</v>
      </c>
      <c r="BI662" s="48">
        <f ca="1">IF(ISNA($BD662),1,OFFSET(NoteCommaRef!$E$3,$BD662,0))</f>
        <v>1</v>
      </c>
      <c r="BJ662" s="48">
        <f t="shared" si="141"/>
        <v>1</v>
      </c>
      <c r="BK662" s="48">
        <f t="shared" si="142"/>
        <v>1</v>
      </c>
      <c r="BL662" s="48">
        <f t="shared" si="143"/>
        <v>1</v>
      </c>
      <c r="BM662" s="48">
        <f ca="1">IF(ISNA($BE662),1,OFFSET(NoteCommaRef!$K$3,$BE662,0))</f>
        <v>1</v>
      </c>
      <c r="BN662" s="48">
        <f ca="1">IF(ISNA($BF662),1,OFFSET(NoteCommaRef!$K$3,$BF662,0))</f>
        <v>1</v>
      </c>
    </row>
    <row r="663" spans="3:66" x14ac:dyDescent="0.2">
      <c r="C663" s="1" t="str">
        <f t="shared" si="158"/>
        <v/>
      </c>
      <c r="D663" s="1" t="str">
        <f t="shared" si="159"/>
        <v/>
      </c>
      <c r="E663" s="1" t="str">
        <f t="shared" si="150"/>
        <v/>
      </c>
      <c r="F663" s="32" t="str">
        <f t="shared" si="151"/>
        <v/>
      </c>
      <c r="G663" s="1" t="str">
        <f t="shared" si="152"/>
        <v/>
      </c>
      <c r="H663" s="1" t="str">
        <f t="shared" si="153"/>
        <v/>
      </c>
      <c r="I663" s="1" t="str">
        <f t="shared" si="154"/>
        <v/>
      </c>
      <c r="J663" s="1" t="str">
        <f t="shared" si="155"/>
        <v/>
      </c>
      <c r="K663" s="1" t="str">
        <f t="shared" si="156"/>
        <v/>
      </c>
      <c r="L663" s="1" t="str">
        <f ca="1">IF(COUNTBLANK($D663),"",IF(COUNTBLANK($AG663),OFFSET(ChannelSetup!$E$4,0,$D663-1),$AG663))</f>
        <v/>
      </c>
      <c r="M663" s="1" t="str">
        <f t="shared" si="157"/>
        <v/>
      </c>
      <c r="O663" s="32">
        <f t="shared" si="168"/>
        <v>6</v>
      </c>
      <c r="P663" s="32">
        <f t="shared" si="168"/>
        <v>4</v>
      </c>
      <c r="Q663" s="32">
        <f t="shared" si="168"/>
        <v>2</v>
      </c>
      <c r="R663" s="32">
        <f t="shared" si="168"/>
        <v>2</v>
      </c>
      <c r="S663" s="32">
        <f t="shared" si="168"/>
        <v>2</v>
      </c>
      <c r="T663" s="32">
        <f t="shared" si="168"/>
        <v>2</v>
      </c>
      <c r="U663" s="32">
        <f t="shared" si="168"/>
        <v>2</v>
      </c>
      <c r="V663" s="32">
        <f t="shared" si="168"/>
        <v>4</v>
      </c>
      <c r="W663" s="32">
        <f t="shared" si="168"/>
        <v>2</v>
      </c>
      <c r="X663" s="32">
        <f t="shared" si="168"/>
        <v>2</v>
      </c>
      <c r="Y663" s="32">
        <f t="shared" si="168"/>
        <v>2</v>
      </c>
      <c r="Z663" s="32">
        <f t="shared" si="168"/>
        <v>2</v>
      </c>
      <c r="AB663" s="66"/>
      <c r="AC663" s="51"/>
      <c r="AD663" s="51"/>
      <c r="AE663" s="63"/>
      <c r="AF663" s="64"/>
      <c r="AG663" s="63"/>
      <c r="AH663" s="64"/>
      <c r="AI663" s="63"/>
      <c r="AJ663" s="64"/>
      <c r="AK663" s="62"/>
      <c r="AL663" s="62"/>
      <c r="AM663" s="51"/>
      <c r="AP663" s="39" t="str">
        <f t="shared" si="162"/>
        <v/>
      </c>
      <c r="AQ663" s="49" t="str">
        <f t="shared" si="169"/>
        <v/>
      </c>
      <c r="AR663" s="41">
        <f t="shared" ca="1" si="144"/>
        <v>256</v>
      </c>
      <c r="AS663" s="40">
        <f t="shared" ca="1" si="138"/>
        <v>1</v>
      </c>
      <c r="AT663" s="41">
        <f t="shared" ca="1" si="163"/>
        <v>0</v>
      </c>
      <c r="AU663" s="41">
        <f t="shared" ca="1" si="164"/>
        <v>0</v>
      </c>
      <c r="AV663" s="42">
        <f t="shared" ca="1" si="165"/>
        <v>1</v>
      </c>
      <c r="AW663" s="47" t="str">
        <f t="shared" si="166"/>
        <v/>
      </c>
      <c r="AX663" s="47" t="e">
        <f t="shared" si="167"/>
        <v>#VALUE!</v>
      </c>
      <c r="AY663" s="47">
        <f t="shared" si="145"/>
        <v>0</v>
      </c>
      <c r="AZ663" s="47">
        <f t="shared" si="146"/>
        <v>0</v>
      </c>
      <c r="BA663" s="47" t="e">
        <f t="shared" si="147"/>
        <v>#VALUE!</v>
      </c>
      <c r="BB663" s="47" t="e">
        <f t="shared" si="148"/>
        <v>#VALUE!</v>
      </c>
      <c r="BC663" s="47" t="e">
        <f t="shared" si="149"/>
        <v>#VALUE!</v>
      </c>
      <c r="BD663" s="47" t="e">
        <f>MATCH($AW663,NoteCommaRef!$B$4:$B$10,0)</f>
        <v>#N/A</v>
      </c>
      <c r="BE663" s="47">
        <f>MATCH($BG663,NoteCommaRef!$H$4:$H$1000,0)</f>
        <v>10</v>
      </c>
      <c r="BF663" s="47">
        <f>MATCH($BH663,NoteCommaRef!$H$4:$H$1000,0)</f>
        <v>10</v>
      </c>
      <c r="BG663" s="47">
        <f t="shared" si="139"/>
        <v>1</v>
      </c>
      <c r="BH663" s="47">
        <f t="shared" si="140"/>
        <v>1</v>
      </c>
      <c r="BI663" s="48">
        <f ca="1">IF(ISNA($BD663),1,OFFSET(NoteCommaRef!$E$3,$BD663,0))</f>
        <v>1</v>
      </c>
      <c r="BJ663" s="48">
        <f t="shared" si="141"/>
        <v>1</v>
      </c>
      <c r="BK663" s="48">
        <f t="shared" si="142"/>
        <v>1</v>
      </c>
      <c r="BL663" s="48">
        <f t="shared" si="143"/>
        <v>1</v>
      </c>
      <c r="BM663" s="48">
        <f ca="1">IF(ISNA($BE663),1,OFFSET(NoteCommaRef!$K$3,$BE663,0))</f>
        <v>1</v>
      </c>
      <c r="BN663" s="48">
        <f ca="1">IF(ISNA($BF663),1,OFFSET(NoteCommaRef!$K$3,$BF663,0))</f>
        <v>1</v>
      </c>
    </row>
    <row r="664" spans="3:66" x14ac:dyDescent="0.2">
      <c r="C664" s="1" t="str">
        <f t="shared" si="158"/>
        <v/>
      </c>
      <c r="D664" s="1" t="str">
        <f t="shared" si="159"/>
        <v/>
      </c>
      <c r="E664" s="1" t="str">
        <f t="shared" si="150"/>
        <v/>
      </c>
      <c r="F664" s="32" t="str">
        <f t="shared" si="151"/>
        <v/>
      </c>
      <c r="G664" s="1" t="str">
        <f t="shared" si="152"/>
        <v/>
      </c>
      <c r="H664" s="1" t="str">
        <f t="shared" si="153"/>
        <v/>
      </c>
      <c r="I664" s="1" t="str">
        <f t="shared" si="154"/>
        <v/>
      </c>
      <c r="J664" s="1" t="str">
        <f t="shared" si="155"/>
        <v/>
      </c>
      <c r="K664" s="1" t="str">
        <f t="shared" si="156"/>
        <v/>
      </c>
      <c r="L664" s="1" t="str">
        <f ca="1">IF(COUNTBLANK($D664),"",IF(COUNTBLANK($AG664),OFFSET(ChannelSetup!$E$4,0,$D664-1),$AG664))</f>
        <v/>
      </c>
      <c r="M664" s="1" t="str">
        <f t="shared" si="157"/>
        <v/>
      </c>
      <c r="O664" s="32">
        <f t="shared" si="168"/>
        <v>6</v>
      </c>
      <c r="P664" s="32">
        <f t="shared" si="168"/>
        <v>4</v>
      </c>
      <c r="Q664" s="32">
        <f t="shared" si="168"/>
        <v>2</v>
      </c>
      <c r="R664" s="32">
        <f t="shared" si="168"/>
        <v>2</v>
      </c>
      <c r="S664" s="32">
        <f t="shared" si="168"/>
        <v>2</v>
      </c>
      <c r="T664" s="32">
        <f t="shared" si="168"/>
        <v>2</v>
      </c>
      <c r="U664" s="32">
        <f t="shared" si="168"/>
        <v>2</v>
      </c>
      <c r="V664" s="32">
        <f t="shared" si="168"/>
        <v>4</v>
      </c>
      <c r="W664" s="32">
        <f t="shared" si="168"/>
        <v>2</v>
      </c>
      <c r="X664" s="32">
        <f t="shared" si="168"/>
        <v>2</v>
      </c>
      <c r="Y664" s="32">
        <f t="shared" si="168"/>
        <v>2</v>
      </c>
      <c r="Z664" s="32">
        <f t="shared" si="168"/>
        <v>2</v>
      </c>
      <c r="AB664" s="66"/>
      <c r="AC664" s="51"/>
      <c r="AD664" s="51"/>
      <c r="AE664" s="63"/>
      <c r="AF664" s="64"/>
      <c r="AG664" s="63"/>
      <c r="AH664" s="64"/>
      <c r="AI664" s="63"/>
      <c r="AJ664" s="64"/>
      <c r="AK664" s="62"/>
      <c r="AL664" s="62"/>
      <c r="AM664" s="51"/>
      <c r="AP664" s="39" t="str">
        <f t="shared" si="162"/>
        <v/>
      </c>
      <c r="AQ664" s="49" t="str">
        <f t="shared" si="169"/>
        <v/>
      </c>
      <c r="AR664" s="41">
        <f t="shared" ca="1" si="144"/>
        <v>256</v>
      </c>
      <c r="AS664" s="40">
        <f t="shared" ca="1" si="138"/>
        <v>1</v>
      </c>
      <c r="AT664" s="41">
        <f t="shared" ca="1" si="163"/>
        <v>0</v>
      </c>
      <c r="AU664" s="41">
        <f t="shared" ca="1" si="164"/>
        <v>0</v>
      </c>
      <c r="AV664" s="42">
        <f t="shared" ca="1" si="165"/>
        <v>1</v>
      </c>
      <c r="AW664" s="47" t="str">
        <f t="shared" si="166"/>
        <v/>
      </c>
      <c r="AX664" s="47" t="e">
        <f t="shared" si="167"/>
        <v>#VALUE!</v>
      </c>
      <c r="AY664" s="47">
        <f t="shared" si="145"/>
        <v>0</v>
      </c>
      <c r="AZ664" s="47">
        <f t="shared" si="146"/>
        <v>0</v>
      </c>
      <c r="BA664" s="47" t="e">
        <f t="shared" si="147"/>
        <v>#VALUE!</v>
      </c>
      <c r="BB664" s="47" t="e">
        <f t="shared" si="148"/>
        <v>#VALUE!</v>
      </c>
      <c r="BC664" s="47" t="e">
        <f t="shared" si="149"/>
        <v>#VALUE!</v>
      </c>
      <c r="BD664" s="47" t="e">
        <f>MATCH($AW664,NoteCommaRef!$B$4:$B$10,0)</f>
        <v>#N/A</v>
      </c>
      <c r="BE664" s="47">
        <f>MATCH($BG664,NoteCommaRef!$H$4:$H$1000,0)</f>
        <v>10</v>
      </c>
      <c r="BF664" s="47">
        <f>MATCH($BH664,NoteCommaRef!$H$4:$H$1000,0)</f>
        <v>10</v>
      </c>
      <c r="BG664" s="47">
        <f t="shared" si="139"/>
        <v>1</v>
      </c>
      <c r="BH664" s="47">
        <f t="shared" si="140"/>
        <v>1</v>
      </c>
      <c r="BI664" s="48">
        <f ca="1">IF(ISNA($BD664),1,OFFSET(NoteCommaRef!$E$3,$BD664,0))</f>
        <v>1</v>
      </c>
      <c r="BJ664" s="48">
        <f t="shared" si="141"/>
        <v>1</v>
      </c>
      <c r="BK664" s="48">
        <f t="shared" si="142"/>
        <v>1</v>
      </c>
      <c r="BL664" s="48">
        <f t="shared" si="143"/>
        <v>1</v>
      </c>
      <c r="BM664" s="48">
        <f ca="1">IF(ISNA($BE664),1,OFFSET(NoteCommaRef!$K$3,$BE664,0))</f>
        <v>1</v>
      </c>
      <c r="BN664" s="48">
        <f ca="1">IF(ISNA($BF664),1,OFFSET(NoteCommaRef!$K$3,$BF664,0))</f>
        <v>1</v>
      </c>
    </row>
    <row r="665" spans="3:66" x14ac:dyDescent="0.2">
      <c r="C665" s="1" t="str">
        <f t="shared" si="158"/>
        <v/>
      </c>
      <c r="D665" s="1" t="str">
        <f t="shared" si="159"/>
        <v/>
      </c>
      <c r="E665" s="1" t="str">
        <f t="shared" si="150"/>
        <v/>
      </c>
      <c r="F665" s="32" t="str">
        <f t="shared" si="151"/>
        <v/>
      </c>
      <c r="G665" s="1" t="str">
        <f t="shared" si="152"/>
        <v/>
      </c>
      <c r="H665" s="1" t="str">
        <f t="shared" si="153"/>
        <v/>
      </c>
      <c r="I665" s="1" t="str">
        <f t="shared" si="154"/>
        <v/>
      </c>
      <c r="J665" s="1" t="str">
        <f t="shared" si="155"/>
        <v/>
      </c>
      <c r="K665" s="1" t="str">
        <f t="shared" si="156"/>
        <v/>
      </c>
      <c r="L665" s="1" t="str">
        <f ca="1">IF(COUNTBLANK($D665),"",IF(COUNTBLANK($AG665),OFFSET(ChannelSetup!$E$4,0,$D665-1),$AG665))</f>
        <v/>
      </c>
      <c r="M665" s="1" t="str">
        <f t="shared" si="157"/>
        <v/>
      </c>
      <c r="O665" s="32">
        <f t="shared" si="168"/>
        <v>6</v>
      </c>
      <c r="P665" s="32">
        <f t="shared" si="168"/>
        <v>4</v>
      </c>
      <c r="Q665" s="32">
        <f t="shared" si="168"/>
        <v>2</v>
      </c>
      <c r="R665" s="32">
        <f t="shared" si="168"/>
        <v>2</v>
      </c>
      <c r="S665" s="32">
        <f t="shared" si="168"/>
        <v>2</v>
      </c>
      <c r="T665" s="32">
        <f t="shared" si="168"/>
        <v>2</v>
      </c>
      <c r="U665" s="32">
        <f t="shared" si="168"/>
        <v>2</v>
      </c>
      <c r="V665" s="32">
        <f t="shared" si="168"/>
        <v>4</v>
      </c>
      <c r="W665" s="32">
        <f t="shared" si="168"/>
        <v>2</v>
      </c>
      <c r="X665" s="32">
        <f t="shared" si="168"/>
        <v>2</v>
      </c>
      <c r="Y665" s="32">
        <f t="shared" si="168"/>
        <v>2</v>
      </c>
      <c r="Z665" s="32">
        <f t="shared" si="168"/>
        <v>2</v>
      </c>
      <c r="AB665" s="66"/>
      <c r="AC665" s="51"/>
      <c r="AD665" s="51"/>
      <c r="AE665" s="63"/>
      <c r="AF665" s="64"/>
      <c r="AG665" s="63"/>
      <c r="AH665" s="64"/>
      <c r="AI665" s="63"/>
      <c r="AJ665" s="64"/>
      <c r="AK665" s="62"/>
      <c r="AL665" s="62"/>
      <c r="AM665" s="51"/>
      <c r="AP665" s="39" t="str">
        <f t="shared" si="162"/>
        <v/>
      </c>
      <c r="AQ665" s="49" t="str">
        <f t="shared" si="169"/>
        <v/>
      </c>
      <c r="AR665" s="41">
        <f t="shared" ca="1" si="144"/>
        <v>256</v>
      </c>
      <c r="AS665" s="40">
        <f t="shared" ca="1" si="138"/>
        <v>1</v>
      </c>
      <c r="AT665" s="41">
        <f t="shared" ca="1" si="163"/>
        <v>0</v>
      </c>
      <c r="AU665" s="41">
        <f t="shared" ca="1" si="164"/>
        <v>0</v>
      </c>
      <c r="AV665" s="42">
        <f t="shared" ca="1" si="165"/>
        <v>1</v>
      </c>
      <c r="AW665" s="47" t="str">
        <f t="shared" si="166"/>
        <v/>
      </c>
      <c r="AX665" s="47" t="e">
        <f t="shared" si="167"/>
        <v>#VALUE!</v>
      </c>
      <c r="AY665" s="47">
        <f t="shared" si="145"/>
        <v>0</v>
      </c>
      <c r="AZ665" s="47">
        <f t="shared" si="146"/>
        <v>0</v>
      </c>
      <c r="BA665" s="47" t="e">
        <f t="shared" si="147"/>
        <v>#VALUE!</v>
      </c>
      <c r="BB665" s="47" t="e">
        <f t="shared" si="148"/>
        <v>#VALUE!</v>
      </c>
      <c r="BC665" s="47" t="e">
        <f t="shared" si="149"/>
        <v>#VALUE!</v>
      </c>
      <c r="BD665" s="47" t="e">
        <f>MATCH($AW665,NoteCommaRef!$B$4:$B$10,0)</f>
        <v>#N/A</v>
      </c>
      <c r="BE665" s="47">
        <f>MATCH($BG665,NoteCommaRef!$H$4:$H$1000,0)</f>
        <v>10</v>
      </c>
      <c r="BF665" s="47">
        <f>MATCH($BH665,NoteCommaRef!$H$4:$H$1000,0)</f>
        <v>10</v>
      </c>
      <c r="BG665" s="47">
        <f t="shared" si="139"/>
        <v>1</v>
      </c>
      <c r="BH665" s="47">
        <f t="shared" si="140"/>
        <v>1</v>
      </c>
      <c r="BI665" s="48">
        <f ca="1">IF(ISNA($BD665),1,OFFSET(NoteCommaRef!$E$3,$BD665,0))</f>
        <v>1</v>
      </c>
      <c r="BJ665" s="48">
        <f t="shared" si="141"/>
        <v>1</v>
      </c>
      <c r="BK665" s="48">
        <f t="shared" si="142"/>
        <v>1</v>
      </c>
      <c r="BL665" s="48">
        <f t="shared" si="143"/>
        <v>1</v>
      </c>
      <c r="BM665" s="48">
        <f ca="1">IF(ISNA($BE665),1,OFFSET(NoteCommaRef!$K$3,$BE665,0))</f>
        <v>1</v>
      </c>
      <c r="BN665" s="48">
        <f ca="1">IF(ISNA($BF665),1,OFFSET(NoteCommaRef!$K$3,$BF665,0))</f>
        <v>1</v>
      </c>
    </row>
    <row r="666" spans="3:66" x14ac:dyDescent="0.2">
      <c r="C666" s="1" t="str">
        <f t="shared" si="158"/>
        <v/>
      </c>
      <c r="D666" s="1" t="str">
        <f t="shared" si="159"/>
        <v/>
      </c>
      <c r="E666" s="1" t="str">
        <f t="shared" si="150"/>
        <v/>
      </c>
      <c r="F666" s="32" t="str">
        <f t="shared" si="151"/>
        <v/>
      </c>
      <c r="G666" s="1" t="str">
        <f t="shared" si="152"/>
        <v/>
      </c>
      <c r="H666" s="1" t="str">
        <f t="shared" si="153"/>
        <v/>
      </c>
      <c r="I666" s="1" t="str">
        <f t="shared" si="154"/>
        <v/>
      </c>
      <c r="J666" s="1" t="str">
        <f t="shared" si="155"/>
        <v/>
      </c>
      <c r="K666" s="1" t="str">
        <f t="shared" si="156"/>
        <v/>
      </c>
      <c r="L666" s="1" t="str">
        <f ca="1">IF(COUNTBLANK($D666),"",IF(COUNTBLANK($AG666),OFFSET(ChannelSetup!$E$4,0,$D666-1),$AG666))</f>
        <v/>
      </c>
      <c r="M666" s="1" t="str">
        <f t="shared" si="157"/>
        <v/>
      </c>
      <c r="O666" s="32">
        <f t="shared" si="168"/>
        <v>6</v>
      </c>
      <c r="P666" s="32">
        <f t="shared" si="168"/>
        <v>4</v>
      </c>
      <c r="Q666" s="32">
        <f t="shared" si="168"/>
        <v>2</v>
      </c>
      <c r="R666" s="32">
        <f t="shared" si="168"/>
        <v>2</v>
      </c>
      <c r="S666" s="32">
        <f t="shared" si="168"/>
        <v>2</v>
      </c>
      <c r="T666" s="32">
        <f t="shared" si="168"/>
        <v>2</v>
      </c>
      <c r="U666" s="32">
        <f t="shared" si="168"/>
        <v>2</v>
      </c>
      <c r="V666" s="32">
        <f t="shared" si="168"/>
        <v>4</v>
      </c>
      <c r="W666" s="32">
        <f t="shared" si="168"/>
        <v>2</v>
      </c>
      <c r="X666" s="32">
        <f t="shared" si="168"/>
        <v>2</v>
      </c>
      <c r="Y666" s="32">
        <f t="shared" si="168"/>
        <v>2</v>
      </c>
      <c r="Z666" s="32">
        <f t="shared" si="168"/>
        <v>2</v>
      </c>
      <c r="AB666" s="66"/>
      <c r="AC666" s="51"/>
      <c r="AD666" s="51"/>
      <c r="AE666" s="63"/>
      <c r="AF666" s="64"/>
      <c r="AG666" s="63"/>
      <c r="AH666" s="64"/>
      <c r="AI666" s="63"/>
      <c r="AJ666" s="64"/>
      <c r="AK666" s="62"/>
      <c r="AL666" s="62"/>
      <c r="AM666" s="51"/>
      <c r="AP666" s="39" t="str">
        <f t="shared" si="162"/>
        <v/>
      </c>
      <c r="AQ666" s="49" t="str">
        <f t="shared" si="169"/>
        <v/>
      </c>
      <c r="AR666" s="41">
        <f t="shared" ca="1" si="144"/>
        <v>256</v>
      </c>
      <c r="AS666" s="40">
        <f t="shared" ca="1" si="138"/>
        <v>1</v>
      </c>
      <c r="AT666" s="41">
        <f t="shared" ca="1" si="163"/>
        <v>0</v>
      </c>
      <c r="AU666" s="41">
        <f t="shared" ca="1" si="164"/>
        <v>0</v>
      </c>
      <c r="AV666" s="42">
        <f t="shared" ca="1" si="165"/>
        <v>1</v>
      </c>
      <c r="AW666" s="47" t="str">
        <f t="shared" si="166"/>
        <v/>
      </c>
      <c r="AX666" s="47" t="e">
        <f t="shared" si="167"/>
        <v>#VALUE!</v>
      </c>
      <c r="AY666" s="47">
        <f t="shared" si="145"/>
        <v>0</v>
      </c>
      <c r="AZ666" s="47">
        <f t="shared" si="146"/>
        <v>0</v>
      </c>
      <c r="BA666" s="47" t="e">
        <f t="shared" si="147"/>
        <v>#VALUE!</v>
      </c>
      <c r="BB666" s="47" t="e">
        <f t="shared" si="148"/>
        <v>#VALUE!</v>
      </c>
      <c r="BC666" s="47" t="e">
        <f t="shared" si="149"/>
        <v>#VALUE!</v>
      </c>
      <c r="BD666" s="47" t="e">
        <f>MATCH($AW666,NoteCommaRef!$B$4:$B$10,0)</f>
        <v>#N/A</v>
      </c>
      <c r="BE666" s="47">
        <f>MATCH($BG666,NoteCommaRef!$H$4:$H$1000,0)</f>
        <v>10</v>
      </c>
      <c r="BF666" s="47">
        <f>MATCH($BH666,NoteCommaRef!$H$4:$H$1000,0)</f>
        <v>10</v>
      </c>
      <c r="BG666" s="47">
        <f t="shared" si="139"/>
        <v>1</v>
      </c>
      <c r="BH666" s="47">
        <f t="shared" si="140"/>
        <v>1</v>
      </c>
      <c r="BI666" s="48">
        <f ca="1">IF(ISNA($BD666),1,OFFSET(NoteCommaRef!$E$3,$BD666,0))</f>
        <v>1</v>
      </c>
      <c r="BJ666" s="48">
        <f t="shared" si="141"/>
        <v>1</v>
      </c>
      <c r="BK666" s="48">
        <f t="shared" si="142"/>
        <v>1</v>
      </c>
      <c r="BL666" s="48">
        <f t="shared" si="143"/>
        <v>1</v>
      </c>
      <c r="BM666" s="48">
        <f ca="1">IF(ISNA($BE666),1,OFFSET(NoteCommaRef!$K$3,$BE666,0))</f>
        <v>1</v>
      </c>
      <c r="BN666" s="48">
        <f ca="1">IF(ISNA($BF666),1,OFFSET(NoteCommaRef!$K$3,$BF666,0))</f>
        <v>1</v>
      </c>
    </row>
    <row r="667" spans="3:66" x14ac:dyDescent="0.2">
      <c r="C667" s="1" t="str">
        <f t="shared" si="158"/>
        <v/>
      </c>
      <c r="D667" s="1" t="str">
        <f t="shared" si="159"/>
        <v/>
      </c>
      <c r="E667" s="1" t="str">
        <f t="shared" si="150"/>
        <v/>
      </c>
      <c r="F667" s="32" t="str">
        <f t="shared" si="151"/>
        <v/>
      </c>
      <c r="G667" s="1" t="str">
        <f t="shared" si="152"/>
        <v/>
      </c>
      <c r="H667" s="1" t="str">
        <f t="shared" si="153"/>
        <v/>
      </c>
      <c r="I667" s="1" t="str">
        <f t="shared" si="154"/>
        <v/>
      </c>
      <c r="J667" s="1" t="str">
        <f t="shared" si="155"/>
        <v/>
      </c>
      <c r="K667" s="1" t="str">
        <f t="shared" si="156"/>
        <v/>
      </c>
      <c r="L667" s="1" t="str">
        <f ca="1">IF(COUNTBLANK($D667),"",IF(COUNTBLANK($AG667),OFFSET(ChannelSetup!$E$4,0,$D667-1),$AG667))</f>
        <v/>
      </c>
      <c r="M667" s="1" t="str">
        <f t="shared" si="157"/>
        <v/>
      </c>
      <c r="O667" s="32">
        <f t="shared" si="168"/>
        <v>6</v>
      </c>
      <c r="P667" s="32">
        <f t="shared" si="168"/>
        <v>4</v>
      </c>
      <c r="Q667" s="32">
        <f t="shared" si="168"/>
        <v>2</v>
      </c>
      <c r="R667" s="32">
        <f t="shared" si="168"/>
        <v>2</v>
      </c>
      <c r="S667" s="32">
        <f t="shared" si="168"/>
        <v>2</v>
      </c>
      <c r="T667" s="32">
        <f t="shared" si="168"/>
        <v>2</v>
      </c>
      <c r="U667" s="32">
        <f t="shared" si="168"/>
        <v>2</v>
      </c>
      <c r="V667" s="32">
        <f t="shared" si="168"/>
        <v>4</v>
      </c>
      <c r="W667" s="32">
        <f t="shared" si="168"/>
        <v>2</v>
      </c>
      <c r="X667" s="32">
        <f t="shared" si="168"/>
        <v>2</v>
      </c>
      <c r="Y667" s="32">
        <f t="shared" si="168"/>
        <v>2</v>
      </c>
      <c r="Z667" s="32">
        <f t="shared" si="168"/>
        <v>2</v>
      </c>
      <c r="AB667" s="66"/>
      <c r="AC667" s="51"/>
      <c r="AD667" s="51"/>
      <c r="AE667" s="63"/>
      <c r="AF667" s="64"/>
      <c r="AG667" s="63"/>
      <c r="AH667" s="64"/>
      <c r="AI667" s="63"/>
      <c r="AJ667" s="64"/>
      <c r="AK667" s="62"/>
      <c r="AL667" s="62"/>
      <c r="AM667" s="51"/>
      <c r="AP667" s="39" t="str">
        <f t="shared" si="162"/>
        <v/>
      </c>
      <c r="AQ667" s="49" t="str">
        <f t="shared" si="169"/>
        <v/>
      </c>
      <c r="AR667" s="41">
        <f t="shared" ca="1" si="144"/>
        <v>256</v>
      </c>
      <c r="AS667" s="40">
        <f t="shared" ca="1" si="138"/>
        <v>1</v>
      </c>
      <c r="AT667" s="41">
        <f t="shared" ca="1" si="163"/>
        <v>0</v>
      </c>
      <c r="AU667" s="41">
        <f t="shared" ca="1" si="164"/>
        <v>0</v>
      </c>
      <c r="AV667" s="42">
        <f t="shared" ca="1" si="165"/>
        <v>1</v>
      </c>
      <c r="AW667" s="47" t="str">
        <f t="shared" si="166"/>
        <v/>
      </c>
      <c r="AX667" s="47" t="e">
        <f t="shared" si="167"/>
        <v>#VALUE!</v>
      </c>
      <c r="AY667" s="47">
        <f t="shared" si="145"/>
        <v>0</v>
      </c>
      <c r="AZ667" s="47">
        <f t="shared" si="146"/>
        <v>0</v>
      </c>
      <c r="BA667" s="47" t="e">
        <f t="shared" si="147"/>
        <v>#VALUE!</v>
      </c>
      <c r="BB667" s="47" t="e">
        <f t="shared" si="148"/>
        <v>#VALUE!</v>
      </c>
      <c r="BC667" s="47" t="e">
        <f t="shared" si="149"/>
        <v>#VALUE!</v>
      </c>
      <c r="BD667" s="47" t="e">
        <f>MATCH($AW667,NoteCommaRef!$B$4:$B$10,0)</f>
        <v>#N/A</v>
      </c>
      <c r="BE667" s="47">
        <f>MATCH($BG667,NoteCommaRef!$H$4:$H$1000,0)</f>
        <v>10</v>
      </c>
      <c r="BF667" s="47">
        <f>MATCH($BH667,NoteCommaRef!$H$4:$H$1000,0)</f>
        <v>10</v>
      </c>
      <c r="BG667" s="47">
        <f t="shared" si="139"/>
        <v>1</v>
      </c>
      <c r="BH667" s="47">
        <f t="shared" si="140"/>
        <v>1</v>
      </c>
      <c r="BI667" s="48">
        <f ca="1">IF(ISNA($BD667),1,OFFSET(NoteCommaRef!$E$3,$BD667,0))</f>
        <v>1</v>
      </c>
      <c r="BJ667" s="48">
        <f t="shared" si="141"/>
        <v>1</v>
      </c>
      <c r="BK667" s="48">
        <f t="shared" si="142"/>
        <v>1</v>
      </c>
      <c r="BL667" s="48">
        <f t="shared" si="143"/>
        <v>1</v>
      </c>
      <c r="BM667" s="48">
        <f ca="1">IF(ISNA($BE667),1,OFFSET(NoteCommaRef!$K$3,$BE667,0))</f>
        <v>1</v>
      </c>
      <c r="BN667" s="48">
        <f ca="1">IF(ISNA($BF667),1,OFFSET(NoteCommaRef!$K$3,$BF667,0))</f>
        <v>1</v>
      </c>
    </row>
    <row r="668" spans="3:66" x14ac:dyDescent="0.2">
      <c r="C668" s="1" t="str">
        <f t="shared" si="158"/>
        <v/>
      </c>
      <c r="D668" s="1" t="str">
        <f t="shared" si="159"/>
        <v/>
      </c>
      <c r="E668" s="1" t="str">
        <f t="shared" si="150"/>
        <v/>
      </c>
      <c r="F668" s="32" t="str">
        <f t="shared" si="151"/>
        <v/>
      </c>
      <c r="G668" s="1" t="str">
        <f t="shared" si="152"/>
        <v/>
      </c>
      <c r="H668" s="1" t="str">
        <f t="shared" si="153"/>
        <v/>
      </c>
      <c r="I668" s="1" t="str">
        <f t="shared" si="154"/>
        <v/>
      </c>
      <c r="J668" s="1" t="str">
        <f t="shared" si="155"/>
        <v/>
      </c>
      <c r="K668" s="1" t="str">
        <f t="shared" si="156"/>
        <v/>
      </c>
      <c r="L668" s="1" t="str">
        <f ca="1">IF(COUNTBLANK($D668),"",IF(COUNTBLANK($AG668),OFFSET(ChannelSetup!$E$4,0,$D668-1),$AG668))</f>
        <v/>
      </c>
      <c r="M668" s="1" t="str">
        <f t="shared" si="157"/>
        <v/>
      </c>
      <c r="O668" s="32">
        <f t="shared" si="168"/>
        <v>6</v>
      </c>
      <c r="P668" s="32">
        <f t="shared" si="168"/>
        <v>4</v>
      </c>
      <c r="Q668" s="32">
        <f t="shared" si="168"/>
        <v>2</v>
      </c>
      <c r="R668" s="32">
        <f t="shared" si="168"/>
        <v>2</v>
      </c>
      <c r="S668" s="32">
        <f t="shared" si="168"/>
        <v>2</v>
      </c>
      <c r="T668" s="32">
        <f t="shared" si="168"/>
        <v>2</v>
      </c>
      <c r="U668" s="32">
        <f t="shared" si="168"/>
        <v>2</v>
      </c>
      <c r="V668" s="32">
        <f t="shared" si="168"/>
        <v>4</v>
      </c>
      <c r="W668" s="32">
        <f t="shared" si="168"/>
        <v>2</v>
      </c>
      <c r="X668" s="32">
        <f t="shared" si="168"/>
        <v>2</v>
      </c>
      <c r="Y668" s="32">
        <f t="shared" si="168"/>
        <v>2</v>
      </c>
      <c r="Z668" s="32">
        <f t="shared" si="168"/>
        <v>2</v>
      </c>
      <c r="AB668" s="66"/>
      <c r="AC668" s="51"/>
      <c r="AD668" s="51"/>
      <c r="AE668" s="63"/>
      <c r="AF668" s="64"/>
      <c r="AG668" s="63"/>
      <c r="AH668" s="64"/>
      <c r="AI668" s="63"/>
      <c r="AJ668" s="64"/>
      <c r="AK668" s="62"/>
      <c r="AL668" s="62"/>
      <c r="AM668" s="51"/>
      <c r="AP668" s="39" t="str">
        <f t="shared" si="162"/>
        <v/>
      </c>
      <c r="AQ668" s="49" t="str">
        <f t="shared" si="169"/>
        <v/>
      </c>
      <c r="AR668" s="41">
        <f t="shared" ca="1" si="144"/>
        <v>256</v>
      </c>
      <c r="AS668" s="40">
        <f t="shared" ca="1" si="138"/>
        <v>1</v>
      </c>
      <c r="AT668" s="41">
        <f t="shared" ca="1" si="163"/>
        <v>0</v>
      </c>
      <c r="AU668" s="41">
        <f t="shared" ca="1" si="164"/>
        <v>0</v>
      </c>
      <c r="AV668" s="42">
        <f t="shared" ca="1" si="165"/>
        <v>1</v>
      </c>
      <c r="AW668" s="47" t="str">
        <f t="shared" si="166"/>
        <v/>
      </c>
      <c r="AX668" s="47" t="e">
        <f t="shared" si="167"/>
        <v>#VALUE!</v>
      </c>
      <c r="AY668" s="47">
        <f t="shared" si="145"/>
        <v>0</v>
      </c>
      <c r="AZ668" s="47">
        <f t="shared" si="146"/>
        <v>0</v>
      </c>
      <c r="BA668" s="47" t="e">
        <f t="shared" si="147"/>
        <v>#VALUE!</v>
      </c>
      <c r="BB668" s="47" t="e">
        <f t="shared" si="148"/>
        <v>#VALUE!</v>
      </c>
      <c r="BC668" s="47" t="e">
        <f t="shared" si="149"/>
        <v>#VALUE!</v>
      </c>
      <c r="BD668" s="47" t="e">
        <f>MATCH($AW668,NoteCommaRef!$B$4:$B$10,0)</f>
        <v>#N/A</v>
      </c>
      <c r="BE668" s="47">
        <f>MATCH($BG668,NoteCommaRef!$H$4:$H$1000,0)</f>
        <v>10</v>
      </c>
      <c r="BF668" s="47">
        <f>MATCH($BH668,NoteCommaRef!$H$4:$H$1000,0)</f>
        <v>10</v>
      </c>
      <c r="BG668" s="47">
        <f t="shared" si="139"/>
        <v>1</v>
      </c>
      <c r="BH668" s="47">
        <f t="shared" si="140"/>
        <v>1</v>
      </c>
      <c r="BI668" s="48">
        <f ca="1">IF(ISNA($BD668),1,OFFSET(NoteCommaRef!$E$3,$BD668,0))</f>
        <v>1</v>
      </c>
      <c r="BJ668" s="48">
        <f t="shared" si="141"/>
        <v>1</v>
      </c>
      <c r="BK668" s="48">
        <f t="shared" si="142"/>
        <v>1</v>
      </c>
      <c r="BL668" s="48">
        <f t="shared" si="143"/>
        <v>1</v>
      </c>
      <c r="BM668" s="48">
        <f ca="1">IF(ISNA($BE668),1,OFFSET(NoteCommaRef!$K$3,$BE668,0))</f>
        <v>1</v>
      </c>
      <c r="BN668" s="48">
        <f ca="1">IF(ISNA($BF668),1,OFFSET(NoteCommaRef!$K$3,$BF668,0))</f>
        <v>1</v>
      </c>
    </row>
    <row r="669" spans="3:66" x14ac:dyDescent="0.2">
      <c r="C669" s="1" t="str">
        <f t="shared" si="158"/>
        <v/>
      </c>
      <c r="D669" s="1" t="str">
        <f t="shared" si="159"/>
        <v/>
      </c>
      <c r="E669" s="1" t="str">
        <f t="shared" si="150"/>
        <v/>
      </c>
      <c r="F669" s="32" t="str">
        <f t="shared" si="151"/>
        <v/>
      </c>
      <c r="G669" s="1" t="str">
        <f t="shared" si="152"/>
        <v/>
      </c>
      <c r="H669" s="1" t="str">
        <f t="shared" si="153"/>
        <v/>
      </c>
      <c r="I669" s="1" t="str">
        <f t="shared" si="154"/>
        <v/>
      </c>
      <c r="J669" s="1" t="str">
        <f t="shared" si="155"/>
        <v/>
      </c>
      <c r="K669" s="1" t="str">
        <f t="shared" si="156"/>
        <v/>
      </c>
      <c r="L669" s="1" t="str">
        <f ca="1">IF(COUNTBLANK($D669),"",IF(COUNTBLANK($AG669),OFFSET(ChannelSetup!$E$4,0,$D669-1),$AG669))</f>
        <v/>
      </c>
      <c r="M669" s="1" t="str">
        <f t="shared" si="157"/>
        <v/>
      </c>
      <c r="O669" s="32">
        <f t="shared" si="168"/>
        <v>6</v>
      </c>
      <c r="P669" s="32">
        <f t="shared" si="168"/>
        <v>4</v>
      </c>
      <c r="Q669" s="32">
        <f t="shared" si="168"/>
        <v>2</v>
      </c>
      <c r="R669" s="32">
        <f t="shared" si="168"/>
        <v>2</v>
      </c>
      <c r="S669" s="32">
        <f t="shared" si="168"/>
        <v>2</v>
      </c>
      <c r="T669" s="32">
        <f t="shared" si="168"/>
        <v>2</v>
      </c>
      <c r="U669" s="32">
        <f t="shared" si="168"/>
        <v>2</v>
      </c>
      <c r="V669" s="32">
        <f t="shared" si="168"/>
        <v>4</v>
      </c>
      <c r="W669" s="32">
        <f t="shared" si="168"/>
        <v>2</v>
      </c>
      <c r="X669" s="32">
        <f t="shared" si="168"/>
        <v>2</v>
      </c>
      <c r="Y669" s="32">
        <f t="shared" si="168"/>
        <v>2</v>
      </c>
      <c r="Z669" s="32">
        <f t="shared" si="168"/>
        <v>2</v>
      </c>
      <c r="AB669" s="66"/>
      <c r="AC669" s="51"/>
      <c r="AD669" s="51"/>
      <c r="AE669" s="63"/>
      <c r="AF669" s="64"/>
      <c r="AG669" s="63"/>
      <c r="AH669" s="64"/>
      <c r="AI669" s="63"/>
      <c r="AJ669" s="64"/>
      <c r="AK669" s="62"/>
      <c r="AL669" s="62"/>
      <c r="AM669" s="51"/>
      <c r="AP669" s="39" t="str">
        <f t="shared" si="162"/>
        <v/>
      </c>
      <c r="AQ669" s="49" t="str">
        <f t="shared" si="169"/>
        <v/>
      </c>
      <c r="AR669" s="41">
        <f t="shared" ca="1" si="144"/>
        <v>256</v>
      </c>
      <c r="AS669" s="40">
        <f t="shared" ca="1" si="138"/>
        <v>1</v>
      </c>
      <c r="AT669" s="41">
        <f t="shared" ca="1" si="163"/>
        <v>0</v>
      </c>
      <c r="AU669" s="41">
        <f t="shared" ca="1" si="164"/>
        <v>0</v>
      </c>
      <c r="AV669" s="42">
        <f t="shared" ca="1" si="165"/>
        <v>1</v>
      </c>
      <c r="AW669" s="47" t="str">
        <f t="shared" si="166"/>
        <v/>
      </c>
      <c r="AX669" s="47" t="e">
        <f t="shared" si="167"/>
        <v>#VALUE!</v>
      </c>
      <c r="AY669" s="47">
        <f t="shared" si="145"/>
        <v>0</v>
      </c>
      <c r="AZ669" s="47">
        <f t="shared" si="146"/>
        <v>0</v>
      </c>
      <c r="BA669" s="47" t="e">
        <f t="shared" si="147"/>
        <v>#VALUE!</v>
      </c>
      <c r="BB669" s="47" t="e">
        <f t="shared" si="148"/>
        <v>#VALUE!</v>
      </c>
      <c r="BC669" s="47" t="e">
        <f t="shared" si="149"/>
        <v>#VALUE!</v>
      </c>
      <c r="BD669" s="47" t="e">
        <f>MATCH($AW669,NoteCommaRef!$B$4:$B$10,0)</f>
        <v>#N/A</v>
      </c>
      <c r="BE669" s="47">
        <f>MATCH($BG669,NoteCommaRef!$H$4:$H$1000,0)</f>
        <v>10</v>
      </c>
      <c r="BF669" s="47">
        <f>MATCH($BH669,NoteCommaRef!$H$4:$H$1000,0)</f>
        <v>10</v>
      </c>
      <c r="BG669" s="47">
        <f t="shared" si="139"/>
        <v>1</v>
      </c>
      <c r="BH669" s="47">
        <f t="shared" si="140"/>
        <v>1</v>
      </c>
      <c r="BI669" s="48">
        <f ca="1">IF(ISNA($BD669),1,OFFSET(NoteCommaRef!$E$3,$BD669,0))</f>
        <v>1</v>
      </c>
      <c r="BJ669" s="48">
        <f t="shared" si="141"/>
        <v>1</v>
      </c>
      <c r="BK669" s="48">
        <f t="shared" si="142"/>
        <v>1</v>
      </c>
      <c r="BL669" s="48">
        <f t="shared" si="143"/>
        <v>1</v>
      </c>
      <c r="BM669" s="48">
        <f ca="1">IF(ISNA($BE669),1,OFFSET(NoteCommaRef!$K$3,$BE669,0))</f>
        <v>1</v>
      </c>
      <c r="BN669" s="48">
        <f ca="1">IF(ISNA($BF669),1,OFFSET(NoteCommaRef!$K$3,$BF669,0))</f>
        <v>1</v>
      </c>
    </row>
    <row r="670" spans="3:66" x14ac:dyDescent="0.2">
      <c r="C670" s="1" t="str">
        <f t="shared" si="158"/>
        <v/>
      </c>
      <c r="D670" s="1" t="str">
        <f t="shared" si="159"/>
        <v/>
      </c>
      <c r="E670" s="1" t="str">
        <f t="shared" si="150"/>
        <v/>
      </c>
      <c r="F670" s="32" t="str">
        <f t="shared" si="151"/>
        <v/>
      </c>
      <c r="G670" s="1" t="str">
        <f t="shared" si="152"/>
        <v/>
      </c>
      <c r="H670" s="1" t="str">
        <f t="shared" si="153"/>
        <v/>
      </c>
      <c r="I670" s="1" t="str">
        <f t="shared" si="154"/>
        <v/>
      </c>
      <c r="J670" s="1" t="str">
        <f t="shared" si="155"/>
        <v/>
      </c>
      <c r="K670" s="1" t="str">
        <f t="shared" si="156"/>
        <v/>
      </c>
      <c r="L670" s="1" t="str">
        <f ca="1">IF(COUNTBLANK($D670),"",IF(COUNTBLANK($AG670),OFFSET(ChannelSetup!$E$4,0,$D670-1),$AG670))</f>
        <v/>
      </c>
      <c r="M670" s="1" t="str">
        <f t="shared" si="157"/>
        <v/>
      </c>
      <c r="O670" s="32">
        <f t="shared" si="168"/>
        <v>6</v>
      </c>
      <c r="P670" s="32">
        <f t="shared" si="168"/>
        <v>4</v>
      </c>
      <c r="Q670" s="32">
        <f t="shared" si="168"/>
        <v>2</v>
      </c>
      <c r="R670" s="32">
        <f t="shared" si="168"/>
        <v>2</v>
      </c>
      <c r="S670" s="32">
        <f t="shared" si="168"/>
        <v>2</v>
      </c>
      <c r="T670" s="32">
        <f t="shared" si="168"/>
        <v>2</v>
      </c>
      <c r="U670" s="32">
        <f t="shared" si="168"/>
        <v>2</v>
      </c>
      <c r="V670" s="32">
        <f t="shared" si="168"/>
        <v>4</v>
      </c>
      <c r="W670" s="32">
        <f t="shared" si="168"/>
        <v>2</v>
      </c>
      <c r="X670" s="32">
        <f t="shared" si="168"/>
        <v>2</v>
      </c>
      <c r="Y670" s="32">
        <f t="shared" si="168"/>
        <v>2</v>
      </c>
      <c r="Z670" s="32">
        <f t="shared" si="168"/>
        <v>2</v>
      </c>
      <c r="AB670" s="66"/>
      <c r="AC670" s="51"/>
      <c r="AD670" s="51"/>
      <c r="AE670" s="63"/>
      <c r="AF670" s="64"/>
      <c r="AG670" s="63"/>
      <c r="AH670" s="64"/>
      <c r="AI670" s="63"/>
      <c r="AJ670" s="64"/>
      <c r="AK670" s="62"/>
      <c r="AL670" s="62"/>
      <c r="AM670" s="51"/>
      <c r="AP670" s="39" t="str">
        <f t="shared" si="162"/>
        <v/>
      </c>
      <c r="AQ670" s="49" t="str">
        <f t="shared" si="169"/>
        <v/>
      </c>
      <c r="AR670" s="41">
        <f t="shared" ca="1" si="144"/>
        <v>256</v>
      </c>
      <c r="AS670" s="40">
        <f t="shared" ca="1" si="138"/>
        <v>1</v>
      </c>
      <c r="AT670" s="41">
        <f t="shared" ca="1" si="163"/>
        <v>0</v>
      </c>
      <c r="AU670" s="41">
        <f t="shared" ca="1" si="164"/>
        <v>0</v>
      </c>
      <c r="AV670" s="42">
        <f t="shared" ca="1" si="165"/>
        <v>1</v>
      </c>
      <c r="AW670" s="47" t="str">
        <f t="shared" si="166"/>
        <v/>
      </c>
      <c r="AX670" s="47" t="e">
        <f t="shared" si="167"/>
        <v>#VALUE!</v>
      </c>
      <c r="AY670" s="47">
        <f t="shared" si="145"/>
        <v>0</v>
      </c>
      <c r="AZ670" s="47">
        <f t="shared" si="146"/>
        <v>0</v>
      </c>
      <c r="BA670" s="47" t="e">
        <f t="shared" si="147"/>
        <v>#VALUE!</v>
      </c>
      <c r="BB670" s="47" t="e">
        <f t="shared" si="148"/>
        <v>#VALUE!</v>
      </c>
      <c r="BC670" s="47" t="e">
        <f t="shared" si="149"/>
        <v>#VALUE!</v>
      </c>
      <c r="BD670" s="47" t="e">
        <f>MATCH($AW670,NoteCommaRef!$B$4:$B$10,0)</f>
        <v>#N/A</v>
      </c>
      <c r="BE670" s="47">
        <f>MATCH($BG670,NoteCommaRef!$H$4:$H$1000,0)</f>
        <v>10</v>
      </c>
      <c r="BF670" s="47">
        <f>MATCH($BH670,NoteCommaRef!$H$4:$H$1000,0)</f>
        <v>10</v>
      </c>
      <c r="BG670" s="47">
        <f t="shared" si="139"/>
        <v>1</v>
      </c>
      <c r="BH670" s="47">
        <f t="shared" si="140"/>
        <v>1</v>
      </c>
      <c r="BI670" s="48">
        <f ca="1">IF(ISNA($BD670),1,OFFSET(NoteCommaRef!$E$3,$BD670,0))</f>
        <v>1</v>
      </c>
      <c r="BJ670" s="48">
        <f t="shared" si="141"/>
        <v>1</v>
      </c>
      <c r="BK670" s="48">
        <f t="shared" si="142"/>
        <v>1</v>
      </c>
      <c r="BL670" s="48">
        <f t="shared" si="143"/>
        <v>1</v>
      </c>
      <c r="BM670" s="48">
        <f ca="1">IF(ISNA($BE670),1,OFFSET(NoteCommaRef!$K$3,$BE670,0))</f>
        <v>1</v>
      </c>
      <c r="BN670" s="48">
        <f ca="1">IF(ISNA($BF670),1,OFFSET(NoteCommaRef!$K$3,$BF670,0))</f>
        <v>1</v>
      </c>
    </row>
    <row r="671" spans="3:66" x14ac:dyDescent="0.2">
      <c r="C671" s="1" t="str">
        <f t="shared" si="158"/>
        <v/>
      </c>
      <c r="D671" s="1" t="str">
        <f t="shared" si="159"/>
        <v/>
      </c>
      <c r="E671" s="1" t="str">
        <f t="shared" si="150"/>
        <v/>
      </c>
      <c r="F671" s="32" t="str">
        <f t="shared" si="151"/>
        <v/>
      </c>
      <c r="G671" s="1" t="str">
        <f t="shared" si="152"/>
        <v/>
      </c>
      <c r="H671" s="1" t="str">
        <f t="shared" si="153"/>
        <v/>
      </c>
      <c r="I671" s="1" t="str">
        <f t="shared" si="154"/>
        <v/>
      </c>
      <c r="J671" s="1" t="str">
        <f t="shared" si="155"/>
        <v/>
      </c>
      <c r="K671" s="1" t="str">
        <f t="shared" si="156"/>
        <v/>
      </c>
      <c r="L671" s="1" t="str">
        <f ca="1">IF(COUNTBLANK($D671),"",IF(COUNTBLANK($AG671),OFFSET(ChannelSetup!$E$4,0,$D671-1),$AG671))</f>
        <v/>
      </c>
      <c r="M671" s="1" t="str">
        <f t="shared" si="157"/>
        <v/>
      </c>
      <c r="O671" s="32">
        <f t="shared" si="168"/>
        <v>6</v>
      </c>
      <c r="P671" s="32">
        <f t="shared" si="168"/>
        <v>4</v>
      </c>
      <c r="Q671" s="32">
        <f t="shared" si="168"/>
        <v>2</v>
      </c>
      <c r="R671" s="32">
        <f t="shared" si="168"/>
        <v>2</v>
      </c>
      <c r="S671" s="32">
        <f t="shared" si="168"/>
        <v>2</v>
      </c>
      <c r="T671" s="32">
        <f t="shared" si="168"/>
        <v>2</v>
      </c>
      <c r="U671" s="32">
        <f t="shared" si="168"/>
        <v>2</v>
      </c>
      <c r="V671" s="32">
        <f t="shared" si="168"/>
        <v>4</v>
      </c>
      <c r="W671" s="32">
        <f t="shared" si="168"/>
        <v>2</v>
      </c>
      <c r="X671" s="32">
        <f t="shared" si="168"/>
        <v>2</v>
      </c>
      <c r="Y671" s="32">
        <f t="shared" si="168"/>
        <v>2</v>
      </c>
      <c r="Z671" s="32">
        <f t="shared" si="168"/>
        <v>2</v>
      </c>
      <c r="AB671" s="66"/>
      <c r="AC671" s="51"/>
      <c r="AD671" s="51"/>
      <c r="AE671" s="63"/>
      <c r="AF671" s="64"/>
      <c r="AG671" s="63"/>
      <c r="AH671" s="64"/>
      <c r="AI671" s="63"/>
      <c r="AJ671" s="64"/>
      <c r="AK671" s="62"/>
      <c r="AL671" s="62"/>
      <c r="AM671" s="51"/>
      <c r="AP671" s="39" t="str">
        <f t="shared" si="162"/>
        <v/>
      </c>
      <c r="AQ671" s="49" t="str">
        <f t="shared" si="169"/>
        <v/>
      </c>
      <c r="AR671" s="41">
        <f t="shared" ca="1" si="144"/>
        <v>256</v>
      </c>
      <c r="AS671" s="40">
        <f t="shared" ca="1" si="138"/>
        <v>1</v>
      </c>
      <c r="AT671" s="41">
        <f t="shared" ca="1" si="163"/>
        <v>0</v>
      </c>
      <c r="AU671" s="41">
        <f t="shared" ca="1" si="164"/>
        <v>0</v>
      </c>
      <c r="AV671" s="42">
        <f t="shared" ca="1" si="165"/>
        <v>1</v>
      </c>
      <c r="AW671" s="47" t="str">
        <f t="shared" si="166"/>
        <v/>
      </c>
      <c r="AX671" s="47" t="e">
        <f t="shared" si="167"/>
        <v>#VALUE!</v>
      </c>
      <c r="AY671" s="47">
        <f t="shared" si="145"/>
        <v>0</v>
      </c>
      <c r="AZ671" s="47">
        <f t="shared" si="146"/>
        <v>0</v>
      </c>
      <c r="BA671" s="47" t="e">
        <f t="shared" si="147"/>
        <v>#VALUE!</v>
      </c>
      <c r="BB671" s="47" t="e">
        <f t="shared" si="148"/>
        <v>#VALUE!</v>
      </c>
      <c r="BC671" s="47" t="e">
        <f t="shared" si="149"/>
        <v>#VALUE!</v>
      </c>
      <c r="BD671" s="47" t="e">
        <f>MATCH($AW671,NoteCommaRef!$B$4:$B$10,0)</f>
        <v>#N/A</v>
      </c>
      <c r="BE671" s="47">
        <f>MATCH($BG671,NoteCommaRef!$H$4:$H$1000,0)</f>
        <v>10</v>
      </c>
      <c r="BF671" s="47">
        <f>MATCH($BH671,NoteCommaRef!$H$4:$H$1000,0)</f>
        <v>10</v>
      </c>
      <c r="BG671" s="47">
        <f t="shared" si="139"/>
        <v>1</v>
      </c>
      <c r="BH671" s="47">
        <f t="shared" si="140"/>
        <v>1</v>
      </c>
      <c r="BI671" s="48">
        <f ca="1">IF(ISNA($BD671),1,OFFSET(NoteCommaRef!$E$3,$BD671,0))</f>
        <v>1</v>
      </c>
      <c r="BJ671" s="48">
        <f t="shared" si="141"/>
        <v>1</v>
      </c>
      <c r="BK671" s="48">
        <f t="shared" si="142"/>
        <v>1</v>
      </c>
      <c r="BL671" s="48">
        <f t="shared" si="143"/>
        <v>1</v>
      </c>
      <c r="BM671" s="48">
        <f ca="1">IF(ISNA($BE671),1,OFFSET(NoteCommaRef!$K$3,$BE671,0))</f>
        <v>1</v>
      </c>
      <c r="BN671" s="48">
        <f ca="1">IF(ISNA($BF671),1,OFFSET(NoteCommaRef!$K$3,$BF671,0))</f>
        <v>1</v>
      </c>
    </row>
    <row r="672" spans="3:66" x14ac:dyDescent="0.2">
      <c r="C672" s="1" t="str">
        <f t="shared" si="158"/>
        <v/>
      </c>
      <c r="D672" s="1" t="str">
        <f t="shared" si="159"/>
        <v/>
      </c>
      <c r="E672" s="1" t="str">
        <f t="shared" si="150"/>
        <v/>
      </c>
      <c r="F672" s="32" t="str">
        <f t="shared" si="151"/>
        <v/>
      </c>
      <c r="G672" s="1" t="str">
        <f t="shared" si="152"/>
        <v/>
      </c>
      <c r="H672" s="1" t="str">
        <f t="shared" si="153"/>
        <v/>
      </c>
      <c r="I672" s="1" t="str">
        <f t="shared" si="154"/>
        <v/>
      </c>
      <c r="J672" s="1" t="str">
        <f t="shared" si="155"/>
        <v/>
      </c>
      <c r="K672" s="1" t="str">
        <f t="shared" si="156"/>
        <v/>
      </c>
      <c r="L672" s="1" t="str">
        <f ca="1">IF(COUNTBLANK($D672),"",IF(COUNTBLANK($AG672),OFFSET(ChannelSetup!$E$4,0,$D672-1),$AG672))</f>
        <v/>
      </c>
      <c r="M672" s="1" t="str">
        <f t="shared" si="157"/>
        <v/>
      </c>
      <c r="O672" s="32">
        <f t="shared" si="168"/>
        <v>6</v>
      </c>
      <c r="P672" s="32">
        <f t="shared" si="168"/>
        <v>4</v>
      </c>
      <c r="Q672" s="32">
        <f t="shared" si="168"/>
        <v>2</v>
      </c>
      <c r="R672" s="32">
        <f t="shared" si="168"/>
        <v>2</v>
      </c>
      <c r="S672" s="32">
        <f t="shared" si="168"/>
        <v>2</v>
      </c>
      <c r="T672" s="32">
        <f t="shared" si="168"/>
        <v>2</v>
      </c>
      <c r="U672" s="32">
        <f t="shared" si="168"/>
        <v>2</v>
      </c>
      <c r="V672" s="32">
        <f t="shared" si="168"/>
        <v>4</v>
      </c>
      <c r="W672" s="32">
        <f t="shared" si="168"/>
        <v>2</v>
      </c>
      <c r="X672" s="32">
        <f t="shared" si="168"/>
        <v>2</v>
      </c>
      <c r="Y672" s="32">
        <f t="shared" si="168"/>
        <v>2</v>
      </c>
      <c r="Z672" s="32">
        <f t="shared" si="168"/>
        <v>2</v>
      </c>
      <c r="AB672" s="66"/>
      <c r="AC672" s="51"/>
      <c r="AD672" s="51"/>
      <c r="AE672" s="63"/>
      <c r="AF672" s="64"/>
      <c r="AG672" s="63"/>
      <c r="AH672" s="64"/>
      <c r="AI672" s="63"/>
      <c r="AJ672" s="64"/>
      <c r="AK672" s="62"/>
      <c r="AL672" s="62"/>
      <c r="AM672" s="51"/>
      <c r="AP672" s="39" t="str">
        <f t="shared" si="162"/>
        <v/>
      </c>
      <c r="AQ672" s="49" t="str">
        <f t="shared" si="169"/>
        <v/>
      </c>
      <c r="AR672" s="41">
        <f t="shared" ca="1" si="144"/>
        <v>256</v>
      </c>
      <c r="AS672" s="40">
        <f t="shared" ca="1" si="138"/>
        <v>1</v>
      </c>
      <c r="AT672" s="41">
        <f t="shared" ca="1" si="163"/>
        <v>0</v>
      </c>
      <c r="AU672" s="41">
        <f t="shared" ca="1" si="164"/>
        <v>0</v>
      </c>
      <c r="AV672" s="42">
        <f t="shared" ca="1" si="165"/>
        <v>1</v>
      </c>
      <c r="AW672" s="47" t="str">
        <f t="shared" si="166"/>
        <v/>
      </c>
      <c r="AX672" s="47" t="e">
        <f t="shared" si="167"/>
        <v>#VALUE!</v>
      </c>
      <c r="AY672" s="47">
        <f t="shared" si="145"/>
        <v>0</v>
      </c>
      <c r="AZ672" s="47">
        <f t="shared" si="146"/>
        <v>0</v>
      </c>
      <c r="BA672" s="47" t="e">
        <f t="shared" si="147"/>
        <v>#VALUE!</v>
      </c>
      <c r="BB672" s="47" t="e">
        <f t="shared" si="148"/>
        <v>#VALUE!</v>
      </c>
      <c r="BC672" s="47" t="e">
        <f t="shared" si="149"/>
        <v>#VALUE!</v>
      </c>
      <c r="BD672" s="47" t="e">
        <f>MATCH($AW672,NoteCommaRef!$B$4:$B$10,0)</f>
        <v>#N/A</v>
      </c>
      <c r="BE672" s="47">
        <f>MATCH($BG672,NoteCommaRef!$H$4:$H$1000,0)</f>
        <v>10</v>
      </c>
      <c r="BF672" s="47">
        <f>MATCH($BH672,NoteCommaRef!$H$4:$H$1000,0)</f>
        <v>10</v>
      </c>
      <c r="BG672" s="47">
        <f t="shared" si="139"/>
        <v>1</v>
      </c>
      <c r="BH672" s="47">
        <f t="shared" si="140"/>
        <v>1</v>
      </c>
      <c r="BI672" s="48">
        <f ca="1">IF(ISNA($BD672),1,OFFSET(NoteCommaRef!$E$3,$BD672,0))</f>
        <v>1</v>
      </c>
      <c r="BJ672" s="48">
        <f t="shared" si="141"/>
        <v>1</v>
      </c>
      <c r="BK672" s="48">
        <f t="shared" si="142"/>
        <v>1</v>
      </c>
      <c r="BL672" s="48">
        <f t="shared" si="143"/>
        <v>1</v>
      </c>
      <c r="BM672" s="48">
        <f ca="1">IF(ISNA($BE672),1,OFFSET(NoteCommaRef!$K$3,$BE672,0))</f>
        <v>1</v>
      </c>
      <c r="BN672" s="48">
        <f ca="1">IF(ISNA($BF672),1,OFFSET(NoteCommaRef!$K$3,$BF672,0))</f>
        <v>1</v>
      </c>
    </row>
    <row r="673" spans="3:66" x14ac:dyDescent="0.2">
      <c r="C673" s="1" t="str">
        <f t="shared" si="158"/>
        <v/>
      </c>
      <c r="D673" s="1" t="str">
        <f t="shared" si="159"/>
        <v/>
      </c>
      <c r="E673" s="1" t="str">
        <f t="shared" si="150"/>
        <v/>
      </c>
      <c r="F673" s="32" t="str">
        <f t="shared" si="151"/>
        <v/>
      </c>
      <c r="G673" s="1" t="str">
        <f t="shared" si="152"/>
        <v/>
      </c>
      <c r="H673" s="1" t="str">
        <f t="shared" si="153"/>
        <v/>
      </c>
      <c r="I673" s="1" t="str">
        <f t="shared" si="154"/>
        <v/>
      </c>
      <c r="J673" s="1" t="str">
        <f t="shared" si="155"/>
        <v/>
      </c>
      <c r="K673" s="1" t="str">
        <f t="shared" si="156"/>
        <v/>
      </c>
      <c r="L673" s="1" t="str">
        <f ca="1">IF(COUNTBLANK($D673),"",IF(COUNTBLANK($AG673),OFFSET(ChannelSetup!$E$4,0,$D673-1),$AG673))</f>
        <v/>
      </c>
      <c r="M673" s="1" t="str">
        <f t="shared" si="157"/>
        <v/>
      </c>
      <c r="O673" s="32">
        <f t="shared" si="168"/>
        <v>6</v>
      </c>
      <c r="P673" s="32">
        <f t="shared" si="168"/>
        <v>4</v>
      </c>
      <c r="Q673" s="32">
        <f t="shared" si="168"/>
        <v>2</v>
      </c>
      <c r="R673" s="32">
        <f t="shared" si="168"/>
        <v>2</v>
      </c>
      <c r="S673" s="32">
        <f t="shared" si="168"/>
        <v>2</v>
      </c>
      <c r="T673" s="32">
        <f t="shared" si="168"/>
        <v>2</v>
      </c>
      <c r="U673" s="32">
        <f t="shared" si="168"/>
        <v>2</v>
      </c>
      <c r="V673" s="32">
        <f t="shared" si="168"/>
        <v>4</v>
      </c>
      <c r="W673" s="32">
        <f t="shared" si="168"/>
        <v>2</v>
      </c>
      <c r="X673" s="32">
        <f t="shared" si="168"/>
        <v>2</v>
      </c>
      <c r="Y673" s="32">
        <f t="shared" si="168"/>
        <v>2</v>
      </c>
      <c r="Z673" s="32">
        <f t="shared" si="168"/>
        <v>2</v>
      </c>
      <c r="AB673" s="66"/>
      <c r="AC673" s="51"/>
      <c r="AD673" s="51"/>
      <c r="AE673" s="63"/>
      <c r="AF673" s="64"/>
      <c r="AG673" s="63"/>
      <c r="AH673" s="64"/>
      <c r="AI673" s="63"/>
      <c r="AJ673" s="64"/>
      <c r="AK673" s="62"/>
      <c r="AL673" s="62"/>
      <c r="AM673" s="51"/>
      <c r="AP673" s="39" t="str">
        <f t="shared" si="162"/>
        <v/>
      </c>
      <c r="AQ673" s="49" t="str">
        <f t="shared" si="169"/>
        <v/>
      </c>
      <c r="AR673" s="41">
        <f t="shared" ca="1" si="144"/>
        <v>256</v>
      </c>
      <c r="AS673" s="40">
        <f t="shared" ca="1" si="138"/>
        <v>1</v>
      </c>
      <c r="AT673" s="41">
        <f t="shared" ca="1" si="163"/>
        <v>0</v>
      </c>
      <c r="AU673" s="41">
        <f t="shared" ca="1" si="164"/>
        <v>0</v>
      </c>
      <c r="AV673" s="42">
        <f t="shared" ca="1" si="165"/>
        <v>1</v>
      </c>
      <c r="AW673" s="47" t="str">
        <f t="shared" si="166"/>
        <v/>
      </c>
      <c r="AX673" s="47" t="e">
        <f t="shared" si="167"/>
        <v>#VALUE!</v>
      </c>
      <c r="AY673" s="47">
        <f t="shared" si="145"/>
        <v>0</v>
      </c>
      <c r="AZ673" s="47">
        <f t="shared" si="146"/>
        <v>0</v>
      </c>
      <c r="BA673" s="47" t="e">
        <f t="shared" si="147"/>
        <v>#VALUE!</v>
      </c>
      <c r="BB673" s="47" t="e">
        <f t="shared" si="148"/>
        <v>#VALUE!</v>
      </c>
      <c r="BC673" s="47" t="e">
        <f t="shared" si="149"/>
        <v>#VALUE!</v>
      </c>
      <c r="BD673" s="47" t="e">
        <f>MATCH($AW673,NoteCommaRef!$B$4:$B$10,0)</f>
        <v>#N/A</v>
      </c>
      <c r="BE673" s="47">
        <f>MATCH($BG673,NoteCommaRef!$H$4:$H$1000,0)</f>
        <v>10</v>
      </c>
      <c r="BF673" s="47">
        <f>MATCH($BH673,NoteCommaRef!$H$4:$H$1000,0)</f>
        <v>10</v>
      </c>
      <c r="BG673" s="47">
        <f t="shared" si="139"/>
        <v>1</v>
      </c>
      <c r="BH673" s="47">
        <f t="shared" si="140"/>
        <v>1</v>
      </c>
      <c r="BI673" s="48">
        <f ca="1">IF(ISNA($BD673),1,OFFSET(NoteCommaRef!$E$3,$BD673,0))</f>
        <v>1</v>
      </c>
      <c r="BJ673" s="48">
        <f t="shared" si="141"/>
        <v>1</v>
      </c>
      <c r="BK673" s="48">
        <f t="shared" si="142"/>
        <v>1</v>
      </c>
      <c r="BL673" s="48">
        <f t="shared" si="143"/>
        <v>1</v>
      </c>
      <c r="BM673" s="48">
        <f ca="1">IF(ISNA($BE673),1,OFFSET(NoteCommaRef!$K$3,$BE673,0))</f>
        <v>1</v>
      </c>
      <c r="BN673" s="48">
        <f ca="1">IF(ISNA($BF673),1,OFFSET(NoteCommaRef!$K$3,$BF673,0))</f>
        <v>1</v>
      </c>
    </row>
    <row r="674" spans="3:66" x14ac:dyDescent="0.2">
      <c r="C674" s="1" t="str">
        <f t="shared" si="158"/>
        <v/>
      </c>
      <c r="D674" s="1" t="str">
        <f t="shared" si="159"/>
        <v/>
      </c>
      <c r="E674" s="1" t="str">
        <f t="shared" si="150"/>
        <v/>
      </c>
      <c r="F674" s="32" t="str">
        <f t="shared" si="151"/>
        <v/>
      </c>
      <c r="G674" s="1" t="str">
        <f t="shared" si="152"/>
        <v/>
      </c>
      <c r="H674" s="1" t="str">
        <f t="shared" si="153"/>
        <v/>
      </c>
      <c r="I674" s="1" t="str">
        <f t="shared" si="154"/>
        <v/>
      </c>
      <c r="J674" s="1" t="str">
        <f t="shared" si="155"/>
        <v/>
      </c>
      <c r="K674" s="1" t="str">
        <f t="shared" si="156"/>
        <v/>
      </c>
      <c r="L674" s="1" t="str">
        <f ca="1">IF(COUNTBLANK($D674),"",IF(COUNTBLANK($AG674),OFFSET(ChannelSetup!$E$4,0,$D674-1),$AG674))</f>
        <v/>
      </c>
      <c r="M674" s="1" t="str">
        <f t="shared" si="157"/>
        <v/>
      </c>
      <c r="O674" s="32">
        <f t="shared" si="168"/>
        <v>6</v>
      </c>
      <c r="P674" s="32">
        <f t="shared" si="168"/>
        <v>4</v>
      </c>
      <c r="Q674" s="32">
        <f t="shared" si="168"/>
        <v>2</v>
      </c>
      <c r="R674" s="32">
        <f t="shared" si="168"/>
        <v>2</v>
      </c>
      <c r="S674" s="32">
        <f t="shared" si="168"/>
        <v>2</v>
      </c>
      <c r="T674" s="32">
        <f t="shared" si="168"/>
        <v>2</v>
      </c>
      <c r="U674" s="32">
        <f t="shared" si="168"/>
        <v>2</v>
      </c>
      <c r="V674" s="32">
        <f t="shared" si="168"/>
        <v>4</v>
      </c>
      <c r="W674" s="32">
        <f t="shared" si="168"/>
        <v>2</v>
      </c>
      <c r="X674" s="32">
        <f t="shared" si="168"/>
        <v>2</v>
      </c>
      <c r="Y674" s="32">
        <f t="shared" si="168"/>
        <v>2</v>
      </c>
      <c r="Z674" s="32">
        <f t="shared" si="168"/>
        <v>2</v>
      </c>
      <c r="AB674" s="66"/>
      <c r="AC674" s="51"/>
      <c r="AD674" s="51"/>
      <c r="AE674" s="63"/>
      <c r="AF674" s="64"/>
      <c r="AG674" s="63"/>
      <c r="AH674" s="64"/>
      <c r="AI674" s="63"/>
      <c r="AJ674" s="64"/>
      <c r="AK674" s="62"/>
      <c r="AL674" s="62"/>
      <c r="AM674" s="51"/>
      <c r="AP674" s="39" t="str">
        <f t="shared" si="162"/>
        <v/>
      </c>
      <c r="AQ674" s="49" t="str">
        <f t="shared" si="169"/>
        <v/>
      </c>
      <c r="AR674" s="41">
        <f t="shared" ca="1" si="144"/>
        <v>256</v>
      </c>
      <c r="AS674" s="40">
        <f t="shared" ca="1" si="138"/>
        <v>1</v>
      </c>
      <c r="AT674" s="41">
        <f t="shared" ca="1" si="163"/>
        <v>0</v>
      </c>
      <c r="AU674" s="41">
        <f t="shared" ca="1" si="164"/>
        <v>0</v>
      </c>
      <c r="AV674" s="42">
        <f t="shared" ca="1" si="165"/>
        <v>1</v>
      </c>
      <c r="AW674" s="47" t="str">
        <f t="shared" si="166"/>
        <v/>
      </c>
      <c r="AX674" s="47" t="e">
        <f t="shared" si="167"/>
        <v>#VALUE!</v>
      </c>
      <c r="AY674" s="47">
        <f t="shared" si="145"/>
        <v>0</v>
      </c>
      <c r="AZ674" s="47">
        <f t="shared" si="146"/>
        <v>0</v>
      </c>
      <c r="BA674" s="47" t="e">
        <f t="shared" si="147"/>
        <v>#VALUE!</v>
      </c>
      <c r="BB674" s="47" t="e">
        <f t="shared" si="148"/>
        <v>#VALUE!</v>
      </c>
      <c r="BC674" s="47" t="e">
        <f t="shared" si="149"/>
        <v>#VALUE!</v>
      </c>
      <c r="BD674" s="47" t="e">
        <f>MATCH($AW674,NoteCommaRef!$B$4:$B$10,0)</f>
        <v>#N/A</v>
      </c>
      <c r="BE674" s="47">
        <f>MATCH($BG674,NoteCommaRef!$H$4:$H$1000,0)</f>
        <v>10</v>
      </c>
      <c r="BF674" s="47">
        <f>MATCH($BH674,NoteCommaRef!$H$4:$H$1000,0)</f>
        <v>10</v>
      </c>
      <c r="BG674" s="47">
        <f t="shared" si="139"/>
        <v>1</v>
      </c>
      <c r="BH674" s="47">
        <f t="shared" si="140"/>
        <v>1</v>
      </c>
      <c r="BI674" s="48">
        <f ca="1">IF(ISNA($BD674),1,OFFSET(NoteCommaRef!$E$3,$BD674,0))</f>
        <v>1</v>
      </c>
      <c r="BJ674" s="48">
        <f t="shared" si="141"/>
        <v>1</v>
      </c>
      <c r="BK674" s="48">
        <f t="shared" si="142"/>
        <v>1</v>
      </c>
      <c r="BL674" s="48">
        <f t="shared" si="143"/>
        <v>1</v>
      </c>
      <c r="BM674" s="48">
        <f ca="1">IF(ISNA($BE674),1,OFFSET(NoteCommaRef!$K$3,$BE674,0))</f>
        <v>1</v>
      </c>
      <c r="BN674" s="48">
        <f ca="1">IF(ISNA($BF674),1,OFFSET(NoteCommaRef!$K$3,$BF674,0))</f>
        <v>1</v>
      </c>
    </row>
    <row r="675" spans="3:66" x14ac:dyDescent="0.2">
      <c r="C675" s="1" t="str">
        <f t="shared" si="158"/>
        <v/>
      </c>
      <c r="D675" s="1" t="str">
        <f t="shared" si="159"/>
        <v/>
      </c>
      <c r="E675" s="1" t="str">
        <f t="shared" si="150"/>
        <v/>
      </c>
      <c r="F675" s="32" t="str">
        <f t="shared" si="151"/>
        <v/>
      </c>
      <c r="G675" s="1" t="str">
        <f t="shared" si="152"/>
        <v/>
      </c>
      <c r="H675" s="1" t="str">
        <f t="shared" si="153"/>
        <v/>
      </c>
      <c r="I675" s="1" t="str">
        <f t="shared" si="154"/>
        <v/>
      </c>
      <c r="J675" s="1" t="str">
        <f t="shared" si="155"/>
        <v/>
      </c>
      <c r="K675" s="1" t="str">
        <f t="shared" si="156"/>
        <v/>
      </c>
      <c r="L675" s="1" t="str">
        <f ca="1">IF(COUNTBLANK($D675),"",IF(COUNTBLANK($AG675),OFFSET(ChannelSetup!$E$4,0,$D675-1),$AG675))</f>
        <v/>
      </c>
      <c r="M675" s="1" t="str">
        <f t="shared" si="157"/>
        <v/>
      </c>
      <c r="O675" s="32">
        <f t="shared" ref="O675:Z690" si="170">O674+IF($D675=O$3,IF(COUNTBLANK($E675),0,$E675/$AD$2),0)</f>
        <v>6</v>
      </c>
      <c r="P675" s="32">
        <f t="shared" si="170"/>
        <v>4</v>
      </c>
      <c r="Q675" s="32">
        <f t="shared" si="170"/>
        <v>2</v>
      </c>
      <c r="R675" s="32">
        <f t="shared" si="170"/>
        <v>2</v>
      </c>
      <c r="S675" s="32">
        <f t="shared" si="170"/>
        <v>2</v>
      </c>
      <c r="T675" s="32">
        <f t="shared" si="170"/>
        <v>2</v>
      </c>
      <c r="U675" s="32">
        <f t="shared" si="170"/>
        <v>2</v>
      </c>
      <c r="V675" s="32">
        <f t="shared" si="170"/>
        <v>4</v>
      </c>
      <c r="W675" s="32">
        <f t="shared" si="170"/>
        <v>2</v>
      </c>
      <c r="X675" s="32">
        <f t="shared" si="170"/>
        <v>2</v>
      </c>
      <c r="Y675" s="32">
        <f t="shared" si="170"/>
        <v>2</v>
      </c>
      <c r="Z675" s="32">
        <f t="shared" si="170"/>
        <v>2</v>
      </c>
      <c r="AB675" s="66"/>
      <c r="AC675" s="51"/>
      <c r="AD675" s="51"/>
      <c r="AE675" s="63"/>
      <c r="AF675" s="64"/>
      <c r="AG675" s="63"/>
      <c r="AH675" s="64"/>
      <c r="AI675" s="63"/>
      <c r="AJ675" s="64"/>
      <c r="AK675" s="62"/>
      <c r="AL675" s="62"/>
      <c r="AM675" s="51"/>
      <c r="AP675" s="39" t="str">
        <f t="shared" si="162"/>
        <v/>
      </c>
      <c r="AQ675" s="49" t="str">
        <f t="shared" si="169"/>
        <v/>
      </c>
      <c r="AR675" s="41">
        <f t="shared" ca="1" si="144"/>
        <v>256</v>
      </c>
      <c r="AS675" s="40">
        <f t="shared" ca="1" si="138"/>
        <v>1</v>
      </c>
      <c r="AT675" s="41">
        <f t="shared" ca="1" si="163"/>
        <v>0</v>
      </c>
      <c r="AU675" s="41">
        <f t="shared" ca="1" si="164"/>
        <v>0</v>
      </c>
      <c r="AV675" s="42">
        <f t="shared" ca="1" si="165"/>
        <v>1</v>
      </c>
      <c r="AW675" s="47" t="str">
        <f t="shared" si="166"/>
        <v/>
      </c>
      <c r="AX675" s="47" t="e">
        <f t="shared" si="167"/>
        <v>#VALUE!</v>
      </c>
      <c r="AY675" s="47">
        <f t="shared" si="145"/>
        <v>0</v>
      </c>
      <c r="AZ675" s="47">
        <f t="shared" si="146"/>
        <v>0</v>
      </c>
      <c r="BA675" s="47" t="e">
        <f t="shared" si="147"/>
        <v>#VALUE!</v>
      </c>
      <c r="BB675" s="47" t="e">
        <f t="shared" si="148"/>
        <v>#VALUE!</v>
      </c>
      <c r="BC675" s="47" t="e">
        <f t="shared" si="149"/>
        <v>#VALUE!</v>
      </c>
      <c r="BD675" s="47" t="e">
        <f>MATCH($AW675,NoteCommaRef!$B$4:$B$10,0)</f>
        <v>#N/A</v>
      </c>
      <c r="BE675" s="47">
        <f>MATCH($BG675,NoteCommaRef!$H$4:$H$1000,0)</f>
        <v>10</v>
      </c>
      <c r="BF675" s="47">
        <f>MATCH($BH675,NoteCommaRef!$H$4:$H$1000,0)</f>
        <v>10</v>
      </c>
      <c r="BG675" s="47">
        <f t="shared" si="139"/>
        <v>1</v>
      </c>
      <c r="BH675" s="47">
        <f t="shared" si="140"/>
        <v>1</v>
      </c>
      <c r="BI675" s="48">
        <f ca="1">IF(ISNA($BD675),1,OFFSET(NoteCommaRef!$E$3,$BD675,0))</f>
        <v>1</v>
      </c>
      <c r="BJ675" s="48">
        <f t="shared" si="141"/>
        <v>1</v>
      </c>
      <c r="BK675" s="48">
        <f t="shared" si="142"/>
        <v>1</v>
      </c>
      <c r="BL675" s="48">
        <f t="shared" si="143"/>
        <v>1</v>
      </c>
      <c r="BM675" s="48">
        <f ca="1">IF(ISNA($BE675),1,OFFSET(NoteCommaRef!$K$3,$BE675,0))</f>
        <v>1</v>
      </c>
      <c r="BN675" s="48">
        <f ca="1">IF(ISNA($BF675),1,OFFSET(NoteCommaRef!$K$3,$BF675,0))</f>
        <v>1</v>
      </c>
    </row>
    <row r="676" spans="3:66" x14ac:dyDescent="0.2">
      <c r="C676" s="1" t="str">
        <f t="shared" si="158"/>
        <v/>
      </c>
      <c r="D676" s="1" t="str">
        <f t="shared" si="159"/>
        <v/>
      </c>
      <c r="E676" s="1" t="str">
        <f t="shared" si="150"/>
        <v/>
      </c>
      <c r="F676" s="32" t="str">
        <f t="shared" si="151"/>
        <v/>
      </c>
      <c r="G676" s="1" t="str">
        <f t="shared" si="152"/>
        <v/>
      </c>
      <c r="H676" s="1" t="str">
        <f t="shared" si="153"/>
        <v/>
      </c>
      <c r="I676" s="1" t="str">
        <f t="shared" si="154"/>
        <v/>
      </c>
      <c r="J676" s="1" t="str">
        <f t="shared" si="155"/>
        <v/>
      </c>
      <c r="K676" s="1" t="str">
        <f t="shared" si="156"/>
        <v/>
      </c>
      <c r="L676" s="1" t="str">
        <f ca="1">IF(COUNTBLANK($D676),"",IF(COUNTBLANK($AG676),OFFSET(ChannelSetup!$E$4,0,$D676-1),$AG676))</f>
        <v/>
      </c>
      <c r="M676" s="1" t="str">
        <f t="shared" si="157"/>
        <v/>
      </c>
      <c r="O676" s="32">
        <f t="shared" si="170"/>
        <v>6</v>
      </c>
      <c r="P676" s="32">
        <f t="shared" si="170"/>
        <v>4</v>
      </c>
      <c r="Q676" s="32">
        <f t="shared" si="170"/>
        <v>2</v>
      </c>
      <c r="R676" s="32">
        <f t="shared" si="170"/>
        <v>2</v>
      </c>
      <c r="S676" s="32">
        <f t="shared" si="170"/>
        <v>2</v>
      </c>
      <c r="T676" s="32">
        <f t="shared" si="170"/>
        <v>2</v>
      </c>
      <c r="U676" s="32">
        <f t="shared" si="170"/>
        <v>2</v>
      </c>
      <c r="V676" s="32">
        <f t="shared" si="170"/>
        <v>4</v>
      </c>
      <c r="W676" s="32">
        <f t="shared" si="170"/>
        <v>2</v>
      </c>
      <c r="X676" s="32">
        <f t="shared" si="170"/>
        <v>2</v>
      </c>
      <c r="Y676" s="32">
        <f t="shared" si="170"/>
        <v>2</v>
      </c>
      <c r="Z676" s="32">
        <f t="shared" si="170"/>
        <v>2</v>
      </c>
      <c r="AB676" s="66"/>
      <c r="AC676" s="51"/>
      <c r="AD676" s="51"/>
      <c r="AE676" s="63"/>
      <c r="AF676" s="64"/>
      <c r="AG676" s="63"/>
      <c r="AH676" s="64"/>
      <c r="AI676" s="63"/>
      <c r="AJ676" s="64"/>
      <c r="AK676" s="62"/>
      <c r="AL676" s="62"/>
      <c r="AM676" s="51"/>
      <c r="AP676" s="39" t="str">
        <f t="shared" si="162"/>
        <v/>
      </c>
      <c r="AQ676" s="49" t="str">
        <f t="shared" si="169"/>
        <v/>
      </c>
      <c r="AR676" s="41">
        <f t="shared" ca="1" si="144"/>
        <v>256</v>
      </c>
      <c r="AS676" s="40">
        <f t="shared" ca="1" si="138"/>
        <v>1</v>
      </c>
      <c r="AT676" s="41">
        <f t="shared" ca="1" si="163"/>
        <v>0</v>
      </c>
      <c r="AU676" s="41">
        <f t="shared" ca="1" si="164"/>
        <v>0</v>
      </c>
      <c r="AV676" s="42">
        <f t="shared" ca="1" si="165"/>
        <v>1</v>
      </c>
      <c r="AW676" s="47" t="str">
        <f t="shared" si="166"/>
        <v/>
      </c>
      <c r="AX676" s="47" t="e">
        <f t="shared" si="167"/>
        <v>#VALUE!</v>
      </c>
      <c r="AY676" s="47">
        <f t="shared" si="145"/>
        <v>0</v>
      </c>
      <c r="AZ676" s="47">
        <f t="shared" si="146"/>
        <v>0</v>
      </c>
      <c r="BA676" s="47" t="e">
        <f t="shared" si="147"/>
        <v>#VALUE!</v>
      </c>
      <c r="BB676" s="47" t="e">
        <f t="shared" si="148"/>
        <v>#VALUE!</v>
      </c>
      <c r="BC676" s="47" t="e">
        <f t="shared" si="149"/>
        <v>#VALUE!</v>
      </c>
      <c r="BD676" s="47" t="e">
        <f>MATCH($AW676,NoteCommaRef!$B$4:$B$10,0)</f>
        <v>#N/A</v>
      </c>
      <c r="BE676" s="47">
        <f>MATCH($BG676,NoteCommaRef!$H$4:$H$1000,0)</f>
        <v>10</v>
      </c>
      <c r="BF676" s="47">
        <f>MATCH($BH676,NoteCommaRef!$H$4:$H$1000,0)</f>
        <v>10</v>
      </c>
      <c r="BG676" s="47">
        <f t="shared" si="139"/>
        <v>1</v>
      </c>
      <c r="BH676" s="47">
        <f t="shared" si="140"/>
        <v>1</v>
      </c>
      <c r="BI676" s="48">
        <f ca="1">IF(ISNA($BD676),1,OFFSET(NoteCommaRef!$E$3,$BD676,0))</f>
        <v>1</v>
      </c>
      <c r="BJ676" s="48">
        <f t="shared" si="141"/>
        <v>1</v>
      </c>
      <c r="BK676" s="48">
        <f t="shared" si="142"/>
        <v>1</v>
      </c>
      <c r="BL676" s="48">
        <f t="shared" si="143"/>
        <v>1</v>
      </c>
      <c r="BM676" s="48">
        <f ca="1">IF(ISNA($BE676),1,OFFSET(NoteCommaRef!$K$3,$BE676,0))</f>
        <v>1</v>
      </c>
      <c r="BN676" s="48">
        <f ca="1">IF(ISNA($BF676),1,OFFSET(NoteCommaRef!$K$3,$BF676,0))</f>
        <v>1</v>
      </c>
    </row>
    <row r="677" spans="3:66" x14ac:dyDescent="0.2">
      <c r="C677" s="1" t="str">
        <f t="shared" si="158"/>
        <v/>
      </c>
      <c r="D677" s="1" t="str">
        <f t="shared" si="159"/>
        <v/>
      </c>
      <c r="E677" s="1" t="str">
        <f t="shared" si="150"/>
        <v/>
      </c>
      <c r="F677" s="32" t="str">
        <f t="shared" si="151"/>
        <v/>
      </c>
      <c r="G677" s="1" t="str">
        <f t="shared" si="152"/>
        <v/>
      </c>
      <c r="H677" s="1" t="str">
        <f t="shared" si="153"/>
        <v/>
      </c>
      <c r="I677" s="1" t="str">
        <f t="shared" si="154"/>
        <v/>
      </c>
      <c r="J677" s="1" t="str">
        <f t="shared" si="155"/>
        <v/>
      </c>
      <c r="K677" s="1" t="str">
        <f t="shared" si="156"/>
        <v/>
      </c>
      <c r="L677" s="1" t="str">
        <f ca="1">IF(COUNTBLANK($D677),"",IF(COUNTBLANK($AG677),OFFSET(ChannelSetup!$E$4,0,$D677-1),$AG677))</f>
        <v/>
      </c>
      <c r="M677" s="1" t="str">
        <f t="shared" si="157"/>
        <v/>
      </c>
      <c r="O677" s="32">
        <f t="shared" si="170"/>
        <v>6</v>
      </c>
      <c r="P677" s="32">
        <f t="shared" si="170"/>
        <v>4</v>
      </c>
      <c r="Q677" s="32">
        <f t="shared" si="170"/>
        <v>2</v>
      </c>
      <c r="R677" s="32">
        <f t="shared" si="170"/>
        <v>2</v>
      </c>
      <c r="S677" s="32">
        <f t="shared" si="170"/>
        <v>2</v>
      </c>
      <c r="T677" s="32">
        <f t="shared" si="170"/>
        <v>2</v>
      </c>
      <c r="U677" s="32">
        <f t="shared" si="170"/>
        <v>2</v>
      </c>
      <c r="V677" s="32">
        <f t="shared" si="170"/>
        <v>4</v>
      </c>
      <c r="W677" s="32">
        <f t="shared" si="170"/>
        <v>2</v>
      </c>
      <c r="X677" s="32">
        <f t="shared" si="170"/>
        <v>2</v>
      </c>
      <c r="Y677" s="32">
        <f t="shared" si="170"/>
        <v>2</v>
      </c>
      <c r="Z677" s="32">
        <f t="shared" si="170"/>
        <v>2</v>
      </c>
      <c r="AB677" s="66"/>
      <c r="AC677" s="51"/>
      <c r="AD677" s="51"/>
      <c r="AE677" s="63"/>
      <c r="AF677" s="64"/>
      <c r="AG677" s="63"/>
      <c r="AH677" s="64"/>
      <c r="AI677" s="63"/>
      <c r="AJ677" s="64"/>
      <c r="AK677" s="62"/>
      <c r="AL677" s="62"/>
      <c r="AM677" s="51"/>
      <c r="AP677" s="39" t="str">
        <f t="shared" si="162"/>
        <v/>
      </c>
      <c r="AQ677" s="49" t="str">
        <f t="shared" si="169"/>
        <v/>
      </c>
      <c r="AR677" s="41">
        <f t="shared" ca="1" si="144"/>
        <v>256</v>
      </c>
      <c r="AS677" s="40">
        <f t="shared" ref="AS677:AS740" ca="1" si="171">$BI677*$BJ677*$BK677*$BL677*$BM677/$BN677</f>
        <v>1</v>
      </c>
      <c r="AT677" s="41">
        <f t="shared" ca="1" si="163"/>
        <v>0</v>
      </c>
      <c r="AU677" s="41">
        <f t="shared" ca="1" si="164"/>
        <v>0</v>
      </c>
      <c r="AV677" s="42">
        <f t="shared" ca="1" si="165"/>
        <v>1</v>
      </c>
      <c r="AW677" s="47" t="str">
        <f t="shared" si="166"/>
        <v/>
      </c>
      <c r="AX677" s="47" t="e">
        <f t="shared" si="167"/>
        <v>#VALUE!</v>
      </c>
      <c r="AY677" s="47">
        <f t="shared" si="145"/>
        <v>0</v>
      </c>
      <c r="AZ677" s="47">
        <f t="shared" si="146"/>
        <v>0</v>
      </c>
      <c r="BA677" s="47" t="e">
        <f t="shared" si="147"/>
        <v>#VALUE!</v>
      </c>
      <c r="BB677" s="47" t="e">
        <f t="shared" si="148"/>
        <v>#VALUE!</v>
      </c>
      <c r="BC677" s="47" t="e">
        <f t="shared" si="149"/>
        <v>#VALUE!</v>
      </c>
      <c r="BD677" s="47" t="e">
        <f>MATCH($AW677,NoteCommaRef!$B$4:$B$10,0)</f>
        <v>#N/A</v>
      </c>
      <c r="BE677" s="47">
        <f>MATCH($BG677,NoteCommaRef!$H$4:$H$1000,0)</f>
        <v>10</v>
      </c>
      <c r="BF677" s="47">
        <f>MATCH($BH677,NoteCommaRef!$H$4:$H$1000,0)</f>
        <v>10</v>
      </c>
      <c r="BG677" s="47">
        <f t="shared" ref="BG677:BG740" si="172">IF(ISERR($BA677),1,IF(ISERR($BB677),IF(ISERR($BC677),1,MID($AQ677,$BA677+1,$BC677-$BA677-1)),MID($AQ677,$BA677+1,$BB677-$BA677-1)))*1</f>
        <v>1</v>
      </c>
      <c r="BH677" s="47">
        <f t="shared" ref="BH677:BH740" si="173">IF(ISERR($BA677),1,IF(ISERR($BB677),1,MID($AQ677,$BB677+1,$BC677-$BB677-1)))*1</f>
        <v>1</v>
      </c>
      <c r="BI677" s="48">
        <f ca="1">IF(ISNA($BD677),1,OFFSET(NoteCommaRef!$E$3,$BD677,0))</f>
        <v>1</v>
      </c>
      <c r="BJ677" s="48">
        <f t="shared" ref="BJ677:BJ740" si="174">IF(ISERR($AX677),1,2^$AX677)</f>
        <v>1</v>
      </c>
      <c r="BK677" s="48">
        <f t="shared" ref="BK677:BK740" si="175">(2187/2048)^$AY677</f>
        <v>1</v>
      </c>
      <c r="BL677" s="48">
        <f t="shared" ref="BL677:BL740" si="176">(80/81)^$AZ677</f>
        <v>1</v>
      </c>
      <c r="BM677" s="48">
        <f ca="1">IF(ISNA($BE677),1,OFFSET(NoteCommaRef!$K$3,$BE677,0))</f>
        <v>1</v>
      </c>
      <c r="BN677" s="48">
        <f ca="1">IF(ISNA($BF677),1,OFFSET(NoteCommaRef!$K$3,$BF677,0))</f>
        <v>1</v>
      </c>
    </row>
    <row r="678" spans="3:66" x14ac:dyDescent="0.2">
      <c r="C678" s="1" t="str">
        <f t="shared" si="158"/>
        <v/>
      </c>
      <c r="D678" s="1" t="str">
        <f t="shared" si="159"/>
        <v/>
      </c>
      <c r="E678" s="1" t="str">
        <f t="shared" si="150"/>
        <v/>
      </c>
      <c r="F678" s="32" t="str">
        <f t="shared" si="151"/>
        <v/>
      </c>
      <c r="G678" s="1" t="str">
        <f t="shared" si="152"/>
        <v/>
      </c>
      <c r="H678" s="1" t="str">
        <f t="shared" si="153"/>
        <v/>
      </c>
      <c r="I678" s="1" t="str">
        <f t="shared" si="154"/>
        <v/>
      </c>
      <c r="J678" s="1" t="str">
        <f t="shared" si="155"/>
        <v/>
      </c>
      <c r="K678" s="1" t="str">
        <f t="shared" si="156"/>
        <v/>
      </c>
      <c r="L678" s="1" t="str">
        <f ca="1">IF(COUNTBLANK($D678),"",IF(COUNTBLANK($AG678),OFFSET(ChannelSetup!$E$4,0,$D678-1),$AG678))</f>
        <v/>
      </c>
      <c r="M678" s="1" t="str">
        <f t="shared" si="157"/>
        <v/>
      </c>
      <c r="O678" s="32">
        <f t="shared" si="170"/>
        <v>6</v>
      </c>
      <c r="P678" s="32">
        <f t="shared" si="170"/>
        <v>4</v>
      </c>
      <c r="Q678" s="32">
        <f t="shared" si="170"/>
        <v>2</v>
      </c>
      <c r="R678" s="32">
        <f t="shared" si="170"/>
        <v>2</v>
      </c>
      <c r="S678" s="32">
        <f t="shared" si="170"/>
        <v>2</v>
      </c>
      <c r="T678" s="32">
        <f t="shared" si="170"/>
        <v>2</v>
      </c>
      <c r="U678" s="32">
        <f t="shared" si="170"/>
        <v>2</v>
      </c>
      <c r="V678" s="32">
        <f t="shared" si="170"/>
        <v>4</v>
      </c>
      <c r="W678" s="32">
        <f t="shared" si="170"/>
        <v>2</v>
      </c>
      <c r="X678" s="32">
        <f t="shared" si="170"/>
        <v>2</v>
      </c>
      <c r="Y678" s="32">
        <f t="shared" si="170"/>
        <v>2</v>
      </c>
      <c r="Z678" s="32">
        <f t="shared" si="170"/>
        <v>2</v>
      </c>
      <c r="AB678" s="66"/>
      <c r="AC678" s="51"/>
      <c r="AD678" s="51"/>
      <c r="AE678" s="63"/>
      <c r="AF678" s="64"/>
      <c r="AG678" s="63"/>
      <c r="AH678" s="64"/>
      <c r="AI678" s="63"/>
      <c r="AJ678" s="64"/>
      <c r="AK678" s="62"/>
      <c r="AL678" s="62"/>
      <c r="AM678" s="51"/>
      <c r="AP678" s="39" t="str">
        <f t="shared" si="162"/>
        <v/>
      </c>
      <c r="AQ678" s="49" t="str">
        <f t="shared" si="169"/>
        <v/>
      </c>
      <c r="AR678" s="41">
        <f t="shared" ca="1" si="144"/>
        <v>256</v>
      </c>
      <c r="AS678" s="40">
        <f t="shared" ca="1" si="171"/>
        <v>1</v>
      </c>
      <c r="AT678" s="41">
        <f t="shared" ca="1" si="163"/>
        <v>0</v>
      </c>
      <c r="AU678" s="41">
        <f t="shared" ca="1" si="164"/>
        <v>0</v>
      </c>
      <c r="AV678" s="42">
        <f t="shared" ca="1" si="165"/>
        <v>1</v>
      </c>
      <c r="AW678" s="47" t="str">
        <f t="shared" si="166"/>
        <v/>
      </c>
      <c r="AX678" s="47" t="e">
        <f t="shared" si="167"/>
        <v>#VALUE!</v>
      </c>
      <c r="AY678" s="47">
        <f t="shared" si="145"/>
        <v>0</v>
      </c>
      <c r="AZ678" s="47">
        <f t="shared" si="146"/>
        <v>0</v>
      </c>
      <c r="BA678" s="47" t="e">
        <f t="shared" si="147"/>
        <v>#VALUE!</v>
      </c>
      <c r="BB678" s="47" t="e">
        <f t="shared" si="148"/>
        <v>#VALUE!</v>
      </c>
      <c r="BC678" s="47" t="e">
        <f t="shared" si="149"/>
        <v>#VALUE!</v>
      </c>
      <c r="BD678" s="47" t="e">
        <f>MATCH($AW678,NoteCommaRef!$B$4:$B$10,0)</f>
        <v>#N/A</v>
      </c>
      <c r="BE678" s="47">
        <f>MATCH($BG678,NoteCommaRef!$H$4:$H$1000,0)</f>
        <v>10</v>
      </c>
      <c r="BF678" s="47">
        <f>MATCH($BH678,NoteCommaRef!$H$4:$H$1000,0)</f>
        <v>10</v>
      </c>
      <c r="BG678" s="47">
        <f t="shared" si="172"/>
        <v>1</v>
      </c>
      <c r="BH678" s="47">
        <f t="shared" si="173"/>
        <v>1</v>
      </c>
      <c r="BI678" s="48">
        <f ca="1">IF(ISNA($BD678),1,OFFSET(NoteCommaRef!$E$3,$BD678,0))</f>
        <v>1</v>
      </c>
      <c r="BJ678" s="48">
        <f t="shared" si="174"/>
        <v>1</v>
      </c>
      <c r="BK678" s="48">
        <f t="shared" si="175"/>
        <v>1</v>
      </c>
      <c r="BL678" s="48">
        <f t="shared" si="176"/>
        <v>1</v>
      </c>
      <c r="BM678" s="48">
        <f ca="1">IF(ISNA($BE678),1,OFFSET(NoteCommaRef!$K$3,$BE678,0))</f>
        <v>1</v>
      </c>
      <c r="BN678" s="48">
        <f ca="1">IF(ISNA($BF678),1,OFFSET(NoteCommaRef!$K$3,$BF678,0))</f>
        <v>1</v>
      </c>
    </row>
    <row r="679" spans="3:66" x14ac:dyDescent="0.2">
      <c r="C679" s="1" t="str">
        <f t="shared" si="158"/>
        <v/>
      </c>
      <c r="D679" s="1" t="str">
        <f t="shared" si="159"/>
        <v/>
      </c>
      <c r="E679" s="1" t="str">
        <f t="shared" si="150"/>
        <v/>
      </c>
      <c r="F679" s="32" t="str">
        <f t="shared" si="151"/>
        <v/>
      </c>
      <c r="G679" s="1" t="str">
        <f t="shared" si="152"/>
        <v/>
      </c>
      <c r="H679" s="1" t="str">
        <f t="shared" si="153"/>
        <v/>
      </c>
      <c r="I679" s="1" t="str">
        <f t="shared" si="154"/>
        <v/>
      </c>
      <c r="J679" s="1" t="str">
        <f t="shared" si="155"/>
        <v/>
      </c>
      <c r="K679" s="1" t="str">
        <f t="shared" si="156"/>
        <v/>
      </c>
      <c r="L679" s="1" t="str">
        <f ca="1">IF(COUNTBLANK($D679),"",IF(COUNTBLANK($AG679),OFFSET(ChannelSetup!$E$4,0,$D679-1),$AG679))</f>
        <v/>
      </c>
      <c r="M679" s="1" t="str">
        <f t="shared" si="157"/>
        <v/>
      </c>
      <c r="O679" s="32">
        <f t="shared" si="170"/>
        <v>6</v>
      </c>
      <c r="P679" s="32">
        <f t="shared" si="170"/>
        <v>4</v>
      </c>
      <c r="Q679" s="32">
        <f t="shared" si="170"/>
        <v>2</v>
      </c>
      <c r="R679" s="32">
        <f t="shared" si="170"/>
        <v>2</v>
      </c>
      <c r="S679" s="32">
        <f t="shared" si="170"/>
        <v>2</v>
      </c>
      <c r="T679" s="32">
        <f t="shared" si="170"/>
        <v>2</v>
      </c>
      <c r="U679" s="32">
        <f t="shared" si="170"/>
        <v>2</v>
      </c>
      <c r="V679" s="32">
        <f t="shared" si="170"/>
        <v>4</v>
      </c>
      <c r="W679" s="32">
        <f t="shared" si="170"/>
        <v>2</v>
      </c>
      <c r="X679" s="32">
        <f t="shared" si="170"/>
        <v>2</v>
      </c>
      <c r="Y679" s="32">
        <f t="shared" si="170"/>
        <v>2</v>
      </c>
      <c r="Z679" s="32">
        <f t="shared" si="170"/>
        <v>2</v>
      </c>
      <c r="AB679" s="66"/>
      <c r="AC679" s="51"/>
      <c r="AD679" s="51"/>
      <c r="AE679" s="63"/>
      <c r="AF679" s="64"/>
      <c r="AG679" s="63"/>
      <c r="AH679" s="64"/>
      <c r="AI679" s="63"/>
      <c r="AJ679" s="64"/>
      <c r="AK679" s="62"/>
      <c r="AL679" s="62"/>
      <c r="AM679" s="51"/>
      <c r="AP679" s="39" t="str">
        <f t="shared" si="162"/>
        <v/>
      </c>
      <c r="AQ679" s="49" t="str">
        <f t="shared" si="169"/>
        <v/>
      </c>
      <c r="AR679" s="41">
        <f t="shared" ca="1" si="144"/>
        <v>256</v>
      </c>
      <c r="AS679" s="40">
        <f t="shared" ca="1" si="171"/>
        <v>1</v>
      </c>
      <c r="AT679" s="41">
        <f t="shared" ca="1" si="163"/>
        <v>0</v>
      </c>
      <c r="AU679" s="41">
        <f t="shared" ca="1" si="164"/>
        <v>0</v>
      </c>
      <c r="AV679" s="42">
        <f t="shared" ca="1" si="165"/>
        <v>1</v>
      </c>
      <c r="AW679" s="47" t="str">
        <f t="shared" si="166"/>
        <v/>
      </c>
      <c r="AX679" s="47" t="e">
        <f t="shared" si="167"/>
        <v>#VALUE!</v>
      </c>
      <c r="AY679" s="47">
        <f t="shared" si="145"/>
        <v>0</v>
      </c>
      <c r="AZ679" s="47">
        <f t="shared" si="146"/>
        <v>0</v>
      </c>
      <c r="BA679" s="47" t="e">
        <f t="shared" si="147"/>
        <v>#VALUE!</v>
      </c>
      <c r="BB679" s="47" t="e">
        <f t="shared" si="148"/>
        <v>#VALUE!</v>
      </c>
      <c r="BC679" s="47" t="e">
        <f t="shared" si="149"/>
        <v>#VALUE!</v>
      </c>
      <c r="BD679" s="47" t="e">
        <f>MATCH($AW679,NoteCommaRef!$B$4:$B$10,0)</f>
        <v>#N/A</v>
      </c>
      <c r="BE679" s="47">
        <f>MATCH($BG679,NoteCommaRef!$H$4:$H$1000,0)</f>
        <v>10</v>
      </c>
      <c r="BF679" s="47">
        <f>MATCH($BH679,NoteCommaRef!$H$4:$H$1000,0)</f>
        <v>10</v>
      </c>
      <c r="BG679" s="47">
        <f t="shared" si="172"/>
        <v>1</v>
      </c>
      <c r="BH679" s="47">
        <f t="shared" si="173"/>
        <v>1</v>
      </c>
      <c r="BI679" s="48">
        <f ca="1">IF(ISNA($BD679),1,OFFSET(NoteCommaRef!$E$3,$BD679,0))</f>
        <v>1</v>
      </c>
      <c r="BJ679" s="48">
        <f t="shared" si="174"/>
        <v>1</v>
      </c>
      <c r="BK679" s="48">
        <f t="shared" si="175"/>
        <v>1</v>
      </c>
      <c r="BL679" s="48">
        <f t="shared" si="176"/>
        <v>1</v>
      </c>
      <c r="BM679" s="48">
        <f ca="1">IF(ISNA($BE679),1,OFFSET(NoteCommaRef!$K$3,$BE679,0))</f>
        <v>1</v>
      </c>
      <c r="BN679" s="48">
        <f ca="1">IF(ISNA($BF679),1,OFFSET(NoteCommaRef!$K$3,$BF679,0))</f>
        <v>1</v>
      </c>
    </row>
    <row r="680" spans="3:66" x14ac:dyDescent="0.2">
      <c r="C680" s="1" t="str">
        <f t="shared" si="158"/>
        <v/>
      </c>
      <c r="D680" s="1" t="str">
        <f t="shared" si="159"/>
        <v/>
      </c>
      <c r="E680" s="1" t="str">
        <f t="shared" si="150"/>
        <v/>
      </c>
      <c r="F680" s="32" t="str">
        <f t="shared" si="151"/>
        <v/>
      </c>
      <c r="G680" s="1" t="str">
        <f t="shared" si="152"/>
        <v/>
      </c>
      <c r="H680" s="1" t="str">
        <f t="shared" si="153"/>
        <v/>
      </c>
      <c r="I680" s="1" t="str">
        <f t="shared" si="154"/>
        <v/>
      </c>
      <c r="J680" s="1" t="str">
        <f t="shared" si="155"/>
        <v/>
      </c>
      <c r="K680" s="1" t="str">
        <f t="shared" si="156"/>
        <v/>
      </c>
      <c r="L680" s="1" t="str">
        <f ca="1">IF(COUNTBLANK($D680),"",IF(COUNTBLANK($AG680),OFFSET(ChannelSetup!$E$4,0,$D680-1),$AG680))</f>
        <v/>
      </c>
      <c r="M680" s="1" t="str">
        <f t="shared" si="157"/>
        <v/>
      </c>
      <c r="O680" s="32">
        <f t="shared" si="170"/>
        <v>6</v>
      </c>
      <c r="P680" s="32">
        <f t="shared" si="170"/>
        <v>4</v>
      </c>
      <c r="Q680" s="32">
        <f t="shared" si="170"/>
        <v>2</v>
      </c>
      <c r="R680" s="32">
        <f t="shared" si="170"/>
        <v>2</v>
      </c>
      <c r="S680" s="32">
        <f t="shared" si="170"/>
        <v>2</v>
      </c>
      <c r="T680" s="32">
        <f t="shared" si="170"/>
        <v>2</v>
      </c>
      <c r="U680" s="32">
        <f t="shared" si="170"/>
        <v>2</v>
      </c>
      <c r="V680" s="32">
        <f t="shared" si="170"/>
        <v>4</v>
      </c>
      <c r="W680" s="32">
        <f t="shared" si="170"/>
        <v>2</v>
      </c>
      <c r="X680" s="32">
        <f t="shared" si="170"/>
        <v>2</v>
      </c>
      <c r="Y680" s="32">
        <f t="shared" si="170"/>
        <v>2</v>
      </c>
      <c r="Z680" s="32">
        <f t="shared" si="170"/>
        <v>2</v>
      </c>
      <c r="AB680" s="66"/>
      <c r="AC680" s="51"/>
      <c r="AD680" s="51"/>
      <c r="AE680" s="63"/>
      <c r="AF680" s="64"/>
      <c r="AG680" s="63"/>
      <c r="AH680" s="64"/>
      <c r="AI680" s="63"/>
      <c r="AJ680" s="64"/>
      <c r="AK680" s="62"/>
      <c r="AL680" s="62"/>
      <c r="AM680" s="51"/>
      <c r="AP680" s="39" t="str">
        <f t="shared" si="162"/>
        <v/>
      </c>
      <c r="AQ680" s="49" t="str">
        <f t="shared" si="169"/>
        <v/>
      </c>
      <c r="AR680" s="41">
        <f t="shared" ca="1" si="144"/>
        <v>256</v>
      </c>
      <c r="AS680" s="40">
        <f t="shared" ca="1" si="171"/>
        <v>1</v>
      </c>
      <c r="AT680" s="41">
        <f t="shared" ca="1" si="163"/>
        <v>0</v>
      </c>
      <c r="AU680" s="41">
        <f t="shared" ca="1" si="164"/>
        <v>0</v>
      </c>
      <c r="AV680" s="42">
        <f t="shared" ca="1" si="165"/>
        <v>1</v>
      </c>
      <c r="AW680" s="47" t="str">
        <f t="shared" si="166"/>
        <v/>
      </c>
      <c r="AX680" s="47" t="e">
        <f t="shared" si="167"/>
        <v>#VALUE!</v>
      </c>
      <c r="AY680" s="47">
        <f t="shared" si="145"/>
        <v>0</v>
      </c>
      <c r="AZ680" s="47">
        <f t="shared" si="146"/>
        <v>0</v>
      </c>
      <c r="BA680" s="47" t="e">
        <f t="shared" si="147"/>
        <v>#VALUE!</v>
      </c>
      <c r="BB680" s="47" t="e">
        <f t="shared" si="148"/>
        <v>#VALUE!</v>
      </c>
      <c r="BC680" s="47" t="e">
        <f t="shared" si="149"/>
        <v>#VALUE!</v>
      </c>
      <c r="BD680" s="47" t="e">
        <f>MATCH($AW680,NoteCommaRef!$B$4:$B$10,0)</f>
        <v>#N/A</v>
      </c>
      <c r="BE680" s="47">
        <f>MATCH($BG680,NoteCommaRef!$H$4:$H$1000,0)</f>
        <v>10</v>
      </c>
      <c r="BF680" s="47">
        <f>MATCH($BH680,NoteCommaRef!$H$4:$H$1000,0)</f>
        <v>10</v>
      </c>
      <c r="BG680" s="47">
        <f t="shared" si="172"/>
        <v>1</v>
      </c>
      <c r="BH680" s="47">
        <f t="shared" si="173"/>
        <v>1</v>
      </c>
      <c r="BI680" s="48">
        <f ca="1">IF(ISNA($BD680),1,OFFSET(NoteCommaRef!$E$3,$BD680,0))</f>
        <v>1</v>
      </c>
      <c r="BJ680" s="48">
        <f t="shared" si="174"/>
        <v>1</v>
      </c>
      <c r="BK680" s="48">
        <f t="shared" si="175"/>
        <v>1</v>
      </c>
      <c r="BL680" s="48">
        <f t="shared" si="176"/>
        <v>1</v>
      </c>
      <c r="BM680" s="48">
        <f ca="1">IF(ISNA($BE680),1,OFFSET(NoteCommaRef!$K$3,$BE680,0))</f>
        <v>1</v>
      </c>
      <c r="BN680" s="48">
        <f ca="1">IF(ISNA($BF680),1,OFFSET(NoteCommaRef!$K$3,$BF680,0))</f>
        <v>1</v>
      </c>
    </row>
    <row r="681" spans="3:66" x14ac:dyDescent="0.2">
      <c r="C681" s="1" t="str">
        <f t="shared" si="158"/>
        <v/>
      </c>
      <c r="D681" s="1" t="str">
        <f t="shared" si="159"/>
        <v/>
      </c>
      <c r="E681" s="1" t="str">
        <f t="shared" si="150"/>
        <v/>
      </c>
      <c r="F681" s="32" t="str">
        <f t="shared" si="151"/>
        <v/>
      </c>
      <c r="G681" s="1" t="str">
        <f t="shared" si="152"/>
        <v/>
      </c>
      <c r="H681" s="1" t="str">
        <f t="shared" si="153"/>
        <v/>
      </c>
      <c r="I681" s="1" t="str">
        <f t="shared" si="154"/>
        <v/>
      </c>
      <c r="J681" s="1" t="str">
        <f t="shared" si="155"/>
        <v/>
      </c>
      <c r="K681" s="1" t="str">
        <f t="shared" si="156"/>
        <v/>
      </c>
      <c r="L681" s="1" t="str">
        <f ca="1">IF(COUNTBLANK($D681),"",IF(COUNTBLANK($AG681),OFFSET(ChannelSetup!$E$4,0,$D681-1),$AG681))</f>
        <v/>
      </c>
      <c r="M681" s="1" t="str">
        <f t="shared" si="157"/>
        <v/>
      </c>
      <c r="O681" s="32">
        <f t="shared" si="170"/>
        <v>6</v>
      </c>
      <c r="P681" s="32">
        <f t="shared" si="170"/>
        <v>4</v>
      </c>
      <c r="Q681" s="32">
        <f t="shared" si="170"/>
        <v>2</v>
      </c>
      <c r="R681" s="32">
        <f t="shared" si="170"/>
        <v>2</v>
      </c>
      <c r="S681" s="32">
        <f t="shared" si="170"/>
        <v>2</v>
      </c>
      <c r="T681" s="32">
        <f t="shared" si="170"/>
        <v>2</v>
      </c>
      <c r="U681" s="32">
        <f t="shared" si="170"/>
        <v>2</v>
      </c>
      <c r="V681" s="32">
        <f t="shared" si="170"/>
        <v>4</v>
      </c>
      <c r="W681" s="32">
        <f t="shared" si="170"/>
        <v>2</v>
      </c>
      <c r="X681" s="32">
        <f t="shared" si="170"/>
        <v>2</v>
      </c>
      <c r="Y681" s="32">
        <f t="shared" si="170"/>
        <v>2</v>
      </c>
      <c r="Z681" s="32">
        <f t="shared" si="170"/>
        <v>2</v>
      </c>
      <c r="AB681" s="66"/>
      <c r="AC681" s="51"/>
      <c r="AD681" s="51"/>
      <c r="AE681" s="63"/>
      <c r="AF681" s="64"/>
      <c r="AG681" s="63"/>
      <c r="AH681" s="64"/>
      <c r="AI681" s="63"/>
      <c r="AJ681" s="64"/>
      <c r="AK681" s="62"/>
      <c r="AL681" s="62"/>
      <c r="AM681" s="51"/>
      <c r="AP681" s="39" t="str">
        <f t="shared" si="162"/>
        <v/>
      </c>
      <c r="AQ681" s="49" t="str">
        <f t="shared" si="169"/>
        <v/>
      </c>
      <c r="AR681" s="41">
        <f t="shared" ca="1" si="144"/>
        <v>256</v>
      </c>
      <c r="AS681" s="40">
        <f t="shared" ca="1" si="171"/>
        <v>1</v>
      </c>
      <c r="AT681" s="41">
        <f t="shared" ca="1" si="163"/>
        <v>0</v>
      </c>
      <c r="AU681" s="41">
        <f t="shared" ca="1" si="164"/>
        <v>0</v>
      </c>
      <c r="AV681" s="42">
        <f t="shared" ca="1" si="165"/>
        <v>1</v>
      </c>
      <c r="AW681" s="47" t="str">
        <f t="shared" si="166"/>
        <v/>
      </c>
      <c r="AX681" s="47" t="e">
        <f t="shared" si="167"/>
        <v>#VALUE!</v>
      </c>
      <c r="AY681" s="47">
        <f t="shared" si="145"/>
        <v>0</v>
      </c>
      <c r="AZ681" s="47">
        <f t="shared" si="146"/>
        <v>0</v>
      </c>
      <c r="BA681" s="47" t="e">
        <f t="shared" si="147"/>
        <v>#VALUE!</v>
      </c>
      <c r="BB681" s="47" t="e">
        <f t="shared" si="148"/>
        <v>#VALUE!</v>
      </c>
      <c r="BC681" s="47" t="e">
        <f t="shared" si="149"/>
        <v>#VALUE!</v>
      </c>
      <c r="BD681" s="47" t="e">
        <f>MATCH($AW681,NoteCommaRef!$B$4:$B$10,0)</f>
        <v>#N/A</v>
      </c>
      <c r="BE681" s="47">
        <f>MATCH($BG681,NoteCommaRef!$H$4:$H$1000,0)</f>
        <v>10</v>
      </c>
      <c r="BF681" s="47">
        <f>MATCH($BH681,NoteCommaRef!$H$4:$H$1000,0)</f>
        <v>10</v>
      </c>
      <c r="BG681" s="47">
        <f t="shared" si="172"/>
        <v>1</v>
      </c>
      <c r="BH681" s="47">
        <f t="shared" si="173"/>
        <v>1</v>
      </c>
      <c r="BI681" s="48">
        <f ca="1">IF(ISNA($BD681),1,OFFSET(NoteCommaRef!$E$3,$BD681,0))</f>
        <v>1</v>
      </c>
      <c r="BJ681" s="48">
        <f t="shared" si="174"/>
        <v>1</v>
      </c>
      <c r="BK681" s="48">
        <f t="shared" si="175"/>
        <v>1</v>
      </c>
      <c r="BL681" s="48">
        <f t="shared" si="176"/>
        <v>1</v>
      </c>
      <c r="BM681" s="48">
        <f ca="1">IF(ISNA($BE681),1,OFFSET(NoteCommaRef!$K$3,$BE681,0))</f>
        <v>1</v>
      </c>
      <c r="BN681" s="48">
        <f ca="1">IF(ISNA($BF681),1,OFFSET(NoteCommaRef!$K$3,$BF681,0))</f>
        <v>1</v>
      </c>
    </row>
    <row r="682" spans="3:66" x14ac:dyDescent="0.2">
      <c r="C682" s="1" t="str">
        <f t="shared" si="158"/>
        <v/>
      </c>
      <c r="D682" s="1" t="str">
        <f t="shared" si="159"/>
        <v/>
      </c>
      <c r="E682" s="1" t="str">
        <f t="shared" si="150"/>
        <v/>
      </c>
      <c r="F682" s="32" t="str">
        <f t="shared" si="151"/>
        <v/>
      </c>
      <c r="G682" s="1" t="str">
        <f t="shared" si="152"/>
        <v/>
      </c>
      <c r="H682" s="1" t="str">
        <f t="shared" si="153"/>
        <v/>
      </c>
      <c r="I682" s="1" t="str">
        <f t="shared" si="154"/>
        <v/>
      </c>
      <c r="J682" s="1" t="str">
        <f t="shared" si="155"/>
        <v/>
      </c>
      <c r="K682" s="1" t="str">
        <f t="shared" si="156"/>
        <v/>
      </c>
      <c r="L682" s="1" t="str">
        <f ca="1">IF(COUNTBLANK($D682),"",IF(COUNTBLANK($AG682),OFFSET(ChannelSetup!$E$4,0,$D682-1),$AG682))</f>
        <v/>
      </c>
      <c r="M682" s="1" t="str">
        <f t="shared" si="157"/>
        <v/>
      </c>
      <c r="O682" s="32">
        <f t="shared" si="170"/>
        <v>6</v>
      </c>
      <c r="P682" s="32">
        <f t="shared" si="170"/>
        <v>4</v>
      </c>
      <c r="Q682" s="32">
        <f t="shared" si="170"/>
        <v>2</v>
      </c>
      <c r="R682" s="32">
        <f t="shared" si="170"/>
        <v>2</v>
      </c>
      <c r="S682" s="32">
        <f t="shared" si="170"/>
        <v>2</v>
      </c>
      <c r="T682" s="32">
        <f t="shared" si="170"/>
        <v>2</v>
      </c>
      <c r="U682" s="32">
        <f t="shared" si="170"/>
        <v>2</v>
      </c>
      <c r="V682" s="32">
        <f t="shared" si="170"/>
        <v>4</v>
      </c>
      <c r="W682" s="32">
        <f t="shared" si="170"/>
        <v>2</v>
      </c>
      <c r="X682" s="32">
        <f t="shared" si="170"/>
        <v>2</v>
      </c>
      <c r="Y682" s="32">
        <f t="shared" si="170"/>
        <v>2</v>
      </c>
      <c r="Z682" s="32">
        <f t="shared" si="170"/>
        <v>2</v>
      </c>
      <c r="AB682" s="66"/>
      <c r="AC682" s="51"/>
      <c r="AD682" s="51"/>
      <c r="AE682" s="63"/>
      <c r="AF682" s="64"/>
      <c r="AG682" s="63"/>
      <c r="AH682" s="64"/>
      <c r="AI682" s="63"/>
      <c r="AJ682" s="64"/>
      <c r="AK682" s="62"/>
      <c r="AL682" s="62"/>
      <c r="AM682" s="51"/>
      <c r="AP682" s="39" t="str">
        <f t="shared" si="162"/>
        <v/>
      </c>
      <c r="AQ682" s="49" t="str">
        <f t="shared" si="169"/>
        <v/>
      </c>
      <c r="AR682" s="41">
        <f t="shared" ca="1" si="144"/>
        <v>256</v>
      </c>
      <c r="AS682" s="40">
        <f t="shared" ca="1" si="171"/>
        <v>1</v>
      </c>
      <c r="AT682" s="41">
        <f t="shared" ca="1" si="163"/>
        <v>0</v>
      </c>
      <c r="AU682" s="41">
        <f t="shared" ca="1" si="164"/>
        <v>0</v>
      </c>
      <c r="AV682" s="42">
        <f t="shared" ca="1" si="165"/>
        <v>1</v>
      </c>
      <c r="AW682" s="47" t="str">
        <f t="shared" si="166"/>
        <v/>
      </c>
      <c r="AX682" s="47" t="e">
        <f t="shared" si="167"/>
        <v>#VALUE!</v>
      </c>
      <c r="AY682" s="47">
        <f t="shared" si="145"/>
        <v>0</v>
      </c>
      <c r="AZ682" s="47">
        <f t="shared" si="146"/>
        <v>0</v>
      </c>
      <c r="BA682" s="47" t="e">
        <f t="shared" si="147"/>
        <v>#VALUE!</v>
      </c>
      <c r="BB682" s="47" t="e">
        <f t="shared" si="148"/>
        <v>#VALUE!</v>
      </c>
      <c r="BC682" s="47" t="e">
        <f t="shared" si="149"/>
        <v>#VALUE!</v>
      </c>
      <c r="BD682" s="47" t="e">
        <f>MATCH($AW682,NoteCommaRef!$B$4:$B$10,0)</f>
        <v>#N/A</v>
      </c>
      <c r="BE682" s="47">
        <f>MATCH($BG682,NoteCommaRef!$H$4:$H$1000,0)</f>
        <v>10</v>
      </c>
      <c r="BF682" s="47">
        <f>MATCH($BH682,NoteCommaRef!$H$4:$H$1000,0)</f>
        <v>10</v>
      </c>
      <c r="BG682" s="47">
        <f t="shared" si="172"/>
        <v>1</v>
      </c>
      <c r="BH682" s="47">
        <f t="shared" si="173"/>
        <v>1</v>
      </c>
      <c r="BI682" s="48">
        <f ca="1">IF(ISNA($BD682),1,OFFSET(NoteCommaRef!$E$3,$BD682,0))</f>
        <v>1</v>
      </c>
      <c r="BJ682" s="48">
        <f t="shared" si="174"/>
        <v>1</v>
      </c>
      <c r="BK682" s="48">
        <f t="shared" si="175"/>
        <v>1</v>
      </c>
      <c r="BL682" s="48">
        <f t="shared" si="176"/>
        <v>1</v>
      </c>
      <c r="BM682" s="48">
        <f ca="1">IF(ISNA($BE682),1,OFFSET(NoteCommaRef!$K$3,$BE682,0))</f>
        <v>1</v>
      </c>
      <c r="BN682" s="48">
        <f ca="1">IF(ISNA($BF682),1,OFFSET(NoteCommaRef!$K$3,$BF682,0))</f>
        <v>1</v>
      </c>
    </row>
    <row r="683" spans="3:66" x14ac:dyDescent="0.2">
      <c r="C683" s="1" t="str">
        <f t="shared" si="158"/>
        <v/>
      </c>
      <c r="D683" s="1" t="str">
        <f t="shared" si="159"/>
        <v/>
      </c>
      <c r="E683" s="1" t="str">
        <f t="shared" si="150"/>
        <v/>
      </c>
      <c r="F683" s="32" t="str">
        <f t="shared" si="151"/>
        <v/>
      </c>
      <c r="G683" s="1" t="str">
        <f t="shared" si="152"/>
        <v/>
      </c>
      <c r="H683" s="1" t="str">
        <f t="shared" si="153"/>
        <v/>
      </c>
      <c r="I683" s="1" t="str">
        <f t="shared" si="154"/>
        <v/>
      </c>
      <c r="J683" s="1" t="str">
        <f t="shared" si="155"/>
        <v/>
      </c>
      <c r="K683" s="1" t="str">
        <f t="shared" si="156"/>
        <v/>
      </c>
      <c r="L683" s="1" t="str">
        <f ca="1">IF(COUNTBLANK($D683),"",IF(COUNTBLANK($AG683),OFFSET(ChannelSetup!$E$4,0,$D683-1),$AG683))</f>
        <v/>
      </c>
      <c r="M683" s="1" t="str">
        <f t="shared" si="157"/>
        <v/>
      </c>
      <c r="O683" s="32">
        <f t="shared" si="170"/>
        <v>6</v>
      </c>
      <c r="P683" s="32">
        <f t="shared" si="170"/>
        <v>4</v>
      </c>
      <c r="Q683" s="32">
        <f t="shared" si="170"/>
        <v>2</v>
      </c>
      <c r="R683" s="32">
        <f t="shared" si="170"/>
        <v>2</v>
      </c>
      <c r="S683" s="32">
        <f t="shared" si="170"/>
        <v>2</v>
      </c>
      <c r="T683" s="32">
        <f t="shared" si="170"/>
        <v>2</v>
      </c>
      <c r="U683" s="32">
        <f t="shared" si="170"/>
        <v>2</v>
      </c>
      <c r="V683" s="32">
        <f t="shared" si="170"/>
        <v>4</v>
      </c>
      <c r="W683" s="32">
        <f t="shared" si="170"/>
        <v>2</v>
      </c>
      <c r="X683" s="32">
        <f t="shared" si="170"/>
        <v>2</v>
      </c>
      <c r="Y683" s="32">
        <f t="shared" si="170"/>
        <v>2</v>
      </c>
      <c r="Z683" s="32">
        <f t="shared" si="170"/>
        <v>2</v>
      </c>
      <c r="AB683" s="66"/>
      <c r="AC683" s="51"/>
      <c r="AD683" s="51"/>
      <c r="AE683" s="63"/>
      <c r="AF683" s="64"/>
      <c r="AG683" s="63"/>
      <c r="AH683" s="64"/>
      <c r="AI683" s="63"/>
      <c r="AJ683" s="64"/>
      <c r="AK683" s="62"/>
      <c r="AL683" s="62"/>
      <c r="AM683" s="51"/>
      <c r="AP683" s="39" t="str">
        <f t="shared" si="162"/>
        <v/>
      </c>
      <c r="AQ683" s="49" t="str">
        <f t="shared" si="169"/>
        <v/>
      </c>
      <c r="AR683" s="41">
        <f t="shared" ca="1" si="144"/>
        <v>256</v>
      </c>
      <c r="AS683" s="40">
        <f t="shared" ca="1" si="171"/>
        <v>1</v>
      </c>
      <c r="AT683" s="41">
        <f t="shared" ca="1" si="163"/>
        <v>0</v>
      </c>
      <c r="AU683" s="41">
        <f t="shared" ca="1" si="164"/>
        <v>0</v>
      </c>
      <c r="AV683" s="42">
        <f t="shared" ca="1" si="165"/>
        <v>1</v>
      </c>
      <c r="AW683" s="47" t="str">
        <f t="shared" si="166"/>
        <v/>
      </c>
      <c r="AX683" s="47" t="e">
        <f t="shared" si="167"/>
        <v>#VALUE!</v>
      </c>
      <c r="AY683" s="47">
        <f t="shared" si="145"/>
        <v>0</v>
      </c>
      <c r="AZ683" s="47">
        <f t="shared" si="146"/>
        <v>0</v>
      </c>
      <c r="BA683" s="47" t="e">
        <f t="shared" si="147"/>
        <v>#VALUE!</v>
      </c>
      <c r="BB683" s="47" t="e">
        <f t="shared" si="148"/>
        <v>#VALUE!</v>
      </c>
      <c r="BC683" s="47" t="e">
        <f t="shared" si="149"/>
        <v>#VALUE!</v>
      </c>
      <c r="BD683" s="47" t="e">
        <f>MATCH($AW683,NoteCommaRef!$B$4:$B$10,0)</f>
        <v>#N/A</v>
      </c>
      <c r="BE683" s="47">
        <f>MATCH($BG683,NoteCommaRef!$H$4:$H$1000,0)</f>
        <v>10</v>
      </c>
      <c r="BF683" s="47">
        <f>MATCH($BH683,NoteCommaRef!$H$4:$H$1000,0)</f>
        <v>10</v>
      </c>
      <c r="BG683" s="47">
        <f t="shared" si="172"/>
        <v>1</v>
      </c>
      <c r="BH683" s="47">
        <f t="shared" si="173"/>
        <v>1</v>
      </c>
      <c r="BI683" s="48">
        <f ca="1">IF(ISNA($BD683),1,OFFSET(NoteCommaRef!$E$3,$BD683,0))</f>
        <v>1</v>
      </c>
      <c r="BJ683" s="48">
        <f t="shared" si="174"/>
        <v>1</v>
      </c>
      <c r="BK683" s="48">
        <f t="shared" si="175"/>
        <v>1</v>
      </c>
      <c r="BL683" s="48">
        <f t="shared" si="176"/>
        <v>1</v>
      </c>
      <c r="BM683" s="48">
        <f ca="1">IF(ISNA($BE683),1,OFFSET(NoteCommaRef!$K$3,$BE683,0))</f>
        <v>1</v>
      </c>
      <c r="BN683" s="48">
        <f ca="1">IF(ISNA($BF683),1,OFFSET(NoteCommaRef!$K$3,$BF683,0))</f>
        <v>1</v>
      </c>
    </row>
    <row r="684" spans="3:66" x14ac:dyDescent="0.2">
      <c r="C684" s="1" t="str">
        <f t="shared" si="158"/>
        <v/>
      </c>
      <c r="D684" s="1" t="str">
        <f t="shared" si="159"/>
        <v/>
      </c>
      <c r="E684" s="1" t="str">
        <f t="shared" si="150"/>
        <v/>
      </c>
      <c r="F684" s="32" t="str">
        <f t="shared" si="151"/>
        <v/>
      </c>
      <c r="G684" s="1" t="str">
        <f t="shared" si="152"/>
        <v/>
      </c>
      <c r="H684" s="1" t="str">
        <f t="shared" si="153"/>
        <v/>
      </c>
      <c r="I684" s="1" t="str">
        <f t="shared" si="154"/>
        <v/>
      </c>
      <c r="J684" s="1" t="str">
        <f t="shared" si="155"/>
        <v/>
      </c>
      <c r="K684" s="1" t="str">
        <f t="shared" si="156"/>
        <v/>
      </c>
      <c r="L684" s="1" t="str">
        <f ca="1">IF(COUNTBLANK($D684),"",IF(COUNTBLANK($AG684),OFFSET(ChannelSetup!$E$4,0,$D684-1),$AG684))</f>
        <v/>
      </c>
      <c r="M684" s="1" t="str">
        <f t="shared" si="157"/>
        <v/>
      </c>
      <c r="O684" s="32">
        <f t="shared" si="170"/>
        <v>6</v>
      </c>
      <c r="P684" s="32">
        <f t="shared" si="170"/>
        <v>4</v>
      </c>
      <c r="Q684" s="32">
        <f t="shared" si="170"/>
        <v>2</v>
      </c>
      <c r="R684" s="32">
        <f t="shared" si="170"/>
        <v>2</v>
      </c>
      <c r="S684" s="32">
        <f t="shared" si="170"/>
        <v>2</v>
      </c>
      <c r="T684" s="32">
        <f t="shared" si="170"/>
        <v>2</v>
      </c>
      <c r="U684" s="32">
        <f t="shared" si="170"/>
        <v>2</v>
      </c>
      <c r="V684" s="32">
        <f t="shared" si="170"/>
        <v>4</v>
      </c>
      <c r="W684" s="32">
        <f t="shared" si="170"/>
        <v>2</v>
      </c>
      <c r="X684" s="32">
        <f t="shared" si="170"/>
        <v>2</v>
      </c>
      <c r="Y684" s="32">
        <f t="shared" si="170"/>
        <v>2</v>
      </c>
      <c r="Z684" s="32">
        <f t="shared" si="170"/>
        <v>2</v>
      </c>
      <c r="AB684" s="66"/>
      <c r="AC684" s="51"/>
      <c r="AD684" s="51"/>
      <c r="AE684" s="63"/>
      <c r="AF684" s="64"/>
      <c r="AG684" s="63"/>
      <c r="AH684" s="64"/>
      <c r="AI684" s="63"/>
      <c r="AJ684" s="64"/>
      <c r="AK684" s="62"/>
      <c r="AL684" s="62"/>
      <c r="AM684" s="51"/>
      <c r="AP684" s="39" t="str">
        <f t="shared" si="162"/>
        <v/>
      </c>
      <c r="AQ684" s="49" t="str">
        <f t="shared" si="169"/>
        <v/>
      </c>
      <c r="AR684" s="41">
        <f t="shared" ca="1" si="144"/>
        <v>256</v>
      </c>
      <c r="AS684" s="40">
        <f t="shared" ca="1" si="171"/>
        <v>1</v>
      </c>
      <c r="AT684" s="41">
        <f t="shared" ca="1" si="163"/>
        <v>0</v>
      </c>
      <c r="AU684" s="41">
        <f t="shared" ca="1" si="164"/>
        <v>0</v>
      </c>
      <c r="AV684" s="42">
        <f t="shared" ca="1" si="165"/>
        <v>1</v>
      </c>
      <c r="AW684" s="47" t="str">
        <f t="shared" si="166"/>
        <v/>
      </c>
      <c r="AX684" s="47" t="e">
        <f t="shared" si="167"/>
        <v>#VALUE!</v>
      </c>
      <c r="AY684" s="47">
        <f t="shared" si="145"/>
        <v>0</v>
      </c>
      <c r="AZ684" s="47">
        <f t="shared" si="146"/>
        <v>0</v>
      </c>
      <c r="BA684" s="47" t="e">
        <f t="shared" si="147"/>
        <v>#VALUE!</v>
      </c>
      <c r="BB684" s="47" t="e">
        <f t="shared" si="148"/>
        <v>#VALUE!</v>
      </c>
      <c r="BC684" s="47" t="e">
        <f t="shared" si="149"/>
        <v>#VALUE!</v>
      </c>
      <c r="BD684" s="47" t="e">
        <f>MATCH($AW684,NoteCommaRef!$B$4:$B$10,0)</f>
        <v>#N/A</v>
      </c>
      <c r="BE684" s="47">
        <f>MATCH($BG684,NoteCommaRef!$H$4:$H$1000,0)</f>
        <v>10</v>
      </c>
      <c r="BF684" s="47">
        <f>MATCH($BH684,NoteCommaRef!$H$4:$H$1000,0)</f>
        <v>10</v>
      </c>
      <c r="BG684" s="47">
        <f t="shared" si="172"/>
        <v>1</v>
      </c>
      <c r="BH684" s="47">
        <f t="shared" si="173"/>
        <v>1</v>
      </c>
      <c r="BI684" s="48">
        <f ca="1">IF(ISNA($BD684),1,OFFSET(NoteCommaRef!$E$3,$BD684,0))</f>
        <v>1</v>
      </c>
      <c r="BJ684" s="48">
        <f t="shared" si="174"/>
        <v>1</v>
      </c>
      <c r="BK684" s="48">
        <f t="shared" si="175"/>
        <v>1</v>
      </c>
      <c r="BL684" s="48">
        <f t="shared" si="176"/>
        <v>1</v>
      </c>
      <c r="BM684" s="48">
        <f ca="1">IF(ISNA($BE684),1,OFFSET(NoteCommaRef!$K$3,$BE684,0))</f>
        <v>1</v>
      </c>
      <c r="BN684" s="48">
        <f ca="1">IF(ISNA($BF684),1,OFFSET(NoteCommaRef!$K$3,$BF684,0))</f>
        <v>1</v>
      </c>
    </row>
    <row r="685" spans="3:66" x14ac:dyDescent="0.2">
      <c r="C685" s="1" t="str">
        <f t="shared" si="158"/>
        <v/>
      </c>
      <c r="D685" s="1" t="str">
        <f t="shared" si="159"/>
        <v/>
      </c>
      <c r="E685" s="1" t="str">
        <f t="shared" si="150"/>
        <v/>
      </c>
      <c r="F685" s="32" t="str">
        <f t="shared" si="151"/>
        <v/>
      </c>
      <c r="G685" s="1" t="str">
        <f t="shared" si="152"/>
        <v/>
      </c>
      <c r="H685" s="1" t="str">
        <f t="shared" si="153"/>
        <v/>
      </c>
      <c r="I685" s="1" t="str">
        <f t="shared" si="154"/>
        <v/>
      </c>
      <c r="J685" s="1" t="str">
        <f t="shared" si="155"/>
        <v/>
      </c>
      <c r="K685" s="1" t="str">
        <f t="shared" si="156"/>
        <v/>
      </c>
      <c r="L685" s="1" t="str">
        <f ca="1">IF(COUNTBLANK($D685),"",IF(COUNTBLANK($AG685),OFFSET(ChannelSetup!$E$4,0,$D685-1),$AG685))</f>
        <v/>
      </c>
      <c r="M685" s="1" t="str">
        <f t="shared" si="157"/>
        <v/>
      </c>
      <c r="O685" s="32">
        <f t="shared" si="170"/>
        <v>6</v>
      </c>
      <c r="P685" s="32">
        <f t="shared" si="170"/>
        <v>4</v>
      </c>
      <c r="Q685" s="32">
        <f t="shared" si="170"/>
        <v>2</v>
      </c>
      <c r="R685" s="32">
        <f t="shared" si="170"/>
        <v>2</v>
      </c>
      <c r="S685" s="32">
        <f t="shared" si="170"/>
        <v>2</v>
      </c>
      <c r="T685" s="32">
        <f t="shared" si="170"/>
        <v>2</v>
      </c>
      <c r="U685" s="32">
        <f t="shared" si="170"/>
        <v>2</v>
      </c>
      <c r="V685" s="32">
        <f t="shared" si="170"/>
        <v>4</v>
      </c>
      <c r="W685" s="32">
        <f t="shared" si="170"/>
        <v>2</v>
      </c>
      <c r="X685" s="32">
        <f t="shared" si="170"/>
        <v>2</v>
      </c>
      <c r="Y685" s="32">
        <f t="shared" si="170"/>
        <v>2</v>
      </c>
      <c r="Z685" s="32">
        <f t="shared" si="170"/>
        <v>2</v>
      </c>
      <c r="AB685" s="66"/>
      <c r="AC685" s="51"/>
      <c r="AD685" s="51"/>
      <c r="AE685" s="63"/>
      <c r="AF685" s="64"/>
      <c r="AG685" s="63"/>
      <c r="AH685" s="64"/>
      <c r="AI685" s="63"/>
      <c r="AJ685" s="64"/>
      <c r="AK685" s="62"/>
      <c r="AL685" s="62"/>
      <c r="AM685" s="51"/>
      <c r="AP685" s="39" t="str">
        <f t="shared" si="162"/>
        <v/>
      </c>
      <c r="AQ685" s="49" t="str">
        <f t="shared" si="169"/>
        <v/>
      </c>
      <c r="AR685" s="41">
        <f t="shared" ca="1" si="144"/>
        <v>256</v>
      </c>
      <c r="AS685" s="40">
        <f t="shared" ca="1" si="171"/>
        <v>1</v>
      </c>
      <c r="AT685" s="41">
        <f t="shared" ca="1" si="163"/>
        <v>0</v>
      </c>
      <c r="AU685" s="41">
        <f t="shared" ca="1" si="164"/>
        <v>0</v>
      </c>
      <c r="AV685" s="42">
        <f t="shared" ca="1" si="165"/>
        <v>1</v>
      </c>
      <c r="AW685" s="47" t="str">
        <f t="shared" si="166"/>
        <v/>
      </c>
      <c r="AX685" s="47" t="e">
        <f t="shared" si="167"/>
        <v>#VALUE!</v>
      </c>
      <c r="AY685" s="47">
        <f t="shared" si="145"/>
        <v>0</v>
      </c>
      <c r="AZ685" s="47">
        <f t="shared" si="146"/>
        <v>0</v>
      </c>
      <c r="BA685" s="47" t="e">
        <f t="shared" si="147"/>
        <v>#VALUE!</v>
      </c>
      <c r="BB685" s="47" t="e">
        <f t="shared" si="148"/>
        <v>#VALUE!</v>
      </c>
      <c r="BC685" s="47" t="e">
        <f t="shared" si="149"/>
        <v>#VALUE!</v>
      </c>
      <c r="BD685" s="47" t="e">
        <f>MATCH($AW685,NoteCommaRef!$B$4:$B$10,0)</f>
        <v>#N/A</v>
      </c>
      <c r="BE685" s="47">
        <f>MATCH($BG685,NoteCommaRef!$H$4:$H$1000,0)</f>
        <v>10</v>
      </c>
      <c r="BF685" s="47">
        <f>MATCH($BH685,NoteCommaRef!$H$4:$H$1000,0)</f>
        <v>10</v>
      </c>
      <c r="BG685" s="47">
        <f t="shared" si="172"/>
        <v>1</v>
      </c>
      <c r="BH685" s="47">
        <f t="shared" si="173"/>
        <v>1</v>
      </c>
      <c r="BI685" s="48">
        <f ca="1">IF(ISNA($BD685),1,OFFSET(NoteCommaRef!$E$3,$BD685,0))</f>
        <v>1</v>
      </c>
      <c r="BJ685" s="48">
        <f t="shared" si="174"/>
        <v>1</v>
      </c>
      <c r="BK685" s="48">
        <f t="shared" si="175"/>
        <v>1</v>
      </c>
      <c r="BL685" s="48">
        <f t="shared" si="176"/>
        <v>1</v>
      </c>
      <c r="BM685" s="48">
        <f ca="1">IF(ISNA($BE685),1,OFFSET(NoteCommaRef!$K$3,$BE685,0))</f>
        <v>1</v>
      </c>
      <c r="BN685" s="48">
        <f ca="1">IF(ISNA($BF685),1,OFFSET(NoteCommaRef!$K$3,$BF685,0))</f>
        <v>1</v>
      </c>
    </row>
    <row r="686" spans="3:66" x14ac:dyDescent="0.2">
      <c r="C686" s="1" t="str">
        <f t="shared" si="158"/>
        <v/>
      </c>
      <c r="D686" s="1" t="str">
        <f t="shared" si="159"/>
        <v/>
      </c>
      <c r="E686" s="1" t="str">
        <f t="shared" si="150"/>
        <v/>
      </c>
      <c r="F686" s="32" t="str">
        <f t="shared" si="151"/>
        <v/>
      </c>
      <c r="G686" s="1" t="str">
        <f t="shared" si="152"/>
        <v/>
      </c>
      <c r="H686" s="1" t="str">
        <f t="shared" si="153"/>
        <v/>
      </c>
      <c r="I686" s="1" t="str">
        <f t="shared" si="154"/>
        <v/>
      </c>
      <c r="J686" s="1" t="str">
        <f t="shared" si="155"/>
        <v/>
      </c>
      <c r="K686" s="1" t="str">
        <f t="shared" si="156"/>
        <v/>
      </c>
      <c r="L686" s="1" t="str">
        <f ca="1">IF(COUNTBLANK($D686),"",IF(COUNTBLANK($AG686),OFFSET(ChannelSetup!$E$4,0,$D686-1),$AG686))</f>
        <v/>
      </c>
      <c r="M686" s="1" t="str">
        <f t="shared" si="157"/>
        <v/>
      </c>
      <c r="O686" s="32">
        <f t="shared" si="170"/>
        <v>6</v>
      </c>
      <c r="P686" s="32">
        <f t="shared" si="170"/>
        <v>4</v>
      </c>
      <c r="Q686" s="32">
        <f t="shared" si="170"/>
        <v>2</v>
      </c>
      <c r="R686" s="32">
        <f t="shared" si="170"/>
        <v>2</v>
      </c>
      <c r="S686" s="32">
        <f t="shared" si="170"/>
        <v>2</v>
      </c>
      <c r="T686" s="32">
        <f t="shared" si="170"/>
        <v>2</v>
      </c>
      <c r="U686" s="32">
        <f t="shared" si="170"/>
        <v>2</v>
      </c>
      <c r="V686" s="32">
        <f t="shared" si="170"/>
        <v>4</v>
      </c>
      <c r="W686" s="32">
        <f t="shared" si="170"/>
        <v>2</v>
      </c>
      <c r="X686" s="32">
        <f t="shared" si="170"/>
        <v>2</v>
      </c>
      <c r="Y686" s="32">
        <f t="shared" si="170"/>
        <v>2</v>
      </c>
      <c r="Z686" s="32">
        <f t="shared" si="170"/>
        <v>2</v>
      </c>
      <c r="AB686" s="66"/>
      <c r="AC686" s="51"/>
      <c r="AD686" s="51"/>
      <c r="AE686" s="63"/>
      <c r="AF686" s="64"/>
      <c r="AG686" s="63"/>
      <c r="AH686" s="64"/>
      <c r="AI686" s="63"/>
      <c r="AJ686" s="64"/>
      <c r="AK686" s="62"/>
      <c r="AL686" s="62"/>
      <c r="AM686" s="51"/>
      <c r="AP686" s="39" t="str">
        <f t="shared" si="162"/>
        <v/>
      </c>
      <c r="AQ686" s="49" t="str">
        <f t="shared" si="169"/>
        <v/>
      </c>
      <c r="AR686" s="41">
        <f t="shared" ca="1" si="144"/>
        <v>256</v>
      </c>
      <c r="AS686" s="40">
        <f t="shared" ca="1" si="171"/>
        <v>1</v>
      </c>
      <c r="AT686" s="41">
        <f t="shared" ca="1" si="163"/>
        <v>0</v>
      </c>
      <c r="AU686" s="41">
        <f t="shared" ca="1" si="164"/>
        <v>0</v>
      </c>
      <c r="AV686" s="42">
        <f t="shared" ca="1" si="165"/>
        <v>1</v>
      </c>
      <c r="AW686" s="47" t="str">
        <f t="shared" si="166"/>
        <v/>
      </c>
      <c r="AX686" s="47" t="e">
        <f t="shared" si="167"/>
        <v>#VALUE!</v>
      </c>
      <c r="AY686" s="47">
        <f t="shared" si="145"/>
        <v>0</v>
      </c>
      <c r="AZ686" s="47">
        <f t="shared" si="146"/>
        <v>0</v>
      </c>
      <c r="BA686" s="47" t="e">
        <f t="shared" si="147"/>
        <v>#VALUE!</v>
      </c>
      <c r="BB686" s="47" t="e">
        <f t="shared" si="148"/>
        <v>#VALUE!</v>
      </c>
      <c r="BC686" s="47" t="e">
        <f t="shared" si="149"/>
        <v>#VALUE!</v>
      </c>
      <c r="BD686" s="47" t="e">
        <f>MATCH($AW686,NoteCommaRef!$B$4:$B$10,0)</f>
        <v>#N/A</v>
      </c>
      <c r="BE686" s="47">
        <f>MATCH($BG686,NoteCommaRef!$H$4:$H$1000,0)</f>
        <v>10</v>
      </c>
      <c r="BF686" s="47">
        <f>MATCH($BH686,NoteCommaRef!$H$4:$H$1000,0)</f>
        <v>10</v>
      </c>
      <c r="BG686" s="47">
        <f t="shared" si="172"/>
        <v>1</v>
      </c>
      <c r="BH686" s="47">
        <f t="shared" si="173"/>
        <v>1</v>
      </c>
      <c r="BI686" s="48">
        <f ca="1">IF(ISNA($BD686),1,OFFSET(NoteCommaRef!$E$3,$BD686,0))</f>
        <v>1</v>
      </c>
      <c r="BJ686" s="48">
        <f t="shared" si="174"/>
        <v>1</v>
      </c>
      <c r="BK686" s="48">
        <f t="shared" si="175"/>
        <v>1</v>
      </c>
      <c r="BL686" s="48">
        <f t="shared" si="176"/>
        <v>1</v>
      </c>
      <c r="BM686" s="48">
        <f ca="1">IF(ISNA($BE686),1,OFFSET(NoteCommaRef!$K$3,$BE686,0))</f>
        <v>1</v>
      </c>
      <c r="BN686" s="48">
        <f ca="1">IF(ISNA($BF686),1,OFFSET(NoteCommaRef!$K$3,$BF686,0))</f>
        <v>1</v>
      </c>
    </row>
    <row r="687" spans="3:66" x14ac:dyDescent="0.2">
      <c r="C687" s="1" t="str">
        <f t="shared" si="158"/>
        <v/>
      </c>
      <c r="D687" s="1" t="str">
        <f t="shared" si="159"/>
        <v/>
      </c>
      <c r="E687" s="1" t="str">
        <f t="shared" si="150"/>
        <v/>
      </c>
      <c r="F687" s="32" t="str">
        <f t="shared" si="151"/>
        <v/>
      </c>
      <c r="G687" s="1" t="str">
        <f t="shared" si="152"/>
        <v/>
      </c>
      <c r="H687" s="1" t="str">
        <f t="shared" si="153"/>
        <v/>
      </c>
      <c r="I687" s="1" t="str">
        <f t="shared" si="154"/>
        <v/>
      </c>
      <c r="J687" s="1" t="str">
        <f t="shared" si="155"/>
        <v/>
      </c>
      <c r="K687" s="1" t="str">
        <f t="shared" si="156"/>
        <v/>
      </c>
      <c r="L687" s="1" t="str">
        <f ca="1">IF(COUNTBLANK($D687),"",IF(COUNTBLANK($AG687),OFFSET(ChannelSetup!$E$4,0,$D687-1),$AG687))</f>
        <v/>
      </c>
      <c r="M687" s="1" t="str">
        <f t="shared" si="157"/>
        <v/>
      </c>
      <c r="O687" s="32">
        <f t="shared" si="170"/>
        <v>6</v>
      </c>
      <c r="P687" s="32">
        <f t="shared" si="170"/>
        <v>4</v>
      </c>
      <c r="Q687" s="32">
        <f t="shared" si="170"/>
        <v>2</v>
      </c>
      <c r="R687" s="32">
        <f t="shared" si="170"/>
        <v>2</v>
      </c>
      <c r="S687" s="32">
        <f t="shared" si="170"/>
        <v>2</v>
      </c>
      <c r="T687" s="32">
        <f t="shared" si="170"/>
        <v>2</v>
      </c>
      <c r="U687" s="32">
        <f t="shared" si="170"/>
        <v>2</v>
      </c>
      <c r="V687" s="32">
        <f t="shared" si="170"/>
        <v>4</v>
      </c>
      <c r="W687" s="32">
        <f t="shared" si="170"/>
        <v>2</v>
      </c>
      <c r="X687" s="32">
        <f t="shared" si="170"/>
        <v>2</v>
      </c>
      <c r="Y687" s="32">
        <f t="shared" si="170"/>
        <v>2</v>
      </c>
      <c r="Z687" s="32">
        <f t="shared" si="170"/>
        <v>2</v>
      </c>
      <c r="AB687" s="66"/>
      <c r="AC687" s="51"/>
      <c r="AD687" s="51"/>
      <c r="AE687" s="63"/>
      <c r="AF687" s="64"/>
      <c r="AG687" s="63"/>
      <c r="AH687" s="64"/>
      <c r="AI687" s="63"/>
      <c r="AJ687" s="64"/>
      <c r="AK687" s="62"/>
      <c r="AL687" s="62"/>
      <c r="AM687" s="51"/>
      <c r="AP687" s="39" t="str">
        <f t="shared" si="162"/>
        <v/>
      </c>
      <c r="AQ687" s="49" t="str">
        <f t="shared" si="169"/>
        <v/>
      </c>
      <c r="AR687" s="41">
        <f t="shared" ca="1" si="144"/>
        <v>256</v>
      </c>
      <c r="AS687" s="40">
        <f t="shared" ca="1" si="171"/>
        <v>1</v>
      </c>
      <c r="AT687" s="41">
        <f t="shared" ca="1" si="163"/>
        <v>0</v>
      </c>
      <c r="AU687" s="41">
        <f t="shared" ca="1" si="164"/>
        <v>0</v>
      </c>
      <c r="AV687" s="42">
        <f t="shared" ca="1" si="165"/>
        <v>1</v>
      </c>
      <c r="AW687" s="47" t="str">
        <f t="shared" si="166"/>
        <v/>
      </c>
      <c r="AX687" s="47" t="e">
        <f t="shared" si="167"/>
        <v>#VALUE!</v>
      </c>
      <c r="AY687" s="47">
        <f t="shared" si="145"/>
        <v>0</v>
      </c>
      <c r="AZ687" s="47">
        <f t="shared" si="146"/>
        <v>0</v>
      </c>
      <c r="BA687" s="47" t="e">
        <f t="shared" si="147"/>
        <v>#VALUE!</v>
      </c>
      <c r="BB687" s="47" t="e">
        <f t="shared" si="148"/>
        <v>#VALUE!</v>
      </c>
      <c r="BC687" s="47" t="e">
        <f t="shared" si="149"/>
        <v>#VALUE!</v>
      </c>
      <c r="BD687" s="47" t="e">
        <f>MATCH($AW687,NoteCommaRef!$B$4:$B$10,0)</f>
        <v>#N/A</v>
      </c>
      <c r="BE687" s="47">
        <f>MATCH($BG687,NoteCommaRef!$H$4:$H$1000,0)</f>
        <v>10</v>
      </c>
      <c r="BF687" s="47">
        <f>MATCH($BH687,NoteCommaRef!$H$4:$H$1000,0)</f>
        <v>10</v>
      </c>
      <c r="BG687" s="47">
        <f t="shared" si="172"/>
        <v>1</v>
      </c>
      <c r="BH687" s="47">
        <f t="shared" si="173"/>
        <v>1</v>
      </c>
      <c r="BI687" s="48">
        <f ca="1">IF(ISNA($BD687),1,OFFSET(NoteCommaRef!$E$3,$BD687,0))</f>
        <v>1</v>
      </c>
      <c r="BJ687" s="48">
        <f t="shared" si="174"/>
        <v>1</v>
      </c>
      <c r="BK687" s="48">
        <f t="shared" si="175"/>
        <v>1</v>
      </c>
      <c r="BL687" s="48">
        <f t="shared" si="176"/>
        <v>1</v>
      </c>
      <c r="BM687" s="48">
        <f ca="1">IF(ISNA($BE687),1,OFFSET(NoteCommaRef!$K$3,$BE687,0))</f>
        <v>1</v>
      </c>
      <c r="BN687" s="48">
        <f ca="1">IF(ISNA($BF687),1,OFFSET(NoteCommaRef!$K$3,$BF687,0))</f>
        <v>1</v>
      </c>
    </row>
    <row r="688" spans="3:66" x14ac:dyDescent="0.2">
      <c r="C688" s="1" t="str">
        <f t="shared" si="158"/>
        <v/>
      </c>
      <c r="D688" s="1" t="str">
        <f t="shared" si="159"/>
        <v/>
      </c>
      <c r="E688" s="1" t="str">
        <f t="shared" si="150"/>
        <v/>
      </c>
      <c r="F688" s="32" t="str">
        <f t="shared" si="151"/>
        <v/>
      </c>
      <c r="G688" s="1" t="str">
        <f t="shared" si="152"/>
        <v/>
      </c>
      <c r="H688" s="1" t="str">
        <f t="shared" si="153"/>
        <v/>
      </c>
      <c r="I688" s="1" t="str">
        <f t="shared" si="154"/>
        <v/>
      </c>
      <c r="J688" s="1" t="str">
        <f t="shared" si="155"/>
        <v/>
      </c>
      <c r="K688" s="1" t="str">
        <f t="shared" si="156"/>
        <v/>
      </c>
      <c r="L688" s="1" t="str">
        <f ca="1">IF(COUNTBLANK($D688),"",IF(COUNTBLANK($AG688),OFFSET(ChannelSetup!$E$4,0,$D688-1),$AG688))</f>
        <v/>
      </c>
      <c r="M688" s="1" t="str">
        <f t="shared" si="157"/>
        <v/>
      </c>
      <c r="O688" s="32">
        <f t="shared" si="170"/>
        <v>6</v>
      </c>
      <c r="P688" s="32">
        <f t="shared" si="170"/>
        <v>4</v>
      </c>
      <c r="Q688" s="32">
        <f t="shared" si="170"/>
        <v>2</v>
      </c>
      <c r="R688" s="32">
        <f t="shared" si="170"/>
        <v>2</v>
      </c>
      <c r="S688" s="32">
        <f t="shared" si="170"/>
        <v>2</v>
      </c>
      <c r="T688" s="32">
        <f t="shared" si="170"/>
        <v>2</v>
      </c>
      <c r="U688" s="32">
        <f t="shared" si="170"/>
        <v>2</v>
      </c>
      <c r="V688" s="32">
        <f t="shared" si="170"/>
        <v>4</v>
      </c>
      <c r="W688" s="32">
        <f t="shared" si="170"/>
        <v>2</v>
      </c>
      <c r="X688" s="32">
        <f t="shared" si="170"/>
        <v>2</v>
      </c>
      <c r="Y688" s="32">
        <f t="shared" si="170"/>
        <v>2</v>
      </c>
      <c r="Z688" s="32">
        <f t="shared" si="170"/>
        <v>2</v>
      </c>
      <c r="AB688" s="66"/>
      <c r="AC688" s="51"/>
      <c r="AD688" s="51"/>
      <c r="AE688" s="63"/>
      <c r="AF688" s="64"/>
      <c r="AG688" s="63"/>
      <c r="AH688" s="64"/>
      <c r="AI688" s="63"/>
      <c r="AJ688" s="64"/>
      <c r="AK688" s="62"/>
      <c r="AL688" s="62"/>
      <c r="AM688" s="51"/>
      <c r="AP688" s="39" t="str">
        <f t="shared" si="162"/>
        <v/>
      </c>
      <c r="AQ688" s="49" t="str">
        <f t="shared" si="169"/>
        <v/>
      </c>
      <c r="AR688" s="41">
        <f t="shared" ca="1" si="144"/>
        <v>256</v>
      </c>
      <c r="AS688" s="40">
        <f t="shared" ca="1" si="171"/>
        <v>1</v>
      </c>
      <c r="AT688" s="41">
        <f t="shared" ca="1" si="163"/>
        <v>0</v>
      </c>
      <c r="AU688" s="41">
        <f t="shared" ca="1" si="164"/>
        <v>0</v>
      </c>
      <c r="AV688" s="42">
        <f t="shared" ca="1" si="165"/>
        <v>1</v>
      </c>
      <c r="AW688" s="47" t="str">
        <f t="shared" si="166"/>
        <v/>
      </c>
      <c r="AX688" s="47" t="e">
        <f t="shared" si="167"/>
        <v>#VALUE!</v>
      </c>
      <c r="AY688" s="47">
        <f t="shared" si="145"/>
        <v>0</v>
      </c>
      <c r="AZ688" s="47">
        <f t="shared" si="146"/>
        <v>0</v>
      </c>
      <c r="BA688" s="47" t="e">
        <f t="shared" si="147"/>
        <v>#VALUE!</v>
      </c>
      <c r="BB688" s="47" t="e">
        <f t="shared" si="148"/>
        <v>#VALUE!</v>
      </c>
      <c r="BC688" s="47" t="e">
        <f t="shared" si="149"/>
        <v>#VALUE!</v>
      </c>
      <c r="BD688" s="47" t="e">
        <f>MATCH($AW688,NoteCommaRef!$B$4:$B$10,0)</f>
        <v>#N/A</v>
      </c>
      <c r="BE688" s="47">
        <f>MATCH($BG688,NoteCommaRef!$H$4:$H$1000,0)</f>
        <v>10</v>
      </c>
      <c r="BF688" s="47">
        <f>MATCH($BH688,NoteCommaRef!$H$4:$H$1000,0)</f>
        <v>10</v>
      </c>
      <c r="BG688" s="47">
        <f t="shared" si="172"/>
        <v>1</v>
      </c>
      <c r="BH688" s="47">
        <f t="shared" si="173"/>
        <v>1</v>
      </c>
      <c r="BI688" s="48">
        <f ca="1">IF(ISNA($BD688),1,OFFSET(NoteCommaRef!$E$3,$BD688,0))</f>
        <v>1</v>
      </c>
      <c r="BJ688" s="48">
        <f t="shared" si="174"/>
        <v>1</v>
      </c>
      <c r="BK688" s="48">
        <f t="shared" si="175"/>
        <v>1</v>
      </c>
      <c r="BL688" s="48">
        <f t="shared" si="176"/>
        <v>1</v>
      </c>
      <c r="BM688" s="48">
        <f ca="1">IF(ISNA($BE688),1,OFFSET(NoteCommaRef!$K$3,$BE688,0))</f>
        <v>1</v>
      </c>
      <c r="BN688" s="48">
        <f ca="1">IF(ISNA($BF688),1,OFFSET(NoteCommaRef!$K$3,$BF688,0))</f>
        <v>1</v>
      </c>
    </row>
    <row r="689" spans="3:66" x14ac:dyDescent="0.2">
      <c r="C689" s="1" t="str">
        <f t="shared" si="158"/>
        <v/>
      </c>
      <c r="D689" s="1" t="str">
        <f t="shared" si="159"/>
        <v/>
      </c>
      <c r="E689" s="1" t="str">
        <f t="shared" si="150"/>
        <v/>
      </c>
      <c r="F689" s="32" t="str">
        <f t="shared" si="151"/>
        <v/>
      </c>
      <c r="G689" s="1" t="str">
        <f t="shared" si="152"/>
        <v/>
      </c>
      <c r="H689" s="1" t="str">
        <f t="shared" si="153"/>
        <v/>
      </c>
      <c r="I689" s="1" t="str">
        <f t="shared" si="154"/>
        <v/>
      </c>
      <c r="J689" s="1" t="str">
        <f t="shared" si="155"/>
        <v/>
      </c>
      <c r="K689" s="1" t="str">
        <f t="shared" si="156"/>
        <v/>
      </c>
      <c r="L689" s="1" t="str">
        <f ca="1">IF(COUNTBLANK($D689),"",IF(COUNTBLANK($AG689),OFFSET(ChannelSetup!$E$4,0,$D689-1),$AG689))</f>
        <v/>
      </c>
      <c r="M689" s="1" t="str">
        <f t="shared" si="157"/>
        <v/>
      </c>
      <c r="O689" s="32">
        <f t="shared" si="170"/>
        <v>6</v>
      </c>
      <c r="P689" s="32">
        <f t="shared" si="170"/>
        <v>4</v>
      </c>
      <c r="Q689" s="32">
        <f t="shared" si="170"/>
        <v>2</v>
      </c>
      <c r="R689" s="32">
        <f t="shared" si="170"/>
        <v>2</v>
      </c>
      <c r="S689" s="32">
        <f t="shared" si="170"/>
        <v>2</v>
      </c>
      <c r="T689" s="32">
        <f t="shared" si="170"/>
        <v>2</v>
      </c>
      <c r="U689" s="32">
        <f t="shared" si="170"/>
        <v>2</v>
      </c>
      <c r="V689" s="32">
        <f t="shared" si="170"/>
        <v>4</v>
      </c>
      <c r="W689" s="32">
        <f t="shared" si="170"/>
        <v>2</v>
      </c>
      <c r="X689" s="32">
        <f t="shared" si="170"/>
        <v>2</v>
      </c>
      <c r="Y689" s="32">
        <f t="shared" si="170"/>
        <v>2</v>
      </c>
      <c r="Z689" s="32">
        <f t="shared" si="170"/>
        <v>2</v>
      </c>
      <c r="AB689" s="66"/>
      <c r="AC689" s="51"/>
      <c r="AD689" s="51"/>
      <c r="AE689" s="63"/>
      <c r="AF689" s="64"/>
      <c r="AG689" s="63"/>
      <c r="AH689" s="64"/>
      <c r="AI689" s="63"/>
      <c r="AJ689" s="64"/>
      <c r="AK689" s="62"/>
      <c r="AL689" s="62"/>
      <c r="AM689" s="51"/>
      <c r="AP689" s="39" t="str">
        <f t="shared" si="162"/>
        <v/>
      </c>
      <c r="AQ689" s="49" t="str">
        <f t="shared" si="169"/>
        <v/>
      </c>
      <c r="AR689" s="41">
        <f t="shared" ca="1" si="144"/>
        <v>256</v>
      </c>
      <c r="AS689" s="40">
        <f t="shared" ca="1" si="171"/>
        <v>1</v>
      </c>
      <c r="AT689" s="41">
        <f t="shared" ca="1" si="163"/>
        <v>0</v>
      </c>
      <c r="AU689" s="41">
        <f t="shared" ca="1" si="164"/>
        <v>0</v>
      </c>
      <c r="AV689" s="42">
        <f t="shared" ca="1" si="165"/>
        <v>1</v>
      </c>
      <c r="AW689" s="47" t="str">
        <f t="shared" si="166"/>
        <v/>
      </c>
      <c r="AX689" s="47" t="e">
        <f t="shared" si="167"/>
        <v>#VALUE!</v>
      </c>
      <c r="AY689" s="47">
        <f t="shared" si="145"/>
        <v>0</v>
      </c>
      <c r="AZ689" s="47">
        <f t="shared" si="146"/>
        <v>0</v>
      </c>
      <c r="BA689" s="47" t="e">
        <f t="shared" si="147"/>
        <v>#VALUE!</v>
      </c>
      <c r="BB689" s="47" t="e">
        <f t="shared" si="148"/>
        <v>#VALUE!</v>
      </c>
      <c r="BC689" s="47" t="e">
        <f t="shared" si="149"/>
        <v>#VALUE!</v>
      </c>
      <c r="BD689" s="47" t="e">
        <f>MATCH($AW689,NoteCommaRef!$B$4:$B$10,0)</f>
        <v>#N/A</v>
      </c>
      <c r="BE689" s="47">
        <f>MATCH($BG689,NoteCommaRef!$H$4:$H$1000,0)</f>
        <v>10</v>
      </c>
      <c r="BF689" s="47">
        <f>MATCH($BH689,NoteCommaRef!$H$4:$H$1000,0)</f>
        <v>10</v>
      </c>
      <c r="BG689" s="47">
        <f t="shared" si="172"/>
        <v>1</v>
      </c>
      <c r="BH689" s="47">
        <f t="shared" si="173"/>
        <v>1</v>
      </c>
      <c r="BI689" s="48">
        <f ca="1">IF(ISNA($BD689),1,OFFSET(NoteCommaRef!$E$3,$BD689,0))</f>
        <v>1</v>
      </c>
      <c r="BJ689" s="48">
        <f t="shared" si="174"/>
        <v>1</v>
      </c>
      <c r="BK689" s="48">
        <f t="shared" si="175"/>
        <v>1</v>
      </c>
      <c r="BL689" s="48">
        <f t="shared" si="176"/>
        <v>1</v>
      </c>
      <c r="BM689" s="48">
        <f ca="1">IF(ISNA($BE689),1,OFFSET(NoteCommaRef!$K$3,$BE689,0))</f>
        <v>1</v>
      </c>
      <c r="BN689" s="48">
        <f ca="1">IF(ISNA($BF689),1,OFFSET(NoteCommaRef!$K$3,$BF689,0))</f>
        <v>1</v>
      </c>
    </row>
    <row r="690" spans="3:66" x14ac:dyDescent="0.2">
      <c r="C690" s="1" t="str">
        <f t="shared" si="158"/>
        <v/>
      </c>
      <c r="D690" s="1" t="str">
        <f t="shared" si="159"/>
        <v/>
      </c>
      <c r="E690" s="1" t="str">
        <f t="shared" si="150"/>
        <v/>
      </c>
      <c r="F690" s="32" t="str">
        <f t="shared" si="151"/>
        <v/>
      </c>
      <c r="G690" s="1" t="str">
        <f t="shared" si="152"/>
        <v/>
      </c>
      <c r="H690" s="1" t="str">
        <f t="shared" si="153"/>
        <v/>
      </c>
      <c r="I690" s="1" t="str">
        <f t="shared" si="154"/>
        <v/>
      </c>
      <c r="J690" s="1" t="str">
        <f t="shared" si="155"/>
        <v/>
      </c>
      <c r="K690" s="1" t="str">
        <f t="shared" si="156"/>
        <v/>
      </c>
      <c r="L690" s="1" t="str">
        <f ca="1">IF(COUNTBLANK($D690),"",IF(COUNTBLANK($AG690),OFFSET(ChannelSetup!$E$4,0,$D690-1),$AG690))</f>
        <v/>
      </c>
      <c r="M690" s="1" t="str">
        <f t="shared" si="157"/>
        <v/>
      </c>
      <c r="O690" s="32">
        <f t="shared" si="170"/>
        <v>6</v>
      </c>
      <c r="P690" s="32">
        <f t="shared" si="170"/>
        <v>4</v>
      </c>
      <c r="Q690" s="32">
        <f t="shared" si="170"/>
        <v>2</v>
      </c>
      <c r="R690" s="32">
        <f t="shared" si="170"/>
        <v>2</v>
      </c>
      <c r="S690" s="32">
        <f t="shared" si="170"/>
        <v>2</v>
      </c>
      <c r="T690" s="32">
        <f t="shared" si="170"/>
        <v>2</v>
      </c>
      <c r="U690" s="32">
        <f t="shared" si="170"/>
        <v>2</v>
      </c>
      <c r="V690" s="32">
        <f t="shared" si="170"/>
        <v>4</v>
      </c>
      <c r="W690" s="32">
        <f t="shared" si="170"/>
        <v>2</v>
      </c>
      <c r="X690" s="32">
        <f t="shared" si="170"/>
        <v>2</v>
      </c>
      <c r="Y690" s="32">
        <f t="shared" si="170"/>
        <v>2</v>
      </c>
      <c r="Z690" s="32">
        <f t="shared" si="170"/>
        <v>2</v>
      </c>
      <c r="AB690" s="66"/>
      <c r="AC690" s="51"/>
      <c r="AD690" s="51"/>
      <c r="AE690" s="63"/>
      <c r="AF690" s="64"/>
      <c r="AG690" s="63"/>
      <c r="AH690" s="64"/>
      <c r="AI690" s="63"/>
      <c r="AJ690" s="64"/>
      <c r="AK690" s="62"/>
      <c r="AL690" s="62"/>
      <c r="AM690" s="51"/>
      <c r="AP690" s="39" t="str">
        <f t="shared" si="162"/>
        <v/>
      </c>
      <c r="AQ690" s="49" t="str">
        <f t="shared" si="169"/>
        <v/>
      </c>
      <c r="AR690" s="41">
        <f t="shared" ref="AR690:AR753" ca="1" si="177">$AS690*$BP$3</f>
        <v>256</v>
      </c>
      <c r="AS690" s="40">
        <f t="shared" ca="1" si="171"/>
        <v>1</v>
      </c>
      <c r="AT690" s="41">
        <f t="shared" ca="1" si="163"/>
        <v>0</v>
      </c>
      <c r="AU690" s="41">
        <f t="shared" ca="1" si="164"/>
        <v>0</v>
      </c>
      <c r="AV690" s="42">
        <f t="shared" ca="1" si="165"/>
        <v>1</v>
      </c>
      <c r="AW690" s="47" t="str">
        <f t="shared" si="166"/>
        <v/>
      </c>
      <c r="AX690" s="47" t="e">
        <f t="shared" si="167"/>
        <v>#VALUE!</v>
      </c>
      <c r="AY690" s="47">
        <f t="shared" si="145"/>
        <v>0</v>
      </c>
      <c r="AZ690" s="47">
        <f t="shared" si="146"/>
        <v>0</v>
      </c>
      <c r="BA690" s="47" t="e">
        <f t="shared" si="147"/>
        <v>#VALUE!</v>
      </c>
      <c r="BB690" s="47" t="e">
        <f t="shared" si="148"/>
        <v>#VALUE!</v>
      </c>
      <c r="BC690" s="47" t="e">
        <f t="shared" si="149"/>
        <v>#VALUE!</v>
      </c>
      <c r="BD690" s="47" t="e">
        <f>MATCH($AW690,NoteCommaRef!$B$4:$B$10,0)</f>
        <v>#N/A</v>
      </c>
      <c r="BE690" s="47">
        <f>MATCH($BG690,NoteCommaRef!$H$4:$H$1000,0)</f>
        <v>10</v>
      </c>
      <c r="BF690" s="47">
        <f>MATCH($BH690,NoteCommaRef!$H$4:$H$1000,0)</f>
        <v>10</v>
      </c>
      <c r="BG690" s="47">
        <f t="shared" si="172"/>
        <v>1</v>
      </c>
      <c r="BH690" s="47">
        <f t="shared" si="173"/>
        <v>1</v>
      </c>
      <c r="BI690" s="48">
        <f ca="1">IF(ISNA($BD690),1,OFFSET(NoteCommaRef!$E$3,$BD690,0))</f>
        <v>1</v>
      </c>
      <c r="BJ690" s="48">
        <f t="shared" si="174"/>
        <v>1</v>
      </c>
      <c r="BK690" s="48">
        <f t="shared" si="175"/>
        <v>1</v>
      </c>
      <c r="BL690" s="48">
        <f t="shared" si="176"/>
        <v>1</v>
      </c>
      <c r="BM690" s="48">
        <f ca="1">IF(ISNA($BE690),1,OFFSET(NoteCommaRef!$K$3,$BE690,0))</f>
        <v>1</v>
      </c>
      <c r="BN690" s="48">
        <f ca="1">IF(ISNA($BF690),1,OFFSET(NoteCommaRef!$K$3,$BF690,0))</f>
        <v>1</v>
      </c>
    </row>
    <row r="691" spans="3:66" x14ac:dyDescent="0.2">
      <c r="C691" s="1" t="str">
        <f t="shared" si="158"/>
        <v/>
      </c>
      <c r="D691" s="1" t="str">
        <f t="shared" si="159"/>
        <v/>
      </c>
      <c r="E691" s="1" t="str">
        <f t="shared" si="150"/>
        <v/>
      </c>
      <c r="F691" s="32" t="str">
        <f t="shared" si="151"/>
        <v/>
      </c>
      <c r="G691" s="1" t="str">
        <f t="shared" si="152"/>
        <v/>
      </c>
      <c r="H691" s="1" t="str">
        <f t="shared" si="153"/>
        <v/>
      </c>
      <c r="I691" s="1" t="str">
        <f t="shared" si="154"/>
        <v/>
      </c>
      <c r="J691" s="1" t="str">
        <f t="shared" si="155"/>
        <v/>
      </c>
      <c r="K691" s="1" t="str">
        <f t="shared" si="156"/>
        <v/>
      </c>
      <c r="L691" s="1" t="str">
        <f ca="1">IF(COUNTBLANK($D691),"",IF(COUNTBLANK($AG691),OFFSET(ChannelSetup!$E$4,0,$D691-1),$AG691))</f>
        <v/>
      </c>
      <c r="M691" s="1" t="str">
        <f t="shared" si="157"/>
        <v/>
      </c>
      <c r="O691" s="32">
        <f t="shared" ref="O691:Z706" si="178">O690+IF($D691=O$3,IF(COUNTBLANK($E691),0,$E691/$AD$2),0)</f>
        <v>6</v>
      </c>
      <c r="P691" s="32">
        <f t="shared" si="178"/>
        <v>4</v>
      </c>
      <c r="Q691" s="32">
        <f t="shared" si="178"/>
        <v>2</v>
      </c>
      <c r="R691" s="32">
        <f t="shared" si="178"/>
        <v>2</v>
      </c>
      <c r="S691" s="32">
        <f t="shared" si="178"/>
        <v>2</v>
      </c>
      <c r="T691" s="32">
        <f t="shared" si="178"/>
        <v>2</v>
      </c>
      <c r="U691" s="32">
        <f t="shared" si="178"/>
        <v>2</v>
      </c>
      <c r="V691" s="32">
        <f t="shared" si="178"/>
        <v>4</v>
      </c>
      <c r="W691" s="32">
        <f t="shared" si="178"/>
        <v>2</v>
      </c>
      <c r="X691" s="32">
        <f t="shared" si="178"/>
        <v>2</v>
      </c>
      <c r="Y691" s="32">
        <f t="shared" si="178"/>
        <v>2</v>
      </c>
      <c r="Z691" s="32">
        <f t="shared" si="178"/>
        <v>2</v>
      </c>
      <c r="AB691" s="66"/>
      <c r="AC691" s="51"/>
      <c r="AD691" s="51"/>
      <c r="AE691" s="63"/>
      <c r="AF691" s="64"/>
      <c r="AG691" s="63"/>
      <c r="AH691" s="64"/>
      <c r="AI691" s="63"/>
      <c r="AJ691" s="64"/>
      <c r="AK691" s="62"/>
      <c r="AL691" s="62"/>
      <c r="AM691" s="51"/>
      <c r="AP691" s="39" t="str">
        <f t="shared" si="162"/>
        <v/>
      </c>
      <c r="AQ691" s="49" t="str">
        <f t="shared" si="169"/>
        <v/>
      </c>
      <c r="AR691" s="41">
        <f t="shared" ca="1" si="177"/>
        <v>256</v>
      </c>
      <c r="AS691" s="40">
        <f t="shared" ca="1" si="171"/>
        <v>1</v>
      </c>
      <c r="AT691" s="41">
        <f t="shared" ca="1" si="163"/>
        <v>0</v>
      </c>
      <c r="AU691" s="41">
        <f t="shared" ca="1" si="164"/>
        <v>0</v>
      </c>
      <c r="AV691" s="42">
        <f t="shared" ca="1" si="165"/>
        <v>1</v>
      </c>
      <c r="AW691" s="47" t="str">
        <f t="shared" si="166"/>
        <v/>
      </c>
      <c r="AX691" s="47" t="e">
        <f t="shared" si="167"/>
        <v>#VALUE!</v>
      </c>
      <c r="AY691" s="47">
        <f t="shared" ref="AY691:AY754" si="179">LEN(SUBSTITUTE($AQ691,"b",""))-LEN(SUBSTITUTE($AQ691,"#",""))</f>
        <v>0</v>
      </c>
      <c r="AZ691" s="47">
        <f t="shared" ref="AZ691:AZ754" si="180">LEN(SUBSTITUTE($AQ691,".",""))-LEN(SUBSTITUTE($AQ691,"'",""))</f>
        <v>0</v>
      </c>
      <c r="BA691" s="47" t="e">
        <f t="shared" ref="BA691:BA754" si="181">FIND("[",$AQ691)</f>
        <v>#VALUE!</v>
      </c>
      <c r="BB691" s="47" t="e">
        <f t="shared" ref="BB691:BB754" si="182">FIND("/",$AQ691)</f>
        <v>#VALUE!</v>
      </c>
      <c r="BC691" s="47" t="e">
        <f t="shared" ref="BC691:BC754" si="183">FIND("]",$AQ691)</f>
        <v>#VALUE!</v>
      </c>
      <c r="BD691" s="47" t="e">
        <f>MATCH($AW691,NoteCommaRef!$B$4:$B$10,0)</f>
        <v>#N/A</v>
      </c>
      <c r="BE691" s="47">
        <f>MATCH($BG691,NoteCommaRef!$H$4:$H$1000,0)</f>
        <v>10</v>
      </c>
      <c r="BF691" s="47">
        <f>MATCH($BH691,NoteCommaRef!$H$4:$H$1000,0)</f>
        <v>10</v>
      </c>
      <c r="BG691" s="47">
        <f t="shared" si="172"/>
        <v>1</v>
      </c>
      <c r="BH691" s="47">
        <f t="shared" si="173"/>
        <v>1</v>
      </c>
      <c r="BI691" s="48">
        <f ca="1">IF(ISNA($BD691),1,OFFSET(NoteCommaRef!$E$3,$BD691,0))</f>
        <v>1</v>
      </c>
      <c r="BJ691" s="48">
        <f t="shared" si="174"/>
        <v>1</v>
      </c>
      <c r="BK691" s="48">
        <f t="shared" si="175"/>
        <v>1</v>
      </c>
      <c r="BL691" s="48">
        <f t="shared" si="176"/>
        <v>1</v>
      </c>
      <c r="BM691" s="48">
        <f ca="1">IF(ISNA($BE691),1,OFFSET(NoteCommaRef!$K$3,$BE691,0))</f>
        <v>1</v>
      </c>
      <c r="BN691" s="48">
        <f ca="1">IF(ISNA($BF691),1,OFFSET(NoteCommaRef!$K$3,$BF691,0))</f>
        <v>1</v>
      </c>
    </row>
    <row r="692" spans="3:66" x14ac:dyDescent="0.2">
      <c r="C692" s="1" t="str">
        <f t="shared" si="158"/>
        <v/>
      </c>
      <c r="D692" s="1" t="str">
        <f t="shared" si="159"/>
        <v/>
      </c>
      <c r="E692" s="1" t="str">
        <f t="shared" si="150"/>
        <v/>
      </c>
      <c r="F692" s="32" t="str">
        <f t="shared" si="151"/>
        <v/>
      </c>
      <c r="G692" s="1" t="str">
        <f t="shared" si="152"/>
        <v/>
      </c>
      <c r="H692" s="1" t="str">
        <f t="shared" si="153"/>
        <v/>
      </c>
      <c r="I692" s="1" t="str">
        <f t="shared" si="154"/>
        <v/>
      </c>
      <c r="J692" s="1" t="str">
        <f t="shared" si="155"/>
        <v/>
      </c>
      <c r="K692" s="1" t="str">
        <f t="shared" si="156"/>
        <v/>
      </c>
      <c r="L692" s="1" t="str">
        <f ca="1">IF(COUNTBLANK($D692),"",IF(COUNTBLANK($AG692),OFFSET(ChannelSetup!$E$4,0,$D692-1),$AG692))</f>
        <v/>
      </c>
      <c r="M692" s="1" t="str">
        <f t="shared" si="157"/>
        <v/>
      </c>
      <c r="O692" s="32">
        <f t="shared" si="178"/>
        <v>6</v>
      </c>
      <c r="P692" s="32">
        <f t="shared" si="178"/>
        <v>4</v>
      </c>
      <c r="Q692" s="32">
        <f t="shared" si="178"/>
        <v>2</v>
      </c>
      <c r="R692" s="32">
        <f t="shared" si="178"/>
        <v>2</v>
      </c>
      <c r="S692" s="32">
        <f t="shared" si="178"/>
        <v>2</v>
      </c>
      <c r="T692" s="32">
        <f t="shared" si="178"/>
        <v>2</v>
      </c>
      <c r="U692" s="32">
        <f t="shared" si="178"/>
        <v>2</v>
      </c>
      <c r="V692" s="32">
        <f t="shared" si="178"/>
        <v>4</v>
      </c>
      <c r="W692" s="32">
        <f t="shared" si="178"/>
        <v>2</v>
      </c>
      <c r="X692" s="32">
        <f t="shared" si="178"/>
        <v>2</v>
      </c>
      <c r="Y692" s="32">
        <f t="shared" si="178"/>
        <v>2</v>
      </c>
      <c r="Z692" s="32">
        <f t="shared" si="178"/>
        <v>2</v>
      </c>
      <c r="AB692" s="66"/>
      <c r="AC692" s="51"/>
      <c r="AD692" s="51"/>
      <c r="AE692" s="63"/>
      <c r="AF692" s="64"/>
      <c r="AG692" s="63"/>
      <c r="AH692" s="64"/>
      <c r="AI692" s="63"/>
      <c r="AJ692" s="64"/>
      <c r="AK692" s="62"/>
      <c r="AL692" s="62"/>
      <c r="AM692" s="51"/>
      <c r="AP692" s="39" t="str">
        <f t="shared" si="162"/>
        <v/>
      </c>
      <c r="AQ692" s="49" t="str">
        <f t="shared" si="169"/>
        <v/>
      </c>
      <c r="AR692" s="41">
        <f t="shared" ca="1" si="177"/>
        <v>256</v>
      </c>
      <c r="AS692" s="40">
        <f t="shared" ca="1" si="171"/>
        <v>1</v>
      </c>
      <c r="AT692" s="41">
        <f t="shared" ca="1" si="163"/>
        <v>0</v>
      </c>
      <c r="AU692" s="41">
        <f t="shared" ca="1" si="164"/>
        <v>0</v>
      </c>
      <c r="AV692" s="42">
        <f t="shared" ca="1" si="165"/>
        <v>1</v>
      </c>
      <c r="AW692" s="47" t="str">
        <f t="shared" si="166"/>
        <v/>
      </c>
      <c r="AX692" s="47" t="e">
        <f t="shared" si="167"/>
        <v>#VALUE!</v>
      </c>
      <c r="AY692" s="47">
        <f t="shared" si="179"/>
        <v>0</v>
      </c>
      <c r="AZ692" s="47">
        <f t="shared" si="180"/>
        <v>0</v>
      </c>
      <c r="BA692" s="47" t="e">
        <f t="shared" si="181"/>
        <v>#VALUE!</v>
      </c>
      <c r="BB692" s="47" t="e">
        <f t="shared" si="182"/>
        <v>#VALUE!</v>
      </c>
      <c r="BC692" s="47" t="e">
        <f t="shared" si="183"/>
        <v>#VALUE!</v>
      </c>
      <c r="BD692" s="47" t="e">
        <f>MATCH($AW692,NoteCommaRef!$B$4:$B$10,0)</f>
        <v>#N/A</v>
      </c>
      <c r="BE692" s="47">
        <f>MATCH($BG692,NoteCommaRef!$H$4:$H$1000,0)</f>
        <v>10</v>
      </c>
      <c r="BF692" s="47">
        <f>MATCH($BH692,NoteCommaRef!$H$4:$H$1000,0)</f>
        <v>10</v>
      </c>
      <c r="BG692" s="47">
        <f t="shared" si="172"/>
        <v>1</v>
      </c>
      <c r="BH692" s="47">
        <f t="shared" si="173"/>
        <v>1</v>
      </c>
      <c r="BI692" s="48">
        <f ca="1">IF(ISNA($BD692),1,OFFSET(NoteCommaRef!$E$3,$BD692,0))</f>
        <v>1</v>
      </c>
      <c r="BJ692" s="48">
        <f t="shared" si="174"/>
        <v>1</v>
      </c>
      <c r="BK692" s="48">
        <f t="shared" si="175"/>
        <v>1</v>
      </c>
      <c r="BL692" s="48">
        <f t="shared" si="176"/>
        <v>1</v>
      </c>
      <c r="BM692" s="48">
        <f ca="1">IF(ISNA($BE692),1,OFFSET(NoteCommaRef!$K$3,$BE692,0))</f>
        <v>1</v>
      </c>
      <c r="BN692" s="48">
        <f ca="1">IF(ISNA($BF692),1,OFFSET(NoteCommaRef!$K$3,$BF692,0))</f>
        <v>1</v>
      </c>
    </row>
    <row r="693" spans="3:66" x14ac:dyDescent="0.2">
      <c r="C693" s="1" t="str">
        <f t="shared" si="158"/>
        <v/>
      </c>
      <c r="D693" s="1" t="str">
        <f t="shared" si="159"/>
        <v/>
      </c>
      <c r="E693" s="1" t="str">
        <f t="shared" ref="E693:E756" si="184">IF(COUNTBLANK($AD693),"",$AD693)</f>
        <v/>
      </c>
      <c r="F693" s="32" t="str">
        <f t="shared" ref="F693:F756" si="185">IF(OR(COUNTBLANK($AE693),$AE693="x"),"",$AR693)</f>
        <v/>
      </c>
      <c r="G693" s="1" t="str">
        <f t="shared" ref="G693:G756" si="186">IF(COUNTBLANK($AF693),"",$AF693)</f>
        <v/>
      </c>
      <c r="H693" s="1" t="str">
        <f t="shared" ref="H693:H756" si="187">IF(COUNTBLANK($AI693),"",$AI693)</f>
        <v/>
      </c>
      <c r="I693" s="1" t="str">
        <f t="shared" ref="I693:I756" si="188">IF(COUNTBLANK($D693),"",IF(COUNTBLANK($AJ693),1,$AJ693))</f>
        <v/>
      </c>
      <c r="J693" s="1" t="str">
        <f t="shared" ref="J693:J756" si="189">IF(COUNTBLANK($AK693),"",$AK693)</f>
        <v/>
      </c>
      <c r="K693" s="1" t="str">
        <f t="shared" ref="K693:K756" si="190">IF(COUNTBLANK($AL693),"",$AL693)</f>
        <v/>
      </c>
      <c r="L693" s="1" t="str">
        <f ca="1">IF(COUNTBLANK($D693),"",IF(COUNTBLANK($AG693),OFFSET(ChannelSetup!$E$4,0,$D693-1),$AG693))</f>
        <v/>
      </c>
      <c r="M693" s="1" t="str">
        <f t="shared" ref="M693:M756" si="191">IF(COUNTBLANK($AH693),"",$AH693)</f>
        <v/>
      </c>
      <c r="O693" s="32">
        <f t="shared" si="178"/>
        <v>6</v>
      </c>
      <c r="P693" s="32">
        <f t="shared" si="178"/>
        <v>4</v>
      </c>
      <c r="Q693" s="32">
        <f t="shared" si="178"/>
        <v>2</v>
      </c>
      <c r="R693" s="32">
        <f t="shared" si="178"/>
        <v>2</v>
      </c>
      <c r="S693" s="32">
        <f t="shared" si="178"/>
        <v>2</v>
      </c>
      <c r="T693" s="32">
        <f t="shared" si="178"/>
        <v>2</v>
      </c>
      <c r="U693" s="32">
        <f t="shared" si="178"/>
        <v>2</v>
      </c>
      <c r="V693" s="32">
        <f t="shared" si="178"/>
        <v>4</v>
      </c>
      <c r="W693" s="32">
        <f t="shared" si="178"/>
        <v>2</v>
      </c>
      <c r="X693" s="32">
        <f t="shared" si="178"/>
        <v>2</v>
      </c>
      <c r="Y693" s="32">
        <f t="shared" si="178"/>
        <v>2</v>
      </c>
      <c r="Z693" s="32">
        <f t="shared" si="178"/>
        <v>2</v>
      </c>
      <c r="AB693" s="66"/>
      <c r="AC693" s="51"/>
      <c r="AD693" s="51"/>
      <c r="AE693" s="63"/>
      <c r="AF693" s="64"/>
      <c r="AG693" s="63"/>
      <c r="AH693" s="64"/>
      <c r="AI693" s="63"/>
      <c r="AJ693" s="64"/>
      <c r="AK693" s="62"/>
      <c r="AL693" s="62"/>
      <c r="AM693" s="51"/>
      <c r="AP693" s="39" t="str">
        <f t="shared" si="162"/>
        <v/>
      </c>
      <c r="AQ693" s="49" t="str">
        <f t="shared" si="169"/>
        <v/>
      </c>
      <c r="AR693" s="41">
        <f t="shared" ca="1" si="177"/>
        <v>256</v>
      </c>
      <c r="AS693" s="40">
        <f t="shared" ca="1" si="171"/>
        <v>1</v>
      </c>
      <c r="AT693" s="41">
        <f t="shared" ca="1" si="163"/>
        <v>0</v>
      </c>
      <c r="AU693" s="41">
        <f t="shared" ca="1" si="164"/>
        <v>0</v>
      </c>
      <c r="AV693" s="42">
        <f t="shared" ca="1" si="165"/>
        <v>1</v>
      </c>
      <c r="AW693" s="47" t="str">
        <f t="shared" si="166"/>
        <v/>
      </c>
      <c r="AX693" s="47" t="e">
        <f t="shared" si="167"/>
        <v>#VALUE!</v>
      </c>
      <c r="AY693" s="47">
        <f t="shared" si="179"/>
        <v>0</v>
      </c>
      <c r="AZ693" s="47">
        <f t="shared" si="180"/>
        <v>0</v>
      </c>
      <c r="BA693" s="47" t="e">
        <f t="shared" si="181"/>
        <v>#VALUE!</v>
      </c>
      <c r="BB693" s="47" t="e">
        <f t="shared" si="182"/>
        <v>#VALUE!</v>
      </c>
      <c r="BC693" s="47" t="e">
        <f t="shared" si="183"/>
        <v>#VALUE!</v>
      </c>
      <c r="BD693" s="47" t="e">
        <f>MATCH($AW693,NoteCommaRef!$B$4:$B$10,0)</f>
        <v>#N/A</v>
      </c>
      <c r="BE693" s="47">
        <f>MATCH($BG693,NoteCommaRef!$H$4:$H$1000,0)</f>
        <v>10</v>
      </c>
      <c r="BF693" s="47">
        <f>MATCH($BH693,NoteCommaRef!$H$4:$H$1000,0)</f>
        <v>10</v>
      </c>
      <c r="BG693" s="47">
        <f t="shared" si="172"/>
        <v>1</v>
      </c>
      <c r="BH693" s="47">
        <f t="shared" si="173"/>
        <v>1</v>
      </c>
      <c r="BI693" s="48">
        <f ca="1">IF(ISNA($BD693),1,OFFSET(NoteCommaRef!$E$3,$BD693,0))</f>
        <v>1</v>
      </c>
      <c r="BJ693" s="48">
        <f t="shared" si="174"/>
        <v>1</v>
      </c>
      <c r="BK693" s="48">
        <f t="shared" si="175"/>
        <v>1</v>
      </c>
      <c r="BL693" s="48">
        <f t="shared" si="176"/>
        <v>1</v>
      </c>
      <c r="BM693" s="48">
        <f ca="1">IF(ISNA($BE693),1,OFFSET(NoteCommaRef!$K$3,$BE693,0))</f>
        <v>1</v>
      </c>
      <c r="BN693" s="48">
        <f ca="1">IF(ISNA($BF693),1,OFFSET(NoteCommaRef!$K$3,$BF693,0))</f>
        <v>1</v>
      </c>
    </row>
    <row r="694" spans="3:66" x14ac:dyDescent="0.2">
      <c r="C694" s="1" t="str">
        <f t="shared" si="158"/>
        <v/>
      </c>
      <c r="D694" s="1" t="str">
        <f t="shared" si="159"/>
        <v/>
      </c>
      <c r="E694" s="1" t="str">
        <f t="shared" si="184"/>
        <v/>
      </c>
      <c r="F694" s="32" t="str">
        <f t="shared" si="185"/>
        <v/>
      </c>
      <c r="G694" s="1" t="str">
        <f t="shared" si="186"/>
        <v/>
      </c>
      <c r="H694" s="1" t="str">
        <f t="shared" si="187"/>
        <v/>
      </c>
      <c r="I694" s="1" t="str">
        <f t="shared" si="188"/>
        <v/>
      </c>
      <c r="J694" s="1" t="str">
        <f t="shared" si="189"/>
        <v/>
      </c>
      <c r="K694" s="1" t="str">
        <f t="shared" si="190"/>
        <v/>
      </c>
      <c r="L694" s="1" t="str">
        <f ca="1">IF(COUNTBLANK($D694),"",IF(COUNTBLANK($AG694),OFFSET(ChannelSetup!$E$4,0,$D694-1),$AG694))</f>
        <v/>
      </c>
      <c r="M694" s="1" t="str">
        <f t="shared" si="191"/>
        <v/>
      </c>
      <c r="O694" s="32">
        <f t="shared" si="178"/>
        <v>6</v>
      </c>
      <c r="P694" s="32">
        <f t="shared" si="178"/>
        <v>4</v>
      </c>
      <c r="Q694" s="32">
        <f t="shared" si="178"/>
        <v>2</v>
      </c>
      <c r="R694" s="32">
        <f t="shared" si="178"/>
        <v>2</v>
      </c>
      <c r="S694" s="32">
        <f t="shared" si="178"/>
        <v>2</v>
      </c>
      <c r="T694" s="32">
        <f t="shared" si="178"/>
        <v>2</v>
      </c>
      <c r="U694" s="32">
        <f t="shared" si="178"/>
        <v>2</v>
      </c>
      <c r="V694" s="32">
        <f t="shared" si="178"/>
        <v>4</v>
      </c>
      <c r="W694" s="32">
        <f t="shared" si="178"/>
        <v>2</v>
      </c>
      <c r="X694" s="32">
        <f t="shared" si="178"/>
        <v>2</v>
      </c>
      <c r="Y694" s="32">
        <f t="shared" si="178"/>
        <v>2</v>
      </c>
      <c r="Z694" s="32">
        <f t="shared" si="178"/>
        <v>2</v>
      </c>
      <c r="AB694" s="66"/>
      <c r="AC694" s="51"/>
      <c r="AD694" s="51"/>
      <c r="AE694" s="63"/>
      <c r="AF694" s="64"/>
      <c r="AG694" s="63"/>
      <c r="AH694" s="64"/>
      <c r="AI694" s="63"/>
      <c r="AJ694" s="64"/>
      <c r="AK694" s="62"/>
      <c r="AL694" s="62"/>
      <c r="AM694" s="51"/>
      <c r="AP694" s="39" t="str">
        <f t="shared" si="162"/>
        <v/>
      </c>
      <c r="AQ694" s="49" t="str">
        <f t="shared" si="169"/>
        <v/>
      </c>
      <c r="AR694" s="41">
        <f t="shared" ca="1" si="177"/>
        <v>256</v>
      </c>
      <c r="AS694" s="40">
        <f t="shared" ca="1" si="171"/>
        <v>1</v>
      </c>
      <c r="AT694" s="41">
        <f t="shared" ca="1" si="163"/>
        <v>0</v>
      </c>
      <c r="AU694" s="41">
        <f t="shared" ca="1" si="164"/>
        <v>0</v>
      </c>
      <c r="AV694" s="42">
        <f t="shared" ca="1" si="165"/>
        <v>1</v>
      </c>
      <c r="AW694" s="47" t="str">
        <f t="shared" si="166"/>
        <v/>
      </c>
      <c r="AX694" s="47" t="e">
        <f t="shared" si="167"/>
        <v>#VALUE!</v>
      </c>
      <c r="AY694" s="47">
        <f t="shared" si="179"/>
        <v>0</v>
      </c>
      <c r="AZ694" s="47">
        <f t="shared" si="180"/>
        <v>0</v>
      </c>
      <c r="BA694" s="47" t="e">
        <f t="shared" si="181"/>
        <v>#VALUE!</v>
      </c>
      <c r="BB694" s="47" t="e">
        <f t="shared" si="182"/>
        <v>#VALUE!</v>
      </c>
      <c r="BC694" s="47" t="e">
        <f t="shared" si="183"/>
        <v>#VALUE!</v>
      </c>
      <c r="BD694" s="47" t="e">
        <f>MATCH($AW694,NoteCommaRef!$B$4:$B$10,0)</f>
        <v>#N/A</v>
      </c>
      <c r="BE694" s="47">
        <f>MATCH($BG694,NoteCommaRef!$H$4:$H$1000,0)</f>
        <v>10</v>
      </c>
      <c r="BF694" s="47">
        <f>MATCH($BH694,NoteCommaRef!$H$4:$H$1000,0)</f>
        <v>10</v>
      </c>
      <c r="BG694" s="47">
        <f t="shared" si="172"/>
        <v>1</v>
      </c>
      <c r="BH694" s="47">
        <f t="shared" si="173"/>
        <v>1</v>
      </c>
      <c r="BI694" s="48">
        <f ca="1">IF(ISNA($BD694),1,OFFSET(NoteCommaRef!$E$3,$BD694,0))</f>
        <v>1</v>
      </c>
      <c r="BJ694" s="48">
        <f t="shared" si="174"/>
        <v>1</v>
      </c>
      <c r="BK694" s="48">
        <f t="shared" si="175"/>
        <v>1</v>
      </c>
      <c r="BL694" s="48">
        <f t="shared" si="176"/>
        <v>1</v>
      </c>
      <c r="BM694" s="48">
        <f ca="1">IF(ISNA($BE694),1,OFFSET(NoteCommaRef!$K$3,$BE694,0))</f>
        <v>1</v>
      </c>
      <c r="BN694" s="48">
        <f ca="1">IF(ISNA($BF694),1,OFFSET(NoteCommaRef!$K$3,$BF694,0))</f>
        <v>1</v>
      </c>
    </row>
    <row r="695" spans="3:66" x14ac:dyDescent="0.2">
      <c r="C695" s="1" t="str">
        <f t="shared" si="158"/>
        <v/>
      </c>
      <c r="D695" s="1" t="str">
        <f t="shared" si="159"/>
        <v/>
      </c>
      <c r="E695" s="1" t="str">
        <f t="shared" si="184"/>
        <v/>
      </c>
      <c r="F695" s="32" t="str">
        <f t="shared" si="185"/>
        <v/>
      </c>
      <c r="G695" s="1" t="str">
        <f t="shared" si="186"/>
        <v/>
      </c>
      <c r="H695" s="1" t="str">
        <f t="shared" si="187"/>
        <v/>
      </c>
      <c r="I695" s="1" t="str">
        <f t="shared" si="188"/>
        <v/>
      </c>
      <c r="J695" s="1" t="str">
        <f t="shared" si="189"/>
        <v/>
      </c>
      <c r="K695" s="1" t="str">
        <f t="shared" si="190"/>
        <v/>
      </c>
      <c r="L695" s="1" t="str">
        <f ca="1">IF(COUNTBLANK($D695),"",IF(COUNTBLANK($AG695),OFFSET(ChannelSetup!$E$4,0,$D695-1),$AG695))</f>
        <v/>
      </c>
      <c r="M695" s="1" t="str">
        <f t="shared" si="191"/>
        <v/>
      </c>
      <c r="O695" s="32">
        <f t="shared" si="178"/>
        <v>6</v>
      </c>
      <c r="P695" s="32">
        <f t="shared" si="178"/>
        <v>4</v>
      </c>
      <c r="Q695" s="32">
        <f t="shared" si="178"/>
        <v>2</v>
      </c>
      <c r="R695" s="32">
        <f t="shared" si="178"/>
        <v>2</v>
      </c>
      <c r="S695" s="32">
        <f t="shared" si="178"/>
        <v>2</v>
      </c>
      <c r="T695" s="32">
        <f t="shared" si="178"/>
        <v>2</v>
      </c>
      <c r="U695" s="32">
        <f t="shared" si="178"/>
        <v>2</v>
      </c>
      <c r="V695" s="32">
        <f t="shared" si="178"/>
        <v>4</v>
      </c>
      <c r="W695" s="32">
        <f t="shared" si="178"/>
        <v>2</v>
      </c>
      <c r="X695" s="32">
        <f t="shared" si="178"/>
        <v>2</v>
      </c>
      <c r="Y695" s="32">
        <f t="shared" si="178"/>
        <v>2</v>
      </c>
      <c r="Z695" s="32">
        <f t="shared" si="178"/>
        <v>2</v>
      </c>
      <c r="AB695" s="66"/>
      <c r="AC695" s="51"/>
      <c r="AD695" s="51"/>
      <c r="AE695" s="63"/>
      <c r="AF695" s="64"/>
      <c r="AG695" s="63"/>
      <c r="AH695" s="64"/>
      <c r="AI695" s="63"/>
      <c r="AJ695" s="64"/>
      <c r="AK695" s="62"/>
      <c r="AL695" s="62"/>
      <c r="AM695" s="51"/>
      <c r="AP695" s="39" t="str">
        <f t="shared" si="162"/>
        <v/>
      </c>
      <c r="AQ695" s="49" t="str">
        <f t="shared" si="169"/>
        <v/>
      </c>
      <c r="AR695" s="41">
        <f t="shared" ca="1" si="177"/>
        <v>256</v>
      </c>
      <c r="AS695" s="40">
        <f t="shared" ca="1" si="171"/>
        <v>1</v>
      </c>
      <c r="AT695" s="41">
        <f t="shared" ca="1" si="163"/>
        <v>0</v>
      </c>
      <c r="AU695" s="41">
        <f t="shared" ca="1" si="164"/>
        <v>0</v>
      </c>
      <c r="AV695" s="42">
        <f t="shared" ca="1" si="165"/>
        <v>1</v>
      </c>
      <c r="AW695" s="47" t="str">
        <f t="shared" si="166"/>
        <v/>
      </c>
      <c r="AX695" s="47" t="e">
        <f t="shared" si="167"/>
        <v>#VALUE!</v>
      </c>
      <c r="AY695" s="47">
        <f t="shared" si="179"/>
        <v>0</v>
      </c>
      <c r="AZ695" s="47">
        <f t="shared" si="180"/>
        <v>0</v>
      </c>
      <c r="BA695" s="47" t="e">
        <f t="shared" si="181"/>
        <v>#VALUE!</v>
      </c>
      <c r="BB695" s="47" t="e">
        <f t="shared" si="182"/>
        <v>#VALUE!</v>
      </c>
      <c r="BC695" s="47" t="e">
        <f t="shared" si="183"/>
        <v>#VALUE!</v>
      </c>
      <c r="BD695" s="47" t="e">
        <f>MATCH($AW695,NoteCommaRef!$B$4:$B$10,0)</f>
        <v>#N/A</v>
      </c>
      <c r="BE695" s="47">
        <f>MATCH($BG695,NoteCommaRef!$H$4:$H$1000,0)</f>
        <v>10</v>
      </c>
      <c r="BF695" s="47">
        <f>MATCH($BH695,NoteCommaRef!$H$4:$H$1000,0)</f>
        <v>10</v>
      </c>
      <c r="BG695" s="47">
        <f t="shared" si="172"/>
        <v>1</v>
      </c>
      <c r="BH695" s="47">
        <f t="shared" si="173"/>
        <v>1</v>
      </c>
      <c r="BI695" s="48">
        <f ca="1">IF(ISNA($BD695),1,OFFSET(NoteCommaRef!$E$3,$BD695,0))</f>
        <v>1</v>
      </c>
      <c r="BJ695" s="48">
        <f t="shared" si="174"/>
        <v>1</v>
      </c>
      <c r="BK695" s="48">
        <f t="shared" si="175"/>
        <v>1</v>
      </c>
      <c r="BL695" s="48">
        <f t="shared" si="176"/>
        <v>1</v>
      </c>
      <c r="BM695" s="48">
        <f ca="1">IF(ISNA($BE695),1,OFFSET(NoteCommaRef!$K$3,$BE695,0))</f>
        <v>1</v>
      </c>
      <c r="BN695" s="48">
        <f ca="1">IF(ISNA($BF695),1,OFFSET(NoteCommaRef!$K$3,$BF695,0))</f>
        <v>1</v>
      </c>
    </row>
    <row r="696" spans="3:66" x14ac:dyDescent="0.2">
      <c r="C696" s="1" t="str">
        <f t="shared" si="158"/>
        <v/>
      </c>
      <c r="D696" s="1" t="str">
        <f t="shared" si="159"/>
        <v/>
      </c>
      <c r="E696" s="1" t="str">
        <f t="shared" si="184"/>
        <v/>
      </c>
      <c r="F696" s="32" t="str">
        <f t="shared" si="185"/>
        <v/>
      </c>
      <c r="G696" s="1" t="str">
        <f t="shared" si="186"/>
        <v/>
      </c>
      <c r="H696" s="1" t="str">
        <f t="shared" si="187"/>
        <v/>
      </c>
      <c r="I696" s="1" t="str">
        <f t="shared" si="188"/>
        <v/>
      </c>
      <c r="J696" s="1" t="str">
        <f t="shared" si="189"/>
        <v/>
      </c>
      <c r="K696" s="1" t="str">
        <f t="shared" si="190"/>
        <v/>
      </c>
      <c r="L696" s="1" t="str">
        <f ca="1">IF(COUNTBLANK($D696),"",IF(COUNTBLANK($AG696),OFFSET(ChannelSetup!$E$4,0,$D696-1),$AG696))</f>
        <v/>
      </c>
      <c r="M696" s="1" t="str">
        <f t="shared" si="191"/>
        <v/>
      </c>
      <c r="O696" s="32">
        <f t="shared" si="178"/>
        <v>6</v>
      </c>
      <c r="P696" s="32">
        <f t="shared" si="178"/>
        <v>4</v>
      </c>
      <c r="Q696" s="32">
        <f t="shared" si="178"/>
        <v>2</v>
      </c>
      <c r="R696" s="32">
        <f t="shared" si="178"/>
        <v>2</v>
      </c>
      <c r="S696" s="32">
        <f t="shared" si="178"/>
        <v>2</v>
      </c>
      <c r="T696" s="32">
        <f t="shared" si="178"/>
        <v>2</v>
      </c>
      <c r="U696" s="32">
        <f t="shared" si="178"/>
        <v>2</v>
      </c>
      <c r="V696" s="32">
        <f t="shared" si="178"/>
        <v>4</v>
      </c>
      <c r="W696" s="32">
        <f t="shared" si="178"/>
        <v>2</v>
      </c>
      <c r="X696" s="32">
        <f t="shared" si="178"/>
        <v>2</v>
      </c>
      <c r="Y696" s="32">
        <f t="shared" si="178"/>
        <v>2</v>
      </c>
      <c r="Z696" s="32">
        <f t="shared" si="178"/>
        <v>2</v>
      </c>
      <c r="AB696" s="66"/>
      <c r="AC696" s="51"/>
      <c r="AD696" s="51"/>
      <c r="AE696" s="63"/>
      <c r="AF696" s="64"/>
      <c r="AG696" s="63"/>
      <c r="AH696" s="64"/>
      <c r="AI696" s="63"/>
      <c r="AJ696" s="64"/>
      <c r="AK696" s="62"/>
      <c r="AL696" s="62"/>
      <c r="AM696" s="51"/>
      <c r="AP696" s="39" t="str">
        <f t="shared" si="162"/>
        <v/>
      </c>
      <c r="AQ696" s="49" t="str">
        <f t="shared" si="169"/>
        <v/>
      </c>
      <c r="AR696" s="41">
        <f t="shared" ca="1" si="177"/>
        <v>256</v>
      </c>
      <c r="AS696" s="40">
        <f t="shared" ca="1" si="171"/>
        <v>1</v>
      </c>
      <c r="AT696" s="41">
        <f t="shared" ca="1" si="163"/>
        <v>0</v>
      </c>
      <c r="AU696" s="41">
        <f t="shared" ca="1" si="164"/>
        <v>0</v>
      </c>
      <c r="AV696" s="42">
        <f t="shared" ca="1" si="165"/>
        <v>1</v>
      </c>
      <c r="AW696" s="47" t="str">
        <f t="shared" si="166"/>
        <v/>
      </c>
      <c r="AX696" s="47" t="e">
        <f t="shared" si="167"/>
        <v>#VALUE!</v>
      </c>
      <c r="AY696" s="47">
        <f t="shared" si="179"/>
        <v>0</v>
      </c>
      <c r="AZ696" s="47">
        <f t="shared" si="180"/>
        <v>0</v>
      </c>
      <c r="BA696" s="47" t="e">
        <f t="shared" si="181"/>
        <v>#VALUE!</v>
      </c>
      <c r="BB696" s="47" t="e">
        <f t="shared" si="182"/>
        <v>#VALUE!</v>
      </c>
      <c r="BC696" s="47" t="e">
        <f t="shared" si="183"/>
        <v>#VALUE!</v>
      </c>
      <c r="BD696" s="47" t="e">
        <f>MATCH($AW696,NoteCommaRef!$B$4:$B$10,0)</f>
        <v>#N/A</v>
      </c>
      <c r="BE696" s="47">
        <f>MATCH($BG696,NoteCommaRef!$H$4:$H$1000,0)</f>
        <v>10</v>
      </c>
      <c r="BF696" s="47">
        <f>MATCH($BH696,NoteCommaRef!$H$4:$H$1000,0)</f>
        <v>10</v>
      </c>
      <c r="BG696" s="47">
        <f t="shared" si="172"/>
        <v>1</v>
      </c>
      <c r="BH696" s="47">
        <f t="shared" si="173"/>
        <v>1</v>
      </c>
      <c r="BI696" s="48">
        <f ca="1">IF(ISNA($BD696),1,OFFSET(NoteCommaRef!$E$3,$BD696,0))</f>
        <v>1</v>
      </c>
      <c r="BJ696" s="48">
        <f t="shared" si="174"/>
        <v>1</v>
      </c>
      <c r="BK696" s="48">
        <f t="shared" si="175"/>
        <v>1</v>
      </c>
      <c r="BL696" s="48">
        <f t="shared" si="176"/>
        <v>1</v>
      </c>
      <c r="BM696" s="48">
        <f ca="1">IF(ISNA($BE696),1,OFFSET(NoteCommaRef!$K$3,$BE696,0))</f>
        <v>1</v>
      </c>
      <c r="BN696" s="48">
        <f ca="1">IF(ISNA($BF696),1,OFFSET(NoteCommaRef!$K$3,$BF696,0))</f>
        <v>1</v>
      </c>
    </row>
    <row r="697" spans="3:66" x14ac:dyDescent="0.2">
      <c r="C697" s="1" t="str">
        <f t="shared" si="158"/>
        <v/>
      </c>
      <c r="D697" s="1" t="str">
        <f t="shared" si="159"/>
        <v/>
      </c>
      <c r="E697" s="1" t="str">
        <f t="shared" si="184"/>
        <v/>
      </c>
      <c r="F697" s="32" t="str">
        <f t="shared" si="185"/>
        <v/>
      </c>
      <c r="G697" s="1" t="str">
        <f t="shared" si="186"/>
        <v/>
      </c>
      <c r="H697" s="1" t="str">
        <f t="shared" si="187"/>
        <v/>
      </c>
      <c r="I697" s="1" t="str">
        <f t="shared" si="188"/>
        <v/>
      </c>
      <c r="J697" s="1" t="str">
        <f t="shared" si="189"/>
        <v/>
      </c>
      <c r="K697" s="1" t="str">
        <f t="shared" si="190"/>
        <v/>
      </c>
      <c r="L697" s="1" t="str">
        <f ca="1">IF(COUNTBLANK($D697),"",IF(COUNTBLANK($AG697),OFFSET(ChannelSetup!$E$4,0,$D697-1),$AG697))</f>
        <v/>
      </c>
      <c r="M697" s="1" t="str">
        <f t="shared" si="191"/>
        <v/>
      </c>
      <c r="O697" s="32">
        <f t="shared" si="178"/>
        <v>6</v>
      </c>
      <c r="P697" s="32">
        <f t="shared" si="178"/>
        <v>4</v>
      </c>
      <c r="Q697" s="32">
        <f t="shared" si="178"/>
        <v>2</v>
      </c>
      <c r="R697" s="32">
        <f t="shared" si="178"/>
        <v>2</v>
      </c>
      <c r="S697" s="32">
        <f t="shared" si="178"/>
        <v>2</v>
      </c>
      <c r="T697" s="32">
        <f t="shared" si="178"/>
        <v>2</v>
      </c>
      <c r="U697" s="32">
        <f t="shared" si="178"/>
        <v>2</v>
      </c>
      <c r="V697" s="32">
        <f t="shared" si="178"/>
        <v>4</v>
      </c>
      <c r="W697" s="32">
        <f t="shared" si="178"/>
        <v>2</v>
      </c>
      <c r="X697" s="32">
        <f t="shared" si="178"/>
        <v>2</v>
      </c>
      <c r="Y697" s="32">
        <f t="shared" si="178"/>
        <v>2</v>
      </c>
      <c r="Z697" s="32">
        <f t="shared" si="178"/>
        <v>2</v>
      </c>
      <c r="AB697" s="66"/>
      <c r="AC697" s="51"/>
      <c r="AD697" s="51"/>
      <c r="AE697" s="63"/>
      <c r="AF697" s="64"/>
      <c r="AG697" s="63"/>
      <c r="AH697" s="64"/>
      <c r="AI697" s="63"/>
      <c r="AJ697" s="64"/>
      <c r="AK697" s="62"/>
      <c r="AL697" s="62"/>
      <c r="AM697" s="51"/>
      <c r="AP697" s="39" t="str">
        <f t="shared" si="162"/>
        <v/>
      </c>
      <c r="AQ697" s="49" t="str">
        <f t="shared" si="169"/>
        <v/>
      </c>
      <c r="AR697" s="41">
        <f t="shared" ca="1" si="177"/>
        <v>256</v>
      </c>
      <c r="AS697" s="40">
        <f t="shared" ca="1" si="171"/>
        <v>1</v>
      </c>
      <c r="AT697" s="41">
        <f t="shared" ca="1" si="163"/>
        <v>0</v>
      </c>
      <c r="AU697" s="41">
        <f t="shared" ca="1" si="164"/>
        <v>0</v>
      </c>
      <c r="AV697" s="42">
        <f t="shared" ca="1" si="165"/>
        <v>1</v>
      </c>
      <c r="AW697" s="47" t="str">
        <f t="shared" si="166"/>
        <v/>
      </c>
      <c r="AX697" s="47" t="e">
        <f t="shared" si="167"/>
        <v>#VALUE!</v>
      </c>
      <c r="AY697" s="47">
        <f t="shared" si="179"/>
        <v>0</v>
      </c>
      <c r="AZ697" s="47">
        <f t="shared" si="180"/>
        <v>0</v>
      </c>
      <c r="BA697" s="47" t="e">
        <f t="shared" si="181"/>
        <v>#VALUE!</v>
      </c>
      <c r="BB697" s="47" t="e">
        <f t="shared" si="182"/>
        <v>#VALUE!</v>
      </c>
      <c r="BC697" s="47" t="e">
        <f t="shared" si="183"/>
        <v>#VALUE!</v>
      </c>
      <c r="BD697" s="47" t="e">
        <f>MATCH($AW697,NoteCommaRef!$B$4:$B$10,0)</f>
        <v>#N/A</v>
      </c>
      <c r="BE697" s="47">
        <f>MATCH($BG697,NoteCommaRef!$H$4:$H$1000,0)</f>
        <v>10</v>
      </c>
      <c r="BF697" s="47">
        <f>MATCH($BH697,NoteCommaRef!$H$4:$H$1000,0)</f>
        <v>10</v>
      </c>
      <c r="BG697" s="47">
        <f t="shared" si="172"/>
        <v>1</v>
      </c>
      <c r="BH697" s="47">
        <f t="shared" si="173"/>
        <v>1</v>
      </c>
      <c r="BI697" s="48">
        <f ca="1">IF(ISNA($BD697),1,OFFSET(NoteCommaRef!$E$3,$BD697,0))</f>
        <v>1</v>
      </c>
      <c r="BJ697" s="48">
        <f t="shared" si="174"/>
        <v>1</v>
      </c>
      <c r="BK697" s="48">
        <f t="shared" si="175"/>
        <v>1</v>
      </c>
      <c r="BL697" s="48">
        <f t="shared" si="176"/>
        <v>1</v>
      </c>
      <c r="BM697" s="48">
        <f ca="1">IF(ISNA($BE697),1,OFFSET(NoteCommaRef!$K$3,$BE697,0))</f>
        <v>1</v>
      </c>
      <c r="BN697" s="48">
        <f ca="1">IF(ISNA($BF697),1,OFFSET(NoteCommaRef!$K$3,$BF697,0))</f>
        <v>1</v>
      </c>
    </row>
    <row r="698" spans="3:66" x14ac:dyDescent="0.2">
      <c r="C698" s="1" t="str">
        <f t="shared" si="158"/>
        <v/>
      </c>
      <c r="D698" s="1" t="str">
        <f t="shared" si="159"/>
        <v/>
      </c>
      <c r="E698" s="1" t="str">
        <f t="shared" si="184"/>
        <v/>
      </c>
      <c r="F698" s="32" t="str">
        <f t="shared" si="185"/>
        <v/>
      </c>
      <c r="G698" s="1" t="str">
        <f t="shared" si="186"/>
        <v/>
      </c>
      <c r="H698" s="1" t="str">
        <f t="shared" si="187"/>
        <v/>
      </c>
      <c r="I698" s="1" t="str">
        <f t="shared" si="188"/>
        <v/>
      </c>
      <c r="J698" s="1" t="str">
        <f t="shared" si="189"/>
        <v/>
      </c>
      <c r="K698" s="1" t="str">
        <f t="shared" si="190"/>
        <v/>
      </c>
      <c r="L698" s="1" t="str">
        <f ca="1">IF(COUNTBLANK($D698),"",IF(COUNTBLANK($AG698),OFFSET(ChannelSetup!$E$4,0,$D698-1),$AG698))</f>
        <v/>
      </c>
      <c r="M698" s="1" t="str">
        <f t="shared" si="191"/>
        <v/>
      </c>
      <c r="O698" s="32">
        <f t="shared" si="178"/>
        <v>6</v>
      </c>
      <c r="P698" s="32">
        <f t="shared" si="178"/>
        <v>4</v>
      </c>
      <c r="Q698" s="32">
        <f t="shared" si="178"/>
        <v>2</v>
      </c>
      <c r="R698" s="32">
        <f t="shared" si="178"/>
        <v>2</v>
      </c>
      <c r="S698" s="32">
        <f t="shared" si="178"/>
        <v>2</v>
      </c>
      <c r="T698" s="32">
        <f t="shared" si="178"/>
        <v>2</v>
      </c>
      <c r="U698" s="32">
        <f t="shared" si="178"/>
        <v>2</v>
      </c>
      <c r="V698" s="32">
        <f t="shared" si="178"/>
        <v>4</v>
      </c>
      <c r="W698" s="32">
        <f t="shared" si="178"/>
        <v>2</v>
      </c>
      <c r="X698" s="32">
        <f t="shared" si="178"/>
        <v>2</v>
      </c>
      <c r="Y698" s="32">
        <f t="shared" si="178"/>
        <v>2</v>
      </c>
      <c r="Z698" s="32">
        <f t="shared" si="178"/>
        <v>2</v>
      </c>
      <c r="AB698" s="66"/>
      <c r="AC698" s="51"/>
      <c r="AD698" s="51"/>
      <c r="AE698" s="63"/>
      <c r="AF698" s="64"/>
      <c r="AG698" s="63"/>
      <c r="AH698" s="64"/>
      <c r="AI698" s="63"/>
      <c r="AJ698" s="64"/>
      <c r="AK698" s="62"/>
      <c r="AL698" s="62"/>
      <c r="AM698" s="51"/>
      <c r="AP698" s="39" t="str">
        <f t="shared" si="162"/>
        <v/>
      </c>
      <c r="AQ698" s="49" t="str">
        <f t="shared" si="169"/>
        <v/>
      </c>
      <c r="AR698" s="41">
        <f t="shared" ca="1" si="177"/>
        <v>256</v>
      </c>
      <c r="AS698" s="40">
        <f t="shared" ca="1" si="171"/>
        <v>1</v>
      </c>
      <c r="AT698" s="41">
        <f t="shared" ca="1" si="163"/>
        <v>0</v>
      </c>
      <c r="AU698" s="41">
        <f t="shared" ca="1" si="164"/>
        <v>0</v>
      </c>
      <c r="AV698" s="42">
        <f t="shared" ca="1" si="165"/>
        <v>1</v>
      </c>
      <c r="AW698" s="47" t="str">
        <f t="shared" si="166"/>
        <v/>
      </c>
      <c r="AX698" s="47" t="e">
        <f t="shared" si="167"/>
        <v>#VALUE!</v>
      </c>
      <c r="AY698" s="47">
        <f t="shared" si="179"/>
        <v>0</v>
      </c>
      <c r="AZ698" s="47">
        <f t="shared" si="180"/>
        <v>0</v>
      </c>
      <c r="BA698" s="47" t="e">
        <f t="shared" si="181"/>
        <v>#VALUE!</v>
      </c>
      <c r="BB698" s="47" t="e">
        <f t="shared" si="182"/>
        <v>#VALUE!</v>
      </c>
      <c r="BC698" s="47" t="e">
        <f t="shared" si="183"/>
        <v>#VALUE!</v>
      </c>
      <c r="BD698" s="47" t="e">
        <f>MATCH($AW698,NoteCommaRef!$B$4:$B$10,0)</f>
        <v>#N/A</v>
      </c>
      <c r="BE698" s="47">
        <f>MATCH($BG698,NoteCommaRef!$H$4:$H$1000,0)</f>
        <v>10</v>
      </c>
      <c r="BF698" s="47">
        <f>MATCH($BH698,NoteCommaRef!$H$4:$H$1000,0)</f>
        <v>10</v>
      </c>
      <c r="BG698" s="47">
        <f t="shared" si="172"/>
        <v>1</v>
      </c>
      <c r="BH698" s="47">
        <f t="shared" si="173"/>
        <v>1</v>
      </c>
      <c r="BI698" s="48">
        <f ca="1">IF(ISNA($BD698),1,OFFSET(NoteCommaRef!$E$3,$BD698,0))</f>
        <v>1</v>
      </c>
      <c r="BJ698" s="48">
        <f t="shared" si="174"/>
        <v>1</v>
      </c>
      <c r="BK698" s="48">
        <f t="shared" si="175"/>
        <v>1</v>
      </c>
      <c r="BL698" s="48">
        <f t="shared" si="176"/>
        <v>1</v>
      </c>
      <c r="BM698" s="48">
        <f ca="1">IF(ISNA($BE698),1,OFFSET(NoteCommaRef!$K$3,$BE698,0))</f>
        <v>1</v>
      </c>
      <c r="BN698" s="48">
        <f ca="1">IF(ISNA($BF698),1,OFFSET(NoteCommaRef!$K$3,$BF698,0))</f>
        <v>1</v>
      </c>
    </row>
    <row r="699" spans="3:66" x14ac:dyDescent="0.2">
      <c r="C699" s="1" t="str">
        <f t="shared" si="158"/>
        <v/>
      </c>
      <c r="D699" s="1" t="str">
        <f t="shared" si="159"/>
        <v/>
      </c>
      <c r="E699" s="1" t="str">
        <f t="shared" si="184"/>
        <v/>
      </c>
      <c r="F699" s="32" t="str">
        <f t="shared" si="185"/>
        <v/>
      </c>
      <c r="G699" s="1" t="str">
        <f t="shared" si="186"/>
        <v/>
      </c>
      <c r="H699" s="1" t="str">
        <f t="shared" si="187"/>
        <v/>
      </c>
      <c r="I699" s="1" t="str">
        <f t="shared" si="188"/>
        <v/>
      </c>
      <c r="J699" s="1" t="str">
        <f t="shared" si="189"/>
        <v/>
      </c>
      <c r="K699" s="1" t="str">
        <f t="shared" si="190"/>
        <v/>
      </c>
      <c r="L699" s="1" t="str">
        <f ca="1">IF(COUNTBLANK($D699),"",IF(COUNTBLANK($AG699),OFFSET(ChannelSetup!$E$4,0,$D699-1),$AG699))</f>
        <v/>
      </c>
      <c r="M699" s="1" t="str">
        <f t="shared" si="191"/>
        <v/>
      </c>
      <c r="O699" s="32">
        <f t="shared" si="178"/>
        <v>6</v>
      </c>
      <c r="P699" s="32">
        <f t="shared" si="178"/>
        <v>4</v>
      </c>
      <c r="Q699" s="32">
        <f t="shared" si="178"/>
        <v>2</v>
      </c>
      <c r="R699" s="32">
        <f t="shared" si="178"/>
        <v>2</v>
      </c>
      <c r="S699" s="32">
        <f t="shared" si="178"/>
        <v>2</v>
      </c>
      <c r="T699" s="32">
        <f t="shared" si="178"/>
        <v>2</v>
      </c>
      <c r="U699" s="32">
        <f t="shared" si="178"/>
        <v>2</v>
      </c>
      <c r="V699" s="32">
        <f t="shared" si="178"/>
        <v>4</v>
      </c>
      <c r="W699" s="32">
        <f t="shared" si="178"/>
        <v>2</v>
      </c>
      <c r="X699" s="32">
        <f t="shared" si="178"/>
        <v>2</v>
      </c>
      <c r="Y699" s="32">
        <f t="shared" si="178"/>
        <v>2</v>
      </c>
      <c r="Z699" s="32">
        <f t="shared" si="178"/>
        <v>2</v>
      </c>
      <c r="AB699" s="66"/>
      <c r="AC699" s="51"/>
      <c r="AD699" s="51"/>
      <c r="AE699" s="63"/>
      <c r="AF699" s="64"/>
      <c r="AG699" s="63"/>
      <c r="AH699" s="64"/>
      <c r="AI699" s="63"/>
      <c r="AJ699" s="64"/>
      <c r="AK699" s="62"/>
      <c r="AL699" s="62"/>
      <c r="AM699" s="51"/>
      <c r="AP699" s="39" t="str">
        <f t="shared" si="162"/>
        <v/>
      </c>
      <c r="AQ699" s="49" t="str">
        <f t="shared" si="169"/>
        <v/>
      </c>
      <c r="AR699" s="41">
        <f t="shared" ca="1" si="177"/>
        <v>256</v>
      </c>
      <c r="AS699" s="40">
        <f t="shared" ca="1" si="171"/>
        <v>1</v>
      </c>
      <c r="AT699" s="41">
        <f t="shared" ca="1" si="163"/>
        <v>0</v>
      </c>
      <c r="AU699" s="41">
        <f t="shared" ca="1" si="164"/>
        <v>0</v>
      </c>
      <c r="AV699" s="42">
        <f t="shared" ca="1" si="165"/>
        <v>1</v>
      </c>
      <c r="AW699" s="47" t="str">
        <f t="shared" si="166"/>
        <v/>
      </c>
      <c r="AX699" s="47" t="e">
        <f t="shared" si="167"/>
        <v>#VALUE!</v>
      </c>
      <c r="AY699" s="47">
        <f t="shared" si="179"/>
        <v>0</v>
      </c>
      <c r="AZ699" s="47">
        <f t="shared" si="180"/>
        <v>0</v>
      </c>
      <c r="BA699" s="47" t="e">
        <f t="shared" si="181"/>
        <v>#VALUE!</v>
      </c>
      <c r="BB699" s="47" t="e">
        <f t="shared" si="182"/>
        <v>#VALUE!</v>
      </c>
      <c r="BC699" s="47" t="e">
        <f t="shared" si="183"/>
        <v>#VALUE!</v>
      </c>
      <c r="BD699" s="47" t="e">
        <f>MATCH($AW699,NoteCommaRef!$B$4:$B$10,0)</f>
        <v>#N/A</v>
      </c>
      <c r="BE699" s="47">
        <f>MATCH($BG699,NoteCommaRef!$H$4:$H$1000,0)</f>
        <v>10</v>
      </c>
      <c r="BF699" s="47">
        <f>MATCH($BH699,NoteCommaRef!$H$4:$H$1000,0)</f>
        <v>10</v>
      </c>
      <c r="BG699" s="47">
        <f t="shared" si="172"/>
        <v>1</v>
      </c>
      <c r="BH699" s="47">
        <f t="shared" si="173"/>
        <v>1</v>
      </c>
      <c r="BI699" s="48">
        <f ca="1">IF(ISNA($BD699),1,OFFSET(NoteCommaRef!$E$3,$BD699,0))</f>
        <v>1</v>
      </c>
      <c r="BJ699" s="48">
        <f t="shared" si="174"/>
        <v>1</v>
      </c>
      <c r="BK699" s="48">
        <f t="shared" si="175"/>
        <v>1</v>
      </c>
      <c r="BL699" s="48">
        <f t="shared" si="176"/>
        <v>1</v>
      </c>
      <c r="BM699" s="48">
        <f ca="1">IF(ISNA($BE699),1,OFFSET(NoteCommaRef!$K$3,$BE699,0))</f>
        <v>1</v>
      </c>
      <c r="BN699" s="48">
        <f ca="1">IF(ISNA($BF699),1,OFFSET(NoteCommaRef!$K$3,$BF699,0))</f>
        <v>1</v>
      </c>
    </row>
    <row r="700" spans="3:66" x14ac:dyDescent="0.2">
      <c r="C700" s="1" t="str">
        <f t="shared" si="158"/>
        <v/>
      </c>
      <c r="D700" s="1" t="str">
        <f t="shared" si="159"/>
        <v/>
      </c>
      <c r="E700" s="1" t="str">
        <f t="shared" si="184"/>
        <v/>
      </c>
      <c r="F700" s="32" t="str">
        <f t="shared" si="185"/>
        <v/>
      </c>
      <c r="G700" s="1" t="str">
        <f t="shared" si="186"/>
        <v/>
      </c>
      <c r="H700" s="1" t="str">
        <f t="shared" si="187"/>
        <v/>
      </c>
      <c r="I700" s="1" t="str">
        <f t="shared" si="188"/>
        <v/>
      </c>
      <c r="J700" s="1" t="str">
        <f t="shared" si="189"/>
        <v/>
      </c>
      <c r="K700" s="1" t="str">
        <f t="shared" si="190"/>
        <v/>
      </c>
      <c r="L700" s="1" t="str">
        <f ca="1">IF(COUNTBLANK($D700),"",IF(COUNTBLANK($AG700),OFFSET(ChannelSetup!$E$4,0,$D700-1),$AG700))</f>
        <v/>
      </c>
      <c r="M700" s="1" t="str">
        <f t="shared" si="191"/>
        <v/>
      </c>
      <c r="O700" s="32">
        <f t="shared" si="178"/>
        <v>6</v>
      </c>
      <c r="P700" s="32">
        <f t="shared" si="178"/>
        <v>4</v>
      </c>
      <c r="Q700" s="32">
        <f t="shared" si="178"/>
        <v>2</v>
      </c>
      <c r="R700" s="32">
        <f t="shared" si="178"/>
        <v>2</v>
      </c>
      <c r="S700" s="32">
        <f t="shared" si="178"/>
        <v>2</v>
      </c>
      <c r="T700" s="32">
        <f t="shared" si="178"/>
        <v>2</v>
      </c>
      <c r="U700" s="32">
        <f t="shared" si="178"/>
        <v>2</v>
      </c>
      <c r="V700" s="32">
        <f t="shared" si="178"/>
        <v>4</v>
      </c>
      <c r="W700" s="32">
        <f t="shared" si="178"/>
        <v>2</v>
      </c>
      <c r="X700" s="32">
        <f t="shared" si="178"/>
        <v>2</v>
      </c>
      <c r="Y700" s="32">
        <f t="shared" si="178"/>
        <v>2</v>
      </c>
      <c r="Z700" s="32">
        <f t="shared" si="178"/>
        <v>2</v>
      </c>
      <c r="AB700" s="66"/>
      <c r="AC700" s="51"/>
      <c r="AD700" s="51"/>
      <c r="AE700" s="63"/>
      <c r="AF700" s="64"/>
      <c r="AG700" s="63"/>
      <c r="AH700" s="64"/>
      <c r="AI700" s="63"/>
      <c r="AJ700" s="64"/>
      <c r="AK700" s="62"/>
      <c r="AL700" s="62"/>
      <c r="AM700" s="51"/>
      <c r="AP700" s="39" t="str">
        <f t="shared" si="162"/>
        <v/>
      </c>
      <c r="AQ700" s="49" t="str">
        <f t="shared" si="169"/>
        <v/>
      </c>
      <c r="AR700" s="41">
        <f t="shared" ca="1" si="177"/>
        <v>256</v>
      </c>
      <c r="AS700" s="40">
        <f t="shared" ca="1" si="171"/>
        <v>1</v>
      </c>
      <c r="AT700" s="41">
        <f t="shared" ca="1" si="163"/>
        <v>0</v>
      </c>
      <c r="AU700" s="41">
        <f t="shared" ca="1" si="164"/>
        <v>0</v>
      </c>
      <c r="AV700" s="42">
        <f t="shared" ca="1" si="165"/>
        <v>1</v>
      </c>
      <c r="AW700" s="47" t="str">
        <f t="shared" si="166"/>
        <v/>
      </c>
      <c r="AX700" s="47" t="e">
        <f t="shared" si="167"/>
        <v>#VALUE!</v>
      </c>
      <c r="AY700" s="47">
        <f t="shared" si="179"/>
        <v>0</v>
      </c>
      <c r="AZ700" s="47">
        <f t="shared" si="180"/>
        <v>0</v>
      </c>
      <c r="BA700" s="47" t="e">
        <f t="shared" si="181"/>
        <v>#VALUE!</v>
      </c>
      <c r="BB700" s="47" t="e">
        <f t="shared" si="182"/>
        <v>#VALUE!</v>
      </c>
      <c r="BC700" s="47" t="e">
        <f t="shared" si="183"/>
        <v>#VALUE!</v>
      </c>
      <c r="BD700" s="47" t="e">
        <f>MATCH($AW700,NoteCommaRef!$B$4:$B$10,0)</f>
        <v>#N/A</v>
      </c>
      <c r="BE700" s="47">
        <f>MATCH($BG700,NoteCommaRef!$H$4:$H$1000,0)</f>
        <v>10</v>
      </c>
      <c r="BF700" s="47">
        <f>MATCH($BH700,NoteCommaRef!$H$4:$H$1000,0)</f>
        <v>10</v>
      </c>
      <c r="BG700" s="47">
        <f t="shared" si="172"/>
        <v>1</v>
      </c>
      <c r="BH700" s="47">
        <f t="shared" si="173"/>
        <v>1</v>
      </c>
      <c r="BI700" s="48">
        <f ca="1">IF(ISNA($BD700),1,OFFSET(NoteCommaRef!$E$3,$BD700,0))</f>
        <v>1</v>
      </c>
      <c r="BJ700" s="48">
        <f t="shared" si="174"/>
        <v>1</v>
      </c>
      <c r="BK700" s="48">
        <f t="shared" si="175"/>
        <v>1</v>
      </c>
      <c r="BL700" s="48">
        <f t="shared" si="176"/>
        <v>1</v>
      </c>
      <c r="BM700" s="48">
        <f ca="1">IF(ISNA($BE700),1,OFFSET(NoteCommaRef!$K$3,$BE700,0))</f>
        <v>1</v>
      </c>
      <c r="BN700" s="48">
        <f ca="1">IF(ISNA($BF700),1,OFFSET(NoteCommaRef!$K$3,$BF700,0))</f>
        <v>1</v>
      </c>
    </row>
    <row r="701" spans="3:66" x14ac:dyDescent="0.2">
      <c r="C701" s="1" t="str">
        <f t="shared" si="158"/>
        <v/>
      </c>
      <c r="D701" s="1" t="str">
        <f t="shared" si="159"/>
        <v/>
      </c>
      <c r="E701" s="1" t="str">
        <f t="shared" si="184"/>
        <v/>
      </c>
      <c r="F701" s="32" t="str">
        <f t="shared" si="185"/>
        <v/>
      </c>
      <c r="G701" s="1" t="str">
        <f t="shared" si="186"/>
        <v/>
      </c>
      <c r="H701" s="1" t="str">
        <f t="shared" si="187"/>
        <v/>
      </c>
      <c r="I701" s="1" t="str">
        <f t="shared" si="188"/>
        <v/>
      </c>
      <c r="J701" s="1" t="str">
        <f t="shared" si="189"/>
        <v/>
      </c>
      <c r="K701" s="1" t="str">
        <f t="shared" si="190"/>
        <v/>
      </c>
      <c r="L701" s="1" t="str">
        <f ca="1">IF(COUNTBLANK($D701),"",IF(COUNTBLANK($AG701),OFFSET(ChannelSetup!$E$4,0,$D701-1),$AG701))</f>
        <v/>
      </c>
      <c r="M701" s="1" t="str">
        <f t="shared" si="191"/>
        <v/>
      </c>
      <c r="O701" s="32">
        <f t="shared" si="178"/>
        <v>6</v>
      </c>
      <c r="P701" s="32">
        <f t="shared" si="178"/>
        <v>4</v>
      </c>
      <c r="Q701" s="32">
        <f t="shared" si="178"/>
        <v>2</v>
      </c>
      <c r="R701" s="32">
        <f t="shared" si="178"/>
        <v>2</v>
      </c>
      <c r="S701" s="32">
        <f t="shared" si="178"/>
        <v>2</v>
      </c>
      <c r="T701" s="32">
        <f t="shared" si="178"/>
        <v>2</v>
      </c>
      <c r="U701" s="32">
        <f t="shared" si="178"/>
        <v>2</v>
      </c>
      <c r="V701" s="32">
        <f t="shared" si="178"/>
        <v>4</v>
      </c>
      <c r="W701" s="32">
        <f t="shared" si="178"/>
        <v>2</v>
      </c>
      <c r="X701" s="32">
        <f t="shared" si="178"/>
        <v>2</v>
      </c>
      <c r="Y701" s="32">
        <f t="shared" si="178"/>
        <v>2</v>
      </c>
      <c r="Z701" s="32">
        <f t="shared" si="178"/>
        <v>2</v>
      </c>
      <c r="AB701" s="66"/>
      <c r="AC701" s="51"/>
      <c r="AD701" s="51"/>
      <c r="AE701" s="63"/>
      <c r="AF701" s="64"/>
      <c r="AG701" s="63"/>
      <c r="AH701" s="64"/>
      <c r="AI701" s="63"/>
      <c r="AJ701" s="64"/>
      <c r="AK701" s="62"/>
      <c r="AL701" s="62"/>
      <c r="AM701" s="51"/>
      <c r="AP701" s="39" t="str">
        <f t="shared" si="162"/>
        <v/>
      </c>
      <c r="AQ701" s="49" t="str">
        <f t="shared" si="169"/>
        <v/>
      </c>
      <c r="AR701" s="41">
        <f t="shared" ca="1" si="177"/>
        <v>256</v>
      </c>
      <c r="AS701" s="40">
        <f t="shared" ca="1" si="171"/>
        <v>1</v>
      </c>
      <c r="AT701" s="41">
        <f t="shared" ca="1" si="163"/>
        <v>0</v>
      </c>
      <c r="AU701" s="41">
        <f t="shared" ca="1" si="164"/>
        <v>0</v>
      </c>
      <c r="AV701" s="42">
        <f t="shared" ca="1" si="165"/>
        <v>1</v>
      </c>
      <c r="AW701" s="47" t="str">
        <f t="shared" si="166"/>
        <v/>
      </c>
      <c r="AX701" s="47" t="e">
        <f t="shared" si="167"/>
        <v>#VALUE!</v>
      </c>
      <c r="AY701" s="47">
        <f t="shared" si="179"/>
        <v>0</v>
      </c>
      <c r="AZ701" s="47">
        <f t="shared" si="180"/>
        <v>0</v>
      </c>
      <c r="BA701" s="47" t="e">
        <f t="shared" si="181"/>
        <v>#VALUE!</v>
      </c>
      <c r="BB701" s="47" t="e">
        <f t="shared" si="182"/>
        <v>#VALUE!</v>
      </c>
      <c r="BC701" s="47" t="e">
        <f t="shared" si="183"/>
        <v>#VALUE!</v>
      </c>
      <c r="BD701" s="47" t="e">
        <f>MATCH($AW701,NoteCommaRef!$B$4:$B$10,0)</f>
        <v>#N/A</v>
      </c>
      <c r="BE701" s="47">
        <f>MATCH($BG701,NoteCommaRef!$H$4:$H$1000,0)</f>
        <v>10</v>
      </c>
      <c r="BF701" s="47">
        <f>MATCH($BH701,NoteCommaRef!$H$4:$H$1000,0)</f>
        <v>10</v>
      </c>
      <c r="BG701" s="47">
        <f t="shared" si="172"/>
        <v>1</v>
      </c>
      <c r="BH701" s="47">
        <f t="shared" si="173"/>
        <v>1</v>
      </c>
      <c r="BI701" s="48">
        <f ca="1">IF(ISNA($BD701),1,OFFSET(NoteCommaRef!$E$3,$BD701,0))</f>
        <v>1</v>
      </c>
      <c r="BJ701" s="48">
        <f t="shared" si="174"/>
        <v>1</v>
      </c>
      <c r="BK701" s="48">
        <f t="shared" si="175"/>
        <v>1</v>
      </c>
      <c r="BL701" s="48">
        <f t="shared" si="176"/>
        <v>1</v>
      </c>
      <c r="BM701" s="48">
        <f ca="1">IF(ISNA($BE701),1,OFFSET(NoteCommaRef!$K$3,$BE701,0))</f>
        <v>1</v>
      </c>
      <c r="BN701" s="48">
        <f ca="1">IF(ISNA($BF701),1,OFFSET(NoteCommaRef!$K$3,$BF701,0))</f>
        <v>1</v>
      </c>
    </row>
    <row r="702" spans="3:66" x14ac:dyDescent="0.2">
      <c r="C702" s="1" t="str">
        <f t="shared" si="158"/>
        <v/>
      </c>
      <c r="D702" s="1" t="str">
        <f t="shared" si="159"/>
        <v/>
      </c>
      <c r="E702" s="1" t="str">
        <f t="shared" si="184"/>
        <v/>
      </c>
      <c r="F702" s="32" t="str">
        <f t="shared" si="185"/>
        <v/>
      </c>
      <c r="G702" s="1" t="str">
        <f t="shared" si="186"/>
        <v/>
      </c>
      <c r="H702" s="1" t="str">
        <f t="shared" si="187"/>
        <v/>
      </c>
      <c r="I702" s="1" t="str">
        <f t="shared" si="188"/>
        <v/>
      </c>
      <c r="J702" s="1" t="str">
        <f t="shared" si="189"/>
        <v/>
      </c>
      <c r="K702" s="1" t="str">
        <f t="shared" si="190"/>
        <v/>
      </c>
      <c r="L702" s="1" t="str">
        <f ca="1">IF(COUNTBLANK($D702),"",IF(COUNTBLANK($AG702),OFFSET(ChannelSetup!$E$4,0,$D702-1),$AG702))</f>
        <v/>
      </c>
      <c r="M702" s="1" t="str">
        <f t="shared" si="191"/>
        <v/>
      </c>
      <c r="O702" s="32">
        <f t="shared" si="178"/>
        <v>6</v>
      </c>
      <c r="P702" s="32">
        <f t="shared" si="178"/>
        <v>4</v>
      </c>
      <c r="Q702" s="32">
        <f t="shared" si="178"/>
        <v>2</v>
      </c>
      <c r="R702" s="32">
        <f t="shared" si="178"/>
        <v>2</v>
      </c>
      <c r="S702" s="32">
        <f t="shared" si="178"/>
        <v>2</v>
      </c>
      <c r="T702" s="32">
        <f t="shared" si="178"/>
        <v>2</v>
      </c>
      <c r="U702" s="32">
        <f t="shared" si="178"/>
        <v>2</v>
      </c>
      <c r="V702" s="32">
        <f t="shared" si="178"/>
        <v>4</v>
      </c>
      <c r="W702" s="32">
        <f t="shared" si="178"/>
        <v>2</v>
      </c>
      <c r="X702" s="32">
        <f t="shared" si="178"/>
        <v>2</v>
      </c>
      <c r="Y702" s="32">
        <f t="shared" si="178"/>
        <v>2</v>
      </c>
      <c r="Z702" s="32">
        <f t="shared" si="178"/>
        <v>2</v>
      </c>
      <c r="AB702" s="66"/>
      <c r="AC702" s="51"/>
      <c r="AD702" s="51"/>
      <c r="AE702" s="63"/>
      <c r="AF702" s="64"/>
      <c r="AG702" s="63"/>
      <c r="AH702" s="64"/>
      <c r="AI702" s="63"/>
      <c r="AJ702" s="64"/>
      <c r="AK702" s="62"/>
      <c r="AL702" s="62"/>
      <c r="AM702" s="51"/>
      <c r="AP702" s="39" t="str">
        <f t="shared" si="162"/>
        <v/>
      </c>
      <c r="AQ702" s="49" t="str">
        <f t="shared" si="169"/>
        <v/>
      </c>
      <c r="AR702" s="41">
        <f t="shared" ca="1" si="177"/>
        <v>256</v>
      </c>
      <c r="AS702" s="40">
        <f t="shared" ca="1" si="171"/>
        <v>1</v>
      </c>
      <c r="AT702" s="41">
        <f t="shared" ca="1" si="163"/>
        <v>0</v>
      </c>
      <c r="AU702" s="41">
        <f t="shared" ca="1" si="164"/>
        <v>0</v>
      </c>
      <c r="AV702" s="42">
        <f t="shared" ca="1" si="165"/>
        <v>1</v>
      </c>
      <c r="AW702" s="47" t="str">
        <f t="shared" si="166"/>
        <v/>
      </c>
      <c r="AX702" s="47" t="e">
        <f t="shared" si="167"/>
        <v>#VALUE!</v>
      </c>
      <c r="AY702" s="47">
        <f t="shared" si="179"/>
        <v>0</v>
      </c>
      <c r="AZ702" s="47">
        <f t="shared" si="180"/>
        <v>0</v>
      </c>
      <c r="BA702" s="47" t="e">
        <f t="shared" si="181"/>
        <v>#VALUE!</v>
      </c>
      <c r="BB702" s="47" t="e">
        <f t="shared" si="182"/>
        <v>#VALUE!</v>
      </c>
      <c r="BC702" s="47" t="e">
        <f t="shared" si="183"/>
        <v>#VALUE!</v>
      </c>
      <c r="BD702" s="47" t="e">
        <f>MATCH($AW702,NoteCommaRef!$B$4:$B$10,0)</f>
        <v>#N/A</v>
      </c>
      <c r="BE702" s="47">
        <f>MATCH($BG702,NoteCommaRef!$H$4:$H$1000,0)</f>
        <v>10</v>
      </c>
      <c r="BF702" s="47">
        <f>MATCH($BH702,NoteCommaRef!$H$4:$H$1000,0)</f>
        <v>10</v>
      </c>
      <c r="BG702" s="47">
        <f t="shared" si="172"/>
        <v>1</v>
      </c>
      <c r="BH702" s="47">
        <f t="shared" si="173"/>
        <v>1</v>
      </c>
      <c r="BI702" s="48">
        <f ca="1">IF(ISNA($BD702),1,OFFSET(NoteCommaRef!$E$3,$BD702,0))</f>
        <v>1</v>
      </c>
      <c r="BJ702" s="48">
        <f t="shared" si="174"/>
        <v>1</v>
      </c>
      <c r="BK702" s="48">
        <f t="shared" si="175"/>
        <v>1</v>
      </c>
      <c r="BL702" s="48">
        <f t="shared" si="176"/>
        <v>1</v>
      </c>
      <c r="BM702" s="48">
        <f ca="1">IF(ISNA($BE702),1,OFFSET(NoteCommaRef!$K$3,$BE702,0))</f>
        <v>1</v>
      </c>
      <c r="BN702" s="48">
        <f ca="1">IF(ISNA($BF702),1,OFFSET(NoteCommaRef!$K$3,$BF702,0))</f>
        <v>1</v>
      </c>
    </row>
    <row r="703" spans="3:66" x14ac:dyDescent="0.2">
      <c r="C703" s="1" t="str">
        <f t="shared" ref="C703:C766" si="192">IF(COUNTBLANK($AM703),"",$AM703)</f>
        <v/>
      </c>
      <c r="D703" s="1" t="str">
        <f t="shared" ref="D703:D766" si="193">IF(COUNTBLANK($AC703),"",$AC703)</f>
        <v/>
      </c>
      <c r="E703" s="1" t="str">
        <f t="shared" si="184"/>
        <v/>
      </c>
      <c r="F703" s="32" t="str">
        <f t="shared" si="185"/>
        <v/>
      </c>
      <c r="G703" s="1" t="str">
        <f t="shared" si="186"/>
        <v/>
      </c>
      <c r="H703" s="1" t="str">
        <f t="shared" si="187"/>
        <v/>
      </c>
      <c r="I703" s="1" t="str">
        <f t="shared" si="188"/>
        <v/>
      </c>
      <c r="J703" s="1" t="str">
        <f t="shared" si="189"/>
        <v/>
      </c>
      <c r="K703" s="1" t="str">
        <f t="shared" si="190"/>
        <v/>
      </c>
      <c r="L703" s="1" t="str">
        <f ca="1">IF(COUNTBLANK($D703),"",IF(COUNTBLANK($AG703),OFFSET(ChannelSetup!$E$4,0,$D703-1),$AG703))</f>
        <v/>
      </c>
      <c r="M703" s="1" t="str">
        <f t="shared" si="191"/>
        <v/>
      </c>
      <c r="O703" s="32">
        <f t="shared" si="178"/>
        <v>6</v>
      </c>
      <c r="P703" s="32">
        <f t="shared" si="178"/>
        <v>4</v>
      </c>
      <c r="Q703" s="32">
        <f t="shared" si="178"/>
        <v>2</v>
      </c>
      <c r="R703" s="32">
        <f t="shared" si="178"/>
        <v>2</v>
      </c>
      <c r="S703" s="32">
        <f t="shared" si="178"/>
        <v>2</v>
      </c>
      <c r="T703" s="32">
        <f t="shared" si="178"/>
        <v>2</v>
      </c>
      <c r="U703" s="32">
        <f t="shared" si="178"/>
        <v>2</v>
      </c>
      <c r="V703" s="32">
        <f t="shared" si="178"/>
        <v>4</v>
      </c>
      <c r="W703" s="32">
        <f t="shared" si="178"/>
        <v>2</v>
      </c>
      <c r="X703" s="32">
        <f t="shared" si="178"/>
        <v>2</v>
      </c>
      <c r="Y703" s="32">
        <f t="shared" si="178"/>
        <v>2</v>
      </c>
      <c r="Z703" s="32">
        <f t="shared" si="178"/>
        <v>2</v>
      </c>
      <c r="AB703" s="66"/>
      <c r="AC703" s="51"/>
      <c r="AD703" s="51"/>
      <c r="AE703" s="63"/>
      <c r="AF703" s="64"/>
      <c r="AG703" s="63"/>
      <c r="AH703" s="64"/>
      <c r="AI703" s="63"/>
      <c r="AJ703" s="64"/>
      <c r="AK703" s="62"/>
      <c r="AL703" s="62"/>
      <c r="AM703" s="51"/>
      <c r="AP703" s="39" t="str">
        <f t="shared" si="162"/>
        <v/>
      </c>
      <c r="AQ703" s="49" t="str">
        <f t="shared" si="169"/>
        <v/>
      </c>
      <c r="AR703" s="41">
        <f t="shared" ca="1" si="177"/>
        <v>256</v>
      </c>
      <c r="AS703" s="40">
        <f t="shared" ca="1" si="171"/>
        <v>1</v>
      </c>
      <c r="AT703" s="41">
        <f t="shared" ca="1" si="163"/>
        <v>0</v>
      </c>
      <c r="AU703" s="41">
        <f t="shared" ca="1" si="164"/>
        <v>0</v>
      </c>
      <c r="AV703" s="42">
        <f t="shared" ca="1" si="165"/>
        <v>1</v>
      </c>
      <c r="AW703" s="47" t="str">
        <f t="shared" si="166"/>
        <v/>
      </c>
      <c r="AX703" s="47" t="e">
        <f t="shared" si="167"/>
        <v>#VALUE!</v>
      </c>
      <c r="AY703" s="47">
        <f t="shared" si="179"/>
        <v>0</v>
      </c>
      <c r="AZ703" s="47">
        <f t="shared" si="180"/>
        <v>0</v>
      </c>
      <c r="BA703" s="47" t="e">
        <f t="shared" si="181"/>
        <v>#VALUE!</v>
      </c>
      <c r="BB703" s="47" t="e">
        <f t="shared" si="182"/>
        <v>#VALUE!</v>
      </c>
      <c r="BC703" s="47" t="e">
        <f t="shared" si="183"/>
        <v>#VALUE!</v>
      </c>
      <c r="BD703" s="47" t="e">
        <f>MATCH($AW703,NoteCommaRef!$B$4:$B$10,0)</f>
        <v>#N/A</v>
      </c>
      <c r="BE703" s="47">
        <f>MATCH($BG703,NoteCommaRef!$H$4:$H$1000,0)</f>
        <v>10</v>
      </c>
      <c r="BF703" s="47">
        <f>MATCH($BH703,NoteCommaRef!$H$4:$H$1000,0)</f>
        <v>10</v>
      </c>
      <c r="BG703" s="47">
        <f t="shared" si="172"/>
        <v>1</v>
      </c>
      <c r="BH703" s="47">
        <f t="shared" si="173"/>
        <v>1</v>
      </c>
      <c r="BI703" s="48">
        <f ca="1">IF(ISNA($BD703),1,OFFSET(NoteCommaRef!$E$3,$BD703,0))</f>
        <v>1</v>
      </c>
      <c r="BJ703" s="48">
        <f t="shared" si="174"/>
        <v>1</v>
      </c>
      <c r="BK703" s="48">
        <f t="shared" si="175"/>
        <v>1</v>
      </c>
      <c r="BL703" s="48">
        <f t="shared" si="176"/>
        <v>1</v>
      </c>
      <c r="BM703" s="48">
        <f ca="1">IF(ISNA($BE703),1,OFFSET(NoteCommaRef!$K$3,$BE703,0))</f>
        <v>1</v>
      </c>
      <c r="BN703" s="48">
        <f ca="1">IF(ISNA($BF703),1,OFFSET(NoteCommaRef!$K$3,$BF703,0))</f>
        <v>1</v>
      </c>
    </row>
    <row r="704" spans="3:66" x14ac:dyDescent="0.2">
      <c r="C704" s="1" t="str">
        <f t="shared" si="192"/>
        <v/>
      </c>
      <c r="D704" s="1" t="str">
        <f t="shared" si="193"/>
        <v/>
      </c>
      <c r="E704" s="1" t="str">
        <f t="shared" si="184"/>
        <v/>
      </c>
      <c r="F704" s="32" t="str">
        <f t="shared" si="185"/>
        <v/>
      </c>
      <c r="G704" s="1" t="str">
        <f t="shared" si="186"/>
        <v/>
      </c>
      <c r="H704" s="1" t="str">
        <f t="shared" si="187"/>
        <v/>
      </c>
      <c r="I704" s="1" t="str">
        <f t="shared" si="188"/>
        <v/>
      </c>
      <c r="J704" s="1" t="str">
        <f t="shared" si="189"/>
        <v/>
      </c>
      <c r="K704" s="1" t="str">
        <f t="shared" si="190"/>
        <v/>
      </c>
      <c r="L704" s="1" t="str">
        <f ca="1">IF(COUNTBLANK($D704),"",IF(COUNTBLANK($AG704),OFFSET(ChannelSetup!$E$4,0,$D704-1),$AG704))</f>
        <v/>
      </c>
      <c r="M704" s="1" t="str">
        <f t="shared" si="191"/>
        <v/>
      </c>
      <c r="O704" s="32">
        <f t="shared" si="178"/>
        <v>6</v>
      </c>
      <c r="P704" s="32">
        <f t="shared" si="178"/>
        <v>4</v>
      </c>
      <c r="Q704" s="32">
        <f t="shared" si="178"/>
        <v>2</v>
      </c>
      <c r="R704" s="32">
        <f t="shared" si="178"/>
        <v>2</v>
      </c>
      <c r="S704" s="32">
        <f t="shared" si="178"/>
        <v>2</v>
      </c>
      <c r="T704" s="32">
        <f t="shared" si="178"/>
        <v>2</v>
      </c>
      <c r="U704" s="32">
        <f t="shared" si="178"/>
        <v>2</v>
      </c>
      <c r="V704" s="32">
        <f t="shared" si="178"/>
        <v>4</v>
      </c>
      <c r="W704" s="32">
        <f t="shared" si="178"/>
        <v>2</v>
      </c>
      <c r="X704" s="32">
        <f t="shared" si="178"/>
        <v>2</v>
      </c>
      <c r="Y704" s="32">
        <f t="shared" si="178"/>
        <v>2</v>
      </c>
      <c r="Z704" s="32">
        <f t="shared" si="178"/>
        <v>2</v>
      </c>
      <c r="AB704" s="66"/>
      <c r="AC704" s="51"/>
      <c r="AD704" s="51"/>
      <c r="AE704" s="63"/>
      <c r="AF704" s="64"/>
      <c r="AG704" s="63"/>
      <c r="AH704" s="64"/>
      <c r="AI704" s="63"/>
      <c r="AJ704" s="64"/>
      <c r="AK704" s="62"/>
      <c r="AL704" s="62"/>
      <c r="AM704" s="51"/>
      <c r="AP704" s="39" t="str">
        <f t="shared" si="162"/>
        <v/>
      </c>
      <c r="AQ704" s="49" t="str">
        <f t="shared" si="169"/>
        <v/>
      </c>
      <c r="AR704" s="41">
        <f t="shared" ca="1" si="177"/>
        <v>256</v>
      </c>
      <c r="AS704" s="40">
        <f t="shared" ca="1" si="171"/>
        <v>1</v>
      </c>
      <c r="AT704" s="41">
        <f t="shared" ca="1" si="163"/>
        <v>0</v>
      </c>
      <c r="AU704" s="41">
        <f t="shared" ca="1" si="164"/>
        <v>0</v>
      </c>
      <c r="AV704" s="42">
        <f t="shared" ca="1" si="165"/>
        <v>1</v>
      </c>
      <c r="AW704" s="47" t="str">
        <f t="shared" si="166"/>
        <v/>
      </c>
      <c r="AX704" s="47" t="e">
        <f t="shared" si="167"/>
        <v>#VALUE!</v>
      </c>
      <c r="AY704" s="47">
        <f t="shared" si="179"/>
        <v>0</v>
      </c>
      <c r="AZ704" s="47">
        <f t="shared" si="180"/>
        <v>0</v>
      </c>
      <c r="BA704" s="47" t="e">
        <f t="shared" si="181"/>
        <v>#VALUE!</v>
      </c>
      <c r="BB704" s="47" t="e">
        <f t="shared" si="182"/>
        <v>#VALUE!</v>
      </c>
      <c r="BC704" s="47" t="e">
        <f t="shared" si="183"/>
        <v>#VALUE!</v>
      </c>
      <c r="BD704" s="47" t="e">
        <f>MATCH($AW704,NoteCommaRef!$B$4:$B$10,0)</f>
        <v>#N/A</v>
      </c>
      <c r="BE704" s="47">
        <f>MATCH($BG704,NoteCommaRef!$H$4:$H$1000,0)</f>
        <v>10</v>
      </c>
      <c r="BF704" s="47">
        <f>MATCH($BH704,NoteCommaRef!$H$4:$H$1000,0)</f>
        <v>10</v>
      </c>
      <c r="BG704" s="47">
        <f t="shared" si="172"/>
        <v>1</v>
      </c>
      <c r="BH704" s="47">
        <f t="shared" si="173"/>
        <v>1</v>
      </c>
      <c r="BI704" s="48">
        <f ca="1">IF(ISNA($BD704),1,OFFSET(NoteCommaRef!$E$3,$BD704,0))</f>
        <v>1</v>
      </c>
      <c r="BJ704" s="48">
        <f t="shared" si="174"/>
        <v>1</v>
      </c>
      <c r="BK704" s="48">
        <f t="shared" si="175"/>
        <v>1</v>
      </c>
      <c r="BL704" s="48">
        <f t="shared" si="176"/>
        <v>1</v>
      </c>
      <c r="BM704" s="48">
        <f ca="1">IF(ISNA($BE704),1,OFFSET(NoteCommaRef!$K$3,$BE704,0))</f>
        <v>1</v>
      </c>
      <c r="BN704" s="48">
        <f ca="1">IF(ISNA($BF704),1,OFFSET(NoteCommaRef!$K$3,$BF704,0))</f>
        <v>1</v>
      </c>
    </row>
    <row r="705" spans="3:66" x14ac:dyDescent="0.2">
      <c r="C705" s="1" t="str">
        <f t="shared" si="192"/>
        <v/>
      </c>
      <c r="D705" s="1" t="str">
        <f t="shared" si="193"/>
        <v/>
      </c>
      <c r="E705" s="1" t="str">
        <f t="shared" si="184"/>
        <v/>
      </c>
      <c r="F705" s="32" t="str">
        <f t="shared" si="185"/>
        <v/>
      </c>
      <c r="G705" s="1" t="str">
        <f t="shared" si="186"/>
        <v/>
      </c>
      <c r="H705" s="1" t="str">
        <f t="shared" si="187"/>
        <v/>
      </c>
      <c r="I705" s="1" t="str">
        <f t="shared" si="188"/>
        <v/>
      </c>
      <c r="J705" s="1" t="str">
        <f t="shared" si="189"/>
        <v/>
      </c>
      <c r="K705" s="1" t="str">
        <f t="shared" si="190"/>
        <v/>
      </c>
      <c r="L705" s="1" t="str">
        <f ca="1">IF(COUNTBLANK($D705),"",IF(COUNTBLANK($AG705),OFFSET(ChannelSetup!$E$4,0,$D705-1),$AG705))</f>
        <v/>
      </c>
      <c r="M705" s="1" t="str">
        <f t="shared" si="191"/>
        <v/>
      </c>
      <c r="O705" s="32">
        <f t="shared" si="178"/>
        <v>6</v>
      </c>
      <c r="P705" s="32">
        <f t="shared" si="178"/>
        <v>4</v>
      </c>
      <c r="Q705" s="32">
        <f t="shared" si="178"/>
        <v>2</v>
      </c>
      <c r="R705" s="32">
        <f t="shared" si="178"/>
        <v>2</v>
      </c>
      <c r="S705" s="32">
        <f t="shared" si="178"/>
        <v>2</v>
      </c>
      <c r="T705" s="32">
        <f t="shared" si="178"/>
        <v>2</v>
      </c>
      <c r="U705" s="32">
        <f t="shared" si="178"/>
        <v>2</v>
      </c>
      <c r="V705" s="32">
        <f t="shared" si="178"/>
        <v>4</v>
      </c>
      <c r="W705" s="32">
        <f t="shared" si="178"/>
        <v>2</v>
      </c>
      <c r="X705" s="32">
        <f t="shared" si="178"/>
        <v>2</v>
      </c>
      <c r="Y705" s="32">
        <f t="shared" si="178"/>
        <v>2</v>
      </c>
      <c r="Z705" s="32">
        <f t="shared" si="178"/>
        <v>2</v>
      </c>
      <c r="AB705" s="66"/>
      <c r="AC705" s="51"/>
      <c r="AD705" s="51"/>
      <c r="AE705" s="63"/>
      <c r="AF705" s="64"/>
      <c r="AG705" s="63"/>
      <c r="AH705" s="64"/>
      <c r="AI705" s="63"/>
      <c r="AJ705" s="64"/>
      <c r="AK705" s="62"/>
      <c r="AL705" s="62"/>
      <c r="AM705" s="51"/>
      <c r="AP705" s="39" t="str">
        <f t="shared" si="162"/>
        <v/>
      </c>
      <c r="AQ705" s="49" t="str">
        <f t="shared" si="169"/>
        <v/>
      </c>
      <c r="AR705" s="41">
        <f t="shared" ca="1" si="177"/>
        <v>256</v>
      </c>
      <c r="AS705" s="40">
        <f t="shared" ca="1" si="171"/>
        <v>1</v>
      </c>
      <c r="AT705" s="41">
        <f t="shared" ca="1" si="163"/>
        <v>0</v>
      </c>
      <c r="AU705" s="41">
        <f t="shared" ca="1" si="164"/>
        <v>0</v>
      </c>
      <c r="AV705" s="42">
        <f t="shared" ca="1" si="165"/>
        <v>1</v>
      </c>
      <c r="AW705" s="47" t="str">
        <f t="shared" si="166"/>
        <v/>
      </c>
      <c r="AX705" s="47" t="e">
        <f t="shared" si="167"/>
        <v>#VALUE!</v>
      </c>
      <c r="AY705" s="47">
        <f t="shared" si="179"/>
        <v>0</v>
      </c>
      <c r="AZ705" s="47">
        <f t="shared" si="180"/>
        <v>0</v>
      </c>
      <c r="BA705" s="47" t="e">
        <f t="shared" si="181"/>
        <v>#VALUE!</v>
      </c>
      <c r="BB705" s="47" t="e">
        <f t="shared" si="182"/>
        <v>#VALUE!</v>
      </c>
      <c r="BC705" s="47" t="e">
        <f t="shared" si="183"/>
        <v>#VALUE!</v>
      </c>
      <c r="BD705" s="47" t="e">
        <f>MATCH($AW705,NoteCommaRef!$B$4:$B$10,0)</f>
        <v>#N/A</v>
      </c>
      <c r="BE705" s="47">
        <f>MATCH($BG705,NoteCommaRef!$H$4:$H$1000,0)</f>
        <v>10</v>
      </c>
      <c r="BF705" s="47">
        <f>MATCH($BH705,NoteCommaRef!$H$4:$H$1000,0)</f>
        <v>10</v>
      </c>
      <c r="BG705" s="47">
        <f t="shared" si="172"/>
        <v>1</v>
      </c>
      <c r="BH705" s="47">
        <f t="shared" si="173"/>
        <v>1</v>
      </c>
      <c r="BI705" s="48">
        <f ca="1">IF(ISNA($BD705),1,OFFSET(NoteCommaRef!$E$3,$BD705,0))</f>
        <v>1</v>
      </c>
      <c r="BJ705" s="48">
        <f t="shared" si="174"/>
        <v>1</v>
      </c>
      <c r="BK705" s="48">
        <f t="shared" si="175"/>
        <v>1</v>
      </c>
      <c r="BL705" s="48">
        <f t="shared" si="176"/>
        <v>1</v>
      </c>
      <c r="BM705" s="48">
        <f ca="1">IF(ISNA($BE705),1,OFFSET(NoteCommaRef!$K$3,$BE705,0))</f>
        <v>1</v>
      </c>
      <c r="BN705" s="48">
        <f ca="1">IF(ISNA($BF705),1,OFFSET(NoteCommaRef!$K$3,$BF705,0))</f>
        <v>1</v>
      </c>
    </row>
    <row r="706" spans="3:66" x14ac:dyDescent="0.2">
      <c r="C706" s="1" t="str">
        <f t="shared" si="192"/>
        <v/>
      </c>
      <c r="D706" s="1" t="str">
        <f t="shared" si="193"/>
        <v/>
      </c>
      <c r="E706" s="1" t="str">
        <f t="shared" si="184"/>
        <v/>
      </c>
      <c r="F706" s="32" t="str">
        <f t="shared" si="185"/>
        <v/>
      </c>
      <c r="G706" s="1" t="str">
        <f t="shared" si="186"/>
        <v/>
      </c>
      <c r="H706" s="1" t="str">
        <f t="shared" si="187"/>
        <v/>
      </c>
      <c r="I706" s="1" t="str">
        <f t="shared" si="188"/>
        <v/>
      </c>
      <c r="J706" s="1" t="str">
        <f t="shared" si="189"/>
        <v/>
      </c>
      <c r="K706" s="1" t="str">
        <f t="shared" si="190"/>
        <v/>
      </c>
      <c r="L706" s="1" t="str">
        <f ca="1">IF(COUNTBLANK($D706),"",IF(COUNTBLANK($AG706),OFFSET(ChannelSetup!$E$4,0,$D706-1),$AG706))</f>
        <v/>
      </c>
      <c r="M706" s="1" t="str">
        <f t="shared" si="191"/>
        <v/>
      </c>
      <c r="O706" s="32">
        <f t="shared" si="178"/>
        <v>6</v>
      </c>
      <c r="P706" s="32">
        <f t="shared" si="178"/>
        <v>4</v>
      </c>
      <c r="Q706" s="32">
        <f t="shared" si="178"/>
        <v>2</v>
      </c>
      <c r="R706" s="32">
        <f t="shared" si="178"/>
        <v>2</v>
      </c>
      <c r="S706" s="32">
        <f t="shared" si="178"/>
        <v>2</v>
      </c>
      <c r="T706" s="32">
        <f t="shared" si="178"/>
        <v>2</v>
      </c>
      <c r="U706" s="32">
        <f t="shared" si="178"/>
        <v>2</v>
      </c>
      <c r="V706" s="32">
        <f t="shared" si="178"/>
        <v>4</v>
      </c>
      <c r="W706" s="32">
        <f t="shared" si="178"/>
        <v>2</v>
      </c>
      <c r="X706" s="32">
        <f t="shared" si="178"/>
        <v>2</v>
      </c>
      <c r="Y706" s="32">
        <f t="shared" si="178"/>
        <v>2</v>
      </c>
      <c r="Z706" s="32">
        <f t="shared" si="178"/>
        <v>2</v>
      </c>
      <c r="AB706" s="66"/>
      <c r="AC706" s="51"/>
      <c r="AD706" s="51"/>
      <c r="AE706" s="63"/>
      <c r="AF706" s="64"/>
      <c r="AG706" s="63"/>
      <c r="AH706" s="64"/>
      <c r="AI706" s="63"/>
      <c r="AJ706" s="64"/>
      <c r="AK706" s="62"/>
      <c r="AL706" s="62"/>
      <c r="AM706" s="51"/>
      <c r="AP706" s="39" t="str">
        <f t="shared" si="162"/>
        <v/>
      </c>
      <c r="AQ706" s="49" t="str">
        <f t="shared" si="169"/>
        <v/>
      </c>
      <c r="AR706" s="41">
        <f t="shared" ca="1" si="177"/>
        <v>256</v>
      </c>
      <c r="AS706" s="40">
        <f t="shared" ca="1" si="171"/>
        <v>1</v>
      </c>
      <c r="AT706" s="41">
        <f t="shared" ca="1" si="163"/>
        <v>0</v>
      </c>
      <c r="AU706" s="41">
        <f t="shared" ca="1" si="164"/>
        <v>0</v>
      </c>
      <c r="AV706" s="42">
        <f t="shared" ca="1" si="165"/>
        <v>1</v>
      </c>
      <c r="AW706" s="47" t="str">
        <f t="shared" si="166"/>
        <v/>
      </c>
      <c r="AX706" s="47" t="e">
        <f t="shared" si="167"/>
        <v>#VALUE!</v>
      </c>
      <c r="AY706" s="47">
        <f t="shared" si="179"/>
        <v>0</v>
      </c>
      <c r="AZ706" s="47">
        <f t="shared" si="180"/>
        <v>0</v>
      </c>
      <c r="BA706" s="47" t="e">
        <f t="shared" si="181"/>
        <v>#VALUE!</v>
      </c>
      <c r="BB706" s="47" t="e">
        <f t="shared" si="182"/>
        <v>#VALUE!</v>
      </c>
      <c r="BC706" s="47" t="e">
        <f t="shared" si="183"/>
        <v>#VALUE!</v>
      </c>
      <c r="BD706" s="47" t="e">
        <f>MATCH($AW706,NoteCommaRef!$B$4:$B$10,0)</f>
        <v>#N/A</v>
      </c>
      <c r="BE706" s="47">
        <f>MATCH($BG706,NoteCommaRef!$H$4:$H$1000,0)</f>
        <v>10</v>
      </c>
      <c r="BF706" s="47">
        <f>MATCH($BH706,NoteCommaRef!$H$4:$H$1000,0)</f>
        <v>10</v>
      </c>
      <c r="BG706" s="47">
        <f t="shared" si="172"/>
        <v>1</v>
      </c>
      <c r="BH706" s="47">
        <f t="shared" si="173"/>
        <v>1</v>
      </c>
      <c r="BI706" s="48">
        <f ca="1">IF(ISNA($BD706),1,OFFSET(NoteCommaRef!$E$3,$BD706,0))</f>
        <v>1</v>
      </c>
      <c r="BJ706" s="48">
        <f t="shared" si="174"/>
        <v>1</v>
      </c>
      <c r="BK706" s="48">
        <f t="shared" si="175"/>
        <v>1</v>
      </c>
      <c r="BL706" s="48">
        <f t="shared" si="176"/>
        <v>1</v>
      </c>
      <c r="BM706" s="48">
        <f ca="1">IF(ISNA($BE706),1,OFFSET(NoteCommaRef!$K$3,$BE706,0))</f>
        <v>1</v>
      </c>
      <c r="BN706" s="48">
        <f ca="1">IF(ISNA($BF706),1,OFFSET(NoteCommaRef!$K$3,$BF706,0))</f>
        <v>1</v>
      </c>
    </row>
    <row r="707" spans="3:66" x14ac:dyDescent="0.2">
      <c r="C707" s="1" t="str">
        <f t="shared" si="192"/>
        <v/>
      </c>
      <c r="D707" s="1" t="str">
        <f t="shared" si="193"/>
        <v/>
      </c>
      <c r="E707" s="1" t="str">
        <f t="shared" si="184"/>
        <v/>
      </c>
      <c r="F707" s="32" t="str">
        <f t="shared" si="185"/>
        <v/>
      </c>
      <c r="G707" s="1" t="str">
        <f t="shared" si="186"/>
        <v/>
      </c>
      <c r="H707" s="1" t="str">
        <f t="shared" si="187"/>
        <v/>
      </c>
      <c r="I707" s="1" t="str">
        <f t="shared" si="188"/>
        <v/>
      </c>
      <c r="J707" s="1" t="str">
        <f t="shared" si="189"/>
        <v/>
      </c>
      <c r="K707" s="1" t="str">
        <f t="shared" si="190"/>
        <v/>
      </c>
      <c r="L707" s="1" t="str">
        <f ca="1">IF(COUNTBLANK($D707),"",IF(COUNTBLANK($AG707),OFFSET(ChannelSetup!$E$4,0,$D707-1),$AG707))</f>
        <v/>
      </c>
      <c r="M707" s="1" t="str">
        <f t="shared" si="191"/>
        <v/>
      </c>
      <c r="O707" s="32">
        <f t="shared" ref="O707:Z722" si="194">O706+IF($D707=O$3,IF(COUNTBLANK($E707),0,$E707/$AD$2),0)</f>
        <v>6</v>
      </c>
      <c r="P707" s="32">
        <f t="shared" si="194"/>
        <v>4</v>
      </c>
      <c r="Q707" s="32">
        <f t="shared" si="194"/>
        <v>2</v>
      </c>
      <c r="R707" s="32">
        <f t="shared" si="194"/>
        <v>2</v>
      </c>
      <c r="S707" s="32">
        <f t="shared" si="194"/>
        <v>2</v>
      </c>
      <c r="T707" s="32">
        <f t="shared" si="194"/>
        <v>2</v>
      </c>
      <c r="U707" s="32">
        <f t="shared" si="194"/>
        <v>2</v>
      </c>
      <c r="V707" s="32">
        <f t="shared" si="194"/>
        <v>4</v>
      </c>
      <c r="W707" s="32">
        <f t="shared" si="194"/>
        <v>2</v>
      </c>
      <c r="X707" s="32">
        <f t="shared" si="194"/>
        <v>2</v>
      </c>
      <c r="Y707" s="32">
        <f t="shared" si="194"/>
        <v>2</v>
      </c>
      <c r="Z707" s="32">
        <f t="shared" si="194"/>
        <v>2</v>
      </c>
      <c r="AB707" s="66"/>
      <c r="AC707" s="51"/>
      <c r="AD707" s="51"/>
      <c r="AE707" s="63"/>
      <c r="AF707" s="64"/>
      <c r="AG707" s="63"/>
      <c r="AH707" s="64"/>
      <c r="AI707" s="63"/>
      <c r="AJ707" s="64"/>
      <c r="AK707" s="62"/>
      <c r="AL707" s="62"/>
      <c r="AM707" s="51"/>
      <c r="AP707" s="39" t="str">
        <f t="shared" si="162"/>
        <v/>
      </c>
      <c r="AQ707" s="49" t="str">
        <f t="shared" si="169"/>
        <v/>
      </c>
      <c r="AR707" s="41">
        <f t="shared" ca="1" si="177"/>
        <v>256</v>
      </c>
      <c r="AS707" s="40">
        <f t="shared" ca="1" si="171"/>
        <v>1</v>
      </c>
      <c r="AT707" s="41">
        <f t="shared" ca="1" si="163"/>
        <v>0</v>
      </c>
      <c r="AU707" s="41">
        <f t="shared" ca="1" si="164"/>
        <v>0</v>
      </c>
      <c r="AV707" s="42">
        <f t="shared" ca="1" si="165"/>
        <v>1</v>
      </c>
      <c r="AW707" s="47" t="str">
        <f t="shared" si="166"/>
        <v/>
      </c>
      <c r="AX707" s="47" t="e">
        <f t="shared" si="167"/>
        <v>#VALUE!</v>
      </c>
      <c r="AY707" s="47">
        <f t="shared" si="179"/>
        <v>0</v>
      </c>
      <c r="AZ707" s="47">
        <f t="shared" si="180"/>
        <v>0</v>
      </c>
      <c r="BA707" s="47" t="e">
        <f t="shared" si="181"/>
        <v>#VALUE!</v>
      </c>
      <c r="BB707" s="47" t="e">
        <f t="shared" si="182"/>
        <v>#VALUE!</v>
      </c>
      <c r="BC707" s="47" t="e">
        <f t="shared" si="183"/>
        <v>#VALUE!</v>
      </c>
      <c r="BD707" s="47" t="e">
        <f>MATCH($AW707,NoteCommaRef!$B$4:$B$10,0)</f>
        <v>#N/A</v>
      </c>
      <c r="BE707" s="47">
        <f>MATCH($BG707,NoteCommaRef!$H$4:$H$1000,0)</f>
        <v>10</v>
      </c>
      <c r="BF707" s="47">
        <f>MATCH($BH707,NoteCommaRef!$H$4:$H$1000,0)</f>
        <v>10</v>
      </c>
      <c r="BG707" s="47">
        <f t="shared" si="172"/>
        <v>1</v>
      </c>
      <c r="BH707" s="47">
        <f t="shared" si="173"/>
        <v>1</v>
      </c>
      <c r="BI707" s="48">
        <f ca="1">IF(ISNA($BD707),1,OFFSET(NoteCommaRef!$E$3,$BD707,0))</f>
        <v>1</v>
      </c>
      <c r="BJ707" s="48">
        <f t="shared" si="174"/>
        <v>1</v>
      </c>
      <c r="BK707" s="48">
        <f t="shared" si="175"/>
        <v>1</v>
      </c>
      <c r="BL707" s="48">
        <f t="shared" si="176"/>
        <v>1</v>
      </c>
      <c r="BM707" s="48">
        <f ca="1">IF(ISNA($BE707),1,OFFSET(NoteCommaRef!$K$3,$BE707,0))</f>
        <v>1</v>
      </c>
      <c r="BN707" s="48">
        <f ca="1">IF(ISNA($BF707),1,OFFSET(NoteCommaRef!$K$3,$BF707,0))</f>
        <v>1</v>
      </c>
    </row>
    <row r="708" spans="3:66" x14ac:dyDescent="0.2">
      <c r="C708" s="1" t="str">
        <f t="shared" si="192"/>
        <v/>
      </c>
      <c r="D708" s="1" t="str">
        <f t="shared" si="193"/>
        <v/>
      </c>
      <c r="E708" s="1" t="str">
        <f t="shared" si="184"/>
        <v/>
      </c>
      <c r="F708" s="32" t="str">
        <f t="shared" si="185"/>
        <v/>
      </c>
      <c r="G708" s="1" t="str">
        <f t="shared" si="186"/>
        <v/>
      </c>
      <c r="H708" s="1" t="str">
        <f t="shared" si="187"/>
        <v/>
      </c>
      <c r="I708" s="1" t="str">
        <f t="shared" si="188"/>
        <v/>
      </c>
      <c r="J708" s="1" t="str">
        <f t="shared" si="189"/>
        <v/>
      </c>
      <c r="K708" s="1" t="str">
        <f t="shared" si="190"/>
        <v/>
      </c>
      <c r="L708" s="1" t="str">
        <f ca="1">IF(COUNTBLANK($D708),"",IF(COUNTBLANK($AG708),OFFSET(ChannelSetup!$E$4,0,$D708-1),$AG708))</f>
        <v/>
      </c>
      <c r="M708" s="1" t="str">
        <f t="shared" si="191"/>
        <v/>
      </c>
      <c r="O708" s="32">
        <f t="shared" si="194"/>
        <v>6</v>
      </c>
      <c r="P708" s="32">
        <f t="shared" si="194"/>
        <v>4</v>
      </c>
      <c r="Q708" s="32">
        <f t="shared" si="194"/>
        <v>2</v>
      </c>
      <c r="R708" s="32">
        <f t="shared" si="194"/>
        <v>2</v>
      </c>
      <c r="S708" s="32">
        <f t="shared" si="194"/>
        <v>2</v>
      </c>
      <c r="T708" s="32">
        <f t="shared" si="194"/>
        <v>2</v>
      </c>
      <c r="U708" s="32">
        <f t="shared" si="194"/>
        <v>2</v>
      </c>
      <c r="V708" s="32">
        <f t="shared" si="194"/>
        <v>4</v>
      </c>
      <c r="W708" s="32">
        <f t="shared" si="194"/>
        <v>2</v>
      </c>
      <c r="X708" s="32">
        <f t="shared" si="194"/>
        <v>2</v>
      </c>
      <c r="Y708" s="32">
        <f t="shared" si="194"/>
        <v>2</v>
      </c>
      <c r="Z708" s="32">
        <f t="shared" si="194"/>
        <v>2</v>
      </c>
      <c r="AB708" s="66"/>
      <c r="AC708" s="51"/>
      <c r="AD708" s="51"/>
      <c r="AE708" s="63"/>
      <c r="AF708" s="64"/>
      <c r="AG708" s="63"/>
      <c r="AH708" s="64"/>
      <c r="AI708" s="63"/>
      <c r="AJ708" s="64"/>
      <c r="AK708" s="62"/>
      <c r="AL708" s="62"/>
      <c r="AM708" s="51"/>
      <c r="AP708" s="39" t="str">
        <f t="shared" si="162"/>
        <v/>
      </c>
      <c r="AQ708" s="49" t="str">
        <f t="shared" si="169"/>
        <v/>
      </c>
      <c r="AR708" s="41">
        <f t="shared" ca="1" si="177"/>
        <v>256</v>
      </c>
      <c r="AS708" s="40">
        <f t="shared" ca="1" si="171"/>
        <v>1</v>
      </c>
      <c r="AT708" s="41">
        <f t="shared" ca="1" si="163"/>
        <v>0</v>
      </c>
      <c r="AU708" s="41">
        <f t="shared" ca="1" si="164"/>
        <v>0</v>
      </c>
      <c r="AV708" s="42">
        <f t="shared" ca="1" si="165"/>
        <v>1</v>
      </c>
      <c r="AW708" s="47" t="str">
        <f t="shared" si="166"/>
        <v/>
      </c>
      <c r="AX708" s="47" t="e">
        <f t="shared" si="167"/>
        <v>#VALUE!</v>
      </c>
      <c r="AY708" s="47">
        <f t="shared" si="179"/>
        <v>0</v>
      </c>
      <c r="AZ708" s="47">
        <f t="shared" si="180"/>
        <v>0</v>
      </c>
      <c r="BA708" s="47" t="e">
        <f t="shared" si="181"/>
        <v>#VALUE!</v>
      </c>
      <c r="BB708" s="47" t="e">
        <f t="shared" si="182"/>
        <v>#VALUE!</v>
      </c>
      <c r="BC708" s="47" t="e">
        <f t="shared" si="183"/>
        <v>#VALUE!</v>
      </c>
      <c r="BD708" s="47" t="e">
        <f>MATCH($AW708,NoteCommaRef!$B$4:$B$10,0)</f>
        <v>#N/A</v>
      </c>
      <c r="BE708" s="47">
        <f>MATCH($BG708,NoteCommaRef!$H$4:$H$1000,0)</f>
        <v>10</v>
      </c>
      <c r="BF708" s="47">
        <f>MATCH($BH708,NoteCommaRef!$H$4:$H$1000,0)</f>
        <v>10</v>
      </c>
      <c r="BG708" s="47">
        <f t="shared" si="172"/>
        <v>1</v>
      </c>
      <c r="BH708" s="47">
        <f t="shared" si="173"/>
        <v>1</v>
      </c>
      <c r="BI708" s="48">
        <f ca="1">IF(ISNA($BD708),1,OFFSET(NoteCommaRef!$E$3,$BD708,0))</f>
        <v>1</v>
      </c>
      <c r="BJ708" s="48">
        <f t="shared" si="174"/>
        <v>1</v>
      </c>
      <c r="BK708" s="48">
        <f t="shared" si="175"/>
        <v>1</v>
      </c>
      <c r="BL708" s="48">
        <f t="shared" si="176"/>
        <v>1</v>
      </c>
      <c r="BM708" s="48">
        <f ca="1">IF(ISNA($BE708),1,OFFSET(NoteCommaRef!$K$3,$BE708,0))</f>
        <v>1</v>
      </c>
      <c r="BN708" s="48">
        <f ca="1">IF(ISNA($BF708),1,OFFSET(NoteCommaRef!$K$3,$BF708,0))</f>
        <v>1</v>
      </c>
    </row>
    <row r="709" spans="3:66" x14ac:dyDescent="0.2">
      <c r="C709" s="1" t="str">
        <f t="shared" si="192"/>
        <v/>
      </c>
      <c r="D709" s="1" t="str">
        <f t="shared" si="193"/>
        <v/>
      </c>
      <c r="E709" s="1" t="str">
        <f t="shared" si="184"/>
        <v/>
      </c>
      <c r="F709" s="32" t="str">
        <f t="shared" si="185"/>
        <v/>
      </c>
      <c r="G709" s="1" t="str">
        <f t="shared" si="186"/>
        <v/>
      </c>
      <c r="H709" s="1" t="str">
        <f t="shared" si="187"/>
        <v/>
      </c>
      <c r="I709" s="1" t="str">
        <f t="shared" si="188"/>
        <v/>
      </c>
      <c r="J709" s="1" t="str">
        <f t="shared" si="189"/>
        <v/>
      </c>
      <c r="K709" s="1" t="str">
        <f t="shared" si="190"/>
        <v/>
      </c>
      <c r="L709" s="1" t="str">
        <f ca="1">IF(COUNTBLANK($D709),"",IF(COUNTBLANK($AG709),OFFSET(ChannelSetup!$E$4,0,$D709-1),$AG709))</f>
        <v/>
      </c>
      <c r="M709" s="1" t="str">
        <f t="shared" si="191"/>
        <v/>
      </c>
      <c r="O709" s="32">
        <f t="shared" si="194"/>
        <v>6</v>
      </c>
      <c r="P709" s="32">
        <f t="shared" si="194"/>
        <v>4</v>
      </c>
      <c r="Q709" s="32">
        <f t="shared" si="194"/>
        <v>2</v>
      </c>
      <c r="R709" s="32">
        <f t="shared" si="194"/>
        <v>2</v>
      </c>
      <c r="S709" s="32">
        <f t="shared" si="194"/>
        <v>2</v>
      </c>
      <c r="T709" s="32">
        <f t="shared" si="194"/>
        <v>2</v>
      </c>
      <c r="U709" s="32">
        <f t="shared" si="194"/>
        <v>2</v>
      </c>
      <c r="V709" s="32">
        <f t="shared" si="194"/>
        <v>4</v>
      </c>
      <c r="W709" s="32">
        <f t="shared" si="194"/>
        <v>2</v>
      </c>
      <c r="X709" s="32">
        <f t="shared" si="194"/>
        <v>2</v>
      </c>
      <c r="Y709" s="32">
        <f t="shared" si="194"/>
        <v>2</v>
      </c>
      <c r="Z709" s="32">
        <f t="shared" si="194"/>
        <v>2</v>
      </c>
      <c r="AB709" s="66"/>
      <c r="AC709" s="51"/>
      <c r="AD709" s="51"/>
      <c r="AE709" s="63"/>
      <c r="AF709" s="64"/>
      <c r="AG709" s="63"/>
      <c r="AH709" s="64"/>
      <c r="AI709" s="63"/>
      <c r="AJ709" s="64"/>
      <c r="AK709" s="62"/>
      <c r="AL709" s="62"/>
      <c r="AM709" s="51"/>
      <c r="AP709" s="39" t="str">
        <f t="shared" si="162"/>
        <v/>
      </c>
      <c r="AQ709" s="49" t="str">
        <f t="shared" si="169"/>
        <v/>
      </c>
      <c r="AR709" s="41">
        <f t="shared" ca="1" si="177"/>
        <v>256</v>
      </c>
      <c r="AS709" s="40">
        <f t="shared" ca="1" si="171"/>
        <v>1</v>
      </c>
      <c r="AT709" s="41">
        <f t="shared" ca="1" si="163"/>
        <v>0</v>
      </c>
      <c r="AU709" s="41">
        <f t="shared" ca="1" si="164"/>
        <v>0</v>
      </c>
      <c r="AV709" s="42">
        <f t="shared" ca="1" si="165"/>
        <v>1</v>
      </c>
      <c r="AW709" s="47" t="str">
        <f t="shared" si="166"/>
        <v/>
      </c>
      <c r="AX709" s="47" t="e">
        <f t="shared" si="167"/>
        <v>#VALUE!</v>
      </c>
      <c r="AY709" s="47">
        <f t="shared" si="179"/>
        <v>0</v>
      </c>
      <c r="AZ709" s="47">
        <f t="shared" si="180"/>
        <v>0</v>
      </c>
      <c r="BA709" s="47" t="e">
        <f t="shared" si="181"/>
        <v>#VALUE!</v>
      </c>
      <c r="BB709" s="47" t="e">
        <f t="shared" si="182"/>
        <v>#VALUE!</v>
      </c>
      <c r="BC709" s="47" t="e">
        <f t="shared" si="183"/>
        <v>#VALUE!</v>
      </c>
      <c r="BD709" s="47" t="e">
        <f>MATCH($AW709,NoteCommaRef!$B$4:$B$10,0)</f>
        <v>#N/A</v>
      </c>
      <c r="BE709" s="47">
        <f>MATCH($BG709,NoteCommaRef!$H$4:$H$1000,0)</f>
        <v>10</v>
      </c>
      <c r="BF709" s="47">
        <f>MATCH($BH709,NoteCommaRef!$H$4:$H$1000,0)</f>
        <v>10</v>
      </c>
      <c r="BG709" s="47">
        <f t="shared" si="172"/>
        <v>1</v>
      </c>
      <c r="BH709" s="47">
        <f t="shared" si="173"/>
        <v>1</v>
      </c>
      <c r="BI709" s="48">
        <f ca="1">IF(ISNA($BD709),1,OFFSET(NoteCommaRef!$E$3,$BD709,0))</f>
        <v>1</v>
      </c>
      <c r="BJ709" s="48">
        <f t="shared" si="174"/>
        <v>1</v>
      </c>
      <c r="BK709" s="48">
        <f t="shared" si="175"/>
        <v>1</v>
      </c>
      <c r="BL709" s="48">
        <f t="shared" si="176"/>
        <v>1</v>
      </c>
      <c r="BM709" s="48">
        <f ca="1">IF(ISNA($BE709),1,OFFSET(NoteCommaRef!$K$3,$BE709,0))</f>
        <v>1</v>
      </c>
      <c r="BN709" s="48">
        <f ca="1">IF(ISNA($BF709),1,OFFSET(NoteCommaRef!$K$3,$BF709,0))</f>
        <v>1</v>
      </c>
    </row>
    <row r="710" spans="3:66" x14ac:dyDescent="0.2">
      <c r="C710" s="1" t="str">
        <f t="shared" si="192"/>
        <v/>
      </c>
      <c r="D710" s="1" t="str">
        <f t="shared" si="193"/>
        <v/>
      </c>
      <c r="E710" s="1" t="str">
        <f t="shared" si="184"/>
        <v/>
      </c>
      <c r="F710" s="32" t="str">
        <f t="shared" si="185"/>
        <v/>
      </c>
      <c r="G710" s="1" t="str">
        <f t="shared" si="186"/>
        <v/>
      </c>
      <c r="H710" s="1" t="str">
        <f t="shared" si="187"/>
        <v/>
      </c>
      <c r="I710" s="1" t="str">
        <f t="shared" si="188"/>
        <v/>
      </c>
      <c r="J710" s="1" t="str">
        <f t="shared" si="189"/>
        <v/>
      </c>
      <c r="K710" s="1" t="str">
        <f t="shared" si="190"/>
        <v/>
      </c>
      <c r="L710" s="1" t="str">
        <f ca="1">IF(COUNTBLANK($D710),"",IF(COUNTBLANK($AG710),OFFSET(ChannelSetup!$E$4,0,$D710-1),$AG710))</f>
        <v/>
      </c>
      <c r="M710" s="1" t="str">
        <f t="shared" si="191"/>
        <v/>
      </c>
      <c r="O710" s="32">
        <f t="shared" si="194"/>
        <v>6</v>
      </c>
      <c r="P710" s="32">
        <f t="shared" si="194"/>
        <v>4</v>
      </c>
      <c r="Q710" s="32">
        <f t="shared" si="194"/>
        <v>2</v>
      </c>
      <c r="R710" s="32">
        <f t="shared" si="194"/>
        <v>2</v>
      </c>
      <c r="S710" s="32">
        <f t="shared" si="194"/>
        <v>2</v>
      </c>
      <c r="T710" s="32">
        <f t="shared" si="194"/>
        <v>2</v>
      </c>
      <c r="U710" s="32">
        <f t="shared" si="194"/>
        <v>2</v>
      </c>
      <c r="V710" s="32">
        <f t="shared" si="194"/>
        <v>4</v>
      </c>
      <c r="W710" s="32">
        <f t="shared" si="194"/>
        <v>2</v>
      </c>
      <c r="X710" s="32">
        <f t="shared" si="194"/>
        <v>2</v>
      </c>
      <c r="Y710" s="32">
        <f t="shared" si="194"/>
        <v>2</v>
      </c>
      <c r="Z710" s="32">
        <f t="shared" si="194"/>
        <v>2</v>
      </c>
      <c r="AB710" s="66"/>
      <c r="AC710" s="51"/>
      <c r="AD710" s="51"/>
      <c r="AE710" s="63"/>
      <c r="AF710" s="64"/>
      <c r="AG710" s="63"/>
      <c r="AH710" s="64"/>
      <c r="AI710" s="63"/>
      <c r="AJ710" s="64"/>
      <c r="AK710" s="62"/>
      <c r="AL710" s="62"/>
      <c r="AM710" s="51"/>
      <c r="AP710" s="39" t="str">
        <f t="shared" si="162"/>
        <v/>
      </c>
      <c r="AQ710" s="49" t="str">
        <f t="shared" si="169"/>
        <v/>
      </c>
      <c r="AR710" s="41">
        <f t="shared" ca="1" si="177"/>
        <v>256</v>
      </c>
      <c r="AS710" s="40">
        <f t="shared" ca="1" si="171"/>
        <v>1</v>
      </c>
      <c r="AT710" s="41">
        <f t="shared" ca="1" si="163"/>
        <v>0</v>
      </c>
      <c r="AU710" s="41">
        <f t="shared" ca="1" si="164"/>
        <v>0</v>
      </c>
      <c r="AV710" s="42">
        <f t="shared" ca="1" si="165"/>
        <v>1</v>
      </c>
      <c r="AW710" s="47" t="str">
        <f t="shared" si="166"/>
        <v/>
      </c>
      <c r="AX710" s="47" t="e">
        <f t="shared" si="167"/>
        <v>#VALUE!</v>
      </c>
      <c r="AY710" s="47">
        <f t="shared" si="179"/>
        <v>0</v>
      </c>
      <c r="AZ710" s="47">
        <f t="shared" si="180"/>
        <v>0</v>
      </c>
      <c r="BA710" s="47" t="e">
        <f t="shared" si="181"/>
        <v>#VALUE!</v>
      </c>
      <c r="BB710" s="47" t="e">
        <f t="shared" si="182"/>
        <v>#VALUE!</v>
      </c>
      <c r="BC710" s="47" t="e">
        <f t="shared" si="183"/>
        <v>#VALUE!</v>
      </c>
      <c r="BD710" s="47" t="e">
        <f>MATCH($AW710,NoteCommaRef!$B$4:$B$10,0)</f>
        <v>#N/A</v>
      </c>
      <c r="BE710" s="47">
        <f>MATCH($BG710,NoteCommaRef!$H$4:$H$1000,0)</f>
        <v>10</v>
      </c>
      <c r="BF710" s="47">
        <f>MATCH($BH710,NoteCommaRef!$H$4:$H$1000,0)</f>
        <v>10</v>
      </c>
      <c r="BG710" s="47">
        <f t="shared" si="172"/>
        <v>1</v>
      </c>
      <c r="BH710" s="47">
        <f t="shared" si="173"/>
        <v>1</v>
      </c>
      <c r="BI710" s="48">
        <f ca="1">IF(ISNA($BD710),1,OFFSET(NoteCommaRef!$E$3,$BD710,0))</f>
        <v>1</v>
      </c>
      <c r="BJ710" s="48">
        <f t="shared" si="174"/>
        <v>1</v>
      </c>
      <c r="BK710" s="48">
        <f t="shared" si="175"/>
        <v>1</v>
      </c>
      <c r="BL710" s="48">
        <f t="shared" si="176"/>
        <v>1</v>
      </c>
      <c r="BM710" s="48">
        <f ca="1">IF(ISNA($BE710),1,OFFSET(NoteCommaRef!$K$3,$BE710,0))</f>
        <v>1</v>
      </c>
      <c r="BN710" s="48">
        <f ca="1">IF(ISNA($BF710),1,OFFSET(NoteCommaRef!$K$3,$BF710,0))</f>
        <v>1</v>
      </c>
    </row>
    <row r="711" spans="3:66" x14ac:dyDescent="0.2">
      <c r="C711" s="1" t="str">
        <f t="shared" si="192"/>
        <v/>
      </c>
      <c r="D711" s="1" t="str">
        <f t="shared" si="193"/>
        <v/>
      </c>
      <c r="E711" s="1" t="str">
        <f t="shared" si="184"/>
        <v/>
      </c>
      <c r="F711" s="32" t="str">
        <f t="shared" si="185"/>
        <v/>
      </c>
      <c r="G711" s="1" t="str">
        <f t="shared" si="186"/>
        <v/>
      </c>
      <c r="H711" s="1" t="str">
        <f t="shared" si="187"/>
        <v/>
      </c>
      <c r="I711" s="1" t="str">
        <f t="shared" si="188"/>
        <v/>
      </c>
      <c r="J711" s="1" t="str">
        <f t="shared" si="189"/>
        <v/>
      </c>
      <c r="K711" s="1" t="str">
        <f t="shared" si="190"/>
        <v/>
      </c>
      <c r="L711" s="1" t="str">
        <f ca="1">IF(COUNTBLANK($D711),"",IF(COUNTBLANK($AG711),OFFSET(ChannelSetup!$E$4,0,$D711-1),$AG711))</f>
        <v/>
      </c>
      <c r="M711" s="1" t="str">
        <f t="shared" si="191"/>
        <v/>
      </c>
      <c r="O711" s="32">
        <f t="shared" si="194"/>
        <v>6</v>
      </c>
      <c r="P711" s="32">
        <f t="shared" si="194"/>
        <v>4</v>
      </c>
      <c r="Q711" s="32">
        <f t="shared" si="194"/>
        <v>2</v>
      </c>
      <c r="R711" s="32">
        <f t="shared" si="194"/>
        <v>2</v>
      </c>
      <c r="S711" s="32">
        <f t="shared" si="194"/>
        <v>2</v>
      </c>
      <c r="T711" s="32">
        <f t="shared" si="194"/>
        <v>2</v>
      </c>
      <c r="U711" s="32">
        <f t="shared" si="194"/>
        <v>2</v>
      </c>
      <c r="V711" s="32">
        <f t="shared" si="194"/>
        <v>4</v>
      </c>
      <c r="W711" s="32">
        <f t="shared" si="194"/>
        <v>2</v>
      </c>
      <c r="X711" s="32">
        <f t="shared" si="194"/>
        <v>2</v>
      </c>
      <c r="Y711" s="32">
        <f t="shared" si="194"/>
        <v>2</v>
      </c>
      <c r="Z711" s="32">
        <f t="shared" si="194"/>
        <v>2</v>
      </c>
      <c r="AB711" s="66"/>
      <c r="AC711" s="51"/>
      <c r="AD711" s="51"/>
      <c r="AE711" s="63"/>
      <c r="AF711" s="64"/>
      <c r="AG711" s="63"/>
      <c r="AH711" s="64"/>
      <c r="AI711" s="63"/>
      <c r="AJ711" s="64"/>
      <c r="AK711" s="62"/>
      <c r="AL711" s="62"/>
      <c r="AM711" s="51"/>
      <c r="AP711" s="39" t="str">
        <f t="shared" si="162"/>
        <v/>
      </c>
      <c r="AQ711" s="49" t="str">
        <f t="shared" si="169"/>
        <v/>
      </c>
      <c r="AR711" s="41">
        <f t="shared" ca="1" si="177"/>
        <v>256</v>
      </c>
      <c r="AS711" s="40">
        <f t="shared" ca="1" si="171"/>
        <v>1</v>
      </c>
      <c r="AT711" s="41">
        <f t="shared" ca="1" si="163"/>
        <v>0</v>
      </c>
      <c r="AU711" s="41">
        <f t="shared" ca="1" si="164"/>
        <v>0</v>
      </c>
      <c r="AV711" s="42">
        <f t="shared" ca="1" si="165"/>
        <v>1</v>
      </c>
      <c r="AW711" s="47" t="str">
        <f t="shared" si="166"/>
        <v/>
      </c>
      <c r="AX711" s="47" t="e">
        <f t="shared" si="167"/>
        <v>#VALUE!</v>
      </c>
      <c r="AY711" s="47">
        <f t="shared" si="179"/>
        <v>0</v>
      </c>
      <c r="AZ711" s="47">
        <f t="shared" si="180"/>
        <v>0</v>
      </c>
      <c r="BA711" s="47" t="e">
        <f t="shared" si="181"/>
        <v>#VALUE!</v>
      </c>
      <c r="BB711" s="47" t="e">
        <f t="shared" si="182"/>
        <v>#VALUE!</v>
      </c>
      <c r="BC711" s="47" t="e">
        <f t="shared" si="183"/>
        <v>#VALUE!</v>
      </c>
      <c r="BD711" s="47" t="e">
        <f>MATCH($AW711,NoteCommaRef!$B$4:$B$10,0)</f>
        <v>#N/A</v>
      </c>
      <c r="BE711" s="47">
        <f>MATCH($BG711,NoteCommaRef!$H$4:$H$1000,0)</f>
        <v>10</v>
      </c>
      <c r="BF711" s="47">
        <f>MATCH($BH711,NoteCommaRef!$H$4:$H$1000,0)</f>
        <v>10</v>
      </c>
      <c r="BG711" s="47">
        <f t="shared" si="172"/>
        <v>1</v>
      </c>
      <c r="BH711" s="47">
        <f t="shared" si="173"/>
        <v>1</v>
      </c>
      <c r="BI711" s="48">
        <f ca="1">IF(ISNA($BD711),1,OFFSET(NoteCommaRef!$E$3,$BD711,0))</f>
        <v>1</v>
      </c>
      <c r="BJ711" s="48">
        <f t="shared" si="174"/>
        <v>1</v>
      </c>
      <c r="BK711" s="48">
        <f t="shared" si="175"/>
        <v>1</v>
      </c>
      <c r="BL711" s="48">
        <f t="shared" si="176"/>
        <v>1</v>
      </c>
      <c r="BM711" s="48">
        <f ca="1">IF(ISNA($BE711),1,OFFSET(NoteCommaRef!$K$3,$BE711,0))</f>
        <v>1</v>
      </c>
      <c r="BN711" s="48">
        <f ca="1">IF(ISNA($BF711),1,OFFSET(NoteCommaRef!$K$3,$BF711,0))</f>
        <v>1</v>
      </c>
    </row>
    <row r="712" spans="3:66" x14ac:dyDescent="0.2">
      <c r="C712" s="1" t="str">
        <f t="shared" si="192"/>
        <v/>
      </c>
      <c r="D712" s="1" t="str">
        <f t="shared" si="193"/>
        <v/>
      </c>
      <c r="E712" s="1" t="str">
        <f t="shared" si="184"/>
        <v/>
      </c>
      <c r="F712" s="32" t="str">
        <f t="shared" si="185"/>
        <v/>
      </c>
      <c r="G712" s="1" t="str">
        <f t="shared" si="186"/>
        <v/>
      </c>
      <c r="H712" s="1" t="str">
        <f t="shared" si="187"/>
        <v/>
      </c>
      <c r="I712" s="1" t="str">
        <f t="shared" si="188"/>
        <v/>
      </c>
      <c r="J712" s="1" t="str">
        <f t="shared" si="189"/>
        <v/>
      </c>
      <c r="K712" s="1" t="str">
        <f t="shared" si="190"/>
        <v/>
      </c>
      <c r="L712" s="1" t="str">
        <f ca="1">IF(COUNTBLANK($D712),"",IF(COUNTBLANK($AG712),OFFSET(ChannelSetup!$E$4,0,$D712-1),$AG712))</f>
        <v/>
      </c>
      <c r="M712" s="1" t="str">
        <f t="shared" si="191"/>
        <v/>
      </c>
      <c r="O712" s="32">
        <f t="shared" si="194"/>
        <v>6</v>
      </c>
      <c r="P712" s="32">
        <f t="shared" si="194"/>
        <v>4</v>
      </c>
      <c r="Q712" s="32">
        <f t="shared" si="194"/>
        <v>2</v>
      </c>
      <c r="R712" s="32">
        <f t="shared" si="194"/>
        <v>2</v>
      </c>
      <c r="S712" s="32">
        <f t="shared" si="194"/>
        <v>2</v>
      </c>
      <c r="T712" s="32">
        <f t="shared" si="194"/>
        <v>2</v>
      </c>
      <c r="U712" s="32">
        <f t="shared" si="194"/>
        <v>2</v>
      </c>
      <c r="V712" s="32">
        <f t="shared" si="194"/>
        <v>4</v>
      </c>
      <c r="W712" s="32">
        <f t="shared" si="194"/>
        <v>2</v>
      </c>
      <c r="X712" s="32">
        <f t="shared" si="194"/>
        <v>2</v>
      </c>
      <c r="Y712" s="32">
        <f t="shared" si="194"/>
        <v>2</v>
      </c>
      <c r="Z712" s="32">
        <f t="shared" si="194"/>
        <v>2</v>
      </c>
      <c r="AB712" s="66"/>
      <c r="AC712" s="51"/>
      <c r="AD712" s="51"/>
      <c r="AE712" s="63"/>
      <c r="AF712" s="64"/>
      <c r="AG712" s="63"/>
      <c r="AH712" s="64"/>
      <c r="AI712" s="63"/>
      <c r="AJ712" s="64"/>
      <c r="AK712" s="62"/>
      <c r="AL712" s="62"/>
      <c r="AM712" s="51"/>
      <c r="AP712" s="39" t="str">
        <f t="shared" si="162"/>
        <v/>
      </c>
      <c r="AQ712" s="49" t="str">
        <f t="shared" si="169"/>
        <v/>
      </c>
      <c r="AR712" s="41">
        <f t="shared" ca="1" si="177"/>
        <v>256</v>
      </c>
      <c r="AS712" s="40">
        <f t="shared" ca="1" si="171"/>
        <v>1</v>
      </c>
      <c r="AT712" s="41">
        <f t="shared" ca="1" si="163"/>
        <v>0</v>
      </c>
      <c r="AU712" s="41">
        <f t="shared" ca="1" si="164"/>
        <v>0</v>
      </c>
      <c r="AV712" s="42">
        <f t="shared" ca="1" si="165"/>
        <v>1</v>
      </c>
      <c r="AW712" s="47" t="str">
        <f t="shared" si="166"/>
        <v/>
      </c>
      <c r="AX712" s="47" t="e">
        <f t="shared" si="167"/>
        <v>#VALUE!</v>
      </c>
      <c r="AY712" s="47">
        <f t="shared" si="179"/>
        <v>0</v>
      </c>
      <c r="AZ712" s="47">
        <f t="shared" si="180"/>
        <v>0</v>
      </c>
      <c r="BA712" s="47" t="e">
        <f t="shared" si="181"/>
        <v>#VALUE!</v>
      </c>
      <c r="BB712" s="47" t="e">
        <f t="shared" si="182"/>
        <v>#VALUE!</v>
      </c>
      <c r="BC712" s="47" t="e">
        <f t="shared" si="183"/>
        <v>#VALUE!</v>
      </c>
      <c r="BD712" s="47" t="e">
        <f>MATCH($AW712,NoteCommaRef!$B$4:$B$10,0)</f>
        <v>#N/A</v>
      </c>
      <c r="BE712" s="47">
        <f>MATCH($BG712,NoteCommaRef!$H$4:$H$1000,0)</f>
        <v>10</v>
      </c>
      <c r="BF712" s="47">
        <f>MATCH($BH712,NoteCommaRef!$H$4:$H$1000,0)</f>
        <v>10</v>
      </c>
      <c r="BG712" s="47">
        <f t="shared" si="172"/>
        <v>1</v>
      </c>
      <c r="BH712" s="47">
        <f t="shared" si="173"/>
        <v>1</v>
      </c>
      <c r="BI712" s="48">
        <f ca="1">IF(ISNA($BD712),1,OFFSET(NoteCommaRef!$E$3,$BD712,0))</f>
        <v>1</v>
      </c>
      <c r="BJ712" s="48">
        <f t="shared" si="174"/>
        <v>1</v>
      </c>
      <c r="BK712" s="48">
        <f t="shared" si="175"/>
        <v>1</v>
      </c>
      <c r="BL712" s="48">
        <f t="shared" si="176"/>
        <v>1</v>
      </c>
      <c r="BM712" s="48">
        <f ca="1">IF(ISNA($BE712),1,OFFSET(NoteCommaRef!$K$3,$BE712,0))</f>
        <v>1</v>
      </c>
      <c r="BN712" s="48">
        <f ca="1">IF(ISNA($BF712),1,OFFSET(NoteCommaRef!$K$3,$BF712,0))</f>
        <v>1</v>
      </c>
    </row>
    <row r="713" spans="3:66" x14ac:dyDescent="0.2">
      <c r="C713" s="1" t="str">
        <f t="shared" si="192"/>
        <v/>
      </c>
      <c r="D713" s="1" t="str">
        <f t="shared" si="193"/>
        <v/>
      </c>
      <c r="E713" s="1" t="str">
        <f t="shared" si="184"/>
        <v/>
      </c>
      <c r="F713" s="32" t="str">
        <f t="shared" si="185"/>
        <v/>
      </c>
      <c r="G713" s="1" t="str">
        <f t="shared" si="186"/>
        <v/>
      </c>
      <c r="H713" s="1" t="str">
        <f t="shared" si="187"/>
        <v/>
      </c>
      <c r="I713" s="1" t="str">
        <f t="shared" si="188"/>
        <v/>
      </c>
      <c r="J713" s="1" t="str">
        <f t="shared" si="189"/>
        <v/>
      </c>
      <c r="K713" s="1" t="str">
        <f t="shared" si="190"/>
        <v/>
      </c>
      <c r="L713" s="1" t="str">
        <f ca="1">IF(COUNTBLANK($D713),"",IF(COUNTBLANK($AG713),OFFSET(ChannelSetup!$E$4,0,$D713-1),$AG713))</f>
        <v/>
      </c>
      <c r="M713" s="1" t="str">
        <f t="shared" si="191"/>
        <v/>
      </c>
      <c r="O713" s="32">
        <f t="shared" si="194"/>
        <v>6</v>
      </c>
      <c r="P713" s="32">
        <f t="shared" si="194"/>
        <v>4</v>
      </c>
      <c r="Q713" s="32">
        <f t="shared" si="194"/>
        <v>2</v>
      </c>
      <c r="R713" s="32">
        <f t="shared" si="194"/>
        <v>2</v>
      </c>
      <c r="S713" s="32">
        <f t="shared" si="194"/>
        <v>2</v>
      </c>
      <c r="T713" s="32">
        <f t="shared" si="194"/>
        <v>2</v>
      </c>
      <c r="U713" s="32">
        <f t="shared" si="194"/>
        <v>2</v>
      </c>
      <c r="V713" s="32">
        <f t="shared" si="194"/>
        <v>4</v>
      </c>
      <c r="W713" s="32">
        <f t="shared" si="194"/>
        <v>2</v>
      </c>
      <c r="X713" s="32">
        <f t="shared" si="194"/>
        <v>2</v>
      </c>
      <c r="Y713" s="32">
        <f t="shared" si="194"/>
        <v>2</v>
      </c>
      <c r="Z713" s="32">
        <f t="shared" si="194"/>
        <v>2</v>
      </c>
      <c r="AB713" s="66"/>
      <c r="AC713" s="51"/>
      <c r="AD713" s="51"/>
      <c r="AE713" s="63"/>
      <c r="AF713" s="64"/>
      <c r="AG713" s="63"/>
      <c r="AH713" s="64"/>
      <c r="AI713" s="63"/>
      <c r="AJ713" s="64"/>
      <c r="AK713" s="62"/>
      <c r="AL713" s="62"/>
      <c r="AM713" s="51"/>
      <c r="AP713" s="39" t="str">
        <f t="shared" si="162"/>
        <v/>
      </c>
      <c r="AQ713" s="49" t="str">
        <f t="shared" si="169"/>
        <v/>
      </c>
      <c r="AR713" s="41">
        <f t="shared" ca="1" si="177"/>
        <v>256</v>
      </c>
      <c r="AS713" s="40">
        <f t="shared" ca="1" si="171"/>
        <v>1</v>
      </c>
      <c r="AT713" s="41">
        <f t="shared" ca="1" si="163"/>
        <v>0</v>
      </c>
      <c r="AU713" s="41">
        <f t="shared" ca="1" si="164"/>
        <v>0</v>
      </c>
      <c r="AV713" s="42">
        <f t="shared" ca="1" si="165"/>
        <v>1</v>
      </c>
      <c r="AW713" s="47" t="str">
        <f t="shared" si="166"/>
        <v/>
      </c>
      <c r="AX713" s="47" t="e">
        <f t="shared" si="167"/>
        <v>#VALUE!</v>
      </c>
      <c r="AY713" s="47">
        <f t="shared" si="179"/>
        <v>0</v>
      </c>
      <c r="AZ713" s="47">
        <f t="shared" si="180"/>
        <v>0</v>
      </c>
      <c r="BA713" s="47" t="e">
        <f t="shared" si="181"/>
        <v>#VALUE!</v>
      </c>
      <c r="BB713" s="47" t="e">
        <f t="shared" si="182"/>
        <v>#VALUE!</v>
      </c>
      <c r="BC713" s="47" t="e">
        <f t="shared" si="183"/>
        <v>#VALUE!</v>
      </c>
      <c r="BD713" s="47" t="e">
        <f>MATCH($AW713,NoteCommaRef!$B$4:$B$10,0)</f>
        <v>#N/A</v>
      </c>
      <c r="BE713" s="47">
        <f>MATCH($BG713,NoteCommaRef!$H$4:$H$1000,0)</f>
        <v>10</v>
      </c>
      <c r="BF713" s="47">
        <f>MATCH($BH713,NoteCommaRef!$H$4:$H$1000,0)</f>
        <v>10</v>
      </c>
      <c r="BG713" s="47">
        <f t="shared" si="172"/>
        <v>1</v>
      </c>
      <c r="BH713" s="47">
        <f t="shared" si="173"/>
        <v>1</v>
      </c>
      <c r="BI713" s="48">
        <f ca="1">IF(ISNA($BD713),1,OFFSET(NoteCommaRef!$E$3,$BD713,0))</f>
        <v>1</v>
      </c>
      <c r="BJ713" s="48">
        <f t="shared" si="174"/>
        <v>1</v>
      </c>
      <c r="BK713" s="48">
        <f t="shared" si="175"/>
        <v>1</v>
      </c>
      <c r="BL713" s="48">
        <f t="shared" si="176"/>
        <v>1</v>
      </c>
      <c r="BM713" s="48">
        <f ca="1">IF(ISNA($BE713),1,OFFSET(NoteCommaRef!$K$3,$BE713,0))</f>
        <v>1</v>
      </c>
      <c r="BN713" s="48">
        <f ca="1">IF(ISNA($BF713),1,OFFSET(NoteCommaRef!$K$3,$BF713,0))</f>
        <v>1</v>
      </c>
    </row>
    <row r="714" spans="3:66" x14ac:dyDescent="0.2">
      <c r="C714" s="1" t="str">
        <f t="shared" si="192"/>
        <v/>
      </c>
      <c r="D714" s="1" t="str">
        <f t="shared" si="193"/>
        <v/>
      </c>
      <c r="E714" s="1" t="str">
        <f t="shared" si="184"/>
        <v/>
      </c>
      <c r="F714" s="32" t="str">
        <f t="shared" si="185"/>
        <v/>
      </c>
      <c r="G714" s="1" t="str">
        <f t="shared" si="186"/>
        <v/>
      </c>
      <c r="H714" s="1" t="str">
        <f t="shared" si="187"/>
        <v/>
      </c>
      <c r="I714" s="1" t="str">
        <f t="shared" si="188"/>
        <v/>
      </c>
      <c r="J714" s="1" t="str">
        <f t="shared" si="189"/>
        <v/>
      </c>
      <c r="K714" s="1" t="str">
        <f t="shared" si="190"/>
        <v/>
      </c>
      <c r="L714" s="1" t="str">
        <f ca="1">IF(COUNTBLANK($D714),"",IF(COUNTBLANK($AG714),OFFSET(ChannelSetup!$E$4,0,$D714-1),$AG714))</f>
        <v/>
      </c>
      <c r="M714" s="1" t="str">
        <f t="shared" si="191"/>
        <v/>
      </c>
      <c r="O714" s="32">
        <f t="shared" si="194"/>
        <v>6</v>
      </c>
      <c r="P714" s="32">
        <f t="shared" si="194"/>
        <v>4</v>
      </c>
      <c r="Q714" s="32">
        <f t="shared" si="194"/>
        <v>2</v>
      </c>
      <c r="R714" s="32">
        <f t="shared" si="194"/>
        <v>2</v>
      </c>
      <c r="S714" s="32">
        <f t="shared" si="194"/>
        <v>2</v>
      </c>
      <c r="T714" s="32">
        <f t="shared" si="194"/>
        <v>2</v>
      </c>
      <c r="U714" s="32">
        <f t="shared" si="194"/>
        <v>2</v>
      </c>
      <c r="V714" s="32">
        <f t="shared" si="194"/>
        <v>4</v>
      </c>
      <c r="W714" s="32">
        <f t="shared" si="194"/>
        <v>2</v>
      </c>
      <c r="X714" s="32">
        <f t="shared" si="194"/>
        <v>2</v>
      </c>
      <c r="Y714" s="32">
        <f t="shared" si="194"/>
        <v>2</v>
      </c>
      <c r="Z714" s="32">
        <f t="shared" si="194"/>
        <v>2</v>
      </c>
      <c r="AB714" s="66"/>
      <c r="AC714" s="51"/>
      <c r="AD714" s="51"/>
      <c r="AE714" s="63"/>
      <c r="AF714" s="64"/>
      <c r="AG714" s="63"/>
      <c r="AH714" s="64"/>
      <c r="AI714" s="63"/>
      <c r="AJ714" s="64"/>
      <c r="AK714" s="62"/>
      <c r="AL714" s="62"/>
      <c r="AM714" s="51"/>
      <c r="AP714" s="39" t="str">
        <f t="shared" si="162"/>
        <v/>
      </c>
      <c r="AQ714" s="49" t="str">
        <f t="shared" si="169"/>
        <v/>
      </c>
      <c r="AR714" s="41">
        <f t="shared" ca="1" si="177"/>
        <v>256</v>
      </c>
      <c r="AS714" s="40">
        <f t="shared" ca="1" si="171"/>
        <v>1</v>
      </c>
      <c r="AT714" s="41">
        <f t="shared" ca="1" si="163"/>
        <v>0</v>
      </c>
      <c r="AU714" s="41">
        <f t="shared" ca="1" si="164"/>
        <v>0</v>
      </c>
      <c r="AV714" s="42">
        <f t="shared" ca="1" si="165"/>
        <v>1</v>
      </c>
      <c r="AW714" s="47" t="str">
        <f t="shared" si="166"/>
        <v/>
      </c>
      <c r="AX714" s="47" t="e">
        <f t="shared" si="167"/>
        <v>#VALUE!</v>
      </c>
      <c r="AY714" s="47">
        <f t="shared" si="179"/>
        <v>0</v>
      </c>
      <c r="AZ714" s="47">
        <f t="shared" si="180"/>
        <v>0</v>
      </c>
      <c r="BA714" s="47" t="e">
        <f t="shared" si="181"/>
        <v>#VALUE!</v>
      </c>
      <c r="BB714" s="47" t="e">
        <f t="shared" si="182"/>
        <v>#VALUE!</v>
      </c>
      <c r="BC714" s="47" t="e">
        <f t="shared" si="183"/>
        <v>#VALUE!</v>
      </c>
      <c r="BD714" s="47" t="e">
        <f>MATCH($AW714,NoteCommaRef!$B$4:$B$10,0)</f>
        <v>#N/A</v>
      </c>
      <c r="BE714" s="47">
        <f>MATCH($BG714,NoteCommaRef!$H$4:$H$1000,0)</f>
        <v>10</v>
      </c>
      <c r="BF714" s="47">
        <f>MATCH($BH714,NoteCommaRef!$H$4:$H$1000,0)</f>
        <v>10</v>
      </c>
      <c r="BG714" s="47">
        <f t="shared" si="172"/>
        <v>1</v>
      </c>
      <c r="BH714" s="47">
        <f t="shared" si="173"/>
        <v>1</v>
      </c>
      <c r="BI714" s="48">
        <f ca="1">IF(ISNA($BD714),1,OFFSET(NoteCommaRef!$E$3,$BD714,0))</f>
        <v>1</v>
      </c>
      <c r="BJ714" s="48">
        <f t="shared" si="174"/>
        <v>1</v>
      </c>
      <c r="BK714" s="48">
        <f t="shared" si="175"/>
        <v>1</v>
      </c>
      <c r="BL714" s="48">
        <f t="shared" si="176"/>
        <v>1</v>
      </c>
      <c r="BM714" s="48">
        <f ca="1">IF(ISNA($BE714),1,OFFSET(NoteCommaRef!$K$3,$BE714,0))</f>
        <v>1</v>
      </c>
      <c r="BN714" s="48">
        <f ca="1">IF(ISNA($BF714),1,OFFSET(NoteCommaRef!$K$3,$BF714,0))</f>
        <v>1</v>
      </c>
    </row>
    <row r="715" spans="3:66" x14ac:dyDescent="0.2">
      <c r="C715" s="1" t="str">
        <f t="shared" si="192"/>
        <v/>
      </c>
      <c r="D715" s="1" t="str">
        <f t="shared" si="193"/>
        <v/>
      </c>
      <c r="E715" s="1" t="str">
        <f t="shared" si="184"/>
        <v/>
      </c>
      <c r="F715" s="32" t="str">
        <f t="shared" si="185"/>
        <v/>
      </c>
      <c r="G715" s="1" t="str">
        <f t="shared" si="186"/>
        <v/>
      </c>
      <c r="H715" s="1" t="str">
        <f t="shared" si="187"/>
        <v/>
      </c>
      <c r="I715" s="1" t="str">
        <f t="shared" si="188"/>
        <v/>
      </c>
      <c r="J715" s="1" t="str">
        <f t="shared" si="189"/>
        <v/>
      </c>
      <c r="K715" s="1" t="str">
        <f t="shared" si="190"/>
        <v/>
      </c>
      <c r="L715" s="1" t="str">
        <f ca="1">IF(COUNTBLANK($D715),"",IF(COUNTBLANK($AG715),OFFSET(ChannelSetup!$E$4,0,$D715-1),$AG715))</f>
        <v/>
      </c>
      <c r="M715" s="1" t="str">
        <f t="shared" si="191"/>
        <v/>
      </c>
      <c r="O715" s="32">
        <f t="shared" si="194"/>
        <v>6</v>
      </c>
      <c r="P715" s="32">
        <f t="shared" si="194"/>
        <v>4</v>
      </c>
      <c r="Q715" s="32">
        <f t="shared" si="194"/>
        <v>2</v>
      </c>
      <c r="R715" s="32">
        <f t="shared" si="194"/>
        <v>2</v>
      </c>
      <c r="S715" s="32">
        <f t="shared" si="194"/>
        <v>2</v>
      </c>
      <c r="T715" s="32">
        <f t="shared" si="194"/>
        <v>2</v>
      </c>
      <c r="U715" s="32">
        <f t="shared" si="194"/>
        <v>2</v>
      </c>
      <c r="V715" s="32">
        <f t="shared" si="194"/>
        <v>4</v>
      </c>
      <c r="W715" s="32">
        <f t="shared" si="194"/>
        <v>2</v>
      </c>
      <c r="X715" s="32">
        <f t="shared" si="194"/>
        <v>2</v>
      </c>
      <c r="Y715" s="32">
        <f t="shared" si="194"/>
        <v>2</v>
      </c>
      <c r="Z715" s="32">
        <f t="shared" si="194"/>
        <v>2</v>
      </c>
      <c r="AB715" s="66"/>
      <c r="AC715" s="51"/>
      <c r="AD715" s="51"/>
      <c r="AE715" s="63"/>
      <c r="AF715" s="64"/>
      <c r="AG715" s="63"/>
      <c r="AH715" s="64"/>
      <c r="AI715" s="63"/>
      <c r="AJ715" s="64"/>
      <c r="AK715" s="62"/>
      <c r="AL715" s="62"/>
      <c r="AM715" s="51"/>
      <c r="AP715" s="39" t="str">
        <f t="shared" si="162"/>
        <v/>
      </c>
      <c r="AQ715" s="49" t="str">
        <f t="shared" si="169"/>
        <v/>
      </c>
      <c r="AR715" s="41">
        <f t="shared" ca="1" si="177"/>
        <v>256</v>
      </c>
      <c r="AS715" s="40">
        <f t="shared" ca="1" si="171"/>
        <v>1</v>
      </c>
      <c r="AT715" s="41">
        <f t="shared" ca="1" si="163"/>
        <v>0</v>
      </c>
      <c r="AU715" s="41">
        <f t="shared" ca="1" si="164"/>
        <v>0</v>
      </c>
      <c r="AV715" s="42">
        <f t="shared" ca="1" si="165"/>
        <v>1</v>
      </c>
      <c r="AW715" s="47" t="str">
        <f t="shared" si="166"/>
        <v/>
      </c>
      <c r="AX715" s="47" t="e">
        <f t="shared" si="167"/>
        <v>#VALUE!</v>
      </c>
      <c r="AY715" s="47">
        <f t="shared" si="179"/>
        <v>0</v>
      </c>
      <c r="AZ715" s="47">
        <f t="shared" si="180"/>
        <v>0</v>
      </c>
      <c r="BA715" s="47" t="e">
        <f t="shared" si="181"/>
        <v>#VALUE!</v>
      </c>
      <c r="BB715" s="47" t="e">
        <f t="shared" si="182"/>
        <v>#VALUE!</v>
      </c>
      <c r="BC715" s="47" t="e">
        <f t="shared" si="183"/>
        <v>#VALUE!</v>
      </c>
      <c r="BD715" s="47" t="e">
        <f>MATCH($AW715,NoteCommaRef!$B$4:$B$10,0)</f>
        <v>#N/A</v>
      </c>
      <c r="BE715" s="47">
        <f>MATCH($BG715,NoteCommaRef!$H$4:$H$1000,0)</f>
        <v>10</v>
      </c>
      <c r="BF715" s="47">
        <f>MATCH($BH715,NoteCommaRef!$H$4:$H$1000,0)</f>
        <v>10</v>
      </c>
      <c r="BG715" s="47">
        <f t="shared" si="172"/>
        <v>1</v>
      </c>
      <c r="BH715" s="47">
        <f t="shared" si="173"/>
        <v>1</v>
      </c>
      <c r="BI715" s="48">
        <f ca="1">IF(ISNA($BD715),1,OFFSET(NoteCommaRef!$E$3,$BD715,0))</f>
        <v>1</v>
      </c>
      <c r="BJ715" s="48">
        <f t="shared" si="174"/>
        <v>1</v>
      </c>
      <c r="BK715" s="48">
        <f t="shared" si="175"/>
        <v>1</v>
      </c>
      <c r="BL715" s="48">
        <f t="shared" si="176"/>
        <v>1</v>
      </c>
      <c r="BM715" s="48">
        <f ca="1">IF(ISNA($BE715),1,OFFSET(NoteCommaRef!$K$3,$BE715,0))</f>
        <v>1</v>
      </c>
      <c r="BN715" s="48">
        <f ca="1">IF(ISNA($BF715),1,OFFSET(NoteCommaRef!$K$3,$BF715,0))</f>
        <v>1</v>
      </c>
    </row>
    <row r="716" spans="3:66" x14ac:dyDescent="0.2">
      <c r="C716" s="1" t="str">
        <f t="shared" si="192"/>
        <v/>
      </c>
      <c r="D716" s="1" t="str">
        <f t="shared" si="193"/>
        <v/>
      </c>
      <c r="E716" s="1" t="str">
        <f t="shared" si="184"/>
        <v/>
      </c>
      <c r="F716" s="32" t="str">
        <f t="shared" si="185"/>
        <v/>
      </c>
      <c r="G716" s="1" t="str">
        <f t="shared" si="186"/>
        <v/>
      </c>
      <c r="H716" s="1" t="str">
        <f t="shared" si="187"/>
        <v/>
      </c>
      <c r="I716" s="1" t="str">
        <f t="shared" si="188"/>
        <v/>
      </c>
      <c r="J716" s="1" t="str">
        <f t="shared" si="189"/>
        <v/>
      </c>
      <c r="K716" s="1" t="str">
        <f t="shared" si="190"/>
        <v/>
      </c>
      <c r="L716" s="1" t="str">
        <f ca="1">IF(COUNTBLANK($D716),"",IF(COUNTBLANK($AG716),OFFSET(ChannelSetup!$E$4,0,$D716-1),$AG716))</f>
        <v/>
      </c>
      <c r="M716" s="1" t="str">
        <f t="shared" si="191"/>
        <v/>
      </c>
      <c r="O716" s="32">
        <f t="shared" si="194"/>
        <v>6</v>
      </c>
      <c r="P716" s="32">
        <f t="shared" si="194"/>
        <v>4</v>
      </c>
      <c r="Q716" s="32">
        <f t="shared" si="194"/>
        <v>2</v>
      </c>
      <c r="R716" s="32">
        <f t="shared" si="194"/>
        <v>2</v>
      </c>
      <c r="S716" s="32">
        <f t="shared" si="194"/>
        <v>2</v>
      </c>
      <c r="T716" s="32">
        <f t="shared" si="194"/>
        <v>2</v>
      </c>
      <c r="U716" s="32">
        <f t="shared" si="194"/>
        <v>2</v>
      </c>
      <c r="V716" s="32">
        <f t="shared" si="194"/>
        <v>4</v>
      </c>
      <c r="W716" s="32">
        <f t="shared" si="194"/>
        <v>2</v>
      </c>
      <c r="X716" s="32">
        <f t="shared" si="194"/>
        <v>2</v>
      </c>
      <c r="Y716" s="32">
        <f t="shared" si="194"/>
        <v>2</v>
      </c>
      <c r="Z716" s="32">
        <f t="shared" si="194"/>
        <v>2</v>
      </c>
      <c r="AB716" s="66"/>
      <c r="AC716" s="51"/>
      <c r="AD716" s="51"/>
      <c r="AE716" s="63"/>
      <c r="AF716" s="64"/>
      <c r="AG716" s="63"/>
      <c r="AH716" s="64"/>
      <c r="AI716" s="63"/>
      <c r="AJ716" s="64"/>
      <c r="AK716" s="62"/>
      <c r="AL716" s="62"/>
      <c r="AM716" s="51"/>
      <c r="AP716" s="39" t="str">
        <f t="shared" si="162"/>
        <v/>
      </c>
      <c r="AQ716" s="49" t="str">
        <f t="shared" si="169"/>
        <v/>
      </c>
      <c r="AR716" s="41">
        <f t="shared" ca="1" si="177"/>
        <v>256</v>
      </c>
      <c r="AS716" s="40">
        <f t="shared" ca="1" si="171"/>
        <v>1</v>
      </c>
      <c r="AT716" s="41">
        <f t="shared" ca="1" si="163"/>
        <v>0</v>
      </c>
      <c r="AU716" s="41">
        <f t="shared" ca="1" si="164"/>
        <v>0</v>
      </c>
      <c r="AV716" s="42">
        <f t="shared" ca="1" si="165"/>
        <v>1</v>
      </c>
      <c r="AW716" s="47" t="str">
        <f t="shared" si="166"/>
        <v/>
      </c>
      <c r="AX716" s="47" t="e">
        <f t="shared" si="167"/>
        <v>#VALUE!</v>
      </c>
      <c r="AY716" s="47">
        <f t="shared" si="179"/>
        <v>0</v>
      </c>
      <c r="AZ716" s="47">
        <f t="shared" si="180"/>
        <v>0</v>
      </c>
      <c r="BA716" s="47" t="e">
        <f t="shared" si="181"/>
        <v>#VALUE!</v>
      </c>
      <c r="BB716" s="47" t="e">
        <f t="shared" si="182"/>
        <v>#VALUE!</v>
      </c>
      <c r="BC716" s="47" t="e">
        <f t="shared" si="183"/>
        <v>#VALUE!</v>
      </c>
      <c r="BD716" s="47" t="e">
        <f>MATCH($AW716,NoteCommaRef!$B$4:$B$10,0)</f>
        <v>#N/A</v>
      </c>
      <c r="BE716" s="47">
        <f>MATCH($BG716,NoteCommaRef!$H$4:$H$1000,0)</f>
        <v>10</v>
      </c>
      <c r="BF716" s="47">
        <f>MATCH($BH716,NoteCommaRef!$H$4:$H$1000,0)</f>
        <v>10</v>
      </c>
      <c r="BG716" s="47">
        <f t="shared" si="172"/>
        <v>1</v>
      </c>
      <c r="BH716" s="47">
        <f t="shared" si="173"/>
        <v>1</v>
      </c>
      <c r="BI716" s="48">
        <f ca="1">IF(ISNA($BD716),1,OFFSET(NoteCommaRef!$E$3,$BD716,0))</f>
        <v>1</v>
      </c>
      <c r="BJ716" s="48">
        <f t="shared" si="174"/>
        <v>1</v>
      </c>
      <c r="BK716" s="48">
        <f t="shared" si="175"/>
        <v>1</v>
      </c>
      <c r="BL716" s="48">
        <f t="shared" si="176"/>
        <v>1</v>
      </c>
      <c r="BM716" s="48">
        <f ca="1">IF(ISNA($BE716),1,OFFSET(NoteCommaRef!$K$3,$BE716,0))</f>
        <v>1</v>
      </c>
      <c r="BN716" s="48">
        <f ca="1">IF(ISNA($BF716),1,OFFSET(NoteCommaRef!$K$3,$BF716,0))</f>
        <v>1</v>
      </c>
    </row>
    <row r="717" spans="3:66" x14ac:dyDescent="0.2">
      <c r="C717" s="1" t="str">
        <f t="shared" si="192"/>
        <v/>
      </c>
      <c r="D717" s="1" t="str">
        <f t="shared" si="193"/>
        <v/>
      </c>
      <c r="E717" s="1" t="str">
        <f t="shared" si="184"/>
        <v/>
      </c>
      <c r="F717" s="32" t="str">
        <f t="shared" si="185"/>
        <v/>
      </c>
      <c r="G717" s="1" t="str">
        <f t="shared" si="186"/>
        <v/>
      </c>
      <c r="H717" s="1" t="str">
        <f t="shared" si="187"/>
        <v/>
      </c>
      <c r="I717" s="1" t="str">
        <f t="shared" si="188"/>
        <v/>
      </c>
      <c r="J717" s="1" t="str">
        <f t="shared" si="189"/>
        <v/>
      </c>
      <c r="K717" s="1" t="str">
        <f t="shared" si="190"/>
        <v/>
      </c>
      <c r="L717" s="1" t="str">
        <f ca="1">IF(COUNTBLANK($D717),"",IF(COUNTBLANK($AG717),OFFSET(ChannelSetup!$E$4,0,$D717-1),$AG717))</f>
        <v/>
      </c>
      <c r="M717" s="1" t="str">
        <f t="shared" si="191"/>
        <v/>
      </c>
      <c r="O717" s="32">
        <f t="shared" si="194"/>
        <v>6</v>
      </c>
      <c r="P717" s="32">
        <f t="shared" si="194"/>
        <v>4</v>
      </c>
      <c r="Q717" s="32">
        <f t="shared" si="194"/>
        <v>2</v>
      </c>
      <c r="R717" s="32">
        <f t="shared" si="194"/>
        <v>2</v>
      </c>
      <c r="S717" s="32">
        <f t="shared" si="194"/>
        <v>2</v>
      </c>
      <c r="T717" s="32">
        <f t="shared" si="194"/>
        <v>2</v>
      </c>
      <c r="U717" s="32">
        <f t="shared" si="194"/>
        <v>2</v>
      </c>
      <c r="V717" s="32">
        <f t="shared" si="194"/>
        <v>4</v>
      </c>
      <c r="W717" s="32">
        <f t="shared" si="194"/>
        <v>2</v>
      </c>
      <c r="X717" s="32">
        <f t="shared" si="194"/>
        <v>2</v>
      </c>
      <c r="Y717" s="32">
        <f t="shared" si="194"/>
        <v>2</v>
      </c>
      <c r="Z717" s="32">
        <f t="shared" si="194"/>
        <v>2</v>
      </c>
      <c r="AB717" s="66"/>
      <c r="AC717" s="51"/>
      <c r="AD717" s="51"/>
      <c r="AE717" s="63"/>
      <c r="AF717" s="64"/>
      <c r="AG717" s="63"/>
      <c r="AH717" s="64"/>
      <c r="AI717" s="63"/>
      <c r="AJ717" s="64"/>
      <c r="AK717" s="62"/>
      <c r="AL717" s="62"/>
      <c r="AM717" s="51"/>
      <c r="AP717" s="39" t="str">
        <f t="shared" si="162"/>
        <v/>
      </c>
      <c r="AQ717" s="49" t="str">
        <f t="shared" si="169"/>
        <v/>
      </c>
      <c r="AR717" s="41">
        <f t="shared" ca="1" si="177"/>
        <v>256</v>
      </c>
      <c r="AS717" s="40">
        <f t="shared" ca="1" si="171"/>
        <v>1</v>
      </c>
      <c r="AT717" s="41">
        <f t="shared" ca="1" si="163"/>
        <v>0</v>
      </c>
      <c r="AU717" s="41">
        <f t="shared" ca="1" si="164"/>
        <v>0</v>
      </c>
      <c r="AV717" s="42">
        <f t="shared" ca="1" si="165"/>
        <v>1</v>
      </c>
      <c r="AW717" s="47" t="str">
        <f t="shared" si="166"/>
        <v/>
      </c>
      <c r="AX717" s="47" t="e">
        <f t="shared" si="167"/>
        <v>#VALUE!</v>
      </c>
      <c r="AY717" s="47">
        <f t="shared" si="179"/>
        <v>0</v>
      </c>
      <c r="AZ717" s="47">
        <f t="shared" si="180"/>
        <v>0</v>
      </c>
      <c r="BA717" s="47" t="e">
        <f t="shared" si="181"/>
        <v>#VALUE!</v>
      </c>
      <c r="BB717" s="47" t="e">
        <f t="shared" si="182"/>
        <v>#VALUE!</v>
      </c>
      <c r="BC717" s="47" t="e">
        <f t="shared" si="183"/>
        <v>#VALUE!</v>
      </c>
      <c r="BD717" s="47" t="e">
        <f>MATCH($AW717,NoteCommaRef!$B$4:$B$10,0)</f>
        <v>#N/A</v>
      </c>
      <c r="BE717" s="47">
        <f>MATCH($BG717,NoteCommaRef!$H$4:$H$1000,0)</f>
        <v>10</v>
      </c>
      <c r="BF717" s="47">
        <f>MATCH($BH717,NoteCommaRef!$H$4:$H$1000,0)</f>
        <v>10</v>
      </c>
      <c r="BG717" s="47">
        <f t="shared" si="172"/>
        <v>1</v>
      </c>
      <c r="BH717" s="47">
        <f t="shared" si="173"/>
        <v>1</v>
      </c>
      <c r="BI717" s="48">
        <f ca="1">IF(ISNA($BD717),1,OFFSET(NoteCommaRef!$E$3,$BD717,0))</f>
        <v>1</v>
      </c>
      <c r="BJ717" s="48">
        <f t="shared" si="174"/>
        <v>1</v>
      </c>
      <c r="BK717" s="48">
        <f t="shared" si="175"/>
        <v>1</v>
      </c>
      <c r="BL717" s="48">
        <f t="shared" si="176"/>
        <v>1</v>
      </c>
      <c r="BM717" s="48">
        <f ca="1">IF(ISNA($BE717),1,OFFSET(NoteCommaRef!$K$3,$BE717,0))</f>
        <v>1</v>
      </c>
      <c r="BN717" s="48">
        <f ca="1">IF(ISNA($BF717),1,OFFSET(NoteCommaRef!$K$3,$BF717,0))</f>
        <v>1</v>
      </c>
    </row>
    <row r="718" spans="3:66" x14ac:dyDescent="0.2">
      <c r="C718" s="1" t="str">
        <f t="shared" si="192"/>
        <v/>
      </c>
      <c r="D718" s="1" t="str">
        <f t="shared" si="193"/>
        <v/>
      </c>
      <c r="E718" s="1" t="str">
        <f t="shared" si="184"/>
        <v/>
      </c>
      <c r="F718" s="32" t="str">
        <f t="shared" si="185"/>
        <v/>
      </c>
      <c r="G718" s="1" t="str">
        <f t="shared" si="186"/>
        <v/>
      </c>
      <c r="H718" s="1" t="str">
        <f t="shared" si="187"/>
        <v/>
      </c>
      <c r="I718" s="1" t="str">
        <f t="shared" si="188"/>
        <v/>
      </c>
      <c r="J718" s="1" t="str">
        <f t="shared" si="189"/>
        <v/>
      </c>
      <c r="K718" s="1" t="str">
        <f t="shared" si="190"/>
        <v/>
      </c>
      <c r="L718" s="1" t="str">
        <f ca="1">IF(COUNTBLANK($D718),"",IF(COUNTBLANK($AG718),OFFSET(ChannelSetup!$E$4,0,$D718-1),$AG718))</f>
        <v/>
      </c>
      <c r="M718" s="1" t="str">
        <f t="shared" si="191"/>
        <v/>
      </c>
      <c r="O718" s="32">
        <f t="shared" si="194"/>
        <v>6</v>
      </c>
      <c r="P718" s="32">
        <f t="shared" si="194"/>
        <v>4</v>
      </c>
      <c r="Q718" s="32">
        <f t="shared" si="194"/>
        <v>2</v>
      </c>
      <c r="R718" s="32">
        <f t="shared" si="194"/>
        <v>2</v>
      </c>
      <c r="S718" s="32">
        <f t="shared" si="194"/>
        <v>2</v>
      </c>
      <c r="T718" s="32">
        <f t="shared" si="194"/>
        <v>2</v>
      </c>
      <c r="U718" s="32">
        <f t="shared" si="194"/>
        <v>2</v>
      </c>
      <c r="V718" s="32">
        <f t="shared" si="194"/>
        <v>4</v>
      </c>
      <c r="W718" s="32">
        <f t="shared" si="194"/>
        <v>2</v>
      </c>
      <c r="X718" s="32">
        <f t="shared" si="194"/>
        <v>2</v>
      </c>
      <c r="Y718" s="32">
        <f t="shared" si="194"/>
        <v>2</v>
      </c>
      <c r="Z718" s="32">
        <f t="shared" si="194"/>
        <v>2</v>
      </c>
      <c r="AB718" s="66"/>
      <c r="AC718" s="51"/>
      <c r="AD718" s="51"/>
      <c r="AE718" s="63"/>
      <c r="AF718" s="64"/>
      <c r="AG718" s="63"/>
      <c r="AH718" s="64"/>
      <c r="AI718" s="63"/>
      <c r="AJ718" s="64"/>
      <c r="AK718" s="62"/>
      <c r="AL718" s="62"/>
      <c r="AM718" s="51"/>
      <c r="AP718" s="39" t="str">
        <f t="shared" si="162"/>
        <v/>
      </c>
      <c r="AQ718" s="49" t="str">
        <f t="shared" si="169"/>
        <v/>
      </c>
      <c r="AR718" s="41">
        <f t="shared" ca="1" si="177"/>
        <v>256</v>
      </c>
      <c r="AS718" s="40">
        <f t="shared" ca="1" si="171"/>
        <v>1</v>
      </c>
      <c r="AT718" s="41">
        <f t="shared" ca="1" si="163"/>
        <v>0</v>
      </c>
      <c r="AU718" s="41">
        <f t="shared" ca="1" si="164"/>
        <v>0</v>
      </c>
      <c r="AV718" s="42">
        <f t="shared" ca="1" si="165"/>
        <v>1</v>
      </c>
      <c r="AW718" s="47" t="str">
        <f t="shared" si="166"/>
        <v/>
      </c>
      <c r="AX718" s="47" t="e">
        <f t="shared" si="167"/>
        <v>#VALUE!</v>
      </c>
      <c r="AY718" s="47">
        <f t="shared" si="179"/>
        <v>0</v>
      </c>
      <c r="AZ718" s="47">
        <f t="shared" si="180"/>
        <v>0</v>
      </c>
      <c r="BA718" s="47" t="e">
        <f t="shared" si="181"/>
        <v>#VALUE!</v>
      </c>
      <c r="BB718" s="47" t="e">
        <f t="shared" si="182"/>
        <v>#VALUE!</v>
      </c>
      <c r="BC718" s="47" t="e">
        <f t="shared" si="183"/>
        <v>#VALUE!</v>
      </c>
      <c r="BD718" s="47" t="e">
        <f>MATCH($AW718,NoteCommaRef!$B$4:$B$10,0)</f>
        <v>#N/A</v>
      </c>
      <c r="BE718" s="47">
        <f>MATCH($BG718,NoteCommaRef!$H$4:$H$1000,0)</f>
        <v>10</v>
      </c>
      <c r="BF718" s="47">
        <f>MATCH($BH718,NoteCommaRef!$H$4:$H$1000,0)</f>
        <v>10</v>
      </c>
      <c r="BG718" s="47">
        <f t="shared" si="172"/>
        <v>1</v>
      </c>
      <c r="BH718" s="47">
        <f t="shared" si="173"/>
        <v>1</v>
      </c>
      <c r="BI718" s="48">
        <f ca="1">IF(ISNA($BD718),1,OFFSET(NoteCommaRef!$E$3,$BD718,0))</f>
        <v>1</v>
      </c>
      <c r="BJ718" s="48">
        <f t="shared" si="174"/>
        <v>1</v>
      </c>
      <c r="BK718" s="48">
        <f t="shared" si="175"/>
        <v>1</v>
      </c>
      <c r="BL718" s="48">
        <f t="shared" si="176"/>
        <v>1</v>
      </c>
      <c r="BM718" s="48">
        <f ca="1">IF(ISNA($BE718),1,OFFSET(NoteCommaRef!$K$3,$BE718,0))</f>
        <v>1</v>
      </c>
      <c r="BN718" s="48">
        <f ca="1">IF(ISNA($BF718),1,OFFSET(NoteCommaRef!$K$3,$BF718,0))</f>
        <v>1</v>
      </c>
    </row>
    <row r="719" spans="3:66" x14ac:dyDescent="0.2">
      <c r="C719" s="1" t="str">
        <f t="shared" si="192"/>
        <v/>
      </c>
      <c r="D719" s="1" t="str">
        <f t="shared" si="193"/>
        <v/>
      </c>
      <c r="E719" s="1" t="str">
        <f t="shared" si="184"/>
        <v/>
      </c>
      <c r="F719" s="32" t="str">
        <f t="shared" si="185"/>
        <v/>
      </c>
      <c r="G719" s="1" t="str">
        <f t="shared" si="186"/>
        <v/>
      </c>
      <c r="H719" s="1" t="str">
        <f t="shared" si="187"/>
        <v/>
      </c>
      <c r="I719" s="1" t="str">
        <f t="shared" si="188"/>
        <v/>
      </c>
      <c r="J719" s="1" t="str">
        <f t="shared" si="189"/>
        <v/>
      </c>
      <c r="K719" s="1" t="str">
        <f t="shared" si="190"/>
        <v/>
      </c>
      <c r="L719" s="1" t="str">
        <f ca="1">IF(COUNTBLANK($D719),"",IF(COUNTBLANK($AG719),OFFSET(ChannelSetup!$E$4,0,$D719-1),$AG719))</f>
        <v/>
      </c>
      <c r="M719" s="1" t="str">
        <f t="shared" si="191"/>
        <v/>
      </c>
      <c r="O719" s="32">
        <f t="shared" si="194"/>
        <v>6</v>
      </c>
      <c r="P719" s="32">
        <f t="shared" si="194"/>
        <v>4</v>
      </c>
      <c r="Q719" s="32">
        <f t="shared" si="194"/>
        <v>2</v>
      </c>
      <c r="R719" s="32">
        <f t="shared" si="194"/>
        <v>2</v>
      </c>
      <c r="S719" s="32">
        <f t="shared" si="194"/>
        <v>2</v>
      </c>
      <c r="T719" s="32">
        <f t="shared" si="194"/>
        <v>2</v>
      </c>
      <c r="U719" s="32">
        <f t="shared" si="194"/>
        <v>2</v>
      </c>
      <c r="V719" s="32">
        <f t="shared" si="194"/>
        <v>4</v>
      </c>
      <c r="W719" s="32">
        <f t="shared" si="194"/>
        <v>2</v>
      </c>
      <c r="X719" s="32">
        <f t="shared" si="194"/>
        <v>2</v>
      </c>
      <c r="Y719" s="32">
        <f t="shared" si="194"/>
        <v>2</v>
      </c>
      <c r="Z719" s="32">
        <f t="shared" si="194"/>
        <v>2</v>
      </c>
      <c r="AB719" s="66"/>
      <c r="AC719" s="51"/>
      <c r="AD719" s="51"/>
      <c r="AE719" s="63"/>
      <c r="AF719" s="64"/>
      <c r="AG719" s="63"/>
      <c r="AH719" s="64"/>
      <c r="AI719" s="63"/>
      <c r="AJ719" s="64"/>
      <c r="AK719" s="62"/>
      <c r="AL719" s="62"/>
      <c r="AM719" s="51"/>
      <c r="AP719" s="39" t="str">
        <f t="shared" si="162"/>
        <v/>
      </c>
      <c r="AQ719" s="49" t="str">
        <f t="shared" si="169"/>
        <v/>
      </c>
      <c r="AR719" s="41">
        <f t="shared" ca="1" si="177"/>
        <v>256</v>
      </c>
      <c r="AS719" s="40">
        <f t="shared" ca="1" si="171"/>
        <v>1</v>
      </c>
      <c r="AT719" s="41">
        <f t="shared" ca="1" si="163"/>
        <v>0</v>
      </c>
      <c r="AU719" s="41">
        <f t="shared" ca="1" si="164"/>
        <v>0</v>
      </c>
      <c r="AV719" s="42">
        <f t="shared" ca="1" si="165"/>
        <v>1</v>
      </c>
      <c r="AW719" s="47" t="str">
        <f t="shared" si="166"/>
        <v/>
      </c>
      <c r="AX719" s="47" t="e">
        <f t="shared" si="167"/>
        <v>#VALUE!</v>
      </c>
      <c r="AY719" s="47">
        <f t="shared" si="179"/>
        <v>0</v>
      </c>
      <c r="AZ719" s="47">
        <f t="shared" si="180"/>
        <v>0</v>
      </c>
      <c r="BA719" s="47" t="e">
        <f t="shared" si="181"/>
        <v>#VALUE!</v>
      </c>
      <c r="BB719" s="47" t="e">
        <f t="shared" si="182"/>
        <v>#VALUE!</v>
      </c>
      <c r="BC719" s="47" t="e">
        <f t="shared" si="183"/>
        <v>#VALUE!</v>
      </c>
      <c r="BD719" s="47" t="e">
        <f>MATCH($AW719,NoteCommaRef!$B$4:$B$10,0)</f>
        <v>#N/A</v>
      </c>
      <c r="BE719" s="47">
        <f>MATCH($BG719,NoteCommaRef!$H$4:$H$1000,0)</f>
        <v>10</v>
      </c>
      <c r="BF719" s="47">
        <f>MATCH($BH719,NoteCommaRef!$H$4:$H$1000,0)</f>
        <v>10</v>
      </c>
      <c r="BG719" s="47">
        <f t="shared" si="172"/>
        <v>1</v>
      </c>
      <c r="BH719" s="47">
        <f t="shared" si="173"/>
        <v>1</v>
      </c>
      <c r="BI719" s="48">
        <f ca="1">IF(ISNA($BD719),1,OFFSET(NoteCommaRef!$E$3,$BD719,0))</f>
        <v>1</v>
      </c>
      <c r="BJ719" s="48">
        <f t="shared" si="174"/>
        <v>1</v>
      </c>
      <c r="BK719" s="48">
        <f t="shared" si="175"/>
        <v>1</v>
      </c>
      <c r="BL719" s="48">
        <f t="shared" si="176"/>
        <v>1</v>
      </c>
      <c r="BM719" s="48">
        <f ca="1">IF(ISNA($BE719),1,OFFSET(NoteCommaRef!$K$3,$BE719,0))</f>
        <v>1</v>
      </c>
      <c r="BN719" s="48">
        <f ca="1">IF(ISNA($BF719),1,OFFSET(NoteCommaRef!$K$3,$BF719,0))</f>
        <v>1</v>
      </c>
    </row>
    <row r="720" spans="3:66" x14ac:dyDescent="0.2">
      <c r="C720" s="1" t="str">
        <f t="shared" si="192"/>
        <v/>
      </c>
      <c r="D720" s="1" t="str">
        <f t="shared" si="193"/>
        <v/>
      </c>
      <c r="E720" s="1" t="str">
        <f t="shared" si="184"/>
        <v/>
      </c>
      <c r="F720" s="32" t="str">
        <f t="shared" si="185"/>
        <v/>
      </c>
      <c r="G720" s="1" t="str">
        <f t="shared" si="186"/>
        <v/>
      </c>
      <c r="H720" s="1" t="str">
        <f t="shared" si="187"/>
        <v/>
      </c>
      <c r="I720" s="1" t="str">
        <f t="shared" si="188"/>
        <v/>
      </c>
      <c r="J720" s="1" t="str">
        <f t="shared" si="189"/>
        <v/>
      </c>
      <c r="K720" s="1" t="str">
        <f t="shared" si="190"/>
        <v/>
      </c>
      <c r="L720" s="1" t="str">
        <f ca="1">IF(COUNTBLANK($D720),"",IF(COUNTBLANK($AG720),OFFSET(ChannelSetup!$E$4,0,$D720-1),$AG720))</f>
        <v/>
      </c>
      <c r="M720" s="1" t="str">
        <f t="shared" si="191"/>
        <v/>
      </c>
      <c r="O720" s="32">
        <f t="shared" si="194"/>
        <v>6</v>
      </c>
      <c r="P720" s="32">
        <f t="shared" si="194"/>
        <v>4</v>
      </c>
      <c r="Q720" s="32">
        <f t="shared" si="194"/>
        <v>2</v>
      </c>
      <c r="R720" s="32">
        <f t="shared" si="194"/>
        <v>2</v>
      </c>
      <c r="S720" s="32">
        <f t="shared" si="194"/>
        <v>2</v>
      </c>
      <c r="T720" s="32">
        <f t="shared" si="194"/>
        <v>2</v>
      </c>
      <c r="U720" s="32">
        <f t="shared" si="194"/>
        <v>2</v>
      </c>
      <c r="V720" s="32">
        <f t="shared" si="194"/>
        <v>4</v>
      </c>
      <c r="W720" s="32">
        <f t="shared" si="194"/>
        <v>2</v>
      </c>
      <c r="X720" s="32">
        <f t="shared" si="194"/>
        <v>2</v>
      </c>
      <c r="Y720" s="32">
        <f t="shared" si="194"/>
        <v>2</v>
      </c>
      <c r="Z720" s="32">
        <f t="shared" si="194"/>
        <v>2</v>
      </c>
      <c r="AB720" s="66"/>
      <c r="AC720" s="51"/>
      <c r="AD720" s="51"/>
      <c r="AE720" s="63"/>
      <c r="AF720" s="64"/>
      <c r="AG720" s="63"/>
      <c r="AH720" s="64"/>
      <c r="AI720" s="63"/>
      <c r="AJ720" s="64"/>
      <c r="AK720" s="62"/>
      <c r="AL720" s="62"/>
      <c r="AM720" s="51"/>
      <c r="AP720" s="39" t="str">
        <f t="shared" si="162"/>
        <v/>
      </c>
      <c r="AQ720" s="49" t="str">
        <f t="shared" si="169"/>
        <v/>
      </c>
      <c r="AR720" s="41">
        <f t="shared" ca="1" si="177"/>
        <v>256</v>
      </c>
      <c r="AS720" s="40">
        <f t="shared" ca="1" si="171"/>
        <v>1</v>
      </c>
      <c r="AT720" s="41">
        <f t="shared" ca="1" si="163"/>
        <v>0</v>
      </c>
      <c r="AU720" s="41">
        <f t="shared" ca="1" si="164"/>
        <v>0</v>
      </c>
      <c r="AV720" s="42">
        <f t="shared" ca="1" si="165"/>
        <v>1</v>
      </c>
      <c r="AW720" s="47" t="str">
        <f t="shared" si="166"/>
        <v/>
      </c>
      <c r="AX720" s="47" t="e">
        <f t="shared" si="167"/>
        <v>#VALUE!</v>
      </c>
      <c r="AY720" s="47">
        <f t="shared" si="179"/>
        <v>0</v>
      </c>
      <c r="AZ720" s="47">
        <f t="shared" si="180"/>
        <v>0</v>
      </c>
      <c r="BA720" s="47" t="e">
        <f t="shared" si="181"/>
        <v>#VALUE!</v>
      </c>
      <c r="BB720" s="47" t="e">
        <f t="shared" si="182"/>
        <v>#VALUE!</v>
      </c>
      <c r="BC720" s="47" t="e">
        <f t="shared" si="183"/>
        <v>#VALUE!</v>
      </c>
      <c r="BD720" s="47" t="e">
        <f>MATCH($AW720,NoteCommaRef!$B$4:$B$10,0)</f>
        <v>#N/A</v>
      </c>
      <c r="BE720" s="47">
        <f>MATCH($BG720,NoteCommaRef!$H$4:$H$1000,0)</f>
        <v>10</v>
      </c>
      <c r="BF720" s="47">
        <f>MATCH($BH720,NoteCommaRef!$H$4:$H$1000,0)</f>
        <v>10</v>
      </c>
      <c r="BG720" s="47">
        <f t="shared" si="172"/>
        <v>1</v>
      </c>
      <c r="BH720" s="47">
        <f t="shared" si="173"/>
        <v>1</v>
      </c>
      <c r="BI720" s="48">
        <f ca="1">IF(ISNA($BD720),1,OFFSET(NoteCommaRef!$E$3,$BD720,0))</f>
        <v>1</v>
      </c>
      <c r="BJ720" s="48">
        <f t="shared" si="174"/>
        <v>1</v>
      </c>
      <c r="BK720" s="48">
        <f t="shared" si="175"/>
        <v>1</v>
      </c>
      <c r="BL720" s="48">
        <f t="shared" si="176"/>
        <v>1</v>
      </c>
      <c r="BM720" s="48">
        <f ca="1">IF(ISNA($BE720),1,OFFSET(NoteCommaRef!$K$3,$BE720,0))</f>
        <v>1</v>
      </c>
      <c r="BN720" s="48">
        <f ca="1">IF(ISNA($BF720),1,OFFSET(NoteCommaRef!$K$3,$BF720,0))</f>
        <v>1</v>
      </c>
    </row>
    <row r="721" spans="3:66" x14ac:dyDescent="0.2">
      <c r="C721" s="1" t="str">
        <f t="shared" si="192"/>
        <v/>
      </c>
      <c r="D721" s="1" t="str">
        <f t="shared" si="193"/>
        <v/>
      </c>
      <c r="E721" s="1" t="str">
        <f t="shared" si="184"/>
        <v/>
      </c>
      <c r="F721" s="32" t="str">
        <f t="shared" si="185"/>
        <v/>
      </c>
      <c r="G721" s="1" t="str">
        <f t="shared" si="186"/>
        <v/>
      </c>
      <c r="H721" s="1" t="str">
        <f t="shared" si="187"/>
        <v/>
      </c>
      <c r="I721" s="1" t="str">
        <f t="shared" si="188"/>
        <v/>
      </c>
      <c r="J721" s="1" t="str">
        <f t="shared" si="189"/>
        <v/>
      </c>
      <c r="K721" s="1" t="str">
        <f t="shared" si="190"/>
        <v/>
      </c>
      <c r="L721" s="1" t="str">
        <f ca="1">IF(COUNTBLANK($D721),"",IF(COUNTBLANK($AG721),OFFSET(ChannelSetup!$E$4,0,$D721-1),$AG721))</f>
        <v/>
      </c>
      <c r="M721" s="1" t="str">
        <f t="shared" si="191"/>
        <v/>
      </c>
      <c r="O721" s="32">
        <f t="shared" si="194"/>
        <v>6</v>
      </c>
      <c r="P721" s="32">
        <f t="shared" si="194"/>
        <v>4</v>
      </c>
      <c r="Q721" s="32">
        <f t="shared" si="194"/>
        <v>2</v>
      </c>
      <c r="R721" s="32">
        <f t="shared" si="194"/>
        <v>2</v>
      </c>
      <c r="S721" s="32">
        <f t="shared" si="194"/>
        <v>2</v>
      </c>
      <c r="T721" s="32">
        <f t="shared" si="194"/>
        <v>2</v>
      </c>
      <c r="U721" s="32">
        <f t="shared" si="194"/>
        <v>2</v>
      </c>
      <c r="V721" s="32">
        <f t="shared" si="194"/>
        <v>4</v>
      </c>
      <c r="W721" s="32">
        <f t="shared" si="194"/>
        <v>2</v>
      </c>
      <c r="X721" s="32">
        <f t="shared" si="194"/>
        <v>2</v>
      </c>
      <c r="Y721" s="32">
        <f t="shared" si="194"/>
        <v>2</v>
      </c>
      <c r="Z721" s="32">
        <f t="shared" si="194"/>
        <v>2</v>
      </c>
      <c r="AB721" s="66"/>
      <c r="AC721" s="51"/>
      <c r="AD721" s="51"/>
      <c r="AE721" s="63"/>
      <c r="AF721" s="64"/>
      <c r="AG721" s="63"/>
      <c r="AH721" s="64"/>
      <c r="AI721" s="63"/>
      <c r="AJ721" s="64"/>
      <c r="AK721" s="62"/>
      <c r="AL721" s="62"/>
      <c r="AM721" s="51"/>
      <c r="AP721" s="39" t="str">
        <f t="shared" ref="AP721:AP784" si="195">IF(OR(ISNA(BE721),ISNA(BF721)),"ERR","")</f>
        <v/>
      </c>
      <c r="AQ721" s="49" t="str">
        <f t="shared" si="169"/>
        <v/>
      </c>
      <c r="AR721" s="41">
        <f t="shared" ca="1" si="177"/>
        <v>256</v>
      </c>
      <c r="AS721" s="40">
        <f t="shared" ca="1" si="171"/>
        <v>1</v>
      </c>
      <c r="AT721" s="41">
        <f t="shared" ref="AT721:AT784" ca="1" si="196">1200*LOG(AS721,2)</f>
        <v>0</v>
      </c>
      <c r="AU721" s="41">
        <f t="shared" ref="AU721:AU784" ca="1" si="197">MOD(AT721,1200)</f>
        <v>0</v>
      </c>
      <c r="AV721" s="42">
        <f t="shared" ref="AV721:AV784" ca="1" si="198">AS721</f>
        <v>1</v>
      </c>
      <c r="AW721" s="47" t="str">
        <f t="shared" ref="AW721:AW784" si="199">LEFT(AQ721,1)</f>
        <v/>
      </c>
      <c r="AX721" s="47" t="e">
        <f t="shared" ref="AX721:AX784" si="200">RIGHT(AQ721,1)-4</f>
        <v>#VALUE!</v>
      </c>
      <c r="AY721" s="47">
        <f t="shared" si="179"/>
        <v>0</v>
      </c>
      <c r="AZ721" s="47">
        <f t="shared" si="180"/>
        <v>0</v>
      </c>
      <c r="BA721" s="47" t="e">
        <f t="shared" si="181"/>
        <v>#VALUE!</v>
      </c>
      <c r="BB721" s="47" t="e">
        <f t="shared" si="182"/>
        <v>#VALUE!</v>
      </c>
      <c r="BC721" s="47" t="e">
        <f t="shared" si="183"/>
        <v>#VALUE!</v>
      </c>
      <c r="BD721" s="47" t="e">
        <f>MATCH($AW721,NoteCommaRef!$B$4:$B$10,0)</f>
        <v>#N/A</v>
      </c>
      <c r="BE721" s="47">
        <f>MATCH($BG721,NoteCommaRef!$H$4:$H$1000,0)</f>
        <v>10</v>
      </c>
      <c r="BF721" s="47">
        <f>MATCH($BH721,NoteCommaRef!$H$4:$H$1000,0)</f>
        <v>10</v>
      </c>
      <c r="BG721" s="47">
        <f t="shared" si="172"/>
        <v>1</v>
      </c>
      <c r="BH721" s="47">
        <f t="shared" si="173"/>
        <v>1</v>
      </c>
      <c r="BI721" s="48">
        <f ca="1">IF(ISNA($BD721),1,OFFSET(NoteCommaRef!$E$3,$BD721,0))</f>
        <v>1</v>
      </c>
      <c r="BJ721" s="48">
        <f t="shared" si="174"/>
        <v>1</v>
      </c>
      <c r="BK721" s="48">
        <f t="shared" si="175"/>
        <v>1</v>
      </c>
      <c r="BL721" s="48">
        <f t="shared" si="176"/>
        <v>1</v>
      </c>
      <c r="BM721" s="48">
        <f ca="1">IF(ISNA($BE721),1,OFFSET(NoteCommaRef!$K$3,$BE721,0))</f>
        <v>1</v>
      </c>
      <c r="BN721" s="48">
        <f ca="1">IF(ISNA($BF721),1,OFFSET(NoteCommaRef!$K$3,$BF721,0))</f>
        <v>1</v>
      </c>
    </row>
    <row r="722" spans="3:66" x14ac:dyDescent="0.2">
      <c r="C722" s="1" t="str">
        <f t="shared" si="192"/>
        <v/>
      </c>
      <c r="D722" s="1" t="str">
        <f t="shared" si="193"/>
        <v/>
      </c>
      <c r="E722" s="1" t="str">
        <f t="shared" si="184"/>
        <v/>
      </c>
      <c r="F722" s="32" t="str">
        <f t="shared" si="185"/>
        <v/>
      </c>
      <c r="G722" s="1" t="str">
        <f t="shared" si="186"/>
        <v/>
      </c>
      <c r="H722" s="1" t="str">
        <f t="shared" si="187"/>
        <v/>
      </c>
      <c r="I722" s="1" t="str">
        <f t="shared" si="188"/>
        <v/>
      </c>
      <c r="J722" s="1" t="str">
        <f t="shared" si="189"/>
        <v/>
      </c>
      <c r="K722" s="1" t="str">
        <f t="shared" si="190"/>
        <v/>
      </c>
      <c r="L722" s="1" t="str">
        <f ca="1">IF(COUNTBLANK($D722),"",IF(COUNTBLANK($AG722),OFFSET(ChannelSetup!$E$4,0,$D722-1),$AG722))</f>
        <v/>
      </c>
      <c r="M722" s="1" t="str">
        <f t="shared" si="191"/>
        <v/>
      </c>
      <c r="O722" s="32">
        <f t="shared" si="194"/>
        <v>6</v>
      </c>
      <c r="P722" s="32">
        <f t="shared" si="194"/>
        <v>4</v>
      </c>
      <c r="Q722" s="32">
        <f t="shared" si="194"/>
        <v>2</v>
      </c>
      <c r="R722" s="32">
        <f t="shared" si="194"/>
        <v>2</v>
      </c>
      <c r="S722" s="32">
        <f t="shared" si="194"/>
        <v>2</v>
      </c>
      <c r="T722" s="32">
        <f t="shared" si="194"/>
        <v>2</v>
      </c>
      <c r="U722" s="32">
        <f t="shared" si="194"/>
        <v>2</v>
      </c>
      <c r="V722" s="32">
        <f t="shared" si="194"/>
        <v>4</v>
      </c>
      <c r="W722" s="32">
        <f t="shared" si="194"/>
        <v>2</v>
      </c>
      <c r="X722" s="32">
        <f t="shared" si="194"/>
        <v>2</v>
      </c>
      <c r="Y722" s="32">
        <f t="shared" si="194"/>
        <v>2</v>
      </c>
      <c r="Z722" s="32">
        <f t="shared" si="194"/>
        <v>2</v>
      </c>
      <c r="AB722" s="66"/>
      <c r="AC722" s="51"/>
      <c r="AD722" s="51"/>
      <c r="AE722" s="63"/>
      <c r="AF722" s="64"/>
      <c r="AG722" s="63"/>
      <c r="AH722" s="64"/>
      <c r="AI722" s="63"/>
      <c r="AJ722" s="64"/>
      <c r="AK722" s="62"/>
      <c r="AL722" s="62"/>
      <c r="AM722" s="51"/>
      <c r="AP722" s="39" t="str">
        <f t="shared" si="195"/>
        <v/>
      </c>
      <c r="AQ722" s="49" t="str">
        <f t="shared" si="169"/>
        <v/>
      </c>
      <c r="AR722" s="41">
        <f t="shared" ca="1" si="177"/>
        <v>256</v>
      </c>
      <c r="AS722" s="40">
        <f t="shared" ca="1" si="171"/>
        <v>1</v>
      </c>
      <c r="AT722" s="41">
        <f t="shared" ca="1" si="196"/>
        <v>0</v>
      </c>
      <c r="AU722" s="41">
        <f t="shared" ca="1" si="197"/>
        <v>0</v>
      </c>
      <c r="AV722" s="42">
        <f t="shared" ca="1" si="198"/>
        <v>1</v>
      </c>
      <c r="AW722" s="47" t="str">
        <f t="shared" si="199"/>
        <v/>
      </c>
      <c r="AX722" s="47" t="e">
        <f t="shared" si="200"/>
        <v>#VALUE!</v>
      </c>
      <c r="AY722" s="47">
        <f t="shared" si="179"/>
        <v>0</v>
      </c>
      <c r="AZ722" s="47">
        <f t="shared" si="180"/>
        <v>0</v>
      </c>
      <c r="BA722" s="47" t="e">
        <f t="shared" si="181"/>
        <v>#VALUE!</v>
      </c>
      <c r="BB722" s="47" t="e">
        <f t="shared" si="182"/>
        <v>#VALUE!</v>
      </c>
      <c r="BC722" s="47" t="e">
        <f t="shared" si="183"/>
        <v>#VALUE!</v>
      </c>
      <c r="BD722" s="47" t="e">
        <f>MATCH($AW722,NoteCommaRef!$B$4:$B$10,0)</f>
        <v>#N/A</v>
      </c>
      <c r="BE722" s="47">
        <f>MATCH($BG722,NoteCommaRef!$H$4:$H$1000,0)</f>
        <v>10</v>
      </c>
      <c r="BF722" s="47">
        <f>MATCH($BH722,NoteCommaRef!$H$4:$H$1000,0)</f>
        <v>10</v>
      </c>
      <c r="BG722" s="47">
        <f t="shared" si="172"/>
        <v>1</v>
      </c>
      <c r="BH722" s="47">
        <f t="shared" si="173"/>
        <v>1</v>
      </c>
      <c r="BI722" s="48">
        <f ca="1">IF(ISNA($BD722),1,OFFSET(NoteCommaRef!$E$3,$BD722,0))</f>
        <v>1</v>
      </c>
      <c r="BJ722" s="48">
        <f t="shared" si="174"/>
        <v>1</v>
      </c>
      <c r="BK722" s="48">
        <f t="shared" si="175"/>
        <v>1</v>
      </c>
      <c r="BL722" s="48">
        <f t="shared" si="176"/>
        <v>1</v>
      </c>
      <c r="BM722" s="48">
        <f ca="1">IF(ISNA($BE722),1,OFFSET(NoteCommaRef!$K$3,$BE722,0))</f>
        <v>1</v>
      </c>
      <c r="BN722" s="48">
        <f ca="1">IF(ISNA($BF722),1,OFFSET(NoteCommaRef!$K$3,$BF722,0))</f>
        <v>1</v>
      </c>
    </row>
    <row r="723" spans="3:66" x14ac:dyDescent="0.2">
      <c r="C723" s="1" t="str">
        <f t="shared" si="192"/>
        <v/>
      </c>
      <c r="D723" s="1" t="str">
        <f t="shared" si="193"/>
        <v/>
      </c>
      <c r="E723" s="1" t="str">
        <f t="shared" si="184"/>
        <v/>
      </c>
      <c r="F723" s="32" t="str">
        <f t="shared" si="185"/>
        <v/>
      </c>
      <c r="G723" s="1" t="str">
        <f t="shared" si="186"/>
        <v/>
      </c>
      <c r="H723" s="1" t="str">
        <f t="shared" si="187"/>
        <v/>
      </c>
      <c r="I723" s="1" t="str">
        <f t="shared" si="188"/>
        <v/>
      </c>
      <c r="J723" s="1" t="str">
        <f t="shared" si="189"/>
        <v/>
      </c>
      <c r="K723" s="1" t="str">
        <f t="shared" si="190"/>
        <v/>
      </c>
      <c r="L723" s="1" t="str">
        <f ca="1">IF(COUNTBLANK($D723),"",IF(COUNTBLANK($AG723),OFFSET(ChannelSetup!$E$4,0,$D723-1),$AG723))</f>
        <v/>
      </c>
      <c r="M723" s="1" t="str">
        <f t="shared" si="191"/>
        <v/>
      </c>
      <c r="O723" s="32">
        <f t="shared" ref="O723:Z738" si="201">O722+IF($D723=O$3,IF(COUNTBLANK($E723),0,$E723/$AD$2),0)</f>
        <v>6</v>
      </c>
      <c r="P723" s="32">
        <f t="shared" si="201"/>
        <v>4</v>
      </c>
      <c r="Q723" s="32">
        <f t="shared" si="201"/>
        <v>2</v>
      </c>
      <c r="R723" s="32">
        <f t="shared" si="201"/>
        <v>2</v>
      </c>
      <c r="S723" s="32">
        <f t="shared" si="201"/>
        <v>2</v>
      </c>
      <c r="T723" s="32">
        <f t="shared" si="201"/>
        <v>2</v>
      </c>
      <c r="U723" s="32">
        <f t="shared" si="201"/>
        <v>2</v>
      </c>
      <c r="V723" s="32">
        <f t="shared" si="201"/>
        <v>4</v>
      </c>
      <c r="W723" s="32">
        <f t="shared" si="201"/>
        <v>2</v>
      </c>
      <c r="X723" s="32">
        <f t="shared" si="201"/>
        <v>2</v>
      </c>
      <c r="Y723" s="32">
        <f t="shared" si="201"/>
        <v>2</v>
      </c>
      <c r="Z723" s="32">
        <f t="shared" si="201"/>
        <v>2</v>
      </c>
      <c r="AB723" s="66"/>
      <c r="AC723" s="51"/>
      <c r="AD723" s="51"/>
      <c r="AE723" s="63"/>
      <c r="AF723" s="64"/>
      <c r="AG723" s="63"/>
      <c r="AH723" s="64"/>
      <c r="AI723" s="63"/>
      <c r="AJ723" s="64"/>
      <c r="AK723" s="62"/>
      <c r="AL723" s="62"/>
      <c r="AM723" s="51"/>
      <c r="AP723" s="39" t="str">
        <f t="shared" si="195"/>
        <v/>
      </c>
      <c r="AQ723" s="49" t="str">
        <f t="shared" si="169"/>
        <v/>
      </c>
      <c r="AR723" s="41">
        <f t="shared" ca="1" si="177"/>
        <v>256</v>
      </c>
      <c r="AS723" s="40">
        <f t="shared" ca="1" si="171"/>
        <v>1</v>
      </c>
      <c r="AT723" s="41">
        <f t="shared" ca="1" si="196"/>
        <v>0</v>
      </c>
      <c r="AU723" s="41">
        <f t="shared" ca="1" si="197"/>
        <v>0</v>
      </c>
      <c r="AV723" s="42">
        <f t="shared" ca="1" si="198"/>
        <v>1</v>
      </c>
      <c r="AW723" s="47" t="str">
        <f t="shared" si="199"/>
        <v/>
      </c>
      <c r="AX723" s="47" t="e">
        <f t="shared" si="200"/>
        <v>#VALUE!</v>
      </c>
      <c r="AY723" s="47">
        <f t="shared" si="179"/>
        <v>0</v>
      </c>
      <c r="AZ723" s="47">
        <f t="shared" si="180"/>
        <v>0</v>
      </c>
      <c r="BA723" s="47" t="e">
        <f t="shared" si="181"/>
        <v>#VALUE!</v>
      </c>
      <c r="BB723" s="47" t="e">
        <f t="shared" si="182"/>
        <v>#VALUE!</v>
      </c>
      <c r="BC723" s="47" t="e">
        <f t="shared" si="183"/>
        <v>#VALUE!</v>
      </c>
      <c r="BD723" s="47" t="e">
        <f>MATCH($AW723,NoteCommaRef!$B$4:$B$10,0)</f>
        <v>#N/A</v>
      </c>
      <c r="BE723" s="47">
        <f>MATCH($BG723,NoteCommaRef!$H$4:$H$1000,0)</f>
        <v>10</v>
      </c>
      <c r="BF723" s="47">
        <f>MATCH($BH723,NoteCommaRef!$H$4:$H$1000,0)</f>
        <v>10</v>
      </c>
      <c r="BG723" s="47">
        <f t="shared" si="172"/>
        <v>1</v>
      </c>
      <c r="BH723" s="47">
        <f t="shared" si="173"/>
        <v>1</v>
      </c>
      <c r="BI723" s="48">
        <f ca="1">IF(ISNA($BD723),1,OFFSET(NoteCommaRef!$E$3,$BD723,0))</f>
        <v>1</v>
      </c>
      <c r="BJ723" s="48">
        <f t="shared" si="174"/>
        <v>1</v>
      </c>
      <c r="BK723" s="48">
        <f t="shared" si="175"/>
        <v>1</v>
      </c>
      <c r="BL723" s="48">
        <f t="shared" si="176"/>
        <v>1</v>
      </c>
      <c r="BM723" s="48">
        <f ca="1">IF(ISNA($BE723),1,OFFSET(NoteCommaRef!$K$3,$BE723,0))</f>
        <v>1</v>
      </c>
      <c r="BN723" s="48">
        <f ca="1">IF(ISNA($BF723),1,OFFSET(NoteCommaRef!$K$3,$BF723,0))</f>
        <v>1</v>
      </c>
    </row>
    <row r="724" spans="3:66" x14ac:dyDescent="0.2">
      <c r="C724" s="1" t="str">
        <f t="shared" si="192"/>
        <v/>
      </c>
      <c r="D724" s="1" t="str">
        <f t="shared" si="193"/>
        <v/>
      </c>
      <c r="E724" s="1" t="str">
        <f t="shared" si="184"/>
        <v/>
      </c>
      <c r="F724" s="32" t="str">
        <f t="shared" si="185"/>
        <v/>
      </c>
      <c r="G724" s="1" t="str">
        <f t="shared" si="186"/>
        <v/>
      </c>
      <c r="H724" s="1" t="str">
        <f t="shared" si="187"/>
        <v/>
      </c>
      <c r="I724" s="1" t="str">
        <f t="shared" si="188"/>
        <v/>
      </c>
      <c r="J724" s="1" t="str">
        <f t="shared" si="189"/>
        <v/>
      </c>
      <c r="K724" s="1" t="str">
        <f t="shared" si="190"/>
        <v/>
      </c>
      <c r="L724" s="1" t="str">
        <f ca="1">IF(COUNTBLANK($D724),"",IF(COUNTBLANK($AG724),OFFSET(ChannelSetup!$E$4,0,$D724-1),$AG724))</f>
        <v/>
      </c>
      <c r="M724" s="1" t="str">
        <f t="shared" si="191"/>
        <v/>
      </c>
      <c r="O724" s="32">
        <f t="shared" si="201"/>
        <v>6</v>
      </c>
      <c r="P724" s="32">
        <f t="shared" si="201"/>
        <v>4</v>
      </c>
      <c r="Q724" s="32">
        <f t="shared" si="201"/>
        <v>2</v>
      </c>
      <c r="R724" s="32">
        <f t="shared" si="201"/>
        <v>2</v>
      </c>
      <c r="S724" s="32">
        <f t="shared" si="201"/>
        <v>2</v>
      </c>
      <c r="T724" s="32">
        <f t="shared" si="201"/>
        <v>2</v>
      </c>
      <c r="U724" s="32">
        <f t="shared" si="201"/>
        <v>2</v>
      </c>
      <c r="V724" s="32">
        <f t="shared" si="201"/>
        <v>4</v>
      </c>
      <c r="W724" s="32">
        <f t="shared" si="201"/>
        <v>2</v>
      </c>
      <c r="X724" s="32">
        <f t="shared" si="201"/>
        <v>2</v>
      </c>
      <c r="Y724" s="32">
        <f t="shared" si="201"/>
        <v>2</v>
      </c>
      <c r="Z724" s="32">
        <f t="shared" si="201"/>
        <v>2</v>
      </c>
      <c r="AB724" s="66"/>
      <c r="AC724" s="51"/>
      <c r="AD724" s="51"/>
      <c r="AE724" s="63"/>
      <c r="AF724" s="64"/>
      <c r="AG724" s="63"/>
      <c r="AH724" s="64"/>
      <c r="AI724" s="63"/>
      <c r="AJ724" s="64"/>
      <c r="AK724" s="62"/>
      <c r="AL724" s="62"/>
      <c r="AM724" s="51"/>
      <c r="AP724" s="39" t="str">
        <f t="shared" si="195"/>
        <v/>
      </c>
      <c r="AQ724" s="49" t="str">
        <f t="shared" ref="AQ724:AQ787" si="202">""&amp;AE724</f>
        <v/>
      </c>
      <c r="AR724" s="41">
        <f t="shared" ca="1" si="177"/>
        <v>256</v>
      </c>
      <c r="AS724" s="40">
        <f t="shared" ca="1" si="171"/>
        <v>1</v>
      </c>
      <c r="AT724" s="41">
        <f t="shared" ca="1" si="196"/>
        <v>0</v>
      </c>
      <c r="AU724" s="41">
        <f t="shared" ca="1" si="197"/>
        <v>0</v>
      </c>
      <c r="AV724" s="42">
        <f t="shared" ca="1" si="198"/>
        <v>1</v>
      </c>
      <c r="AW724" s="47" t="str">
        <f t="shared" si="199"/>
        <v/>
      </c>
      <c r="AX724" s="47" t="e">
        <f t="shared" si="200"/>
        <v>#VALUE!</v>
      </c>
      <c r="AY724" s="47">
        <f t="shared" si="179"/>
        <v>0</v>
      </c>
      <c r="AZ724" s="47">
        <f t="shared" si="180"/>
        <v>0</v>
      </c>
      <c r="BA724" s="47" t="e">
        <f t="shared" si="181"/>
        <v>#VALUE!</v>
      </c>
      <c r="BB724" s="47" t="e">
        <f t="shared" si="182"/>
        <v>#VALUE!</v>
      </c>
      <c r="BC724" s="47" t="e">
        <f t="shared" si="183"/>
        <v>#VALUE!</v>
      </c>
      <c r="BD724" s="47" t="e">
        <f>MATCH($AW724,NoteCommaRef!$B$4:$B$10,0)</f>
        <v>#N/A</v>
      </c>
      <c r="BE724" s="47">
        <f>MATCH($BG724,NoteCommaRef!$H$4:$H$1000,0)</f>
        <v>10</v>
      </c>
      <c r="BF724" s="47">
        <f>MATCH($BH724,NoteCommaRef!$H$4:$H$1000,0)</f>
        <v>10</v>
      </c>
      <c r="BG724" s="47">
        <f t="shared" si="172"/>
        <v>1</v>
      </c>
      <c r="BH724" s="47">
        <f t="shared" si="173"/>
        <v>1</v>
      </c>
      <c r="BI724" s="48">
        <f ca="1">IF(ISNA($BD724),1,OFFSET(NoteCommaRef!$E$3,$BD724,0))</f>
        <v>1</v>
      </c>
      <c r="BJ724" s="48">
        <f t="shared" si="174"/>
        <v>1</v>
      </c>
      <c r="BK724" s="48">
        <f t="shared" si="175"/>
        <v>1</v>
      </c>
      <c r="BL724" s="48">
        <f t="shared" si="176"/>
        <v>1</v>
      </c>
      <c r="BM724" s="48">
        <f ca="1">IF(ISNA($BE724),1,OFFSET(NoteCommaRef!$K$3,$BE724,0))</f>
        <v>1</v>
      </c>
      <c r="BN724" s="48">
        <f ca="1">IF(ISNA($BF724),1,OFFSET(NoteCommaRef!$K$3,$BF724,0))</f>
        <v>1</v>
      </c>
    </row>
    <row r="725" spans="3:66" x14ac:dyDescent="0.2">
      <c r="C725" s="1" t="str">
        <f t="shared" si="192"/>
        <v/>
      </c>
      <c r="D725" s="1" t="str">
        <f t="shared" si="193"/>
        <v/>
      </c>
      <c r="E725" s="1" t="str">
        <f t="shared" si="184"/>
        <v/>
      </c>
      <c r="F725" s="32" t="str">
        <f t="shared" si="185"/>
        <v/>
      </c>
      <c r="G725" s="1" t="str">
        <f t="shared" si="186"/>
        <v/>
      </c>
      <c r="H725" s="1" t="str">
        <f t="shared" si="187"/>
        <v/>
      </c>
      <c r="I725" s="1" t="str">
        <f t="shared" si="188"/>
        <v/>
      </c>
      <c r="J725" s="1" t="str">
        <f t="shared" si="189"/>
        <v/>
      </c>
      <c r="K725" s="1" t="str">
        <f t="shared" si="190"/>
        <v/>
      </c>
      <c r="L725" s="1" t="str">
        <f ca="1">IF(COUNTBLANK($D725),"",IF(COUNTBLANK($AG725),OFFSET(ChannelSetup!$E$4,0,$D725-1),$AG725))</f>
        <v/>
      </c>
      <c r="M725" s="1" t="str">
        <f t="shared" si="191"/>
        <v/>
      </c>
      <c r="O725" s="32">
        <f t="shared" si="201"/>
        <v>6</v>
      </c>
      <c r="P725" s="32">
        <f t="shared" si="201"/>
        <v>4</v>
      </c>
      <c r="Q725" s="32">
        <f t="shared" si="201"/>
        <v>2</v>
      </c>
      <c r="R725" s="32">
        <f t="shared" si="201"/>
        <v>2</v>
      </c>
      <c r="S725" s="32">
        <f t="shared" si="201"/>
        <v>2</v>
      </c>
      <c r="T725" s="32">
        <f t="shared" si="201"/>
        <v>2</v>
      </c>
      <c r="U725" s="32">
        <f t="shared" si="201"/>
        <v>2</v>
      </c>
      <c r="V725" s="32">
        <f t="shared" si="201"/>
        <v>4</v>
      </c>
      <c r="W725" s="32">
        <f t="shared" si="201"/>
        <v>2</v>
      </c>
      <c r="X725" s="32">
        <f t="shared" si="201"/>
        <v>2</v>
      </c>
      <c r="Y725" s="32">
        <f t="shared" si="201"/>
        <v>2</v>
      </c>
      <c r="Z725" s="32">
        <f t="shared" si="201"/>
        <v>2</v>
      </c>
      <c r="AB725" s="66"/>
      <c r="AC725" s="51"/>
      <c r="AD725" s="51"/>
      <c r="AE725" s="63"/>
      <c r="AF725" s="64"/>
      <c r="AG725" s="63"/>
      <c r="AH725" s="64"/>
      <c r="AI725" s="63"/>
      <c r="AJ725" s="64"/>
      <c r="AK725" s="62"/>
      <c r="AL725" s="62"/>
      <c r="AM725" s="51"/>
      <c r="AP725" s="39" t="str">
        <f t="shared" si="195"/>
        <v/>
      </c>
      <c r="AQ725" s="49" t="str">
        <f t="shared" si="202"/>
        <v/>
      </c>
      <c r="AR725" s="41">
        <f t="shared" ca="1" si="177"/>
        <v>256</v>
      </c>
      <c r="AS725" s="40">
        <f t="shared" ca="1" si="171"/>
        <v>1</v>
      </c>
      <c r="AT725" s="41">
        <f t="shared" ca="1" si="196"/>
        <v>0</v>
      </c>
      <c r="AU725" s="41">
        <f t="shared" ca="1" si="197"/>
        <v>0</v>
      </c>
      <c r="AV725" s="42">
        <f t="shared" ca="1" si="198"/>
        <v>1</v>
      </c>
      <c r="AW725" s="47" t="str">
        <f t="shared" si="199"/>
        <v/>
      </c>
      <c r="AX725" s="47" t="e">
        <f t="shared" si="200"/>
        <v>#VALUE!</v>
      </c>
      <c r="AY725" s="47">
        <f t="shared" si="179"/>
        <v>0</v>
      </c>
      <c r="AZ725" s="47">
        <f t="shared" si="180"/>
        <v>0</v>
      </c>
      <c r="BA725" s="47" t="e">
        <f t="shared" si="181"/>
        <v>#VALUE!</v>
      </c>
      <c r="BB725" s="47" t="e">
        <f t="shared" si="182"/>
        <v>#VALUE!</v>
      </c>
      <c r="BC725" s="47" t="e">
        <f t="shared" si="183"/>
        <v>#VALUE!</v>
      </c>
      <c r="BD725" s="47" t="e">
        <f>MATCH($AW725,NoteCommaRef!$B$4:$B$10,0)</f>
        <v>#N/A</v>
      </c>
      <c r="BE725" s="47">
        <f>MATCH($BG725,NoteCommaRef!$H$4:$H$1000,0)</f>
        <v>10</v>
      </c>
      <c r="BF725" s="47">
        <f>MATCH($BH725,NoteCommaRef!$H$4:$H$1000,0)</f>
        <v>10</v>
      </c>
      <c r="BG725" s="47">
        <f t="shared" si="172"/>
        <v>1</v>
      </c>
      <c r="BH725" s="47">
        <f t="shared" si="173"/>
        <v>1</v>
      </c>
      <c r="BI725" s="48">
        <f ca="1">IF(ISNA($BD725),1,OFFSET(NoteCommaRef!$E$3,$BD725,0))</f>
        <v>1</v>
      </c>
      <c r="BJ725" s="48">
        <f t="shared" si="174"/>
        <v>1</v>
      </c>
      <c r="BK725" s="48">
        <f t="shared" si="175"/>
        <v>1</v>
      </c>
      <c r="BL725" s="48">
        <f t="shared" si="176"/>
        <v>1</v>
      </c>
      <c r="BM725" s="48">
        <f ca="1">IF(ISNA($BE725),1,OFFSET(NoteCommaRef!$K$3,$BE725,0))</f>
        <v>1</v>
      </c>
      <c r="BN725" s="48">
        <f ca="1">IF(ISNA($BF725),1,OFFSET(NoteCommaRef!$K$3,$BF725,0))</f>
        <v>1</v>
      </c>
    </row>
    <row r="726" spans="3:66" x14ac:dyDescent="0.2">
      <c r="C726" s="1" t="str">
        <f t="shared" si="192"/>
        <v/>
      </c>
      <c r="D726" s="1" t="str">
        <f t="shared" si="193"/>
        <v/>
      </c>
      <c r="E726" s="1" t="str">
        <f t="shared" si="184"/>
        <v/>
      </c>
      <c r="F726" s="32" t="str">
        <f t="shared" si="185"/>
        <v/>
      </c>
      <c r="G726" s="1" t="str">
        <f t="shared" si="186"/>
        <v/>
      </c>
      <c r="H726" s="1" t="str">
        <f t="shared" si="187"/>
        <v/>
      </c>
      <c r="I726" s="1" t="str">
        <f t="shared" si="188"/>
        <v/>
      </c>
      <c r="J726" s="1" t="str">
        <f t="shared" si="189"/>
        <v/>
      </c>
      <c r="K726" s="1" t="str">
        <f t="shared" si="190"/>
        <v/>
      </c>
      <c r="L726" s="1" t="str">
        <f ca="1">IF(COUNTBLANK($D726),"",IF(COUNTBLANK($AG726),OFFSET(ChannelSetup!$E$4,0,$D726-1),$AG726))</f>
        <v/>
      </c>
      <c r="M726" s="1" t="str">
        <f t="shared" si="191"/>
        <v/>
      </c>
      <c r="O726" s="32">
        <f t="shared" si="201"/>
        <v>6</v>
      </c>
      <c r="P726" s="32">
        <f t="shared" si="201"/>
        <v>4</v>
      </c>
      <c r="Q726" s="32">
        <f t="shared" si="201"/>
        <v>2</v>
      </c>
      <c r="R726" s="32">
        <f t="shared" si="201"/>
        <v>2</v>
      </c>
      <c r="S726" s="32">
        <f t="shared" si="201"/>
        <v>2</v>
      </c>
      <c r="T726" s="32">
        <f t="shared" si="201"/>
        <v>2</v>
      </c>
      <c r="U726" s="32">
        <f t="shared" si="201"/>
        <v>2</v>
      </c>
      <c r="V726" s="32">
        <f t="shared" si="201"/>
        <v>4</v>
      </c>
      <c r="W726" s="32">
        <f t="shared" si="201"/>
        <v>2</v>
      </c>
      <c r="X726" s="32">
        <f t="shared" si="201"/>
        <v>2</v>
      </c>
      <c r="Y726" s="32">
        <f t="shared" si="201"/>
        <v>2</v>
      </c>
      <c r="Z726" s="32">
        <f t="shared" si="201"/>
        <v>2</v>
      </c>
      <c r="AB726" s="66"/>
      <c r="AC726" s="51"/>
      <c r="AD726" s="51"/>
      <c r="AE726" s="63"/>
      <c r="AF726" s="64"/>
      <c r="AG726" s="63"/>
      <c r="AH726" s="64"/>
      <c r="AI726" s="63"/>
      <c r="AJ726" s="64"/>
      <c r="AK726" s="62"/>
      <c r="AL726" s="62"/>
      <c r="AM726" s="51"/>
      <c r="AP726" s="39" t="str">
        <f t="shared" si="195"/>
        <v/>
      </c>
      <c r="AQ726" s="49" t="str">
        <f t="shared" si="202"/>
        <v/>
      </c>
      <c r="AR726" s="41">
        <f t="shared" ca="1" si="177"/>
        <v>256</v>
      </c>
      <c r="AS726" s="40">
        <f t="shared" ca="1" si="171"/>
        <v>1</v>
      </c>
      <c r="AT726" s="41">
        <f t="shared" ca="1" si="196"/>
        <v>0</v>
      </c>
      <c r="AU726" s="41">
        <f t="shared" ca="1" si="197"/>
        <v>0</v>
      </c>
      <c r="AV726" s="42">
        <f t="shared" ca="1" si="198"/>
        <v>1</v>
      </c>
      <c r="AW726" s="47" t="str">
        <f t="shared" si="199"/>
        <v/>
      </c>
      <c r="AX726" s="47" t="e">
        <f t="shared" si="200"/>
        <v>#VALUE!</v>
      </c>
      <c r="AY726" s="47">
        <f t="shared" si="179"/>
        <v>0</v>
      </c>
      <c r="AZ726" s="47">
        <f t="shared" si="180"/>
        <v>0</v>
      </c>
      <c r="BA726" s="47" t="e">
        <f t="shared" si="181"/>
        <v>#VALUE!</v>
      </c>
      <c r="BB726" s="47" t="e">
        <f t="shared" si="182"/>
        <v>#VALUE!</v>
      </c>
      <c r="BC726" s="47" t="e">
        <f t="shared" si="183"/>
        <v>#VALUE!</v>
      </c>
      <c r="BD726" s="47" t="e">
        <f>MATCH($AW726,NoteCommaRef!$B$4:$B$10,0)</f>
        <v>#N/A</v>
      </c>
      <c r="BE726" s="47">
        <f>MATCH($BG726,NoteCommaRef!$H$4:$H$1000,0)</f>
        <v>10</v>
      </c>
      <c r="BF726" s="47">
        <f>MATCH($BH726,NoteCommaRef!$H$4:$H$1000,0)</f>
        <v>10</v>
      </c>
      <c r="BG726" s="47">
        <f t="shared" si="172"/>
        <v>1</v>
      </c>
      <c r="BH726" s="47">
        <f t="shared" si="173"/>
        <v>1</v>
      </c>
      <c r="BI726" s="48">
        <f ca="1">IF(ISNA($BD726),1,OFFSET(NoteCommaRef!$E$3,$BD726,0))</f>
        <v>1</v>
      </c>
      <c r="BJ726" s="48">
        <f t="shared" si="174"/>
        <v>1</v>
      </c>
      <c r="BK726" s="48">
        <f t="shared" si="175"/>
        <v>1</v>
      </c>
      <c r="BL726" s="48">
        <f t="shared" si="176"/>
        <v>1</v>
      </c>
      <c r="BM726" s="48">
        <f ca="1">IF(ISNA($BE726),1,OFFSET(NoteCommaRef!$K$3,$BE726,0))</f>
        <v>1</v>
      </c>
      <c r="BN726" s="48">
        <f ca="1">IF(ISNA($BF726),1,OFFSET(NoteCommaRef!$K$3,$BF726,0))</f>
        <v>1</v>
      </c>
    </row>
    <row r="727" spans="3:66" x14ac:dyDescent="0.2">
      <c r="C727" s="1" t="str">
        <f t="shared" si="192"/>
        <v/>
      </c>
      <c r="D727" s="1" t="str">
        <f t="shared" si="193"/>
        <v/>
      </c>
      <c r="E727" s="1" t="str">
        <f t="shared" si="184"/>
        <v/>
      </c>
      <c r="F727" s="32" t="str">
        <f t="shared" si="185"/>
        <v/>
      </c>
      <c r="G727" s="1" t="str">
        <f t="shared" si="186"/>
        <v/>
      </c>
      <c r="H727" s="1" t="str">
        <f t="shared" si="187"/>
        <v/>
      </c>
      <c r="I727" s="1" t="str">
        <f t="shared" si="188"/>
        <v/>
      </c>
      <c r="J727" s="1" t="str">
        <f t="shared" si="189"/>
        <v/>
      </c>
      <c r="K727" s="1" t="str">
        <f t="shared" si="190"/>
        <v/>
      </c>
      <c r="L727" s="1" t="str">
        <f ca="1">IF(COUNTBLANK($D727),"",IF(COUNTBLANK($AG727),OFFSET(ChannelSetup!$E$4,0,$D727-1),$AG727))</f>
        <v/>
      </c>
      <c r="M727" s="1" t="str">
        <f t="shared" si="191"/>
        <v/>
      </c>
      <c r="O727" s="32">
        <f t="shared" si="201"/>
        <v>6</v>
      </c>
      <c r="P727" s="32">
        <f t="shared" si="201"/>
        <v>4</v>
      </c>
      <c r="Q727" s="32">
        <f t="shared" si="201"/>
        <v>2</v>
      </c>
      <c r="R727" s="32">
        <f t="shared" si="201"/>
        <v>2</v>
      </c>
      <c r="S727" s="32">
        <f t="shared" si="201"/>
        <v>2</v>
      </c>
      <c r="T727" s="32">
        <f t="shared" si="201"/>
        <v>2</v>
      </c>
      <c r="U727" s="32">
        <f t="shared" si="201"/>
        <v>2</v>
      </c>
      <c r="V727" s="32">
        <f t="shared" si="201"/>
        <v>4</v>
      </c>
      <c r="W727" s="32">
        <f t="shared" si="201"/>
        <v>2</v>
      </c>
      <c r="X727" s="32">
        <f t="shared" si="201"/>
        <v>2</v>
      </c>
      <c r="Y727" s="32">
        <f t="shared" si="201"/>
        <v>2</v>
      </c>
      <c r="Z727" s="32">
        <f t="shared" si="201"/>
        <v>2</v>
      </c>
      <c r="AB727" s="66"/>
      <c r="AC727" s="51"/>
      <c r="AD727" s="51"/>
      <c r="AE727" s="63"/>
      <c r="AF727" s="64"/>
      <c r="AG727" s="63"/>
      <c r="AH727" s="64"/>
      <c r="AI727" s="63"/>
      <c r="AJ727" s="64"/>
      <c r="AK727" s="62"/>
      <c r="AL727" s="62"/>
      <c r="AM727" s="51"/>
      <c r="AP727" s="39" t="str">
        <f t="shared" si="195"/>
        <v/>
      </c>
      <c r="AQ727" s="49" t="str">
        <f t="shared" si="202"/>
        <v/>
      </c>
      <c r="AR727" s="41">
        <f t="shared" ca="1" si="177"/>
        <v>256</v>
      </c>
      <c r="AS727" s="40">
        <f t="shared" ca="1" si="171"/>
        <v>1</v>
      </c>
      <c r="AT727" s="41">
        <f t="shared" ca="1" si="196"/>
        <v>0</v>
      </c>
      <c r="AU727" s="41">
        <f t="shared" ca="1" si="197"/>
        <v>0</v>
      </c>
      <c r="AV727" s="42">
        <f t="shared" ca="1" si="198"/>
        <v>1</v>
      </c>
      <c r="AW727" s="47" t="str">
        <f t="shared" si="199"/>
        <v/>
      </c>
      <c r="AX727" s="47" t="e">
        <f t="shared" si="200"/>
        <v>#VALUE!</v>
      </c>
      <c r="AY727" s="47">
        <f t="shared" si="179"/>
        <v>0</v>
      </c>
      <c r="AZ727" s="47">
        <f t="shared" si="180"/>
        <v>0</v>
      </c>
      <c r="BA727" s="47" t="e">
        <f t="shared" si="181"/>
        <v>#VALUE!</v>
      </c>
      <c r="BB727" s="47" t="e">
        <f t="shared" si="182"/>
        <v>#VALUE!</v>
      </c>
      <c r="BC727" s="47" t="e">
        <f t="shared" si="183"/>
        <v>#VALUE!</v>
      </c>
      <c r="BD727" s="47" t="e">
        <f>MATCH($AW727,NoteCommaRef!$B$4:$B$10,0)</f>
        <v>#N/A</v>
      </c>
      <c r="BE727" s="47">
        <f>MATCH($BG727,NoteCommaRef!$H$4:$H$1000,0)</f>
        <v>10</v>
      </c>
      <c r="BF727" s="47">
        <f>MATCH($BH727,NoteCommaRef!$H$4:$H$1000,0)</f>
        <v>10</v>
      </c>
      <c r="BG727" s="47">
        <f t="shared" si="172"/>
        <v>1</v>
      </c>
      <c r="BH727" s="47">
        <f t="shared" si="173"/>
        <v>1</v>
      </c>
      <c r="BI727" s="48">
        <f ca="1">IF(ISNA($BD727),1,OFFSET(NoteCommaRef!$E$3,$BD727,0))</f>
        <v>1</v>
      </c>
      <c r="BJ727" s="48">
        <f t="shared" si="174"/>
        <v>1</v>
      </c>
      <c r="BK727" s="48">
        <f t="shared" si="175"/>
        <v>1</v>
      </c>
      <c r="BL727" s="48">
        <f t="shared" si="176"/>
        <v>1</v>
      </c>
      <c r="BM727" s="48">
        <f ca="1">IF(ISNA($BE727),1,OFFSET(NoteCommaRef!$K$3,$BE727,0))</f>
        <v>1</v>
      </c>
      <c r="BN727" s="48">
        <f ca="1">IF(ISNA($BF727),1,OFFSET(NoteCommaRef!$K$3,$BF727,0))</f>
        <v>1</v>
      </c>
    </row>
    <row r="728" spans="3:66" x14ac:dyDescent="0.2">
      <c r="C728" s="1" t="str">
        <f t="shared" si="192"/>
        <v/>
      </c>
      <c r="D728" s="1" t="str">
        <f t="shared" si="193"/>
        <v/>
      </c>
      <c r="E728" s="1" t="str">
        <f t="shared" si="184"/>
        <v/>
      </c>
      <c r="F728" s="32" t="str">
        <f t="shared" si="185"/>
        <v/>
      </c>
      <c r="G728" s="1" t="str">
        <f t="shared" si="186"/>
        <v/>
      </c>
      <c r="H728" s="1" t="str">
        <f t="shared" si="187"/>
        <v/>
      </c>
      <c r="I728" s="1" t="str">
        <f t="shared" si="188"/>
        <v/>
      </c>
      <c r="J728" s="1" t="str">
        <f t="shared" si="189"/>
        <v/>
      </c>
      <c r="K728" s="1" t="str">
        <f t="shared" si="190"/>
        <v/>
      </c>
      <c r="L728" s="1" t="str">
        <f ca="1">IF(COUNTBLANK($D728),"",IF(COUNTBLANK($AG728),OFFSET(ChannelSetup!$E$4,0,$D728-1),$AG728))</f>
        <v/>
      </c>
      <c r="M728" s="1" t="str">
        <f t="shared" si="191"/>
        <v/>
      </c>
      <c r="O728" s="32">
        <f t="shared" si="201"/>
        <v>6</v>
      </c>
      <c r="P728" s="32">
        <f t="shared" si="201"/>
        <v>4</v>
      </c>
      <c r="Q728" s="32">
        <f t="shared" si="201"/>
        <v>2</v>
      </c>
      <c r="R728" s="32">
        <f t="shared" si="201"/>
        <v>2</v>
      </c>
      <c r="S728" s="32">
        <f t="shared" si="201"/>
        <v>2</v>
      </c>
      <c r="T728" s="32">
        <f t="shared" si="201"/>
        <v>2</v>
      </c>
      <c r="U728" s="32">
        <f t="shared" si="201"/>
        <v>2</v>
      </c>
      <c r="V728" s="32">
        <f t="shared" si="201"/>
        <v>4</v>
      </c>
      <c r="W728" s="32">
        <f t="shared" si="201"/>
        <v>2</v>
      </c>
      <c r="X728" s="32">
        <f t="shared" si="201"/>
        <v>2</v>
      </c>
      <c r="Y728" s="32">
        <f t="shared" si="201"/>
        <v>2</v>
      </c>
      <c r="Z728" s="32">
        <f t="shared" si="201"/>
        <v>2</v>
      </c>
      <c r="AB728" s="66"/>
      <c r="AC728" s="51"/>
      <c r="AD728" s="51"/>
      <c r="AE728" s="63"/>
      <c r="AF728" s="64"/>
      <c r="AG728" s="63"/>
      <c r="AH728" s="64"/>
      <c r="AI728" s="63"/>
      <c r="AJ728" s="64"/>
      <c r="AK728" s="62"/>
      <c r="AL728" s="62"/>
      <c r="AM728" s="51"/>
      <c r="AP728" s="39" t="str">
        <f t="shared" si="195"/>
        <v/>
      </c>
      <c r="AQ728" s="49" t="str">
        <f t="shared" si="202"/>
        <v/>
      </c>
      <c r="AR728" s="41">
        <f t="shared" ca="1" si="177"/>
        <v>256</v>
      </c>
      <c r="AS728" s="40">
        <f t="shared" ca="1" si="171"/>
        <v>1</v>
      </c>
      <c r="AT728" s="41">
        <f t="shared" ca="1" si="196"/>
        <v>0</v>
      </c>
      <c r="AU728" s="41">
        <f t="shared" ca="1" si="197"/>
        <v>0</v>
      </c>
      <c r="AV728" s="42">
        <f t="shared" ca="1" si="198"/>
        <v>1</v>
      </c>
      <c r="AW728" s="47" t="str">
        <f t="shared" si="199"/>
        <v/>
      </c>
      <c r="AX728" s="47" t="e">
        <f t="shared" si="200"/>
        <v>#VALUE!</v>
      </c>
      <c r="AY728" s="47">
        <f t="shared" si="179"/>
        <v>0</v>
      </c>
      <c r="AZ728" s="47">
        <f t="shared" si="180"/>
        <v>0</v>
      </c>
      <c r="BA728" s="47" t="e">
        <f t="shared" si="181"/>
        <v>#VALUE!</v>
      </c>
      <c r="BB728" s="47" t="e">
        <f t="shared" si="182"/>
        <v>#VALUE!</v>
      </c>
      <c r="BC728" s="47" t="e">
        <f t="shared" si="183"/>
        <v>#VALUE!</v>
      </c>
      <c r="BD728" s="47" t="e">
        <f>MATCH($AW728,NoteCommaRef!$B$4:$B$10,0)</f>
        <v>#N/A</v>
      </c>
      <c r="BE728" s="47">
        <f>MATCH($BG728,NoteCommaRef!$H$4:$H$1000,0)</f>
        <v>10</v>
      </c>
      <c r="BF728" s="47">
        <f>MATCH($BH728,NoteCommaRef!$H$4:$H$1000,0)</f>
        <v>10</v>
      </c>
      <c r="BG728" s="47">
        <f t="shared" si="172"/>
        <v>1</v>
      </c>
      <c r="BH728" s="47">
        <f t="shared" si="173"/>
        <v>1</v>
      </c>
      <c r="BI728" s="48">
        <f ca="1">IF(ISNA($BD728),1,OFFSET(NoteCommaRef!$E$3,$BD728,0))</f>
        <v>1</v>
      </c>
      <c r="BJ728" s="48">
        <f t="shared" si="174"/>
        <v>1</v>
      </c>
      <c r="BK728" s="48">
        <f t="shared" si="175"/>
        <v>1</v>
      </c>
      <c r="BL728" s="48">
        <f t="shared" si="176"/>
        <v>1</v>
      </c>
      <c r="BM728" s="48">
        <f ca="1">IF(ISNA($BE728),1,OFFSET(NoteCommaRef!$K$3,$BE728,0))</f>
        <v>1</v>
      </c>
      <c r="BN728" s="48">
        <f ca="1">IF(ISNA($BF728),1,OFFSET(NoteCommaRef!$K$3,$BF728,0))</f>
        <v>1</v>
      </c>
    </row>
    <row r="729" spans="3:66" x14ac:dyDescent="0.2">
      <c r="C729" s="1" t="str">
        <f t="shared" si="192"/>
        <v/>
      </c>
      <c r="D729" s="1" t="str">
        <f t="shared" si="193"/>
        <v/>
      </c>
      <c r="E729" s="1" t="str">
        <f t="shared" si="184"/>
        <v/>
      </c>
      <c r="F729" s="32" t="str">
        <f t="shared" si="185"/>
        <v/>
      </c>
      <c r="G729" s="1" t="str">
        <f t="shared" si="186"/>
        <v/>
      </c>
      <c r="H729" s="1" t="str">
        <f t="shared" si="187"/>
        <v/>
      </c>
      <c r="I729" s="1" t="str">
        <f t="shared" si="188"/>
        <v/>
      </c>
      <c r="J729" s="1" t="str">
        <f t="shared" si="189"/>
        <v/>
      </c>
      <c r="K729" s="1" t="str">
        <f t="shared" si="190"/>
        <v/>
      </c>
      <c r="L729" s="1" t="str">
        <f ca="1">IF(COUNTBLANK($D729),"",IF(COUNTBLANK($AG729),OFFSET(ChannelSetup!$E$4,0,$D729-1),$AG729))</f>
        <v/>
      </c>
      <c r="M729" s="1" t="str">
        <f t="shared" si="191"/>
        <v/>
      </c>
      <c r="O729" s="32">
        <f t="shared" si="201"/>
        <v>6</v>
      </c>
      <c r="P729" s="32">
        <f t="shared" si="201"/>
        <v>4</v>
      </c>
      <c r="Q729" s="32">
        <f t="shared" si="201"/>
        <v>2</v>
      </c>
      <c r="R729" s="32">
        <f t="shared" si="201"/>
        <v>2</v>
      </c>
      <c r="S729" s="32">
        <f t="shared" si="201"/>
        <v>2</v>
      </c>
      <c r="T729" s="32">
        <f t="shared" si="201"/>
        <v>2</v>
      </c>
      <c r="U729" s="32">
        <f t="shared" si="201"/>
        <v>2</v>
      </c>
      <c r="V729" s="32">
        <f t="shared" si="201"/>
        <v>4</v>
      </c>
      <c r="W729" s="32">
        <f t="shared" si="201"/>
        <v>2</v>
      </c>
      <c r="X729" s="32">
        <f t="shared" si="201"/>
        <v>2</v>
      </c>
      <c r="Y729" s="32">
        <f t="shared" si="201"/>
        <v>2</v>
      </c>
      <c r="Z729" s="32">
        <f t="shared" si="201"/>
        <v>2</v>
      </c>
      <c r="AB729" s="66"/>
      <c r="AC729" s="51"/>
      <c r="AD729" s="51"/>
      <c r="AE729" s="63"/>
      <c r="AF729" s="64"/>
      <c r="AG729" s="63"/>
      <c r="AH729" s="64"/>
      <c r="AI729" s="63"/>
      <c r="AJ729" s="64"/>
      <c r="AK729" s="62"/>
      <c r="AL729" s="62"/>
      <c r="AM729" s="51"/>
      <c r="AP729" s="39" t="str">
        <f t="shared" si="195"/>
        <v/>
      </c>
      <c r="AQ729" s="49" t="str">
        <f t="shared" si="202"/>
        <v/>
      </c>
      <c r="AR729" s="41">
        <f t="shared" ca="1" si="177"/>
        <v>256</v>
      </c>
      <c r="AS729" s="40">
        <f t="shared" ca="1" si="171"/>
        <v>1</v>
      </c>
      <c r="AT729" s="41">
        <f t="shared" ca="1" si="196"/>
        <v>0</v>
      </c>
      <c r="AU729" s="41">
        <f t="shared" ca="1" si="197"/>
        <v>0</v>
      </c>
      <c r="AV729" s="42">
        <f t="shared" ca="1" si="198"/>
        <v>1</v>
      </c>
      <c r="AW729" s="47" t="str">
        <f t="shared" si="199"/>
        <v/>
      </c>
      <c r="AX729" s="47" t="e">
        <f t="shared" si="200"/>
        <v>#VALUE!</v>
      </c>
      <c r="AY729" s="47">
        <f t="shared" si="179"/>
        <v>0</v>
      </c>
      <c r="AZ729" s="47">
        <f t="shared" si="180"/>
        <v>0</v>
      </c>
      <c r="BA729" s="47" t="e">
        <f t="shared" si="181"/>
        <v>#VALUE!</v>
      </c>
      <c r="BB729" s="47" t="e">
        <f t="shared" si="182"/>
        <v>#VALUE!</v>
      </c>
      <c r="BC729" s="47" t="e">
        <f t="shared" si="183"/>
        <v>#VALUE!</v>
      </c>
      <c r="BD729" s="47" t="e">
        <f>MATCH($AW729,NoteCommaRef!$B$4:$B$10,0)</f>
        <v>#N/A</v>
      </c>
      <c r="BE729" s="47">
        <f>MATCH($BG729,NoteCommaRef!$H$4:$H$1000,0)</f>
        <v>10</v>
      </c>
      <c r="BF729" s="47">
        <f>MATCH($BH729,NoteCommaRef!$H$4:$H$1000,0)</f>
        <v>10</v>
      </c>
      <c r="BG729" s="47">
        <f t="shared" si="172"/>
        <v>1</v>
      </c>
      <c r="BH729" s="47">
        <f t="shared" si="173"/>
        <v>1</v>
      </c>
      <c r="BI729" s="48">
        <f ca="1">IF(ISNA($BD729),1,OFFSET(NoteCommaRef!$E$3,$BD729,0))</f>
        <v>1</v>
      </c>
      <c r="BJ729" s="48">
        <f t="shared" si="174"/>
        <v>1</v>
      </c>
      <c r="BK729" s="48">
        <f t="shared" si="175"/>
        <v>1</v>
      </c>
      <c r="BL729" s="48">
        <f t="shared" si="176"/>
        <v>1</v>
      </c>
      <c r="BM729" s="48">
        <f ca="1">IF(ISNA($BE729),1,OFFSET(NoteCommaRef!$K$3,$BE729,0))</f>
        <v>1</v>
      </c>
      <c r="BN729" s="48">
        <f ca="1">IF(ISNA($BF729),1,OFFSET(NoteCommaRef!$K$3,$BF729,0))</f>
        <v>1</v>
      </c>
    </row>
    <row r="730" spans="3:66" x14ac:dyDescent="0.2">
      <c r="C730" s="1" t="str">
        <f t="shared" si="192"/>
        <v/>
      </c>
      <c r="D730" s="1" t="str">
        <f t="shared" si="193"/>
        <v/>
      </c>
      <c r="E730" s="1" t="str">
        <f t="shared" si="184"/>
        <v/>
      </c>
      <c r="F730" s="32" t="str">
        <f t="shared" si="185"/>
        <v/>
      </c>
      <c r="G730" s="1" t="str">
        <f t="shared" si="186"/>
        <v/>
      </c>
      <c r="H730" s="1" t="str">
        <f t="shared" si="187"/>
        <v/>
      </c>
      <c r="I730" s="1" t="str">
        <f t="shared" si="188"/>
        <v/>
      </c>
      <c r="J730" s="1" t="str">
        <f t="shared" si="189"/>
        <v/>
      </c>
      <c r="K730" s="1" t="str">
        <f t="shared" si="190"/>
        <v/>
      </c>
      <c r="L730" s="1" t="str">
        <f ca="1">IF(COUNTBLANK($D730),"",IF(COUNTBLANK($AG730),OFFSET(ChannelSetup!$E$4,0,$D730-1),$AG730))</f>
        <v/>
      </c>
      <c r="M730" s="1" t="str">
        <f t="shared" si="191"/>
        <v/>
      </c>
      <c r="O730" s="32">
        <f t="shared" si="201"/>
        <v>6</v>
      </c>
      <c r="P730" s="32">
        <f t="shared" si="201"/>
        <v>4</v>
      </c>
      <c r="Q730" s="32">
        <f t="shared" si="201"/>
        <v>2</v>
      </c>
      <c r="R730" s="32">
        <f t="shared" si="201"/>
        <v>2</v>
      </c>
      <c r="S730" s="32">
        <f t="shared" si="201"/>
        <v>2</v>
      </c>
      <c r="T730" s="32">
        <f t="shared" si="201"/>
        <v>2</v>
      </c>
      <c r="U730" s="32">
        <f t="shared" si="201"/>
        <v>2</v>
      </c>
      <c r="V730" s="32">
        <f t="shared" si="201"/>
        <v>4</v>
      </c>
      <c r="W730" s="32">
        <f t="shared" si="201"/>
        <v>2</v>
      </c>
      <c r="X730" s="32">
        <f t="shared" si="201"/>
        <v>2</v>
      </c>
      <c r="Y730" s="32">
        <f t="shared" si="201"/>
        <v>2</v>
      </c>
      <c r="Z730" s="32">
        <f t="shared" si="201"/>
        <v>2</v>
      </c>
      <c r="AB730" s="66"/>
      <c r="AC730" s="51"/>
      <c r="AD730" s="51"/>
      <c r="AE730" s="63"/>
      <c r="AF730" s="64"/>
      <c r="AG730" s="63"/>
      <c r="AH730" s="64"/>
      <c r="AI730" s="63"/>
      <c r="AJ730" s="64"/>
      <c r="AK730" s="62"/>
      <c r="AL730" s="62"/>
      <c r="AM730" s="51"/>
      <c r="AP730" s="39" t="str">
        <f t="shared" si="195"/>
        <v/>
      </c>
      <c r="AQ730" s="49" t="str">
        <f t="shared" si="202"/>
        <v/>
      </c>
      <c r="AR730" s="41">
        <f t="shared" ca="1" si="177"/>
        <v>256</v>
      </c>
      <c r="AS730" s="40">
        <f t="shared" ca="1" si="171"/>
        <v>1</v>
      </c>
      <c r="AT730" s="41">
        <f t="shared" ca="1" si="196"/>
        <v>0</v>
      </c>
      <c r="AU730" s="41">
        <f t="shared" ca="1" si="197"/>
        <v>0</v>
      </c>
      <c r="AV730" s="42">
        <f t="shared" ca="1" si="198"/>
        <v>1</v>
      </c>
      <c r="AW730" s="47" t="str">
        <f t="shared" si="199"/>
        <v/>
      </c>
      <c r="AX730" s="47" t="e">
        <f t="shared" si="200"/>
        <v>#VALUE!</v>
      </c>
      <c r="AY730" s="47">
        <f t="shared" si="179"/>
        <v>0</v>
      </c>
      <c r="AZ730" s="47">
        <f t="shared" si="180"/>
        <v>0</v>
      </c>
      <c r="BA730" s="47" t="e">
        <f t="shared" si="181"/>
        <v>#VALUE!</v>
      </c>
      <c r="BB730" s="47" t="e">
        <f t="shared" si="182"/>
        <v>#VALUE!</v>
      </c>
      <c r="BC730" s="47" t="e">
        <f t="shared" si="183"/>
        <v>#VALUE!</v>
      </c>
      <c r="BD730" s="47" t="e">
        <f>MATCH($AW730,NoteCommaRef!$B$4:$B$10,0)</f>
        <v>#N/A</v>
      </c>
      <c r="BE730" s="47">
        <f>MATCH($BG730,NoteCommaRef!$H$4:$H$1000,0)</f>
        <v>10</v>
      </c>
      <c r="BF730" s="47">
        <f>MATCH($BH730,NoteCommaRef!$H$4:$H$1000,0)</f>
        <v>10</v>
      </c>
      <c r="BG730" s="47">
        <f t="shared" si="172"/>
        <v>1</v>
      </c>
      <c r="BH730" s="47">
        <f t="shared" si="173"/>
        <v>1</v>
      </c>
      <c r="BI730" s="48">
        <f ca="1">IF(ISNA($BD730),1,OFFSET(NoteCommaRef!$E$3,$BD730,0))</f>
        <v>1</v>
      </c>
      <c r="BJ730" s="48">
        <f t="shared" si="174"/>
        <v>1</v>
      </c>
      <c r="BK730" s="48">
        <f t="shared" si="175"/>
        <v>1</v>
      </c>
      <c r="BL730" s="48">
        <f t="shared" si="176"/>
        <v>1</v>
      </c>
      <c r="BM730" s="48">
        <f ca="1">IF(ISNA($BE730),1,OFFSET(NoteCommaRef!$K$3,$BE730,0))</f>
        <v>1</v>
      </c>
      <c r="BN730" s="48">
        <f ca="1">IF(ISNA($BF730),1,OFFSET(NoteCommaRef!$K$3,$BF730,0))</f>
        <v>1</v>
      </c>
    </row>
    <row r="731" spans="3:66" x14ac:dyDescent="0.2">
      <c r="C731" s="1" t="str">
        <f t="shared" si="192"/>
        <v/>
      </c>
      <c r="D731" s="1" t="str">
        <f t="shared" si="193"/>
        <v/>
      </c>
      <c r="E731" s="1" t="str">
        <f t="shared" si="184"/>
        <v/>
      </c>
      <c r="F731" s="32" t="str">
        <f t="shared" si="185"/>
        <v/>
      </c>
      <c r="G731" s="1" t="str">
        <f t="shared" si="186"/>
        <v/>
      </c>
      <c r="H731" s="1" t="str">
        <f t="shared" si="187"/>
        <v/>
      </c>
      <c r="I731" s="1" t="str">
        <f t="shared" si="188"/>
        <v/>
      </c>
      <c r="J731" s="1" t="str">
        <f t="shared" si="189"/>
        <v/>
      </c>
      <c r="K731" s="1" t="str">
        <f t="shared" si="190"/>
        <v/>
      </c>
      <c r="L731" s="1" t="str">
        <f ca="1">IF(COUNTBLANK($D731),"",IF(COUNTBLANK($AG731),OFFSET(ChannelSetup!$E$4,0,$D731-1),$AG731))</f>
        <v/>
      </c>
      <c r="M731" s="1" t="str">
        <f t="shared" si="191"/>
        <v/>
      </c>
      <c r="O731" s="32">
        <f t="shared" si="201"/>
        <v>6</v>
      </c>
      <c r="P731" s="32">
        <f t="shared" si="201"/>
        <v>4</v>
      </c>
      <c r="Q731" s="32">
        <f t="shared" si="201"/>
        <v>2</v>
      </c>
      <c r="R731" s="32">
        <f t="shared" si="201"/>
        <v>2</v>
      </c>
      <c r="S731" s="32">
        <f t="shared" si="201"/>
        <v>2</v>
      </c>
      <c r="T731" s="32">
        <f t="shared" si="201"/>
        <v>2</v>
      </c>
      <c r="U731" s="32">
        <f t="shared" si="201"/>
        <v>2</v>
      </c>
      <c r="V731" s="32">
        <f t="shared" si="201"/>
        <v>4</v>
      </c>
      <c r="W731" s="32">
        <f t="shared" si="201"/>
        <v>2</v>
      </c>
      <c r="X731" s="32">
        <f t="shared" si="201"/>
        <v>2</v>
      </c>
      <c r="Y731" s="32">
        <f t="shared" si="201"/>
        <v>2</v>
      </c>
      <c r="Z731" s="32">
        <f t="shared" si="201"/>
        <v>2</v>
      </c>
      <c r="AB731" s="66"/>
      <c r="AC731" s="51"/>
      <c r="AD731" s="51"/>
      <c r="AE731" s="63"/>
      <c r="AF731" s="64"/>
      <c r="AG731" s="63"/>
      <c r="AH731" s="64"/>
      <c r="AI731" s="63"/>
      <c r="AJ731" s="64"/>
      <c r="AK731" s="62"/>
      <c r="AL731" s="62"/>
      <c r="AM731" s="51"/>
      <c r="AP731" s="39" t="str">
        <f t="shared" si="195"/>
        <v/>
      </c>
      <c r="AQ731" s="49" t="str">
        <f t="shared" si="202"/>
        <v/>
      </c>
      <c r="AR731" s="41">
        <f t="shared" ca="1" si="177"/>
        <v>256</v>
      </c>
      <c r="AS731" s="40">
        <f t="shared" ca="1" si="171"/>
        <v>1</v>
      </c>
      <c r="AT731" s="41">
        <f t="shared" ca="1" si="196"/>
        <v>0</v>
      </c>
      <c r="AU731" s="41">
        <f t="shared" ca="1" si="197"/>
        <v>0</v>
      </c>
      <c r="AV731" s="42">
        <f t="shared" ca="1" si="198"/>
        <v>1</v>
      </c>
      <c r="AW731" s="47" t="str">
        <f t="shared" si="199"/>
        <v/>
      </c>
      <c r="AX731" s="47" t="e">
        <f t="shared" si="200"/>
        <v>#VALUE!</v>
      </c>
      <c r="AY731" s="47">
        <f t="shared" si="179"/>
        <v>0</v>
      </c>
      <c r="AZ731" s="47">
        <f t="shared" si="180"/>
        <v>0</v>
      </c>
      <c r="BA731" s="47" t="e">
        <f t="shared" si="181"/>
        <v>#VALUE!</v>
      </c>
      <c r="BB731" s="47" t="e">
        <f t="shared" si="182"/>
        <v>#VALUE!</v>
      </c>
      <c r="BC731" s="47" t="e">
        <f t="shared" si="183"/>
        <v>#VALUE!</v>
      </c>
      <c r="BD731" s="47" t="e">
        <f>MATCH($AW731,NoteCommaRef!$B$4:$B$10,0)</f>
        <v>#N/A</v>
      </c>
      <c r="BE731" s="47">
        <f>MATCH($BG731,NoteCommaRef!$H$4:$H$1000,0)</f>
        <v>10</v>
      </c>
      <c r="BF731" s="47">
        <f>MATCH($BH731,NoteCommaRef!$H$4:$H$1000,0)</f>
        <v>10</v>
      </c>
      <c r="BG731" s="47">
        <f t="shared" si="172"/>
        <v>1</v>
      </c>
      <c r="BH731" s="47">
        <f t="shared" si="173"/>
        <v>1</v>
      </c>
      <c r="BI731" s="48">
        <f ca="1">IF(ISNA($BD731),1,OFFSET(NoteCommaRef!$E$3,$BD731,0))</f>
        <v>1</v>
      </c>
      <c r="BJ731" s="48">
        <f t="shared" si="174"/>
        <v>1</v>
      </c>
      <c r="BK731" s="48">
        <f t="shared" si="175"/>
        <v>1</v>
      </c>
      <c r="BL731" s="48">
        <f t="shared" si="176"/>
        <v>1</v>
      </c>
      <c r="BM731" s="48">
        <f ca="1">IF(ISNA($BE731),1,OFFSET(NoteCommaRef!$K$3,$BE731,0))</f>
        <v>1</v>
      </c>
      <c r="BN731" s="48">
        <f ca="1">IF(ISNA($BF731),1,OFFSET(NoteCommaRef!$K$3,$BF731,0))</f>
        <v>1</v>
      </c>
    </row>
    <row r="732" spans="3:66" x14ac:dyDescent="0.2">
      <c r="C732" s="1" t="str">
        <f t="shared" si="192"/>
        <v/>
      </c>
      <c r="D732" s="1" t="str">
        <f t="shared" si="193"/>
        <v/>
      </c>
      <c r="E732" s="1" t="str">
        <f t="shared" si="184"/>
        <v/>
      </c>
      <c r="F732" s="32" t="str">
        <f t="shared" si="185"/>
        <v/>
      </c>
      <c r="G732" s="1" t="str">
        <f t="shared" si="186"/>
        <v/>
      </c>
      <c r="H732" s="1" t="str">
        <f t="shared" si="187"/>
        <v/>
      </c>
      <c r="I732" s="1" t="str">
        <f t="shared" si="188"/>
        <v/>
      </c>
      <c r="J732" s="1" t="str">
        <f t="shared" si="189"/>
        <v/>
      </c>
      <c r="K732" s="1" t="str">
        <f t="shared" si="190"/>
        <v/>
      </c>
      <c r="L732" s="1" t="str">
        <f ca="1">IF(COUNTBLANK($D732),"",IF(COUNTBLANK($AG732),OFFSET(ChannelSetup!$E$4,0,$D732-1),$AG732))</f>
        <v/>
      </c>
      <c r="M732" s="1" t="str">
        <f t="shared" si="191"/>
        <v/>
      </c>
      <c r="O732" s="32">
        <f t="shared" si="201"/>
        <v>6</v>
      </c>
      <c r="P732" s="32">
        <f t="shared" si="201"/>
        <v>4</v>
      </c>
      <c r="Q732" s="32">
        <f t="shared" si="201"/>
        <v>2</v>
      </c>
      <c r="R732" s="32">
        <f t="shared" si="201"/>
        <v>2</v>
      </c>
      <c r="S732" s="32">
        <f t="shared" si="201"/>
        <v>2</v>
      </c>
      <c r="T732" s="32">
        <f t="shared" si="201"/>
        <v>2</v>
      </c>
      <c r="U732" s="32">
        <f t="shared" si="201"/>
        <v>2</v>
      </c>
      <c r="V732" s="32">
        <f t="shared" si="201"/>
        <v>4</v>
      </c>
      <c r="W732" s="32">
        <f t="shared" si="201"/>
        <v>2</v>
      </c>
      <c r="X732" s="32">
        <f t="shared" si="201"/>
        <v>2</v>
      </c>
      <c r="Y732" s="32">
        <f t="shared" si="201"/>
        <v>2</v>
      </c>
      <c r="Z732" s="32">
        <f t="shared" si="201"/>
        <v>2</v>
      </c>
      <c r="AB732" s="66"/>
      <c r="AC732" s="51"/>
      <c r="AD732" s="51"/>
      <c r="AE732" s="63"/>
      <c r="AF732" s="64"/>
      <c r="AG732" s="63"/>
      <c r="AH732" s="64"/>
      <c r="AI732" s="63"/>
      <c r="AJ732" s="64"/>
      <c r="AK732" s="62"/>
      <c r="AL732" s="62"/>
      <c r="AM732" s="51"/>
      <c r="AP732" s="39" t="str">
        <f t="shared" si="195"/>
        <v/>
      </c>
      <c r="AQ732" s="49" t="str">
        <f t="shared" si="202"/>
        <v/>
      </c>
      <c r="AR732" s="41">
        <f t="shared" ca="1" si="177"/>
        <v>256</v>
      </c>
      <c r="AS732" s="40">
        <f t="shared" ca="1" si="171"/>
        <v>1</v>
      </c>
      <c r="AT732" s="41">
        <f t="shared" ca="1" si="196"/>
        <v>0</v>
      </c>
      <c r="AU732" s="41">
        <f t="shared" ca="1" si="197"/>
        <v>0</v>
      </c>
      <c r="AV732" s="42">
        <f t="shared" ca="1" si="198"/>
        <v>1</v>
      </c>
      <c r="AW732" s="47" t="str">
        <f t="shared" si="199"/>
        <v/>
      </c>
      <c r="AX732" s="47" t="e">
        <f t="shared" si="200"/>
        <v>#VALUE!</v>
      </c>
      <c r="AY732" s="47">
        <f t="shared" si="179"/>
        <v>0</v>
      </c>
      <c r="AZ732" s="47">
        <f t="shared" si="180"/>
        <v>0</v>
      </c>
      <c r="BA732" s="47" t="e">
        <f t="shared" si="181"/>
        <v>#VALUE!</v>
      </c>
      <c r="BB732" s="47" t="e">
        <f t="shared" si="182"/>
        <v>#VALUE!</v>
      </c>
      <c r="BC732" s="47" t="e">
        <f t="shared" si="183"/>
        <v>#VALUE!</v>
      </c>
      <c r="BD732" s="47" t="e">
        <f>MATCH($AW732,NoteCommaRef!$B$4:$B$10,0)</f>
        <v>#N/A</v>
      </c>
      <c r="BE732" s="47">
        <f>MATCH($BG732,NoteCommaRef!$H$4:$H$1000,0)</f>
        <v>10</v>
      </c>
      <c r="BF732" s="47">
        <f>MATCH($BH732,NoteCommaRef!$H$4:$H$1000,0)</f>
        <v>10</v>
      </c>
      <c r="BG732" s="47">
        <f t="shared" si="172"/>
        <v>1</v>
      </c>
      <c r="BH732" s="47">
        <f t="shared" si="173"/>
        <v>1</v>
      </c>
      <c r="BI732" s="48">
        <f ca="1">IF(ISNA($BD732),1,OFFSET(NoteCommaRef!$E$3,$BD732,0))</f>
        <v>1</v>
      </c>
      <c r="BJ732" s="48">
        <f t="shared" si="174"/>
        <v>1</v>
      </c>
      <c r="BK732" s="48">
        <f t="shared" si="175"/>
        <v>1</v>
      </c>
      <c r="BL732" s="48">
        <f t="shared" si="176"/>
        <v>1</v>
      </c>
      <c r="BM732" s="48">
        <f ca="1">IF(ISNA($BE732),1,OFFSET(NoteCommaRef!$K$3,$BE732,0))</f>
        <v>1</v>
      </c>
      <c r="BN732" s="48">
        <f ca="1">IF(ISNA($BF732),1,OFFSET(NoteCommaRef!$K$3,$BF732,0))</f>
        <v>1</v>
      </c>
    </row>
    <row r="733" spans="3:66" x14ac:dyDescent="0.2">
      <c r="C733" s="1" t="str">
        <f t="shared" si="192"/>
        <v/>
      </c>
      <c r="D733" s="1" t="str">
        <f t="shared" si="193"/>
        <v/>
      </c>
      <c r="E733" s="1" t="str">
        <f t="shared" si="184"/>
        <v/>
      </c>
      <c r="F733" s="32" t="str">
        <f t="shared" si="185"/>
        <v/>
      </c>
      <c r="G733" s="1" t="str">
        <f t="shared" si="186"/>
        <v/>
      </c>
      <c r="H733" s="1" t="str">
        <f t="shared" si="187"/>
        <v/>
      </c>
      <c r="I733" s="1" t="str">
        <f t="shared" si="188"/>
        <v/>
      </c>
      <c r="J733" s="1" t="str">
        <f t="shared" si="189"/>
        <v/>
      </c>
      <c r="K733" s="1" t="str">
        <f t="shared" si="190"/>
        <v/>
      </c>
      <c r="L733" s="1" t="str">
        <f ca="1">IF(COUNTBLANK($D733),"",IF(COUNTBLANK($AG733),OFFSET(ChannelSetup!$E$4,0,$D733-1),$AG733))</f>
        <v/>
      </c>
      <c r="M733" s="1" t="str">
        <f t="shared" si="191"/>
        <v/>
      </c>
      <c r="O733" s="32">
        <f t="shared" si="201"/>
        <v>6</v>
      </c>
      <c r="P733" s="32">
        <f t="shared" si="201"/>
        <v>4</v>
      </c>
      <c r="Q733" s="32">
        <f t="shared" si="201"/>
        <v>2</v>
      </c>
      <c r="R733" s="32">
        <f t="shared" si="201"/>
        <v>2</v>
      </c>
      <c r="S733" s="32">
        <f t="shared" si="201"/>
        <v>2</v>
      </c>
      <c r="T733" s="32">
        <f t="shared" si="201"/>
        <v>2</v>
      </c>
      <c r="U733" s="32">
        <f t="shared" si="201"/>
        <v>2</v>
      </c>
      <c r="V733" s="32">
        <f t="shared" si="201"/>
        <v>4</v>
      </c>
      <c r="W733" s="32">
        <f t="shared" si="201"/>
        <v>2</v>
      </c>
      <c r="X733" s="32">
        <f t="shared" si="201"/>
        <v>2</v>
      </c>
      <c r="Y733" s="32">
        <f t="shared" si="201"/>
        <v>2</v>
      </c>
      <c r="Z733" s="32">
        <f t="shared" si="201"/>
        <v>2</v>
      </c>
      <c r="AB733" s="66"/>
      <c r="AC733" s="51"/>
      <c r="AD733" s="51"/>
      <c r="AE733" s="63"/>
      <c r="AF733" s="64"/>
      <c r="AG733" s="63"/>
      <c r="AH733" s="64"/>
      <c r="AI733" s="63"/>
      <c r="AJ733" s="64"/>
      <c r="AK733" s="62"/>
      <c r="AL733" s="62"/>
      <c r="AM733" s="51"/>
      <c r="AP733" s="39" t="str">
        <f t="shared" si="195"/>
        <v/>
      </c>
      <c r="AQ733" s="49" t="str">
        <f t="shared" si="202"/>
        <v/>
      </c>
      <c r="AR733" s="41">
        <f t="shared" ca="1" si="177"/>
        <v>256</v>
      </c>
      <c r="AS733" s="40">
        <f t="shared" ca="1" si="171"/>
        <v>1</v>
      </c>
      <c r="AT733" s="41">
        <f t="shared" ca="1" si="196"/>
        <v>0</v>
      </c>
      <c r="AU733" s="41">
        <f t="shared" ca="1" si="197"/>
        <v>0</v>
      </c>
      <c r="AV733" s="42">
        <f t="shared" ca="1" si="198"/>
        <v>1</v>
      </c>
      <c r="AW733" s="47" t="str">
        <f t="shared" si="199"/>
        <v/>
      </c>
      <c r="AX733" s="47" t="e">
        <f t="shared" si="200"/>
        <v>#VALUE!</v>
      </c>
      <c r="AY733" s="47">
        <f t="shared" si="179"/>
        <v>0</v>
      </c>
      <c r="AZ733" s="47">
        <f t="shared" si="180"/>
        <v>0</v>
      </c>
      <c r="BA733" s="47" t="e">
        <f t="shared" si="181"/>
        <v>#VALUE!</v>
      </c>
      <c r="BB733" s="47" t="e">
        <f t="shared" si="182"/>
        <v>#VALUE!</v>
      </c>
      <c r="BC733" s="47" t="e">
        <f t="shared" si="183"/>
        <v>#VALUE!</v>
      </c>
      <c r="BD733" s="47" t="e">
        <f>MATCH($AW733,NoteCommaRef!$B$4:$B$10,0)</f>
        <v>#N/A</v>
      </c>
      <c r="BE733" s="47">
        <f>MATCH($BG733,NoteCommaRef!$H$4:$H$1000,0)</f>
        <v>10</v>
      </c>
      <c r="BF733" s="47">
        <f>MATCH($BH733,NoteCommaRef!$H$4:$H$1000,0)</f>
        <v>10</v>
      </c>
      <c r="BG733" s="47">
        <f t="shared" si="172"/>
        <v>1</v>
      </c>
      <c r="BH733" s="47">
        <f t="shared" si="173"/>
        <v>1</v>
      </c>
      <c r="BI733" s="48">
        <f ca="1">IF(ISNA($BD733),1,OFFSET(NoteCommaRef!$E$3,$BD733,0))</f>
        <v>1</v>
      </c>
      <c r="BJ733" s="48">
        <f t="shared" si="174"/>
        <v>1</v>
      </c>
      <c r="BK733" s="48">
        <f t="shared" si="175"/>
        <v>1</v>
      </c>
      <c r="BL733" s="48">
        <f t="shared" si="176"/>
        <v>1</v>
      </c>
      <c r="BM733" s="48">
        <f ca="1">IF(ISNA($BE733),1,OFFSET(NoteCommaRef!$K$3,$BE733,0))</f>
        <v>1</v>
      </c>
      <c r="BN733" s="48">
        <f ca="1">IF(ISNA($BF733),1,OFFSET(NoteCommaRef!$K$3,$BF733,0))</f>
        <v>1</v>
      </c>
    </row>
    <row r="734" spans="3:66" x14ac:dyDescent="0.2">
      <c r="C734" s="1" t="str">
        <f t="shared" si="192"/>
        <v/>
      </c>
      <c r="D734" s="1" t="str">
        <f t="shared" si="193"/>
        <v/>
      </c>
      <c r="E734" s="1" t="str">
        <f t="shared" si="184"/>
        <v/>
      </c>
      <c r="F734" s="32" t="str">
        <f t="shared" si="185"/>
        <v/>
      </c>
      <c r="G734" s="1" t="str">
        <f t="shared" si="186"/>
        <v/>
      </c>
      <c r="H734" s="1" t="str">
        <f t="shared" si="187"/>
        <v/>
      </c>
      <c r="I734" s="1" t="str">
        <f t="shared" si="188"/>
        <v/>
      </c>
      <c r="J734" s="1" t="str">
        <f t="shared" si="189"/>
        <v/>
      </c>
      <c r="K734" s="1" t="str">
        <f t="shared" si="190"/>
        <v/>
      </c>
      <c r="L734" s="1" t="str">
        <f ca="1">IF(COUNTBLANK($D734),"",IF(COUNTBLANK($AG734),OFFSET(ChannelSetup!$E$4,0,$D734-1),$AG734))</f>
        <v/>
      </c>
      <c r="M734" s="1" t="str">
        <f t="shared" si="191"/>
        <v/>
      </c>
      <c r="O734" s="32">
        <f t="shared" si="201"/>
        <v>6</v>
      </c>
      <c r="P734" s="32">
        <f t="shared" si="201"/>
        <v>4</v>
      </c>
      <c r="Q734" s="32">
        <f t="shared" si="201"/>
        <v>2</v>
      </c>
      <c r="R734" s="32">
        <f t="shared" si="201"/>
        <v>2</v>
      </c>
      <c r="S734" s="32">
        <f t="shared" si="201"/>
        <v>2</v>
      </c>
      <c r="T734" s="32">
        <f t="shared" si="201"/>
        <v>2</v>
      </c>
      <c r="U734" s="32">
        <f t="shared" si="201"/>
        <v>2</v>
      </c>
      <c r="V734" s="32">
        <f t="shared" si="201"/>
        <v>4</v>
      </c>
      <c r="W734" s="32">
        <f t="shared" si="201"/>
        <v>2</v>
      </c>
      <c r="X734" s="32">
        <f t="shared" si="201"/>
        <v>2</v>
      </c>
      <c r="Y734" s="32">
        <f t="shared" si="201"/>
        <v>2</v>
      </c>
      <c r="Z734" s="32">
        <f t="shared" si="201"/>
        <v>2</v>
      </c>
      <c r="AB734" s="66"/>
      <c r="AC734" s="51"/>
      <c r="AD734" s="51"/>
      <c r="AE734" s="63"/>
      <c r="AF734" s="64"/>
      <c r="AG734" s="63"/>
      <c r="AH734" s="64"/>
      <c r="AI734" s="63"/>
      <c r="AJ734" s="64"/>
      <c r="AK734" s="62"/>
      <c r="AL734" s="62"/>
      <c r="AM734" s="51"/>
      <c r="AP734" s="39" t="str">
        <f t="shared" si="195"/>
        <v/>
      </c>
      <c r="AQ734" s="49" t="str">
        <f t="shared" si="202"/>
        <v/>
      </c>
      <c r="AR734" s="41">
        <f t="shared" ca="1" si="177"/>
        <v>256</v>
      </c>
      <c r="AS734" s="40">
        <f t="shared" ca="1" si="171"/>
        <v>1</v>
      </c>
      <c r="AT734" s="41">
        <f t="shared" ca="1" si="196"/>
        <v>0</v>
      </c>
      <c r="AU734" s="41">
        <f t="shared" ca="1" si="197"/>
        <v>0</v>
      </c>
      <c r="AV734" s="42">
        <f t="shared" ca="1" si="198"/>
        <v>1</v>
      </c>
      <c r="AW734" s="47" t="str">
        <f t="shared" si="199"/>
        <v/>
      </c>
      <c r="AX734" s="47" t="e">
        <f t="shared" si="200"/>
        <v>#VALUE!</v>
      </c>
      <c r="AY734" s="47">
        <f t="shared" si="179"/>
        <v>0</v>
      </c>
      <c r="AZ734" s="47">
        <f t="shared" si="180"/>
        <v>0</v>
      </c>
      <c r="BA734" s="47" t="e">
        <f t="shared" si="181"/>
        <v>#VALUE!</v>
      </c>
      <c r="BB734" s="47" t="e">
        <f t="shared" si="182"/>
        <v>#VALUE!</v>
      </c>
      <c r="BC734" s="47" t="e">
        <f t="shared" si="183"/>
        <v>#VALUE!</v>
      </c>
      <c r="BD734" s="47" t="e">
        <f>MATCH($AW734,NoteCommaRef!$B$4:$B$10,0)</f>
        <v>#N/A</v>
      </c>
      <c r="BE734" s="47">
        <f>MATCH($BG734,NoteCommaRef!$H$4:$H$1000,0)</f>
        <v>10</v>
      </c>
      <c r="BF734" s="47">
        <f>MATCH($BH734,NoteCommaRef!$H$4:$H$1000,0)</f>
        <v>10</v>
      </c>
      <c r="BG734" s="47">
        <f t="shared" si="172"/>
        <v>1</v>
      </c>
      <c r="BH734" s="47">
        <f t="shared" si="173"/>
        <v>1</v>
      </c>
      <c r="BI734" s="48">
        <f ca="1">IF(ISNA($BD734),1,OFFSET(NoteCommaRef!$E$3,$BD734,0))</f>
        <v>1</v>
      </c>
      <c r="BJ734" s="48">
        <f t="shared" si="174"/>
        <v>1</v>
      </c>
      <c r="BK734" s="48">
        <f t="shared" si="175"/>
        <v>1</v>
      </c>
      <c r="BL734" s="48">
        <f t="shared" si="176"/>
        <v>1</v>
      </c>
      <c r="BM734" s="48">
        <f ca="1">IF(ISNA($BE734),1,OFFSET(NoteCommaRef!$K$3,$BE734,0))</f>
        <v>1</v>
      </c>
      <c r="BN734" s="48">
        <f ca="1">IF(ISNA($BF734),1,OFFSET(NoteCommaRef!$K$3,$BF734,0))</f>
        <v>1</v>
      </c>
    </row>
    <row r="735" spans="3:66" x14ac:dyDescent="0.2">
      <c r="C735" s="1" t="str">
        <f t="shared" si="192"/>
        <v/>
      </c>
      <c r="D735" s="1" t="str">
        <f t="shared" si="193"/>
        <v/>
      </c>
      <c r="E735" s="1" t="str">
        <f t="shared" si="184"/>
        <v/>
      </c>
      <c r="F735" s="32" t="str">
        <f t="shared" si="185"/>
        <v/>
      </c>
      <c r="G735" s="1" t="str">
        <f t="shared" si="186"/>
        <v/>
      </c>
      <c r="H735" s="1" t="str">
        <f t="shared" si="187"/>
        <v/>
      </c>
      <c r="I735" s="1" t="str">
        <f t="shared" si="188"/>
        <v/>
      </c>
      <c r="J735" s="1" t="str">
        <f t="shared" si="189"/>
        <v/>
      </c>
      <c r="K735" s="1" t="str">
        <f t="shared" si="190"/>
        <v/>
      </c>
      <c r="L735" s="1" t="str">
        <f ca="1">IF(COUNTBLANK($D735),"",IF(COUNTBLANK($AG735),OFFSET(ChannelSetup!$E$4,0,$D735-1),$AG735))</f>
        <v/>
      </c>
      <c r="M735" s="1" t="str">
        <f t="shared" si="191"/>
        <v/>
      </c>
      <c r="O735" s="32">
        <f t="shared" si="201"/>
        <v>6</v>
      </c>
      <c r="P735" s="32">
        <f t="shared" si="201"/>
        <v>4</v>
      </c>
      <c r="Q735" s="32">
        <f t="shared" si="201"/>
        <v>2</v>
      </c>
      <c r="R735" s="32">
        <f t="shared" si="201"/>
        <v>2</v>
      </c>
      <c r="S735" s="32">
        <f t="shared" si="201"/>
        <v>2</v>
      </c>
      <c r="T735" s="32">
        <f t="shared" si="201"/>
        <v>2</v>
      </c>
      <c r="U735" s="32">
        <f t="shared" si="201"/>
        <v>2</v>
      </c>
      <c r="V735" s="32">
        <f t="shared" si="201"/>
        <v>4</v>
      </c>
      <c r="W735" s="32">
        <f t="shared" si="201"/>
        <v>2</v>
      </c>
      <c r="X735" s="32">
        <f t="shared" si="201"/>
        <v>2</v>
      </c>
      <c r="Y735" s="32">
        <f t="shared" si="201"/>
        <v>2</v>
      </c>
      <c r="Z735" s="32">
        <f t="shared" si="201"/>
        <v>2</v>
      </c>
      <c r="AB735" s="66"/>
      <c r="AC735" s="51"/>
      <c r="AD735" s="51"/>
      <c r="AE735" s="63"/>
      <c r="AF735" s="64"/>
      <c r="AG735" s="63"/>
      <c r="AH735" s="64"/>
      <c r="AI735" s="63"/>
      <c r="AJ735" s="64"/>
      <c r="AK735" s="62"/>
      <c r="AL735" s="62"/>
      <c r="AM735" s="51"/>
      <c r="AP735" s="39" t="str">
        <f t="shared" si="195"/>
        <v/>
      </c>
      <c r="AQ735" s="49" t="str">
        <f t="shared" si="202"/>
        <v/>
      </c>
      <c r="AR735" s="41">
        <f t="shared" ca="1" si="177"/>
        <v>256</v>
      </c>
      <c r="AS735" s="40">
        <f t="shared" ca="1" si="171"/>
        <v>1</v>
      </c>
      <c r="AT735" s="41">
        <f t="shared" ca="1" si="196"/>
        <v>0</v>
      </c>
      <c r="AU735" s="41">
        <f t="shared" ca="1" si="197"/>
        <v>0</v>
      </c>
      <c r="AV735" s="42">
        <f t="shared" ca="1" si="198"/>
        <v>1</v>
      </c>
      <c r="AW735" s="47" t="str">
        <f t="shared" si="199"/>
        <v/>
      </c>
      <c r="AX735" s="47" t="e">
        <f t="shared" si="200"/>
        <v>#VALUE!</v>
      </c>
      <c r="AY735" s="47">
        <f t="shared" si="179"/>
        <v>0</v>
      </c>
      <c r="AZ735" s="47">
        <f t="shared" si="180"/>
        <v>0</v>
      </c>
      <c r="BA735" s="47" t="e">
        <f t="shared" si="181"/>
        <v>#VALUE!</v>
      </c>
      <c r="BB735" s="47" t="e">
        <f t="shared" si="182"/>
        <v>#VALUE!</v>
      </c>
      <c r="BC735" s="47" t="e">
        <f t="shared" si="183"/>
        <v>#VALUE!</v>
      </c>
      <c r="BD735" s="47" t="e">
        <f>MATCH($AW735,NoteCommaRef!$B$4:$B$10,0)</f>
        <v>#N/A</v>
      </c>
      <c r="BE735" s="47">
        <f>MATCH($BG735,NoteCommaRef!$H$4:$H$1000,0)</f>
        <v>10</v>
      </c>
      <c r="BF735" s="47">
        <f>MATCH($BH735,NoteCommaRef!$H$4:$H$1000,0)</f>
        <v>10</v>
      </c>
      <c r="BG735" s="47">
        <f t="shared" si="172"/>
        <v>1</v>
      </c>
      <c r="BH735" s="47">
        <f t="shared" si="173"/>
        <v>1</v>
      </c>
      <c r="BI735" s="48">
        <f ca="1">IF(ISNA($BD735),1,OFFSET(NoteCommaRef!$E$3,$BD735,0))</f>
        <v>1</v>
      </c>
      <c r="BJ735" s="48">
        <f t="shared" si="174"/>
        <v>1</v>
      </c>
      <c r="BK735" s="48">
        <f t="shared" si="175"/>
        <v>1</v>
      </c>
      <c r="BL735" s="48">
        <f t="shared" si="176"/>
        <v>1</v>
      </c>
      <c r="BM735" s="48">
        <f ca="1">IF(ISNA($BE735),1,OFFSET(NoteCommaRef!$K$3,$BE735,0))</f>
        <v>1</v>
      </c>
      <c r="BN735" s="48">
        <f ca="1">IF(ISNA($BF735),1,OFFSET(NoteCommaRef!$K$3,$BF735,0))</f>
        <v>1</v>
      </c>
    </row>
    <row r="736" spans="3:66" x14ac:dyDescent="0.2">
      <c r="C736" s="1" t="str">
        <f t="shared" si="192"/>
        <v/>
      </c>
      <c r="D736" s="1" t="str">
        <f t="shared" si="193"/>
        <v/>
      </c>
      <c r="E736" s="1" t="str">
        <f t="shared" si="184"/>
        <v/>
      </c>
      <c r="F736" s="32" t="str">
        <f t="shared" si="185"/>
        <v/>
      </c>
      <c r="G736" s="1" t="str">
        <f t="shared" si="186"/>
        <v/>
      </c>
      <c r="H736" s="1" t="str">
        <f t="shared" si="187"/>
        <v/>
      </c>
      <c r="I736" s="1" t="str">
        <f t="shared" si="188"/>
        <v/>
      </c>
      <c r="J736" s="1" t="str">
        <f t="shared" si="189"/>
        <v/>
      </c>
      <c r="K736" s="1" t="str">
        <f t="shared" si="190"/>
        <v/>
      </c>
      <c r="L736" s="1" t="str">
        <f ca="1">IF(COUNTBLANK($D736),"",IF(COUNTBLANK($AG736),OFFSET(ChannelSetup!$E$4,0,$D736-1),$AG736))</f>
        <v/>
      </c>
      <c r="M736" s="1" t="str">
        <f t="shared" si="191"/>
        <v/>
      </c>
      <c r="O736" s="32">
        <f t="shared" si="201"/>
        <v>6</v>
      </c>
      <c r="P736" s="32">
        <f t="shared" si="201"/>
        <v>4</v>
      </c>
      <c r="Q736" s="32">
        <f t="shared" si="201"/>
        <v>2</v>
      </c>
      <c r="R736" s="32">
        <f t="shared" si="201"/>
        <v>2</v>
      </c>
      <c r="S736" s="32">
        <f t="shared" si="201"/>
        <v>2</v>
      </c>
      <c r="T736" s="32">
        <f t="shared" si="201"/>
        <v>2</v>
      </c>
      <c r="U736" s="32">
        <f t="shared" si="201"/>
        <v>2</v>
      </c>
      <c r="V736" s="32">
        <f t="shared" si="201"/>
        <v>4</v>
      </c>
      <c r="W736" s="32">
        <f t="shared" si="201"/>
        <v>2</v>
      </c>
      <c r="X736" s="32">
        <f t="shared" si="201"/>
        <v>2</v>
      </c>
      <c r="Y736" s="32">
        <f t="shared" si="201"/>
        <v>2</v>
      </c>
      <c r="Z736" s="32">
        <f t="shared" si="201"/>
        <v>2</v>
      </c>
      <c r="AB736" s="66"/>
      <c r="AC736" s="51"/>
      <c r="AD736" s="51"/>
      <c r="AE736" s="63"/>
      <c r="AF736" s="64"/>
      <c r="AG736" s="63"/>
      <c r="AH736" s="64"/>
      <c r="AI736" s="63"/>
      <c r="AJ736" s="64"/>
      <c r="AK736" s="62"/>
      <c r="AL736" s="62"/>
      <c r="AM736" s="51"/>
      <c r="AP736" s="39" t="str">
        <f t="shared" si="195"/>
        <v/>
      </c>
      <c r="AQ736" s="49" t="str">
        <f t="shared" si="202"/>
        <v/>
      </c>
      <c r="AR736" s="41">
        <f t="shared" ca="1" si="177"/>
        <v>256</v>
      </c>
      <c r="AS736" s="40">
        <f t="shared" ca="1" si="171"/>
        <v>1</v>
      </c>
      <c r="AT736" s="41">
        <f t="shared" ca="1" si="196"/>
        <v>0</v>
      </c>
      <c r="AU736" s="41">
        <f t="shared" ca="1" si="197"/>
        <v>0</v>
      </c>
      <c r="AV736" s="42">
        <f t="shared" ca="1" si="198"/>
        <v>1</v>
      </c>
      <c r="AW736" s="47" t="str">
        <f t="shared" si="199"/>
        <v/>
      </c>
      <c r="AX736" s="47" t="e">
        <f t="shared" si="200"/>
        <v>#VALUE!</v>
      </c>
      <c r="AY736" s="47">
        <f t="shared" si="179"/>
        <v>0</v>
      </c>
      <c r="AZ736" s="47">
        <f t="shared" si="180"/>
        <v>0</v>
      </c>
      <c r="BA736" s="47" t="e">
        <f t="shared" si="181"/>
        <v>#VALUE!</v>
      </c>
      <c r="BB736" s="47" t="e">
        <f t="shared" si="182"/>
        <v>#VALUE!</v>
      </c>
      <c r="BC736" s="47" t="e">
        <f t="shared" si="183"/>
        <v>#VALUE!</v>
      </c>
      <c r="BD736" s="47" t="e">
        <f>MATCH($AW736,NoteCommaRef!$B$4:$B$10,0)</f>
        <v>#N/A</v>
      </c>
      <c r="BE736" s="47">
        <f>MATCH($BG736,NoteCommaRef!$H$4:$H$1000,0)</f>
        <v>10</v>
      </c>
      <c r="BF736" s="47">
        <f>MATCH($BH736,NoteCommaRef!$H$4:$H$1000,0)</f>
        <v>10</v>
      </c>
      <c r="BG736" s="47">
        <f t="shared" si="172"/>
        <v>1</v>
      </c>
      <c r="BH736" s="47">
        <f t="shared" si="173"/>
        <v>1</v>
      </c>
      <c r="BI736" s="48">
        <f ca="1">IF(ISNA($BD736),1,OFFSET(NoteCommaRef!$E$3,$BD736,0))</f>
        <v>1</v>
      </c>
      <c r="BJ736" s="48">
        <f t="shared" si="174"/>
        <v>1</v>
      </c>
      <c r="BK736" s="48">
        <f t="shared" si="175"/>
        <v>1</v>
      </c>
      <c r="BL736" s="48">
        <f t="shared" si="176"/>
        <v>1</v>
      </c>
      <c r="BM736" s="48">
        <f ca="1">IF(ISNA($BE736),1,OFFSET(NoteCommaRef!$K$3,$BE736,0))</f>
        <v>1</v>
      </c>
      <c r="BN736" s="48">
        <f ca="1">IF(ISNA($BF736),1,OFFSET(NoteCommaRef!$K$3,$BF736,0))</f>
        <v>1</v>
      </c>
    </row>
    <row r="737" spans="3:66" x14ac:dyDescent="0.2">
      <c r="C737" s="1" t="str">
        <f t="shared" si="192"/>
        <v/>
      </c>
      <c r="D737" s="1" t="str">
        <f t="shared" si="193"/>
        <v/>
      </c>
      <c r="E737" s="1" t="str">
        <f t="shared" si="184"/>
        <v/>
      </c>
      <c r="F737" s="32" t="str">
        <f t="shared" si="185"/>
        <v/>
      </c>
      <c r="G737" s="1" t="str">
        <f t="shared" si="186"/>
        <v/>
      </c>
      <c r="H737" s="1" t="str">
        <f t="shared" si="187"/>
        <v/>
      </c>
      <c r="I737" s="1" t="str">
        <f t="shared" si="188"/>
        <v/>
      </c>
      <c r="J737" s="1" t="str">
        <f t="shared" si="189"/>
        <v/>
      </c>
      <c r="K737" s="1" t="str">
        <f t="shared" si="190"/>
        <v/>
      </c>
      <c r="L737" s="1" t="str">
        <f ca="1">IF(COUNTBLANK($D737),"",IF(COUNTBLANK($AG737),OFFSET(ChannelSetup!$E$4,0,$D737-1),$AG737))</f>
        <v/>
      </c>
      <c r="M737" s="1" t="str">
        <f t="shared" si="191"/>
        <v/>
      </c>
      <c r="O737" s="32">
        <f t="shared" si="201"/>
        <v>6</v>
      </c>
      <c r="P737" s="32">
        <f t="shared" si="201"/>
        <v>4</v>
      </c>
      <c r="Q737" s="32">
        <f t="shared" si="201"/>
        <v>2</v>
      </c>
      <c r="R737" s="32">
        <f t="shared" si="201"/>
        <v>2</v>
      </c>
      <c r="S737" s="32">
        <f t="shared" si="201"/>
        <v>2</v>
      </c>
      <c r="T737" s="32">
        <f t="shared" si="201"/>
        <v>2</v>
      </c>
      <c r="U737" s="32">
        <f t="shared" si="201"/>
        <v>2</v>
      </c>
      <c r="V737" s="32">
        <f t="shared" si="201"/>
        <v>4</v>
      </c>
      <c r="W737" s="32">
        <f t="shared" si="201"/>
        <v>2</v>
      </c>
      <c r="X737" s="32">
        <f t="shared" si="201"/>
        <v>2</v>
      </c>
      <c r="Y737" s="32">
        <f t="shared" si="201"/>
        <v>2</v>
      </c>
      <c r="Z737" s="32">
        <f t="shared" si="201"/>
        <v>2</v>
      </c>
      <c r="AB737" s="66"/>
      <c r="AC737" s="51"/>
      <c r="AD737" s="51"/>
      <c r="AE737" s="63"/>
      <c r="AF737" s="64"/>
      <c r="AG737" s="63"/>
      <c r="AH737" s="64"/>
      <c r="AI737" s="63"/>
      <c r="AJ737" s="64"/>
      <c r="AK737" s="62"/>
      <c r="AL737" s="62"/>
      <c r="AM737" s="51"/>
      <c r="AP737" s="39" t="str">
        <f t="shared" si="195"/>
        <v/>
      </c>
      <c r="AQ737" s="49" t="str">
        <f t="shared" si="202"/>
        <v/>
      </c>
      <c r="AR737" s="41">
        <f t="shared" ca="1" si="177"/>
        <v>256</v>
      </c>
      <c r="AS737" s="40">
        <f t="shared" ca="1" si="171"/>
        <v>1</v>
      </c>
      <c r="AT737" s="41">
        <f t="shared" ca="1" si="196"/>
        <v>0</v>
      </c>
      <c r="AU737" s="41">
        <f t="shared" ca="1" si="197"/>
        <v>0</v>
      </c>
      <c r="AV737" s="42">
        <f t="shared" ca="1" si="198"/>
        <v>1</v>
      </c>
      <c r="AW737" s="47" t="str">
        <f t="shared" si="199"/>
        <v/>
      </c>
      <c r="AX737" s="47" t="e">
        <f t="shared" si="200"/>
        <v>#VALUE!</v>
      </c>
      <c r="AY737" s="47">
        <f t="shared" si="179"/>
        <v>0</v>
      </c>
      <c r="AZ737" s="47">
        <f t="shared" si="180"/>
        <v>0</v>
      </c>
      <c r="BA737" s="47" t="e">
        <f t="shared" si="181"/>
        <v>#VALUE!</v>
      </c>
      <c r="BB737" s="47" t="e">
        <f t="shared" si="182"/>
        <v>#VALUE!</v>
      </c>
      <c r="BC737" s="47" t="e">
        <f t="shared" si="183"/>
        <v>#VALUE!</v>
      </c>
      <c r="BD737" s="47" t="e">
        <f>MATCH($AW737,NoteCommaRef!$B$4:$B$10,0)</f>
        <v>#N/A</v>
      </c>
      <c r="BE737" s="47">
        <f>MATCH($BG737,NoteCommaRef!$H$4:$H$1000,0)</f>
        <v>10</v>
      </c>
      <c r="BF737" s="47">
        <f>MATCH($BH737,NoteCommaRef!$H$4:$H$1000,0)</f>
        <v>10</v>
      </c>
      <c r="BG737" s="47">
        <f t="shared" si="172"/>
        <v>1</v>
      </c>
      <c r="BH737" s="47">
        <f t="shared" si="173"/>
        <v>1</v>
      </c>
      <c r="BI737" s="48">
        <f ca="1">IF(ISNA($BD737),1,OFFSET(NoteCommaRef!$E$3,$BD737,0))</f>
        <v>1</v>
      </c>
      <c r="BJ737" s="48">
        <f t="shared" si="174"/>
        <v>1</v>
      </c>
      <c r="BK737" s="48">
        <f t="shared" si="175"/>
        <v>1</v>
      </c>
      <c r="BL737" s="48">
        <f t="shared" si="176"/>
        <v>1</v>
      </c>
      <c r="BM737" s="48">
        <f ca="1">IF(ISNA($BE737),1,OFFSET(NoteCommaRef!$K$3,$BE737,0))</f>
        <v>1</v>
      </c>
      <c r="BN737" s="48">
        <f ca="1">IF(ISNA($BF737),1,OFFSET(NoteCommaRef!$K$3,$BF737,0))</f>
        <v>1</v>
      </c>
    </row>
    <row r="738" spans="3:66" x14ac:dyDescent="0.2">
      <c r="C738" s="1" t="str">
        <f t="shared" si="192"/>
        <v/>
      </c>
      <c r="D738" s="1" t="str">
        <f t="shared" si="193"/>
        <v/>
      </c>
      <c r="E738" s="1" t="str">
        <f t="shared" si="184"/>
        <v/>
      </c>
      <c r="F738" s="32" t="str">
        <f t="shared" si="185"/>
        <v/>
      </c>
      <c r="G738" s="1" t="str">
        <f t="shared" si="186"/>
        <v/>
      </c>
      <c r="H738" s="1" t="str">
        <f t="shared" si="187"/>
        <v/>
      </c>
      <c r="I738" s="1" t="str">
        <f t="shared" si="188"/>
        <v/>
      </c>
      <c r="J738" s="1" t="str">
        <f t="shared" si="189"/>
        <v/>
      </c>
      <c r="K738" s="1" t="str">
        <f t="shared" si="190"/>
        <v/>
      </c>
      <c r="L738" s="1" t="str">
        <f ca="1">IF(COUNTBLANK($D738),"",IF(COUNTBLANK($AG738),OFFSET(ChannelSetup!$E$4,0,$D738-1),$AG738))</f>
        <v/>
      </c>
      <c r="M738" s="1" t="str">
        <f t="shared" si="191"/>
        <v/>
      </c>
      <c r="O738" s="32">
        <f t="shared" si="201"/>
        <v>6</v>
      </c>
      <c r="P738" s="32">
        <f t="shared" si="201"/>
        <v>4</v>
      </c>
      <c r="Q738" s="32">
        <f t="shared" si="201"/>
        <v>2</v>
      </c>
      <c r="R738" s="32">
        <f t="shared" si="201"/>
        <v>2</v>
      </c>
      <c r="S738" s="32">
        <f t="shared" si="201"/>
        <v>2</v>
      </c>
      <c r="T738" s="32">
        <f t="shared" si="201"/>
        <v>2</v>
      </c>
      <c r="U738" s="32">
        <f t="shared" si="201"/>
        <v>2</v>
      </c>
      <c r="V738" s="32">
        <f t="shared" si="201"/>
        <v>4</v>
      </c>
      <c r="W738" s="32">
        <f t="shared" si="201"/>
        <v>2</v>
      </c>
      <c r="X738" s="32">
        <f t="shared" si="201"/>
        <v>2</v>
      </c>
      <c r="Y738" s="32">
        <f t="shared" si="201"/>
        <v>2</v>
      </c>
      <c r="Z738" s="32">
        <f t="shared" si="201"/>
        <v>2</v>
      </c>
      <c r="AB738" s="66"/>
      <c r="AC738" s="51"/>
      <c r="AD738" s="51"/>
      <c r="AE738" s="63"/>
      <c r="AF738" s="64"/>
      <c r="AG738" s="63"/>
      <c r="AH738" s="64"/>
      <c r="AI738" s="63"/>
      <c r="AJ738" s="64"/>
      <c r="AK738" s="62"/>
      <c r="AL738" s="62"/>
      <c r="AM738" s="51"/>
      <c r="AP738" s="39" t="str">
        <f t="shared" si="195"/>
        <v/>
      </c>
      <c r="AQ738" s="49" t="str">
        <f t="shared" si="202"/>
        <v/>
      </c>
      <c r="AR738" s="41">
        <f t="shared" ca="1" si="177"/>
        <v>256</v>
      </c>
      <c r="AS738" s="40">
        <f t="shared" ca="1" si="171"/>
        <v>1</v>
      </c>
      <c r="AT738" s="41">
        <f t="shared" ca="1" si="196"/>
        <v>0</v>
      </c>
      <c r="AU738" s="41">
        <f t="shared" ca="1" si="197"/>
        <v>0</v>
      </c>
      <c r="AV738" s="42">
        <f t="shared" ca="1" si="198"/>
        <v>1</v>
      </c>
      <c r="AW738" s="47" t="str">
        <f t="shared" si="199"/>
        <v/>
      </c>
      <c r="AX738" s="47" t="e">
        <f t="shared" si="200"/>
        <v>#VALUE!</v>
      </c>
      <c r="AY738" s="47">
        <f t="shared" si="179"/>
        <v>0</v>
      </c>
      <c r="AZ738" s="47">
        <f t="shared" si="180"/>
        <v>0</v>
      </c>
      <c r="BA738" s="47" t="e">
        <f t="shared" si="181"/>
        <v>#VALUE!</v>
      </c>
      <c r="BB738" s="47" t="e">
        <f t="shared" si="182"/>
        <v>#VALUE!</v>
      </c>
      <c r="BC738" s="47" t="e">
        <f t="shared" si="183"/>
        <v>#VALUE!</v>
      </c>
      <c r="BD738" s="47" t="e">
        <f>MATCH($AW738,NoteCommaRef!$B$4:$B$10,0)</f>
        <v>#N/A</v>
      </c>
      <c r="BE738" s="47">
        <f>MATCH($BG738,NoteCommaRef!$H$4:$H$1000,0)</f>
        <v>10</v>
      </c>
      <c r="BF738" s="47">
        <f>MATCH($BH738,NoteCommaRef!$H$4:$H$1000,0)</f>
        <v>10</v>
      </c>
      <c r="BG738" s="47">
        <f t="shared" si="172"/>
        <v>1</v>
      </c>
      <c r="BH738" s="47">
        <f t="shared" si="173"/>
        <v>1</v>
      </c>
      <c r="BI738" s="48">
        <f ca="1">IF(ISNA($BD738),1,OFFSET(NoteCommaRef!$E$3,$BD738,0))</f>
        <v>1</v>
      </c>
      <c r="BJ738" s="48">
        <f t="shared" si="174"/>
        <v>1</v>
      </c>
      <c r="BK738" s="48">
        <f t="shared" si="175"/>
        <v>1</v>
      </c>
      <c r="BL738" s="48">
        <f t="shared" si="176"/>
        <v>1</v>
      </c>
      <c r="BM738" s="48">
        <f ca="1">IF(ISNA($BE738),1,OFFSET(NoteCommaRef!$K$3,$BE738,0))</f>
        <v>1</v>
      </c>
      <c r="BN738" s="48">
        <f ca="1">IF(ISNA($BF738),1,OFFSET(NoteCommaRef!$K$3,$BF738,0))</f>
        <v>1</v>
      </c>
    </row>
    <row r="739" spans="3:66" x14ac:dyDescent="0.2">
      <c r="C739" s="1" t="str">
        <f t="shared" si="192"/>
        <v/>
      </c>
      <c r="D739" s="1" t="str">
        <f t="shared" si="193"/>
        <v/>
      </c>
      <c r="E739" s="1" t="str">
        <f t="shared" si="184"/>
        <v/>
      </c>
      <c r="F739" s="32" t="str">
        <f t="shared" si="185"/>
        <v/>
      </c>
      <c r="G739" s="1" t="str">
        <f t="shared" si="186"/>
        <v/>
      </c>
      <c r="H739" s="1" t="str">
        <f t="shared" si="187"/>
        <v/>
      </c>
      <c r="I739" s="1" t="str">
        <f t="shared" si="188"/>
        <v/>
      </c>
      <c r="J739" s="1" t="str">
        <f t="shared" si="189"/>
        <v/>
      </c>
      <c r="K739" s="1" t="str">
        <f t="shared" si="190"/>
        <v/>
      </c>
      <c r="L739" s="1" t="str">
        <f ca="1">IF(COUNTBLANK($D739),"",IF(COUNTBLANK($AG739),OFFSET(ChannelSetup!$E$4,0,$D739-1),$AG739))</f>
        <v/>
      </c>
      <c r="M739" s="1" t="str">
        <f t="shared" si="191"/>
        <v/>
      </c>
      <c r="O739" s="32">
        <f t="shared" ref="O739:Z754" si="203">O738+IF($D739=O$3,IF(COUNTBLANK($E739),0,$E739/$AD$2),0)</f>
        <v>6</v>
      </c>
      <c r="P739" s="32">
        <f t="shared" si="203"/>
        <v>4</v>
      </c>
      <c r="Q739" s="32">
        <f t="shared" si="203"/>
        <v>2</v>
      </c>
      <c r="R739" s="32">
        <f t="shared" si="203"/>
        <v>2</v>
      </c>
      <c r="S739" s="32">
        <f t="shared" si="203"/>
        <v>2</v>
      </c>
      <c r="T739" s="32">
        <f t="shared" si="203"/>
        <v>2</v>
      </c>
      <c r="U739" s="32">
        <f t="shared" si="203"/>
        <v>2</v>
      </c>
      <c r="V739" s="32">
        <f t="shared" si="203"/>
        <v>4</v>
      </c>
      <c r="W739" s="32">
        <f t="shared" si="203"/>
        <v>2</v>
      </c>
      <c r="X739" s="32">
        <f t="shared" si="203"/>
        <v>2</v>
      </c>
      <c r="Y739" s="32">
        <f t="shared" si="203"/>
        <v>2</v>
      </c>
      <c r="Z739" s="32">
        <f t="shared" si="203"/>
        <v>2</v>
      </c>
      <c r="AB739" s="66"/>
      <c r="AC739" s="51"/>
      <c r="AD739" s="51"/>
      <c r="AE739" s="63"/>
      <c r="AF739" s="64"/>
      <c r="AG739" s="63"/>
      <c r="AH739" s="64"/>
      <c r="AI739" s="63"/>
      <c r="AJ739" s="64"/>
      <c r="AK739" s="62"/>
      <c r="AL739" s="62"/>
      <c r="AM739" s="51"/>
      <c r="AP739" s="39" t="str">
        <f t="shared" si="195"/>
        <v/>
      </c>
      <c r="AQ739" s="49" t="str">
        <f t="shared" si="202"/>
        <v/>
      </c>
      <c r="AR739" s="41">
        <f t="shared" ca="1" si="177"/>
        <v>256</v>
      </c>
      <c r="AS739" s="40">
        <f t="shared" ca="1" si="171"/>
        <v>1</v>
      </c>
      <c r="AT739" s="41">
        <f t="shared" ca="1" si="196"/>
        <v>0</v>
      </c>
      <c r="AU739" s="41">
        <f t="shared" ca="1" si="197"/>
        <v>0</v>
      </c>
      <c r="AV739" s="42">
        <f t="shared" ca="1" si="198"/>
        <v>1</v>
      </c>
      <c r="AW739" s="47" t="str">
        <f t="shared" si="199"/>
        <v/>
      </c>
      <c r="AX739" s="47" t="e">
        <f t="shared" si="200"/>
        <v>#VALUE!</v>
      </c>
      <c r="AY739" s="47">
        <f t="shared" si="179"/>
        <v>0</v>
      </c>
      <c r="AZ739" s="47">
        <f t="shared" si="180"/>
        <v>0</v>
      </c>
      <c r="BA739" s="47" t="e">
        <f t="shared" si="181"/>
        <v>#VALUE!</v>
      </c>
      <c r="BB739" s="47" t="e">
        <f t="shared" si="182"/>
        <v>#VALUE!</v>
      </c>
      <c r="BC739" s="47" t="e">
        <f t="shared" si="183"/>
        <v>#VALUE!</v>
      </c>
      <c r="BD739" s="47" t="e">
        <f>MATCH($AW739,NoteCommaRef!$B$4:$B$10,0)</f>
        <v>#N/A</v>
      </c>
      <c r="BE739" s="47">
        <f>MATCH($BG739,NoteCommaRef!$H$4:$H$1000,0)</f>
        <v>10</v>
      </c>
      <c r="BF739" s="47">
        <f>MATCH($BH739,NoteCommaRef!$H$4:$H$1000,0)</f>
        <v>10</v>
      </c>
      <c r="BG739" s="47">
        <f t="shared" si="172"/>
        <v>1</v>
      </c>
      <c r="BH739" s="47">
        <f t="shared" si="173"/>
        <v>1</v>
      </c>
      <c r="BI739" s="48">
        <f ca="1">IF(ISNA($BD739),1,OFFSET(NoteCommaRef!$E$3,$BD739,0))</f>
        <v>1</v>
      </c>
      <c r="BJ739" s="48">
        <f t="shared" si="174"/>
        <v>1</v>
      </c>
      <c r="BK739" s="48">
        <f t="shared" si="175"/>
        <v>1</v>
      </c>
      <c r="BL739" s="48">
        <f t="shared" si="176"/>
        <v>1</v>
      </c>
      <c r="BM739" s="48">
        <f ca="1">IF(ISNA($BE739),1,OFFSET(NoteCommaRef!$K$3,$BE739,0))</f>
        <v>1</v>
      </c>
      <c r="BN739" s="48">
        <f ca="1">IF(ISNA($BF739),1,OFFSET(NoteCommaRef!$K$3,$BF739,0))</f>
        <v>1</v>
      </c>
    </row>
    <row r="740" spans="3:66" x14ac:dyDescent="0.2">
      <c r="C740" s="1" t="str">
        <f t="shared" si="192"/>
        <v/>
      </c>
      <c r="D740" s="1" t="str">
        <f t="shared" si="193"/>
        <v/>
      </c>
      <c r="E740" s="1" t="str">
        <f t="shared" si="184"/>
        <v/>
      </c>
      <c r="F740" s="32" t="str">
        <f t="shared" si="185"/>
        <v/>
      </c>
      <c r="G740" s="1" t="str">
        <f t="shared" si="186"/>
        <v/>
      </c>
      <c r="H740" s="1" t="str">
        <f t="shared" si="187"/>
        <v/>
      </c>
      <c r="I740" s="1" t="str">
        <f t="shared" si="188"/>
        <v/>
      </c>
      <c r="J740" s="1" t="str">
        <f t="shared" si="189"/>
        <v/>
      </c>
      <c r="K740" s="1" t="str">
        <f t="shared" si="190"/>
        <v/>
      </c>
      <c r="L740" s="1" t="str">
        <f ca="1">IF(COUNTBLANK($D740),"",IF(COUNTBLANK($AG740),OFFSET(ChannelSetup!$E$4,0,$D740-1),$AG740))</f>
        <v/>
      </c>
      <c r="M740" s="1" t="str">
        <f t="shared" si="191"/>
        <v/>
      </c>
      <c r="O740" s="32">
        <f t="shared" si="203"/>
        <v>6</v>
      </c>
      <c r="P740" s="32">
        <f t="shared" si="203"/>
        <v>4</v>
      </c>
      <c r="Q740" s="32">
        <f t="shared" si="203"/>
        <v>2</v>
      </c>
      <c r="R740" s="32">
        <f t="shared" si="203"/>
        <v>2</v>
      </c>
      <c r="S740" s="32">
        <f t="shared" si="203"/>
        <v>2</v>
      </c>
      <c r="T740" s="32">
        <f t="shared" si="203"/>
        <v>2</v>
      </c>
      <c r="U740" s="32">
        <f t="shared" si="203"/>
        <v>2</v>
      </c>
      <c r="V740" s="32">
        <f t="shared" si="203"/>
        <v>4</v>
      </c>
      <c r="W740" s="32">
        <f t="shared" si="203"/>
        <v>2</v>
      </c>
      <c r="X740" s="32">
        <f t="shared" si="203"/>
        <v>2</v>
      </c>
      <c r="Y740" s="32">
        <f t="shared" si="203"/>
        <v>2</v>
      </c>
      <c r="Z740" s="32">
        <f t="shared" si="203"/>
        <v>2</v>
      </c>
      <c r="AB740" s="66"/>
      <c r="AC740" s="51"/>
      <c r="AD740" s="51"/>
      <c r="AE740" s="63"/>
      <c r="AF740" s="64"/>
      <c r="AG740" s="63"/>
      <c r="AH740" s="64"/>
      <c r="AI740" s="63"/>
      <c r="AJ740" s="64"/>
      <c r="AK740" s="62"/>
      <c r="AL740" s="62"/>
      <c r="AM740" s="51"/>
      <c r="AP740" s="39" t="str">
        <f t="shared" si="195"/>
        <v/>
      </c>
      <c r="AQ740" s="49" t="str">
        <f t="shared" si="202"/>
        <v/>
      </c>
      <c r="AR740" s="41">
        <f t="shared" ca="1" si="177"/>
        <v>256</v>
      </c>
      <c r="AS740" s="40">
        <f t="shared" ca="1" si="171"/>
        <v>1</v>
      </c>
      <c r="AT740" s="41">
        <f t="shared" ca="1" si="196"/>
        <v>0</v>
      </c>
      <c r="AU740" s="41">
        <f t="shared" ca="1" si="197"/>
        <v>0</v>
      </c>
      <c r="AV740" s="42">
        <f t="shared" ca="1" si="198"/>
        <v>1</v>
      </c>
      <c r="AW740" s="47" t="str">
        <f t="shared" si="199"/>
        <v/>
      </c>
      <c r="AX740" s="47" t="e">
        <f t="shared" si="200"/>
        <v>#VALUE!</v>
      </c>
      <c r="AY740" s="47">
        <f t="shared" si="179"/>
        <v>0</v>
      </c>
      <c r="AZ740" s="47">
        <f t="shared" si="180"/>
        <v>0</v>
      </c>
      <c r="BA740" s="47" t="e">
        <f t="shared" si="181"/>
        <v>#VALUE!</v>
      </c>
      <c r="BB740" s="47" t="e">
        <f t="shared" si="182"/>
        <v>#VALUE!</v>
      </c>
      <c r="BC740" s="47" t="e">
        <f t="shared" si="183"/>
        <v>#VALUE!</v>
      </c>
      <c r="BD740" s="47" t="e">
        <f>MATCH($AW740,NoteCommaRef!$B$4:$B$10,0)</f>
        <v>#N/A</v>
      </c>
      <c r="BE740" s="47">
        <f>MATCH($BG740,NoteCommaRef!$H$4:$H$1000,0)</f>
        <v>10</v>
      </c>
      <c r="BF740" s="47">
        <f>MATCH($BH740,NoteCommaRef!$H$4:$H$1000,0)</f>
        <v>10</v>
      </c>
      <c r="BG740" s="47">
        <f t="shared" si="172"/>
        <v>1</v>
      </c>
      <c r="BH740" s="47">
        <f t="shared" si="173"/>
        <v>1</v>
      </c>
      <c r="BI740" s="48">
        <f ca="1">IF(ISNA($BD740),1,OFFSET(NoteCommaRef!$E$3,$BD740,0))</f>
        <v>1</v>
      </c>
      <c r="BJ740" s="48">
        <f t="shared" si="174"/>
        <v>1</v>
      </c>
      <c r="BK740" s="48">
        <f t="shared" si="175"/>
        <v>1</v>
      </c>
      <c r="BL740" s="48">
        <f t="shared" si="176"/>
        <v>1</v>
      </c>
      <c r="BM740" s="48">
        <f ca="1">IF(ISNA($BE740),1,OFFSET(NoteCommaRef!$K$3,$BE740,0))</f>
        <v>1</v>
      </c>
      <c r="BN740" s="48">
        <f ca="1">IF(ISNA($BF740),1,OFFSET(NoteCommaRef!$K$3,$BF740,0))</f>
        <v>1</v>
      </c>
    </row>
    <row r="741" spans="3:66" x14ac:dyDescent="0.2">
      <c r="C741" s="1" t="str">
        <f t="shared" si="192"/>
        <v/>
      </c>
      <c r="D741" s="1" t="str">
        <f t="shared" si="193"/>
        <v/>
      </c>
      <c r="E741" s="1" t="str">
        <f t="shared" si="184"/>
        <v/>
      </c>
      <c r="F741" s="32" t="str">
        <f t="shared" si="185"/>
        <v/>
      </c>
      <c r="G741" s="1" t="str">
        <f t="shared" si="186"/>
        <v/>
      </c>
      <c r="H741" s="1" t="str">
        <f t="shared" si="187"/>
        <v/>
      </c>
      <c r="I741" s="1" t="str">
        <f t="shared" si="188"/>
        <v/>
      </c>
      <c r="J741" s="1" t="str">
        <f t="shared" si="189"/>
        <v/>
      </c>
      <c r="K741" s="1" t="str">
        <f t="shared" si="190"/>
        <v/>
      </c>
      <c r="L741" s="1" t="str">
        <f ca="1">IF(COUNTBLANK($D741),"",IF(COUNTBLANK($AG741),OFFSET(ChannelSetup!$E$4,0,$D741-1),$AG741))</f>
        <v/>
      </c>
      <c r="M741" s="1" t="str">
        <f t="shared" si="191"/>
        <v/>
      </c>
      <c r="O741" s="32">
        <f t="shared" si="203"/>
        <v>6</v>
      </c>
      <c r="P741" s="32">
        <f t="shared" si="203"/>
        <v>4</v>
      </c>
      <c r="Q741" s="32">
        <f t="shared" si="203"/>
        <v>2</v>
      </c>
      <c r="R741" s="32">
        <f t="shared" si="203"/>
        <v>2</v>
      </c>
      <c r="S741" s="32">
        <f t="shared" si="203"/>
        <v>2</v>
      </c>
      <c r="T741" s="32">
        <f t="shared" si="203"/>
        <v>2</v>
      </c>
      <c r="U741" s="32">
        <f t="shared" si="203"/>
        <v>2</v>
      </c>
      <c r="V741" s="32">
        <f t="shared" si="203"/>
        <v>4</v>
      </c>
      <c r="W741" s="32">
        <f t="shared" si="203"/>
        <v>2</v>
      </c>
      <c r="X741" s="32">
        <f t="shared" si="203"/>
        <v>2</v>
      </c>
      <c r="Y741" s="32">
        <f t="shared" si="203"/>
        <v>2</v>
      </c>
      <c r="Z741" s="32">
        <f t="shared" si="203"/>
        <v>2</v>
      </c>
      <c r="AB741" s="66"/>
      <c r="AC741" s="51"/>
      <c r="AD741" s="51"/>
      <c r="AE741" s="63"/>
      <c r="AF741" s="64"/>
      <c r="AG741" s="63"/>
      <c r="AH741" s="64"/>
      <c r="AI741" s="63"/>
      <c r="AJ741" s="64"/>
      <c r="AK741" s="62"/>
      <c r="AL741" s="62"/>
      <c r="AM741" s="51"/>
      <c r="AP741" s="39" t="str">
        <f t="shared" si="195"/>
        <v/>
      </c>
      <c r="AQ741" s="49" t="str">
        <f t="shared" si="202"/>
        <v/>
      </c>
      <c r="AR741" s="41">
        <f t="shared" ca="1" si="177"/>
        <v>256</v>
      </c>
      <c r="AS741" s="40">
        <f t="shared" ref="AS741:AS804" ca="1" si="204">$BI741*$BJ741*$BK741*$BL741*$BM741/$BN741</f>
        <v>1</v>
      </c>
      <c r="AT741" s="41">
        <f t="shared" ca="1" si="196"/>
        <v>0</v>
      </c>
      <c r="AU741" s="41">
        <f t="shared" ca="1" si="197"/>
        <v>0</v>
      </c>
      <c r="AV741" s="42">
        <f t="shared" ca="1" si="198"/>
        <v>1</v>
      </c>
      <c r="AW741" s="47" t="str">
        <f t="shared" si="199"/>
        <v/>
      </c>
      <c r="AX741" s="47" t="e">
        <f t="shared" si="200"/>
        <v>#VALUE!</v>
      </c>
      <c r="AY741" s="47">
        <f t="shared" si="179"/>
        <v>0</v>
      </c>
      <c r="AZ741" s="47">
        <f t="shared" si="180"/>
        <v>0</v>
      </c>
      <c r="BA741" s="47" t="e">
        <f t="shared" si="181"/>
        <v>#VALUE!</v>
      </c>
      <c r="BB741" s="47" t="e">
        <f t="shared" si="182"/>
        <v>#VALUE!</v>
      </c>
      <c r="BC741" s="47" t="e">
        <f t="shared" si="183"/>
        <v>#VALUE!</v>
      </c>
      <c r="BD741" s="47" t="e">
        <f>MATCH($AW741,NoteCommaRef!$B$4:$B$10,0)</f>
        <v>#N/A</v>
      </c>
      <c r="BE741" s="47">
        <f>MATCH($BG741,NoteCommaRef!$H$4:$H$1000,0)</f>
        <v>10</v>
      </c>
      <c r="BF741" s="47">
        <f>MATCH($BH741,NoteCommaRef!$H$4:$H$1000,0)</f>
        <v>10</v>
      </c>
      <c r="BG741" s="47">
        <f t="shared" ref="BG741:BG804" si="205">IF(ISERR($BA741),1,IF(ISERR($BB741),IF(ISERR($BC741),1,MID($AQ741,$BA741+1,$BC741-$BA741-1)),MID($AQ741,$BA741+1,$BB741-$BA741-1)))*1</f>
        <v>1</v>
      </c>
      <c r="BH741" s="47">
        <f t="shared" ref="BH741:BH804" si="206">IF(ISERR($BA741),1,IF(ISERR($BB741),1,MID($AQ741,$BB741+1,$BC741-$BB741-1)))*1</f>
        <v>1</v>
      </c>
      <c r="BI741" s="48">
        <f ca="1">IF(ISNA($BD741),1,OFFSET(NoteCommaRef!$E$3,$BD741,0))</f>
        <v>1</v>
      </c>
      <c r="BJ741" s="48">
        <f t="shared" ref="BJ741:BJ804" si="207">IF(ISERR($AX741),1,2^$AX741)</f>
        <v>1</v>
      </c>
      <c r="BK741" s="48">
        <f t="shared" ref="BK741:BK804" si="208">(2187/2048)^$AY741</f>
        <v>1</v>
      </c>
      <c r="BL741" s="48">
        <f t="shared" ref="BL741:BL804" si="209">(80/81)^$AZ741</f>
        <v>1</v>
      </c>
      <c r="BM741" s="48">
        <f ca="1">IF(ISNA($BE741),1,OFFSET(NoteCommaRef!$K$3,$BE741,0))</f>
        <v>1</v>
      </c>
      <c r="BN741" s="48">
        <f ca="1">IF(ISNA($BF741),1,OFFSET(NoteCommaRef!$K$3,$BF741,0))</f>
        <v>1</v>
      </c>
    </row>
    <row r="742" spans="3:66" x14ac:dyDescent="0.2">
      <c r="C742" s="1" t="str">
        <f t="shared" si="192"/>
        <v/>
      </c>
      <c r="D742" s="1" t="str">
        <f t="shared" si="193"/>
        <v/>
      </c>
      <c r="E742" s="1" t="str">
        <f t="shared" si="184"/>
        <v/>
      </c>
      <c r="F742" s="32" t="str">
        <f t="shared" si="185"/>
        <v/>
      </c>
      <c r="G742" s="1" t="str">
        <f t="shared" si="186"/>
        <v/>
      </c>
      <c r="H742" s="1" t="str">
        <f t="shared" si="187"/>
        <v/>
      </c>
      <c r="I742" s="1" t="str">
        <f t="shared" si="188"/>
        <v/>
      </c>
      <c r="J742" s="1" t="str">
        <f t="shared" si="189"/>
        <v/>
      </c>
      <c r="K742" s="1" t="str">
        <f t="shared" si="190"/>
        <v/>
      </c>
      <c r="L742" s="1" t="str">
        <f ca="1">IF(COUNTBLANK($D742),"",IF(COUNTBLANK($AG742),OFFSET(ChannelSetup!$E$4,0,$D742-1),$AG742))</f>
        <v/>
      </c>
      <c r="M742" s="1" t="str">
        <f t="shared" si="191"/>
        <v/>
      </c>
      <c r="O742" s="32">
        <f t="shared" si="203"/>
        <v>6</v>
      </c>
      <c r="P742" s="32">
        <f t="shared" si="203"/>
        <v>4</v>
      </c>
      <c r="Q742" s="32">
        <f t="shared" si="203"/>
        <v>2</v>
      </c>
      <c r="R742" s="32">
        <f t="shared" si="203"/>
        <v>2</v>
      </c>
      <c r="S742" s="32">
        <f t="shared" si="203"/>
        <v>2</v>
      </c>
      <c r="T742" s="32">
        <f t="shared" si="203"/>
        <v>2</v>
      </c>
      <c r="U742" s="32">
        <f t="shared" si="203"/>
        <v>2</v>
      </c>
      <c r="V742" s="32">
        <f t="shared" si="203"/>
        <v>4</v>
      </c>
      <c r="W742" s="32">
        <f t="shared" si="203"/>
        <v>2</v>
      </c>
      <c r="X742" s="32">
        <f t="shared" si="203"/>
        <v>2</v>
      </c>
      <c r="Y742" s="32">
        <f t="shared" si="203"/>
        <v>2</v>
      </c>
      <c r="Z742" s="32">
        <f t="shared" si="203"/>
        <v>2</v>
      </c>
      <c r="AB742" s="66"/>
      <c r="AC742" s="51"/>
      <c r="AD742" s="51"/>
      <c r="AE742" s="63"/>
      <c r="AF742" s="64"/>
      <c r="AG742" s="63"/>
      <c r="AH742" s="64"/>
      <c r="AI742" s="63"/>
      <c r="AJ742" s="64"/>
      <c r="AK742" s="62"/>
      <c r="AL742" s="62"/>
      <c r="AM742" s="51"/>
      <c r="AP742" s="39" t="str">
        <f t="shared" si="195"/>
        <v/>
      </c>
      <c r="AQ742" s="49" t="str">
        <f t="shared" si="202"/>
        <v/>
      </c>
      <c r="AR742" s="41">
        <f t="shared" ca="1" si="177"/>
        <v>256</v>
      </c>
      <c r="AS742" s="40">
        <f t="shared" ca="1" si="204"/>
        <v>1</v>
      </c>
      <c r="AT742" s="41">
        <f t="shared" ca="1" si="196"/>
        <v>0</v>
      </c>
      <c r="AU742" s="41">
        <f t="shared" ca="1" si="197"/>
        <v>0</v>
      </c>
      <c r="AV742" s="42">
        <f t="shared" ca="1" si="198"/>
        <v>1</v>
      </c>
      <c r="AW742" s="47" t="str">
        <f t="shared" si="199"/>
        <v/>
      </c>
      <c r="AX742" s="47" t="e">
        <f t="shared" si="200"/>
        <v>#VALUE!</v>
      </c>
      <c r="AY742" s="47">
        <f t="shared" si="179"/>
        <v>0</v>
      </c>
      <c r="AZ742" s="47">
        <f t="shared" si="180"/>
        <v>0</v>
      </c>
      <c r="BA742" s="47" t="e">
        <f t="shared" si="181"/>
        <v>#VALUE!</v>
      </c>
      <c r="BB742" s="47" t="e">
        <f t="shared" si="182"/>
        <v>#VALUE!</v>
      </c>
      <c r="BC742" s="47" t="e">
        <f t="shared" si="183"/>
        <v>#VALUE!</v>
      </c>
      <c r="BD742" s="47" t="e">
        <f>MATCH($AW742,NoteCommaRef!$B$4:$B$10,0)</f>
        <v>#N/A</v>
      </c>
      <c r="BE742" s="47">
        <f>MATCH($BG742,NoteCommaRef!$H$4:$H$1000,0)</f>
        <v>10</v>
      </c>
      <c r="BF742" s="47">
        <f>MATCH($BH742,NoteCommaRef!$H$4:$H$1000,0)</f>
        <v>10</v>
      </c>
      <c r="BG742" s="47">
        <f t="shared" si="205"/>
        <v>1</v>
      </c>
      <c r="BH742" s="47">
        <f t="shared" si="206"/>
        <v>1</v>
      </c>
      <c r="BI742" s="48">
        <f ca="1">IF(ISNA($BD742),1,OFFSET(NoteCommaRef!$E$3,$BD742,0))</f>
        <v>1</v>
      </c>
      <c r="BJ742" s="48">
        <f t="shared" si="207"/>
        <v>1</v>
      </c>
      <c r="BK742" s="48">
        <f t="shared" si="208"/>
        <v>1</v>
      </c>
      <c r="BL742" s="48">
        <f t="shared" si="209"/>
        <v>1</v>
      </c>
      <c r="BM742" s="48">
        <f ca="1">IF(ISNA($BE742),1,OFFSET(NoteCommaRef!$K$3,$BE742,0))</f>
        <v>1</v>
      </c>
      <c r="BN742" s="48">
        <f ca="1">IF(ISNA($BF742),1,OFFSET(NoteCommaRef!$K$3,$BF742,0))</f>
        <v>1</v>
      </c>
    </row>
    <row r="743" spans="3:66" x14ac:dyDescent="0.2">
      <c r="C743" s="1" t="str">
        <f t="shared" si="192"/>
        <v/>
      </c>
      <c r="D743" s="1" t="str">
        <f t="shared" si="193"/>
        <v/>
      </c>
      <c r="E743" s="1" t="str">
        <f t="shared" si="184"/>
        <v/>
      </c>
      <c r="F743" s="32" t="str">
        <f t="shared" si="185"/>
        <v/>
      </c>
      <c r="G743" s="1" t="str">
        <f t="shared" si="186"/>
        <v/>
      </c>
      <c r="H743" s="1" t="str">
        <f t="shared" si="187"/>
        <v/>
      </c>
      <c r="I743" s="1" t="str">
        <f t="shared" si="188"/>
        <v/>
      </c>
      <c r="J743" s="1" t="str">
        <f t="shared" si="189"/>
        <v/>
      </c>
      <c r="K743" s="1" t="str">
        <f t="shared" si="190"/>
        <v/>
      </c>
      <c r="L743" s="1" t="str">
        <f ca="1">IF(COUNTBLANK($D743),"",IF(COUNTBLANK($AG743),OFFSET(ChannelSetup!$E$4,0,$D743-1),$AG743))</f>
        <v/>
      </c>
      <c r="M743" s="1" t="str">
        <f t="shared" si="191"/>
        <v/>
      </c>
      <c r="O743" s="32">
        <f t="shared" si="203"/>
        <v>6</v>
      </c>
      <c r="P743" s="32">
        <f t="shared" si="203"/>
        <v>4</v>
      </c>
      <c r="Q743" s="32">
        <f t="shared" si="203"/>
        <v>2</v>
      </c>
      <c r="R743" s="32">
        <f t="shared" si="203"/>
        <v>2</v>
      </c>
      <c r="S743" s="32">
        <f t="shared" si="203"/>
        <v>2</v>
      </c>
      <c r="T743" s="32">
        <f t="shared" si="203"/>
        <v>2</v>
      </c>
      <c r="U743" s="32">
        <f t="shared" si="203"/>
        <v>2</v>
      </c>
      <c r="V743" s="32">
        <f t="shared" si="203"/>
        <v>4</v>
      </c>
      <c r="W743" s="32">
        <f t="shared" si="203"/>
        <v>2</v>
      </c>
      <c r="X743" s="32">
        <f t="shared" si="203"/>
        <v>2</v>
      </c>
      <c r="Y743" s="32">
        <f t="shared" si="203"/>
        <v>2</v>
      </c>
      <c r="Z743" s="32">
        <f t="shared" si="203"/>
        <v>2</v>
      </c>
      <c r="AB743" s="66"/>
      <c r="AC743" s="51"/>
      <c r="AD743" s="51"/>
      <c r="AE743" s="63"/>
      <c r="AF743" s="64"/>
      <c r="AG743" s="63"/>
      <c r="AH743" s="64"/>
      <c r="AI743" s="63"/>
      <c r="AJ743" s="64"/>
      <c r="AK743" s="62"/>
      <c r="AL743" s="62"/>
      <c r="AM743" s="51"/>
      <c r="AP743" s="39" t="str">
        <f t="shared" si="195"/>
        <v/>
      </c>
      <c r="AQ743" s="49" t="str">
        <f t="shared" si="202"/>
        <v/>
      </c>
      <c r="AR743" s="41">
        <f t="shared" ca="1" si="177"/>
        <v>256</v>
      </c>
      <c r="AS743" s="40">
        <f t="shared" ca="1" si="204"/>
        <v>1</v>
      </c>
      <c r="AT743" s="41">
        <f t="shared" ca="1" si="196"/>
        <v>0</v>
      </c>
      <c r="AU743" s="41">
        <f t="shared" ca="1" si="197"/>
        <v>0</v>
      </c>
      <c r="AV743" s="42">
        <f t="shared" ca="1" si="198"/>
        <v>1</v>
      </c>
      <c r="AW743" s="47" t="str">
        <f t="shared" si="199"/>
        <v/>
      </c>
      <c r="AX743" s="47" t="e">
        <f t="shared" si="200"/>
        <v>#VALUE!</v>
      </c>
      <c r="AY743" s="47">
        <f t="shared" si="179"/>
        <v>0</v>
      </c>
      <c r="AZ743" s="47">
        <f t="shared" si="180"/>
        <v>0</v>
      </c>
      <c r="BA743" s="47" t="e">
        <f t="shared" si="181"/>
        <v>#VALUE!</v>
      </c>
      <c r="BB743" s="47" t="e">
        <f t="shared" si="182"/>
        <v>#VALUE!</v>
      </c>
      <c r="BC743" s="47" t="e">
        <f t="shared" si="183"/>
        <v>#VALUE!</v>
      </c>
      <c r="BD743" s="47" t="e">
        <f>MATCH($AW743,NoteCommaRef!$B$4:$B$10,0)</f>
        <v>#N/A</v>
      </c>
      <c r="BE743" s="47">
        <f>MATCH($BG743,NoteCommaRef!$H$4:$H$1000,0)</f>
        <v>10</v>
      </c>
      <c r="BF743" s="47">
        <f>MATCH($BH743,NoteCommaRef!$H$4:$H$1000,0)</f>
        <v>10</v>
      </c>
      <c r="BG743" s="47">
        <f t="shared" si="205"/>
        <v>1</v>
      </c>
      <c r="BH743" s="47">
        <f t="shared" si="206"/>
        <v>1</v>
      </c>
      <c r="BI743" s="48">
        <f ca="1">IF(ISNA($BD743),1,OFFSET(NoteCommaRef!$E$3,$BD743,0))</f>
        <v>1</v>
      </c>
      <c r="BJ743" s="48">
        <f t="shared" si="207"/>
        <v>1</v>
      </c>
      <c r="BK743" s="48">
        <f t="shared" si="208"/>
        <v>1</v>
      </c>
      <c r="BL743" s="48">
        <f t="shared" si="209"/>
        <v>1</v>
      </c>
      <c r="BM743" s="48">
        <f ca="1">IF(ISNA($BE743),1,OFFSET(NoteCommaRef!$K$3,$BE743,0))</f>
        <v>1</v>
      </c>
      <c r="BN743" s="48">
        <f ca="1">IF(ISNA($BF743),1,OFFSET(NoteCommaRef!$K$3,$BF743,0))</f>
        <v>1</v>
      </c>
    </row>
    <row r="744" spans="3:66" x14ac:dyDescent="0.2">
      <c r="C744" s="1" t="str">
        <f t="shared" si="192"/>
        <v/>
      </c>
      <c r="D744" s="1" t="str">
        <f t="shared" si="193"/>
        <v/>
      </c>
      <c r="E744" s="1" t="str">
        <f t="shared" si="184"/>
        <v/>
      </c>
      <c r="F744" s="32" t="str">
        <f t="shared" si="185"/>
        <v/>
      </c>
      <c r="G744" s="1" t="str">
        <f t="shared" si="186"/>
        <v/>
      </c>
      <c r="H744" s="1" t="str">
        <f t="shared" si="187"/>
        <v/>
      </c>
      <c r="I744" s="1" t="str">
        <f t="shared" si="188"/>
        <v/>
      </c>
      <c r="J744" s="1" t="str">
        <f t="shared" si="189"/>
        <v/>
      </c>
      <c r="K744" s="1" t="str">
        <f t="shared" si="190"/>
        <v/>
      </c>
      <c r="L744" s="1" t="str">
        <f ca="1">IF(COUNTBLANK($D744),"",IF(COUNTBLANK($AG744),OFFSET(ChannelSetup!$E$4,0,$D744-1),$AG744))</f>
        <v/>
      </c>
      <c r="M744" s="1" t="str">
        <f t="shared" si="191"/>
        <v/>
      </c>
      <c r="O744" s="32">
        <f t="shared" si="203"/>
        <v>6</v>
      </c>
      <c r="P744" s="32">
        <f t="shared" si="203"/>
        <v>4</v>
      </c>
      <c r="Q744" s="32">
        <f t="shared" si="203"/>
        <v>2</v>
      </c>
      <c r="R744" s="32">
        <f t="shared" si="203"/>
        <v>2</v>
      </c>
      <c r="S744" s="32">
        <f t="shared" si="203"/>
        <v>2</v>
      </c>
      <c r="T744" s="32">
        <f t="shared" si="203"/>
        <v>2</v>
      </c>
      <c r="U744" s="32">
        <f t="shared" si="203"/>
        <v>2</v>
      </c>
      <c r="V744" s="32">
        <f t="shared" si="203"/>
        <v>4</v>
      </c>
      <c r="W744" s="32">
        <f t="shared" si="203"/>
        <v>2</v>
      </c>
      <c r="X744" s="32">
        <f t="shared" si="203"/>
        <v>2</v>
      </c>
      <c r="Y744" s="32">
        <f t="shared" si="203"/>
        <v>2</v>
      </c>
      <c r="Z744" s="32">
        <f t="shared" si="203"/>
        <v>2</v>
      </c>
      <c r="AB744" s="66"/>
      <c r="AC744" s="51"/>
      <c r="AD744" s="51"/>
      <c r="AE744" s="63"/>
      <c r="AF744" s="64"/>
      <c r="AG744" s="63"/>
      <c r="AH744" s="64"/>
      <c r="AI744" s="63"/>
      <c r="AJ744" s="64"/>
      <c r="AK744" s="62"/>
      <c r="AL744" s="62"/>
      <c r="AM744" s="51"/>
      <c r="AP744" s="39" t="str">
        <f t="shared" si="195"/>
        <v/>
      </c>
      <c r="AQ744" s="49" t="str">
        <f t="shared" si="202"/>
        <v/>
      </c>
      <c r="AR744" s="41">
        <f t="shared" ca="1" si="177"/>
        <v>256</v>
      </c>
      <c r="AS744" s="40">
        <f t="shared" ca="1" si="204"/>
        <v>1</v>
      </c>
      <c r="AT744" s="41">
        <f t="shared" ca="1" si="196"/>
        <v>0</v>
      </c>
      <c r="AU744" s="41">
        <f t="shared" ca="1" si="197"/>
        <v>0</v>
      </c>
      <c r="AV744" s="42">
        <f t="shared" ca="1" si="198"/>
        <v>1</v>
      </c>
      <c r="AW744" s="47" t="str">
        <f t="shared" si="199"/>
        <v/>
      </c>
      <c r="AX744" s="47" t="e">
        <f t="shared" si="200"/>
        <v>#VALUE!</v>
      </c>
      <c r="AY744" s="47">
        <f t="shared" si="179"/>
        <v>0</v>
      </c>
      <c r="AZ744" s="47">
        <f t="shared" si="180"/>
        <v>0</v>
      </c>
      <c r="BA744" s="47" t="e">
        <f t="shared" si="181"/>
        <v>#VALUE!</v>
      </c>
      <c r="BB744" s="47" t="e">
        <f t="shared" si="182"/>
        <v>#VALUE!</v>
      </c>
      <c r="BC744" s="47" t="e">
        <f t="shared" si="183"/>
        <v>#VALUE!</v>
      </c>
      <c r="BD744" s="47" t="e">
        <f>MATCH($AW744,NoteCommaRef!$B$4:$B$10,0)</f>
        <v>#N/A</v>
      </c>
      <c r="BE744" s="47">
        <f>MATCH($BG744,NoteCommaRef!$H$4:$H$1000,0)</f>
        <v>10</v>
      </c>
      <c r="BF744" s="47">
        <f>MATCH($BH744,NoteCommaRef!$H$4:$H$1000,0)</f>
        <v>10</v>
      </c>
      <c r="BG744" s="47">
        <f t="shared" si="205"/>
        <v>1</v>
      </c>
      <c r="BH744" s="47">
        <f t="shared" si="206"/>
        <v>1</v>
      </c>
      <c r="BI744" s="48">
        <f ca="1">IF(ISNA($BD744),1,OFFSET(NoteCommaRef!$E$3,$BD744,0))</f>
        <v>1</v>
      </c>
      <c r="BJ744" s="48">
        <f t="shared" si="207"/>
        <v>1</v>
      </c>
      <c r="BK744" s="48">
        <f t="shared" si="208"/>
        <v>1</v>
      </c>
      <c r="BL744" s="48">
        <f t="shared" si="209"/>
        <v>1</v>
      </c>
      <c r="BM744" s="48">
        <f ca="1">IF(ISNA($BE744),1,OFFSET(NoteCommaRef!$K$3,$BE744,0))</f>
        <v>1</v>
      </c>
      <c r="BN744" s="48">
        <f ca="1">IF(ISNA($BF744),1,OFFSET(NoteCommaRef!$K$3,$BF744,0))</f>
        <v>1</v>
      </c>
    </row>
    <row r="745" spans="3:66" x14ac:dyDescent="0.2">
      <c r="C745" s="1" t="str">
        <f t="shared" si="192"/>
        <v/>
      </c>
      <c r="D745" s="1" t="str">
        <f t="shared" si="193"/>
        <v/>
      </c>
      <c r="E745" s="1" t="str">
        <f t="shared" si="184"/>
        <v/>
      </c>
      <c r="F745" s="32" t="str">
        <f t="shared" si="185"/>
        <v/>
      </c>
      <c r="G745" s="1" t="str">
        <f t="shared" si="186"/>
        <v/>
      </c>
      <c r="H745" s="1" t="str">
        <f t="shared" si="187"/>
        <v/>
      </c>
      <c r="I745" s="1" t="str">
        <f t="shared" si="188"/>
        <v/>
      </c>
      <c r="J745" s="1" t="str">
        <f t="shared" si="189"/>
        <v/>
      </c>
      <c r="K745" s="1" t="str">
        <f t="shared" si="190"/>
        <v/>
      </c>
      <c r="L745" s="1" t="str">
        <f ca="1">IF(COUNTBLANK($D745),"",IF(COUNTBLANK($AG745),OFFSET(ChannelSetup!$E$4,0,$D745-1),$AG745))</f>
        <v/>
      </c>
      <c r="M745" s="1" t="str">
        <f t="shared" si="191"/>
        <v/>
      </c>
      <c r="O745" s="32">
        <f t="shared" si="203"/>
        <v>6</v>
      </c>
      <c r="P745" s="32">
        <f t="shared" si="203"/>
        <v>4</v>
      </c>
      <c r="Q745" s="32">
        <f t="shared" si="203"/>
        <v>2</v>
      </c>
      <c r="R745" s="32">
        <f t="shared" si="203"/>
        <v>2</v>
      </c>
      <c r="S745" s="32">
        <f t="shared" si="203"/>
        <v>2</v>
      </c>
      <c r="T745" s="32">
        <f t="shared" si="203"/>
        <v>2</v>
      </c>
      <c r="U745" s="32">
        <f t="shared" si="203"/>
        <v>2</v>
      </c>
      <c r="V745" s="32">
        <f t="shared" si="203"/>
        <v>4</v>
      </c>
      <c r="W745" s="32">
        <f t="shared" si="203"/>
        <v>2</v>
      </c>
      <c r="X745" s="32">
        <f t="shared" si="203"/>
        <v>2</v>
      </c>
      <c r="Y745" s="32">
        <f t="shared" si="203"/>
        <v>2</v>
      </c>
      <c r="Z745" s="32">
        <f t="shared" si="203"/>
        <v>2</v>
      </c>
      <c r="AB745" s="66"/>
      <c r="AC745" s="51"/>
      <c r="AD745" s="51"/>
      <c r="AE745" s="63"/>
      <c r="AF745" s="64"/>
      <c r="AG745" s="63"/>
      <c r="AH745" s="64"/>
      <c r="AI745" s="63"/>
      <c r="AJ745" s="64"/>
      <c r="AK745" s="62"/>
      <c r="AL745" s="62"/>
      <c r="AM745" s="51"/>
      <c r="AP745" s="39" t="str">
        <f t="shared" si="195"/>
        <v/>
      </c>
      <c r="AQ745" s="49" t="str">
        <f t="shared" si="202"/>
        <v/>
      </c>
      <c r="AR745" s="41">
        <f t="shared" ca="1" si="177"/>
        <v>256</v>
      </c>
      <c r="AS745" s="40">
        <f t="shared" ca="1" si="204"/>
        <v>1</v>
      </c>
      <c r="AT745" s="41">
        <f t="shared" ca="1" si="196"/>
        <v>0</v>
      </c>
      <c r="AU745" s="41">
        <f t="shared" ca="1" si="197"/>
        <v>0</v>
      </c>
      <c r="AV745" s="42">
        <f t="shared" ca="1" si="198"/>
        <v>1</v>
      </c>
      <c r="AW745" s="47" t="str">
        <f t="shared" si="199"/>
        <v/>
      </c>
      <c r="AX745" s="47" t="e">
        <f t="shared" si="200"/>
        <v>#VALUE!</v>
      </c>
      <c r="AY745" s="47">
        <f t="shared" si="179"/>
        <v>0</v>
      </c>
      <c r="AZ745" s="47">
        <f t="shared" si="180"/>
        <v>0</v>
      </c>
      <c r="BA745" s="47" t="e">
        <f t="shared" si="181"/>
        <v>#VALUE!</v>
      </c>
      <c r="BB745" s="47" t="e">
        <f t="shared" si="182"/>
        <v>#VALUE!</v>
      </c>
      <c r="BC745" s="47" t="e">
        <f t="shared" si="183"/>
        <v>#VALUE!</v>
      </c>
      <c r="BD745" s="47" t="e">
        <f>MATCH($AW745,NoteCommaRef!$B$4:$B$10,0)</f>
        <v>#N/A</v>
      </c>
      <c r="BE745" s="47">
        <f>MATCH($BG745,NoteCommaRef!$H$4:$H$1000,0)</f>
        <v>10</v>
      </c>
      <c r="BF745" s="47">
        <f>MATCH($BH745,NoteCommaRef!$H$4:$H$1000,0)</f>
        <v>10</v>
      </c>
      <c r="BG745" s="47">
        <f t="shared" si="205"/>
        <v>1</v>
      </c>
      <c r="BH745" s="47">
        <f t="shared" si="206"/>
        <v>1</v>
      </c>
      <c r="BI745" s="48">
        <f ca="1">IF(ISNA($BD745),1,OFFSET(NoteCommaRef!$E$3,$BD745,0))</f>
        <v>1</v>
      </c>
      <c r="BJ745" s="48">
        <f t="shared" si="207"/>
        <v>1</v>
      </c>
      <c r="BK745" s="48">
        <f t="shared" si="208"/>
        <v>1</v>
      </c>
      <c r="BL745" s="48">
        <f t="shared" si="209"/>
        <v>1</v>
      </c>
      <c r="BM745" s="48">
        <f ca="1">IF(ISNA($BE745),1,OFFSET(NoteCommaRef!$K$3,$BE745,0))</f>
        <v>1</v>
      </c>
      <c r="BN745" s="48">
        <f ca="1">IF(ISNA($BF745),1,OFFSET(NoteCommaRef!$K$3,$BF745,0))</f>
        <v>1</v>
      </c>
    </row>
    <row r="746" spans="3:66" x14ac:dyDescent="0.2">
      <c r="C746" s="1" t="str">
        <f t="shared" si="192"/>
        <v/>
      </c>
      <c r="D746" s="1" t="str">
        <f t="shared" si="193"/>
        <v/>
      </c>
      <c r="E746" s="1" t="str">
        <f t="shared" si="184"/>
        <v/>
      </c>
      <c r="F746" s="32" t="str">
        <f t="shared" si="185"/>
        <v/>
      </c>
      <c r="G746" s="1" t="str">
        <f t="shared" si="186"/>
        <v/>
      </c>
      <c r="H746" s="1" t="str">
        <f t="shared" si="187"/>
        <v/>
      </c>
      <c r="I746" s="1" t="str">
        <f t="shared" si="188"/>
        <v/>
      </c>
      <c r="J746" s="1" t="str">
        <f t="shared" si="189"/>
        <v/>
      </c>
      <c r="K746" s="1" t="str">
        <f t="shared" si="190"/>
        <v/>
      </c>
      <c r="L746" s="1" t="str">
        <f ca="1">IF(COUNTBLANK($D746),"",IF(COUNTBLANK($AG746),OFFSET(ChannelSetup!$E$4,0,$D746-1),$AG746))</f>
        <v/>
      </c>
      <c r="M746" s="1" t="str">
        <f t="shared" si="191"/>
        <v/>
      </c>
      <c r="O746" s="32">
        <f t="shared" si="203"/>
        <v>6</v>
      </c>
      <c r="P746" s="32">
        <f t="shared" si="203"/>
        <v>4</v>
      </c>
      <c r="Q746" s="32">
        <f t="shared" si="203"/>
        <v>2</v>
      </c>
      <c r="R746" s="32">
        <f t="shared" si="203"/>
        <v>2</v>
      </c>
      <c r="S746" s="32">
        <f t="shared" si="203"/>
        <v>2</v>
      </c>
      <c r="T746" s="32">
        <f t="shared" si="203"/>
        <v>2</v>
      </c>
      <c r="U746" s="32">
        <f t="shared" si="203"/>
        <v>2</v>
      </c>
      <c r="V746" s="32">
        <f t="shared" si="203"/>
        <v>4</v>
      </c>
      <c r="W746" s="32">
        <f t="shared" si="203"/>
        <v>2</v>
      </c>
      <c r="X746" s="32">
        <f t="shared" si="203"/>
        <v>2</v>
      </c>
      <c r="Y746" s="32">
        <f t="shared" si="203"/>
        <v>2</v>
      </c>
      <c r="Z746" s="32">
        <f t="shared" si="203"/>
        <v>2</v>
      </c>
      <c r="AB746" s="66"/>
      <c r="AC746" s="51"/>
      <c r="AD746" s="51"/>
      <c r="AE746" s="63"/>
      <c r="AF746" s="64"/>
      <c r="AG746" s="63"/>
      <c r="AH746" s="64"/>
      <c r="AI746" s="63"/>
      <c r="AJ746" s="64"/>
      <c r="AK746" s="62"/>
      <c r="AL746" s="62"/>
      <c r="AM746" s="51"/>
      <c r="AP746" s="39" t="str">
        <f t="shared" si="195"/>
        <v/>
      </c>
      <c r="AQ746" s="49" t="str">
        <f t="shared" si="202"/>
        <v/>
      </c>
      <c r="AR746" s="41">
        <f t="shared" ca="1" si="177"/>
        <v>256</v>
      </c>
      <c r="AS746" s="40">
        <f t="shared" ca="1" si="204"/>
        <v>1</v>
      </c>
      <c r="AT746" s="41">
        <f t="shared" ca="1" si="196"/>
        <v>0</v>
      </c>
      <c r="AU746" s="41">
        <f t="shared" ca="1" si="197"/>
        <v>0</v>
      </c>
      <c r="AV746" s="42">
        <f t="shared" ca="1" si="198"/>
        <v>1</v>
      </c>
      <c r="AW746" s="47" t="str">
        <f t="shared" si="199"/>
        <v/>
      </c>
      <c r="AX746" s="47" t="e">
        <f t="shared" si="200"/>
        <v>#VALUE!</v>
      </c>
      <c r="AY746" s="47">
        <f t="shared" si="179"/>
        <v>0</v>
      </c>
      <c r="AZ746" s="47">
        <f t="shared" si="180"/>
        <v>0</v>
      </c>
      <c r="BA746" s="47" t="e">
        <f t="shared" si="181"/>
        <v>#VALUE!</v>
      </c>
      <c r="BB746" s="47" t="e">
        <f t="shared" si="182"/>
        <v>#VALUE!</v>
      </c>
      <c r="BC746" s="47" t="e">
        <f t="shared" si="183"/>
        <v>#VALUE!</v>
      </c>
      <c r="BD746" s="47" t="e">
        <f>MATCH($AW746,NoteCommaRef!$B$4:$B$10,0)</f>
        <v>#N/A</v>
      </c>
      <c r="BE746" s="47">
        <f>MATCH($BG746,NoteCommaRef!$H$4:$H$1000,0)</f>
        <v>10</v>
      </c>
      <c r="BF746" s="47">
        <f>MATCH($BH746,NoteCommaRef!$H$4:$H$1000,0)</f>
        <v>10</v>
      </c>
      <c r="BG746" s="47">
        <f t="shared" si="205"/>
        <v>1</v>
      </c>
      <c r="BH746" s="47">
        <f t="shared" si="206"/>
        <v>1</v>
      </c>
      <c r="BI746" s="48">
        <f ca="1">IF(ISNA($BD746),1,OFFSET(NoteCommaRef!$E$3,$BD746,0))</f>
        <v>1</v>
      </c>
      <c r="BJ746" s="48">
        <f t="shared" si="207"/>
        <v>1</v>
      </c>
      <c r="BK746" s="48">
        <f t="shared" si="208"/>
        <v>1</v>
      </c>
      <c r="BL746" s="48">
        <f t="shared" si="209"/>
        <v>1</v>
      </c>
      <c r="BM746" s="48">
        <f ca="1">IF(ISNA($BE746),1,OFFSET(NoteCommaRef!$K$3,$BE746,0))</f>
        <v>1</v>
      </c>
      <c r="BN746" s="48">
        <f ca="1">IF(ISNA($BF746),1,OFFSET(NoteCommaRef!$K$3,$BF746,0))</f>
        <v>1</v>
      </c>
    </row>
    <row r="747" spans="3:66" x14ac:dyDescent="0.2">
      <c r="C747" s="1" t="str">
        <f t="shared" si="192"/>
        <v/>
      </c>
      <c r="D747" s="1" t="str">
        <f t="shared" si="193"/>
        <v/>
      </c>
      <c r="E747" s="1" t="str">
        <f t="shared" si="184"/>
        <v/>
      </c>
      <c r="F747" s="32" t="str">
        <f t="shared" si="185"/>
        <v/>
      </c>
      <c r="G747" s="1" t="str">
        <f t="shared" si="186"/>
        <v/>
      </c>
      <c r="H747" s="1" t="str">
        <f t="shared" si="187"/>
        <v/>
      </c>
      <c r="I747" s="1" t="str">
        <f t="shared" si="188"/>
        <v/>
      </c>
      <c r="J747" s="1" t="str">
        <f t="shared" si="189"/>
        <v/>
      </c>
      <c r="K747" s="1" t="str">
        <f t="shared" si="190"/>
        <v/>
      </c>
      <c r="L747" s="1" t="str">
        <f ca="1">IF(COUNTBLANK($D747),"",IF(COUNTBLANK($AG747),OFFSET(ChannelSetup!$E$4,0,$D747-1),$AG747))</f>
        <v/>
      </c>
      <c r="M747" s="1" t="str">
        <f t="shared" si="191"/>
        <v/>
      </c>
      <c r="O747" s="32">
        <f t="shared" si="203"/>
        <v>6</v>
      </c>
      <c r="P747" s="32">
        <f t="shared" si="203"/>
        <v>4</v>
      </c>
      <c r="Q747" s="32">
        <f t="shared" si="203"/>
        <v>2</v>
      </c>
      <c r="R747" s="32">
        <f t="shared" si="203"/>
        <v>2</v>
      </c>
      <c r="S747" s="32">
        <f t="shared" si="203"/>
        <v>2</v>
      </c>
      <c r="T747" s="32">
        <f t="shared" si="203"/>
        <v>2</v>
      </c>
      <c r="U747" s="32">
        <f t="shared" si="203"/>
        <v>2</v>
      </c>
      <c r="V747" s="32">
        <f t="shared" si="203"/>
        <v>4</v>
      </c>
      <c r="W747" s="32">
        <f t="shared" si="203"/>
        <v>2</v>
      </c>
      <c r="X747" s="32">
        <f t="shared" si="203"/>
        <v>2</v>
      </c>
      <c r="Y747" s="32">
        <f t="shared" si="203"/>
        <v>2</v>
      </c>
      <c r="Z747" s="32">
        <f t="shared" si="203"/>
        <v>2</v>
      </c>
      <c r="AB747" s="66"/>
      <c r="AC747" s="51"/>
      <c r="AD747" s="51"/>
      <c r="AE747" s="63"/>
      <c r="AF747" s="64"/>
      <c r="AG747" s="63"/>
      <c r="AH747" s="64"/>
      <c r="AI747" s="63"/>
      <c r="AJ747" s="64"/>
      <c r="AK747" s="62"/>
      <c r="AL747" s="62"/>
      <c r="AM747" s="51"/>
      <c r="AP747" s="39" t="str">
        <f t="shared" si="195"/>
        <v/>
      </c>
      <c r="AQ747" s="49" t="str">
        <f t="shared" si="202"/>
        <v/>
      </c>
      <c r="AR747" s="41">
        <f t="shared" ca="1" si="177"/>
        <v>256</v>
      </c>
      <c r="AS747" s="40">
        <f t="shared" ca="1" si="204"/>
        <v>1</v>
      </c>
      <c r="AT747" s="41">
        <f t="shared" ca="1" si="196"/>
        <v>0</v>
      </c>
      <c r="AU747" s="41">
        <f t="shared" ca="1" si="197"/>
        <v>0</v>
      </c>
      <c r="AV747" s="42">
        <f t="shared" ca="1" si="198"/>
        <v>1</v>
      </c>
      <c r="AW747" s="47" t="str">
        <f t="shared" si="199"/>
        <v/>
      </c>
      <c r="AX747" s="47" t="e">
        <f t="shared" si="200"/>
        <v>#VALUE!</v>
      </c>
      <c r="AY747" s="47">
        <f t="shared" si="179"/>
        <v>0</v>
      </c>
      <c r="AZ747" s="47">
        <f t="shared" si="180"/>
        <v>0</v>
      </c>
      <c r="BA747" s="47" t="e">
        <f t="shared" si="181"/>
        <v>#VALUE!</v>
      </c>
      <c r="BB747" s="47" t="e">
        <f t="shared" si="182"/>
        <v>#VALUE!</v>
      </c>
      <c r="BC747" s="47" t="e">
        <f t="shared" si="183"/>
        <v>#VALUE!</v>
      </c>
      <c r="BD747" s="47" t="e">
        <f>MATCH($AW747,NoteCommaRef!$B$4:$B$10,0)</f>
        <v>#N/A</v>
      </c>
      <c r="BE747" s="47">
        <f>MATCH($BG747,NoteCommaRef!$H$4:$H$1000,0)</f>
        <v>10</v>
      </c>
      <c r="BF747" s="47">
        <f>MATCH($BH747,NoteCommaRef!$H$4:$H$1000,0)</f>
        <v>10</v>
      </c>
      <c r="BG747" s="47">
        <f t="shared" si="205"/>
        <v>1</v>
      </c>
      <c r="BH747" s="47">
        <f t="shared" si="206"/>
        <v>1</v>
      </c>
      <c r="BI747" s="48">
        <f ca="1">IF(ISNA($BD747),1,OFFSET(NoteCommaRef!$E$3,$BD747,0))</f>
        <v>1</v>
      </c>
      <c r="BJ747" s="48">
        <f t="shared" si="207"/>
        <v>1</v>
      </c>
      <c r="BK747" s="48">
        <f t="shared" si="208"/>
        <v>1</v>
      </c>
      <c r="BL747" s="48">
        <f t="shared" si="209"/>
        <v>1</v>
      </c>
      <c r="BM747" s="48">
        <f ca="1">IF(ISNA($BE747),1,OFFSET(NoteCommaRef!$K$3,$BE747,0))</f>
        <v>1</v>
      </c>
      <c r="BN747" s="48">
        <f ca="1">IF(ISNA($BF747),1,OFFSET(NoteCommaRef!$K$3,$BF747,0))</f>
        <v>1</v>
      </c>
    </row>
    <row r="748" spans="3:66" x14ac:dyDescent="0.2">
      <c r="C748" s="1" t="str">
        <f t="shared" si="192"/>
        <v/>
      </c>
      <c r="D748" s="1" t="str">
        <f t="shared" si="193"/>
        <v/>
      </c>
      <c r="E748" s="1" t="str">
        <f t="shared" si="184"/>
        <v/>
      </c>
      <c r="F748" s="32" t="str">
        <f t="shared" si="185"/>
        <v/>
      </c>
      <c r="G748" s="1" t="str">
        <f t="shared" si="186"/>
        <v/>
      </c>
      <c r="H748" s="1" t="str">
        <f t="shared" si="187"/>
        <v/>
      </c>
      <c r="I748" s="1" t="str">
        <f t="shared" si="188"/>
        <v/>
      </c>
      <c r="J748" s="1" t="str">
        <f t="shared" si="189"/>
        <v/>
      </c>
      <c r="K748" s="1" t="str">
        <f t="shared" si="190"/>
        <v/>
      </c>
      <c r="L748" s="1" t="str">
        <f ca="1">IF(COUNTBLANK($D748),"",IF(COUNTBLANK($AG748),OFFSET(ChannelSetup!$E$4,0,$D748-1),$AG748))</f>
        <v/>
      </c>
      <c r="M748" s="1" t="str">
        <f t="shared" si="191"/>
        <v/>
      </c>
      <c r="O748" s="32">
        <f t="shared" si="203"/>
        <v>6</v>
      </c>
      <c r="P748" s="32">
        <f t="shared" si="203"/>
        <v>4</v>
      </c>
      <c r="Q748" s="32">
        <f t="shared" si="203"/>
        <v>2</v>
      </c>
      <c r="R748" s="32">
        <f t="shared" si="203"/>
        <v>2</v>
      </c>
      <c r="S748" s="32">
        <f t="shared" si="203"/>
        <v>2</v>
      </c>
      <c r="T748" s="32">
        <f t="shared" si="203"/>
        <v>2</v>
      </c>
      <c r="U748" s="32">
        <f t="shared" si="203"/>
        <v>2</v>
      </c>
      <c r="V748" s="32">
        <f t="shared" si="203"/>
        <v>4</v>
      </c>
      <c r="W748" s="32">
        <f t="shared" si="203"/>
        <v>2</v>
      </c>
      <c r="X748" s="32">
        <f t="shared" si="203"/>
        <v>2</v>
      </c>
      <c r="Y748" s="32">
        <f t="shared" si="203"/>
        <v>2</v>
      </c>
      <c r="Z748" s="32">
        <f t="shared" si="203"/>
        <v>2</v>
      </c>
      <c r="AB748" s="66"/>
      <c r="AC748" s="51"/>
      <c r="AD748" s="51"/>
      <c r="AE748" s="63"/>
      <c r="AF748" s="64"/>
      <c r="AG748" s="63"/>
      <c r="AH748" s="64"/>
      <c r="AI748" s="63"/>
      <c r="AJ748" s="64"/>
      <c r="AK748" s="62"/>
      <c r="AL748" s="62"/>
      <c r="AM748" s="51"/>
      <c r="AP748" s="39" t="str">
        <f t="shared" si="195"/>
        <v/>
      </c>
      <c r="AQ748" s="49" t="str">
        <f t="shared" si="202"/>
        <v/>
      </c>
      <c r="AR748" s="41">
        <f t="shared" ca="1" si="177"/>
        <v>256</v>
      </c>
      <c r="AS748" s="40">
        <f t="shared" ca="1" si="204"/>
        <v>1</v>
      </c>
      <c r="AT748" s="41">
        <f t="shared" ca="1" si="196"/>
        <v>0</v>
      </c>
      <c r="AU748" s="41">
        <f t="shared" ca="1" si="197"/>
        <v>0</v>
      </c>
      <c r="AV748" s="42">
        <f t="shared" ca="1" si="198"/>
        <v>1</v>
      </c>
      <c r="AW748" s="47" t="str">
        <f t="shared" si="199"/>
        <v/>
      </c>
      <c r="AX748" s="47" t="e">
        <f t="shared" si="200"/>
        <v>#VALUE!</v>
      </c>
      <c r="AY748" s="47">
        <f t="shared" si="179"/>
        <v>0</v>
      </c>
      <c r="AZ748" s="47">
        <f t="shared" si="180"/>
        <v>0</v>
      </c>
      <c r="BA748" s="47" t="e">
        <f t="shared" si="181"/>
        <v>#VALUE!</v>
      </c>
      <c r="BB748" s="47" t="e">
        <f t="shared" si="182"/>
        <v>#VALUE!</v>
      </c>
      <c r="BC748" s="47" t="e">
        <f t="shared" si="183"/>
        <v>#VALUE!</v>
      </c>
      <c r="BD748" s="47" t="e">
        <f>MATCH($AW748,NoteCommaRef!$B$4:$B$10,0)</f>
        <v>#N/A</v>
      </c>
      <c r="BE748" s="47">
        <f>MATCH($BG748,NoteCommaRef!$H$4:$H$1000,0)</f>
        <v>10</v>
      </c>
      <c r="BF748" s="47">
        <f>MATCH($BH748,NoteCommaRef!$H$4:$H$1000,0)</f>
        <v>10</v>
      </c>
      <c r="BG748" s="47">
        <f t="shared" si="205"/>
        <v>1</v>
      </c>
      <c r="BH748" s="47">
        <f t="shared" si="206"/>
        <v>1</v>
      </c>
      <c r="BI748" s="48">
        <f ca="1">IF(ISNA($BD748),1,OFFSET(NoteCommaRef!$E$3,$BD748,0))</f>
        <v>1</v>
      </c>
      <c r="BJ748" s="48">
        <f t="shared" si="207"/>
        <v>1</v>
      </c>
      <c r="BK748" s="48">
        <f t="shared" si="208"/>
        <v>1</v>
      </c>
      <c r="BL748" s="48">
        <f t="shared" si="209"/>
        <v>1</v>
      </c>
      <c r="BM748" s="48">
        <f ca="1">IF(ISNA($BE748),1,OFFSET(NoteCommaRef!$K$3,$BE748,0))</f>
        <v>1</v>
      </c>
      <c r="BN748" s="48">
        <f ca="1">IF(ISNA($BF748),1,OFFSET(NoteCommaRef!$K$3,$BF748,0))</f>
        <v>1</v>
      </c>
    </row>
    <row r="749" spans="3:66" x14ac:dyDescent="0.2">
      <c r="C749" s="1" t="str">
        <f t="shared" si="192"/>
        <v/>
      </c>
      <c r="D749" s="1" t="str">
        <f t="shared" si="193"/>
        <v/>
      </c>
      <c r="E749" s="1" t="str">
        <f t="shared" si="184"/>
        <v/>
      </c>
      <c r="F749" s="32" t="str">
        <f t="shared" si="185"/>
        <v/>
      </c>
      <c r="G749" s="1" t="str">
        <f t="shared" si="186"/>
        <v/>
      </c>
      <c r="H749" s="1" t="str">
        <f t="shared" si="187"/>
        <v/>
      </c>
      <c r="I749" s="1" t="str">
        <f t="shared" si="188"/>
        <v/>
      </c>
      <c r="J749" s="1" t="str">
        <f t="shared" si="189"/>
        <v/>
      </c>
      <c r="K749" s="1" t="str">
        <f t="shared" si="190"/>
        <v/>
      </c>
      <c r="L749" s="1" t="str">
        <f ca="1">IF(COUNTBLANK($D749),"",IF(COUNTBLANK($AG749),OFFSET(ChannelSetup!$E$4,0,$D749-1),$AG749))</f>
        <v/>
      </c>
      <c r="M749" s="1" t="str">
        <f t="shared" si="191"/>
        <v/>
      </c>
      <c r="O749" s="32">
        <f t="shared" si="203"/>
        <v>6</v>
      </c>
      <c r="P749" s="32">
        <f t="shared" si="203"/>
        <v>4</v>
      </c>
      <c r="Q749" s="32">
        <f t="shared" si="203"/>
        <v>2</v>
      </c>
      <c r="R749" s="32">
        <f t="shared" si="203"/>
        <v>2</v>
      </c>
      <c r="S749" s="32">
        <f t="shared" si="203"/>
        <v>2</v>
      </c>
      <c r="T749" s="32">
        <f t="shared" si="203"/>
        <v>2</v>
      </c>
      <c r="U749" s="32">
        <f t="shared" si="203"/>
        <v>2</v>
      </c>
      <c r="V749" s="32">
        <f t="shared" si="203"/>
        <v>4</v>
      </c>
      <c r="W749" s="32">
        <f t="shared" si="203"/>
        <v>2</v>
      </c>
      <c r="X749" s="32">
        <f t="shared" si="203"/>
        <v>2</v>
      </c>
      <c r="Y749" s="32">
        <f t="shared" si="203"/>
        <v>2</v>
      </c>
      <c r="Z749" s="32">
        <f t="shared" si="203"/>
        <v>2</v>
      </c>
      <c r="AB749" s="66"/>
      <c r="AC749" s="51"/>
      <c r="AD749" s="51"/>
      <c r="AE749" s="63"/>
      <c r="AF749" s="64"/>
      <c r="AG749" s="63"/>
      <c r="AH749" s="64"/>
      <c r="AI749" s="63"/>
      <c r="AJ749" s="64"/>
      <c r="AK749" s="62"/>
      <c r="AL749" s="62"/>
      <c r="AM749" s="51"/>
      <c r="AP749" s="39" t="str">
        <f t="shared" si="195"/>
        <v/>
      </c>
      <c r="AQ749" s="49" t="str">
        <f t="shared" si="202"/>
        <v/>
      </c>
      <c r="AR749" s="41">
        <f t="shared" ca="1" si="177"/>
        <v>256</v>
      </c>
      <c r="AS749" s="40">
        <f t="shared" ca="1" si="204"/>
        <v>1</v>
      </c>
      <c r="AT749" s="41">
        <f t="shared" ca="1" si="196"/>
        <v>0</v>
      </c>
      <c r="AU749" s="41">
        <f t="shared" ca="1" si="197"/>
        <v>0</v>
      </c>
      <c r="AV749" s="42">
        <f t="shared" ca="1" si="198"/>
        <v>1</v>
      </c>
      <c r="AW749" s="47" t="str">
        <f t="shared" si="199"/>
        <v/>
      </c>
      <c r="AX749" s="47" t="e">
        <f t="shared" si="200"/>
        <v>#VALUE!</v>
      </c>
      <c r="AY749" s="47">
        <f t="shared" si="179"/>
        <v>0</v>
      </c>
      <c r="AZ749" s="47">
        <f t="shared" si="180"/>
        <v>0</v>
      </c>
      <c r="BA749" s="47" t="e">
        <f t="shared" si="181"/>
        <v>#VALUE!</v>
      </c>
      <c r="BB749" s="47" t="e">
        <f t="shared" si="182"/>
        <v>#VALUE!</v>
      </c>
      <c r="BC749" s="47" t="e">
        <f t="shared" si="183"/>
        <v>#VALUE!</v>
      </c>
      <c r="BD749" s="47" t="e">
        <f>MATCH($AW749,NoteCommaRef!$B$4:$B$10,0)</f>
        <v>#N/A</v>
      </c>
      <c r="BE749" s="47">
        <f>MATCH($BG749,NoteCommaRef!$H$4:$H$1000,0)</f>
        <v>10</v>
      </c>
      <c r="BF749" s="47">
        <f>MATCH($BH749,NoteCommaRef!$H$4:$H$1000,0)</f>
        <v>10</v>
      </c>
      <c r="BG749" s="47">
        <f t="shared" si="205"/>
        <v>1</v>
      </c>
      <c r="BH749" s="47">
        <f t="shared" si="206"/>
        <v>1</v>
      </c>
      <c r="BI749" s="48">
        <f ca="1">IF(ISNA($BD749),1,OFFSET(NoteCommaRef!$E$3,$BD749,0))</f>
        <v>1</v>
      </c>
      <c r="BJ749" s="48">
        <f t="shared" si="207"/>
        <v>1</v>
      </c>
      <c r="BK749" s="48">
        <f t="shared" si="208"/>
        <v>1</v>
      </c>
      <c r="BL749" s="48">
        <f t="shared" si="209"/>
        <v>1</v>
      </c>
      <c r="BM749" s="48">
        <f ca="1">IF(ISNA($BE749),1,OFFSET(NoteCommaRef!$K$3,$BE749,0))</f>
        <v>1</v>
      </c>
      <c r="BN749" s="48">
        <f ca="1">IF(ISNA($BF749),1,OFFSET(NoteCommaRef!$K$3,$BF749,0))</f>
        <v>1</v>
      </c>
    </row>
    <row r="750" spans="3:66" x14ac:dyDescent="0.2">
      <c r="C750" s="1" t="str">
        <f t="shared" si="192"/>
        <v/>
      </c>
      <c r="D750" s="1" t="str">
        <f t="shared" si="193"/>
        <v/>
      </c>
      <c r="E750" s="1" t="str">
        <f t="shared" si="184"/>
        <v/>
      </c>
      <c r="F750" s="32" t="str">
        <f t="shared" si="185"/>
        <v/>
      </c>
      <c r="G750" s="1" t="str">
        <f t="shared" si="186"/>
        <v/>
      </c>
      <c r="H750" s="1" t="str">
        <f t="shared" si="187"/>
        <v/>
      </c>
      <c r="I750" s="1" t="str">
        <f t="shared" si="188"/>
        <v/>
      </c>
      <c r="J750" s="1" t="str">
        <f t="shared" si="189"/>
        <v/>
      </c>
      <c r="K750" s="1" t="str">
        <f t="shared" si="190"/>
        <v/>
      </c>
      <c r="L750" s="1" t="str">
        <f ca="1">IF(COUNTBLANK($D750),"",IF(COUNTBLANK($AG750),OFFSET(ChannelSetup!$E$4,0,$D750-1),$AG750))</f>
        <v/>
      </c>
      <c r="M750" s="1" t="str">
        <f t="shared" si="191"/>
        <v/>
      </c>
      <c r="O750" s="32">
        <f t="shared" si="203"/>
        <v>6</v>
      </c>
      <c r="P750" s="32">
        <f t="shared" si="203"/>
        <v>4</v>
      </c>
      <c r="Q750" s="32">
        <f t="shared" si="203"/>
        <v>2</v>
      </c>
      <c r="R750" s="32">
        <f t="shared" si="203"/>
        <v>2</v>
      </c>
      <c r="S750" s="32">
        <f t="shared" si="203"/>
        <v>2</v>
      </c>
      <c r="T750" s="32">
        <f t="shared" si="203"/>
        <v>2</v>
      </c>
      <c r="U750" s="32">
        <f t="shared" si="203"/>
        <v>2</v>
      </c>
      <c r="V750" s="32">
        <f t="shared" si="203"/>
        <v>4</v>
      </c>
      <c r="W750" s="32">
        <f t="shared" si="203"/>
        <v>2</v>
      </c>
      <c r="X750" s="32">
        <f t="shared" si="203"/>
        <v>2</v>
      </c>
      <c r="Y750" s="32">
        <f t="shared" si="203"/>
        <v>2</v>
      </c>
      <c r="Z750" s="32">
        <f t="shared" si="203"/>
        <v>2</v>
      </c>
      <c r="AB750" s="66"/>
      <c r="AC750" s="51"/>
      <c r="AD750" s="51"/>
      <c r="AE750" s="63"/>
      <c r="AF750" s="64"/>
      <c r="AG750" s="63"/>
      <c r="AH750" s="64"/>
      <c r="AI750" s="63"/>
      <c r="AJ750" s="64"/>
      <c r="AK750" s="62"/>
      <c r="AL750" s="62"/>
      <c r="AM750" s="51"/>
      <c r="AP750" s="39" t="str">
        <f t="shared" si="195"/>
        <v/>
      </c>
      <c r="AQ750" s="49" t="str">
        <f t="shared" si="202"/>
        <v/>
      </c>
      <c r="AR750" s="41">
        <f t="shared" ca="1" si="177"/>
        <v>256</v>
      </c>
      <c r="AS750" s="40">
        <f t="shared" ca="1" si="204"/>
        <v>1</v>
      </c>
      <c r="AT750" s="41">
        <f t="shared" ca="1" si="196"/>
        <v>0</v>
      </c>
      <c r="AU750" s="41">
        <f t="shared" ca="1" si="197"/>
        <v>0</v>
      </c>
      <c r="AV750" s="42">
        <f t="shared" ca="1" si="198"/>
        <v>1</v>
      </c>
      <c r="AW750" s="47" t="str">
        <f t="shared" si="199"/>
        <v/>
      </c>
      <c r="AX750" s="47" t="e">
        <f t="shared" si="200"/>
        <v>#VALUE!</v>
      </c>
      <c r="AY750" s="47">
        <f t="shared" si="179"/>
        <v>0</v>
      </c>
      <c r="AZ750" s="47">
        <f t="shared" si="180"/>
        <v>0</v>
      </c>
      <c r="BA750" s="47" t="e">
        <f t="shared" si="181"/>
        <v>#VALUE!</v>
      </c>
      <c r="BB750" s="47" t="e">
        <f t="shared" si="182"/>
        <v>#VALUE!</v>
      </c>
      <c r="BC750" s="47" t="e">
        <f t="shared" si="183"/>
        <v>#VALUE!</v>
      </c>
      <c r="BD750" s="47" t="e">
        <f>MATCH($AW750,NoteCommaRef!$B$4:$B$10,0)</f>
        <v>#N/A</v>
      </c>
      <c r="BE750" s="47">
        <f>MATCH($BG750,NoteCommaRef!$H$4:$H$1000,0)</f>
        <v>10</v>
      </c>
      <c r="BF750" s="47">
        <f>MATCH($BH750,NoteCommaRef!$H$4:$H$1000,0)</f>
        <v>10</v>
      </c>
      <c r="BG750" s="47">
        <f t="shared" si="205"/>
        <v>1</v>
      </c>
      <c r="BH750" s="47">
        <f t="shared" si="206"/>
        <v>1</v>
      </c>
      <c r="BI750" s="48">
        <f ca="1">IF(ISNA($BD750),1,OFFSET(NoteCommaRef!$E$3,$BD750,0))</f>
        <v>1</v>
      </c>
      <c r="BJ750" s="48">
        <f t="shared" si="207"/>
        <v>1</v>
      </c>
      <c r="BK750" s="48">
        <f t="shared" si="208"/>
        <v>1</v>
      </c>
      <c r="BL750" s="48">
        <f t="shared" si="209"/>
        <v>1</v>
      </c>
      <c r="BM750" s="48">
        <f ca="1">IF(ISNA($BE750),1,OFFSET(NoteCommaRef!$K$3,$BE750,0))</f>
        <v>1</v>
      </c>
      <c r="BN750" s="48">
        <f ca="1">IF(ISNA($BF750),1,OFFSET(NoteCommaRef!$K$3,$BF750,0))</f>
        <v>1</v>
      </c>
    </row>
    <row r="751" spans="3:66" x14ac:dyDescent="0.2">
      <c r="C751" s="1" t="str">
        <f t="shared" si="192"/>
        <v/>
      </c>
      <c r="D751" s="1" t="str">
        <f t="shared" si="193"/>
        <v/>
      </c>
      <c r="E751" s="1" t="str">
        <f t="shared" si="184"/>
        <v/>
      </c>
      <c r="F751" s="32" t="str">
        <f t="shared" si="185"/>
        <v/>
      </c>
      <c r="G751" s="1" t="str">
        <f t="shared" si="186"/>
        <v/>
      </c>
      <c r="H751" s="1" t="str">
        <f t="shared" si="187"/>
        <v/>
      </c>
      <c r="I751" s="1" t="str">
        <f t="shared" si="188"/>
        <v/>
      </c>
      <c r="J751" s="1" t="str">
        <f t="shared" si="189"/>
        <v/>
      </c>
      <c r="K751" s="1" t="str">
        <f t="shared" si="190"/>
        <v/>
      </c>
      <c r="L751" s="1" t="str">
        <f ca="1">IF(COUNTBLANK($D751),"",IF(COUNTBLANK($AG751),OFFSET(ChannelSetup!$E$4,0,$D751-1),$AG751))</f>
        <v/>
      </c>
      <c r="M751" s="1" t="str">
        <f t="shared" si="191"/>
        <v/>
      </c>
      <c r="O751" s="32">
        <f t="shared" si="203"/>
        <v>6</v>
      </c>
      <c r="P751" s="32">
        <f t="shared" si="203"/>
        <v>4</v>
      </c>
      <c r="Q751" s="32">
        <f t="shared" si="203"/>
        <v>2</v>
      </c>
      <c r="R751" s="32">
        <f t="shared" si="203"/>
        <v>2</v>
      </c>
      <c r="S751" s="32">
        <f t="shared" si="203"/>
        <v>2</v>
      </c>
      <c r="T751" s="32">
        <f t="shared" si="203"/>
        <v>2</v>
      </c>
      <c r="U751" s="32">
        <f t="shared" si="203"/>
        <v>2</v>
      </c>
      <c r="V751" s="32">
        <f t="shared" si="203"/>
        <v>4</v>
      </c>
      <c r="W751" s="32">
        <f t="shared" si="203"/>
        <v>2</v>
      </c>
      <c r="X751" s="32">
        <f t="shared" si="203"/>
        <v>2</v>
      </c>
      <c r="Y751" s="32">
        <f t="shared" si="203"/>
        <v>2</v>
      </c>
      <c r="Z751" s="32">
        <f t="shared" si="203"/>
        <v>2</v>
      </c>
      <c r="AB751" s="66"/>
      <c r="AC751" s="51"/>
      <c r="AD751" s="51"/>
      <c r="AE751" s="63"/>
      <c r="AF751" s="64"/>
      <c r="AG751" s="63"/>
      <c r="AH751" s="64"/>
      <c r="AI751" s="63"/>
      <c r="AJ751" s="64"/>
      <c r="AK751" s="62"/>
      <c r="AL751" s="62"/>
      <c r="AM751" s="51"/>
      <c r="AP751" s="39" t="str">
        <f t="shared" si="195"/>
        <v/>
      </c>
      <c r="AQ751" s="49" t="str">
        <f t="shared" si="202"/>
        <v/>
      </c>
      <c r="AR751" s="41">
        <f t="shared" ca="1" si="177"/>
        <v>256</v>
      </c>
      <c r="AS751" s="40">
        <f t="shared" ca="1" si="204"/>
        <v>1</v>
      </c>
      <c r="AT751" s="41">
        <f t="shared" ca="1" si="196"/>
        <v>0</v>
      </c>
      <c r="AU751" s="41">
        <f t="shared" ca="1" si="197"/>
        <v>0</v>
      </c>
      <c r="AV751" s="42">
        <f t="shared" ca="1" si="198"/>
        <v>1</v>
      </c>
      <c r="AW751" s="47" t="str">
        <f t="shared" si="199"/>
        <v/>
      </c>
      <c r="AX751" s="47" t="e">
        <f t="shared" si="200"/>
        <v>#VALUE!</v>
      </c>
      <c r="AY751" s="47">
        <f t="shared" si="179"/>
        <v>0</v>
      </c>
      <c r="AZ751" s="47">
        <f t="shared" si="180"/>
        <v>0</v>
      </c>
      <c r="BA751" s="47" t="e">
        <f t="shared" si="181"/>
        <v>#VALUE!</v>
      </c>
      <c r="BB751" s="47" t="e">
        <f t="shared" si="182"/>
        <v>#VALUE!</v>
      </c>
      <c r="BC751" s="47" t="e">
        <f t="shared" si="183"/>
        <v>#VALUE!</v>
      </c>
      <c r="BD751" s="47" t="e">
        <f>MATCH($AW751,NoteCommaRef!$B$4:$B$10,0)</f>
        <v>#N/A</v>
      </c>
      <c r="BE751" s="47">
        <f>MATCH($BG751,NoteCommaRef!$H$4:$H$1000,0)</f>
        <v>10</v>
      </c>
      <c r="BF751" s="47">
        <f>MATCH($BH751,NoteCommaRef!$H$4:$H$1000,0)</f>
        <v>10</v>
      </c>
      <c r="BG751" s="47">
        <f t="shared" si="205"/>
        <v>1</v>
      </c>
      <c r="BH751" s="47">
        <f t="shared" si="206"/>
        <v>1</v>
      </c>
      <c r="BI751" s="48">
        <f ca="1">IF(ISNA($BD751),1,OFFSET(NoteCommaRef!$E$3,$BD751,0))</f>
        <v>1</v>
      </c>
      <c r="BJ751" s="48">
        <f t="shared" si="207"/>
        <v>1</v>
      </c>
      <c r="BK751" s="48">
        <f t="shared" si="208"/>
        <v>1</v>
      </c>
      <c r="BL751" s="48">
        <f t="shared" si="209"/>
        <v>1</v>
      </c>
      <c r="BM751" s="48">
        <f ca="1">IF(ISNA($BE751),1,OFFSET(NoteCommaRef!$K$3,$BE751,0))</f>
        <v>1</v>
      </c>
      <c r="BN751" s="48">
        <f ca="1">IF(ISNA($BF751),1,OFFSET(NoteCommaRef!$K$3,$BF751,0))</f>
        <v>1</v>
      </c>
    </row>
    <row r="752" spans="3:66" x14ac:dyDescent="0.2">
      <c r="C752" s="1" t="str">
        <f t="shared" si="192"/>
        <v/>
      </c>
      <c r="D752" s="1" t="str">
        <f t="shared" si="193"/>
        <v/>
      </c>
      <c r="E752" s="1" t="str">
        <f t="shared" si="184"/>
        <v/>
      </c>
      <c r="F752" s="32" t="str">
        <f t="shared" si="185"/>
        <v/>
      </c>
      <c r="G752" s="1" t="str">
        <f t="shared" si="186"/>
        <v/>
      </c>
      <c r="H752" s="1" t="str">
        <f t="shared" si="187"/>
        <v/>
      </c>
      <c r="I752" s="1" t="str">
        <f t="shared" si="188"/>
        <v/>
      </c>
      <c r="J752" s="1" t="str">
        <f t="shared" si="189"/>
        <v/>
      </c>
      <c r="K752" s="1" t="str">
        <f t="shared" si="190"/>
        <v/>
      </c>
      <c r="L752" s="1" t="str">
        <f ca="1">IF(COUNTBLANK($D752),"",IF(COUNTBLANK($AG752),OFFSET(ChannelSetup!$E$4,0,$D752-1),$AG752))</f>
        <v/>
      </c>
      <c r="M752" s="1" t="str">
        <f t="shared" si="191"/>
        <v/>
      </c>
      <c r="O752" s="32">
        <f t="shared" si="203"/>
        <v>6</v>
      </c>
      <c r="P752" s="32">
        <f t="shared" si="203"/>
        <v>4</v>
      </c>
      <c r="Q752" s="32">
        <f t="shared" si="203"/>
        <v>2</v>
      </c>
      <c r="R752" s="32">
        <f t="shared" si="203"/>
        <v>2</v>
      </c>
      <c r="S752" s="32">
        <f t="shared" si="203"/>
        <v>2</v>
      </c>
      <c r="T752" s="32">
        <f t="shared" si="203"/>
        <v>2</v>
      </c>
      <c r="U752" s="32">
        <f t="shared" si="203"/>
        <v>2</v>
      </c>
      <c r="V752" s="32">
        <f t="shared" si="203"/>
        <v>4</v>
      </c>
      <c r="W752" s="32">
        <f t="shared" si="203"/>
        <v>2</v>
      </c>
      <c r="X752" s="32">
        <f t="shared" si="203"/>
        <v>2</v>
      </c>
      <c r="Y752" s="32">
        <f t="shared" si="203"/>
        <v>2</v>
      </c>
      <c r="Z752" s="32">
        <f t="shared" si="203"/>
        <v>2</v>
      </c>
      <c r="AB752" s="66"/>
      <c r="AC752" s="51"/>
      <c r="AD752" s="51"/>
      <c r="AE752" s="63"/>
      <c r="AF752" s="64"/>
      <c r="AG752" s="63"/>
      <c r="AH752" s="64"/>
      <c r="AI752" s="63"/>
      <c r="AJ752" s="64"/>
      <c r="AK752" s="62"/>
      <c r="AL752" s="62"/>
      <c r="AM752" s="51"/>
      <c r="AP752" s="39" t="str">
        <f t="shared" si="195"/>
        <v/>
      </c>
      <c r="AQ752" s="49" t="str">
        <f t="shared" si="202"/>
        <v/>
      </c>
      <c r="AR752" s="41">
        <f t="shared" ca="1" si="177"/>
        <v>256</v>
      </c>
      <c r="AS752" s="40">
        <f t="shared" ca="1" si="204"/>
        <v>1</v>
      </c>
      <c r="AT752" s="41">
        <f t="shared" ca="1" si="196"/>
        <v>0</v>
      </c>
      <c r="AU752" s="41">
        <f t="shared" ca="1" si="197"/>
        <v>0</v>
      </c>
      <c r="AV752" s="42">
        <f t="shared" ca="1" si="198"/>
        <v>1</v>
      </c>
      <c r="AW752" s="47" t="str">
        <f t="shared" si="199"/>
        <v/>
      </c>
      <c r="AX752" s="47" t="e">
        <f t="shared" si="200"/>
        <v>#VALUE!</v>
      </c>
      <c r="AY752" s="47">
        <f t="shared" si="179"/>
        <v>0</v>
      </c>
      <c r="AZ752" s="47">
        <f t="shared" si="180"/>
        <v>0</v>
      </c>
      <c r="BA752" s="47" t="e">
        <f t="shared" si="181"/>
        <v>#VALUE!</v>
      </c>
      <c r="BB752" s="47" t="e">
        <f t="shared" si="182"/>
        <v>#VALUE!</v>
      </c>
      <c r="BC752" s="47" t="e">
        <f t="shared" si="183"/>
        <v>#VALUE!</v>
      </c>
      <c r="BD752" s="47" t="e">
        <f>MATCH($AW752,NoteCommaRef!$B$4:$B$10,0)</f>
        <v>#N/A</v>
      </c>
      <c r="BE752" s="47">
        <f>MATCH($BG752,NoteCommaRef!$H$4:$H$1000,0)</f>
        <v>10</v>
      </c>
      <c r="BF752" s="47">
        <f>MATCH($BH752,NoteCommaRef!$H$4:$H$1000,0)</f>
        <v>10</v>
      </c>
      <c r="BG752" s="47">
        <f t="shared" si="205"/>
        <v>1</v>
      </c>
      <c r="BH752" s="47">
        <f t="shared" si="206"/>
        <v>1</v>
      </c>
      <c r="BI752" s="48">
        <f ca="1">IF(ISNA($BD752),1,OFFSET(NoteCommaRef!$E$3,$BD752,0))</f>
        <v>1</v>
      </c>
      <c r="BJ752" s="48">
        <f t="shared" si="207"/>
        <v>1</v>
      </c>
      <c r="BK752" s="48">
        <f t="shared" si="208"/>
        <v>1</v>
      </c>
      <c r="BL752" s="48">
        <f t="shared" si="209"/>
        <v>1</v>
      </c>
      <c r="BM752" s="48">
        <f ca="1">IF(ISNA($BE752),1,OFFSET(NoteCommaRef!$K$3,$BE752,0))</f>
        <v>1</v>
      </c>
      <c r="BN752" s="48">
        <f ca="1">IF(ISNA($BF752),1,OFFSET(NoteCommaRef!$K$3,$BF752,0))</f>
        <v>1</v>
      </c>
    </row>
    <row r="753" spans="3:66" x14ac:dyDescent="0.2">
      <c r="C753" s="1" t="str">
        <f t="shared" si="192"/>
        <v/>
      </c>
      <c r="D753" s="1" t="str">
        <f t="shared" si="193"/>
        <v/>
      </c>
      <c r="E753" s="1" t="str">
        <f t="shared" si="184"/>
        <v/>
      </c>
      <c r="F753" s="32" t="str">
        <f t="shared" si="185"/>
        <v/>
      </c>
      <c r="G753" s="1" t="str">
        <f t="shared" si="186"/>
        <v/>
      </c>
      <c r="H753" s="1" t="str">
        <f t="shared" si="187"/>
        <v/>
      </c>
      <c r="I753" s="1" t="str">
        <f t="shared" si="188"/>
        <v/>
      </c>
      <c r="J753" s="1" t="str">
        <f t="shared" si="189"/>
        <v/>
      </c>
      <c r="K753" s="1" t="str">
        <f t="shared" si="190"/>
        <v/>
      </c>
      <c r="L753" s="1" t="str">
        <f ca="1">IF(COUNTBLANK($D753),"",IF(COUNTBLANK($AG753),OFFSET(ChannelSetup!$E$4,0,$D753-1),$AG753))</f>
        <v/>
      </c>
      <c r="M753" s="1" t="str">
        <f t="shared" si="191"/>
        <v/>
      </c>
      <c r="O753" s="32">
        <f t="shared" si="203"/>
        <v>6</v>
      </c>
      <c r="P753" s="32">
        <f t="shared" si="203"/>
        <v>4</v>
      </c>
      <c r="Q753" s="32">
        <f t="shared" si="203"/>
        <v>2</v>
      </c>
      <c r="R753" s="32">
        <f t="shared" si="203"/>
        <v>2</v>
      </c>
      <c r="S753" s="32">
        <f t="shared" si="203"/>
        <v>2</v>
      </c>
      <c r="T753" s="32">
        <f t="shared" si="203"/>
        <v>2</v>
      </c>
      <c r="U753" s="32">
        <f t="shared" si="203"/>
        <v>2</v>
      </c>
      <c r="V753" s="32">
        <f t="shared" si="203"/>
        <v>4</v>
      </c>
      <c r="W753" s="32">
        <f t="shared" si="203"/>
        <v>2</v>
      </c>
      <c r="X753" s="32">
        <f t="shared" si="203"/>
        <v>2</v>
      </c>
      <c r="Y753" s="32">
        <f t="shared" si="203"/>
        <v>2</v>
      </c>
      <c r="Z753" s="32">
        <f t="shared" si="203"/>
        <v>2</v>
      </c>
      <c r="AB753" s="66"/>
      <c r="AC753" s="51"/>
      <c r="AD753" s="51"/>
      <c r="AE753" s="63"/>
      <c r="AF753" s="64"/>
      <c r="AG753" s="63"/>
      <c r="AH753" s="64"/>
      <c r="AI753" s="63"/>
      <c r="AJ753" s="64"/>
      <c r="AK753" s="62"/>
      <c r="AL753" s="62"/>
      <c r="AM753" s="51"/>
      <c r="AP753" s="39" t="str">
        <f t="shared" si="195"/>
        <v/>
      </c>
      <c r="AQ753" s="49" t="str">
        <f t="shared" si="202"/>
        <v/>
      </c>
      <c r="AR753" s="41">
        <f t="shared" ca="1" si="177"/>
        <v>256</v>
      </c>
      <c r="AS753" s="40">
        <f t="shared" ca="1" si="204"/>
        <v>1</v>
      </c>
      <c r="AT753" s="41">
        <f t="shared" ca="1" si="196"/>
        <v>0</v>
      </c>
      <c r="AU753" s="41">
        <f t="shared" ca="1" si="197"/>
        <v>0</v>
      </c>
      <c r="AV753" s="42">
        <f t="shared" ca="1" si="198"/>
        <v>1</v>
      </c>
      <c r="AW753" s="47" t="str">
        <f t="shared" si="199"/>
        <v/>
      </c>
      <c r="AX753" s="47" t="e">
        <f t="shared" si="200"/>
        <v>#VALUE!</v>
      </c>
      <c r="AY753" s="47">
        <f t="shared" si="179"/>
        <v>0</v>
      </c>
      <c r="AZ753" s="47">
        <f t="shared" si="180"/>
        <v>0</v>
      </c>
      <c r="BA753" s="47" t="e">
        <f t="shared" si="181"/>
        <v>#VALUE!</v>
      </c>
      <c r="BB753" s="47" t="e">
        <f t="shared" si="182"/>
        <v>#VALUE!</v>
      </c>
      <c r="BC753" s="47" t="e">
        <f t="shared" si="183"/>
        <v>#VALUE!</v>
      </c>
      <c r="BD753" s="47" t="e">
        <f>MATCH($AW753,NoteCommaRef!$B$4:$B$10,0)</f>
        <v>#N/A</v>
      </c>
      <c r="BE753" s="47">
        <f>MATCH($BG753,NoteCommaRef!$H$4:$H$1000,0)</f>
        <v>10</v>
      </c>
      <c r="BF753" s="47">
        <f>MATCH($BH753,NoteCommaRef!$H$4:$H$1000,0)</f>
        <v>10</v>
      </c>
      <c r="BG753" s="47">
        <f t="shared" si="205"/>
        <v>1</v>
      </c>
      <c r="BH753" s="47">
        <f t="shared" si="206"/>
        <v>1</v>
      </c>
      <c r="BI753" s="48">
        <f ca="1">IF(ISNA($BD753),1,OFFSET(NoteCommaRef!$E$3,$BD753,0))</f>
        <v>1</v>
      </c>
      <c r="BJ753" s="48">
        <f t="shared" si="207"/>
        <v>1</v>
      </c>
      <c r="BK753" s="48">
        <f t="shared" si="208"/>
        <v>1</v>
      </c>
      <c r="BL753" s="48">
        <f t="shared" si="209"/>
        <v>1</v>
      </c>
      <c r="BM753" s="48">
        <f ca="1">IF(ISNA($BE753),1,OFFSET(NoteCommaRef!$K$3,$BE753,0))</f>
        <v>1</v>
      </c>
      <c r="BN753" s="48">
        <f ca="1">IF(ISNA($BF753),1,OFFSET(NoteCommaRef!$K$3,$BF753,0))</f>
        <v>1</v>
      </c>
    </row>
    <row r="754" spans="3:66" x14ac:dyDescent="0.2">
      <c r="C754" s="1" t="str">
        <f t="shared" si="192"/>
        <v/>
      </c>
      <c r="D754" s="1" t="str">
        <f t="shared" si="193"/>
        <v/>
      </c>
      <c r="E754" s="1" t="str">
        <f t="shared" si="184"/>
        <v/>
      </c>
      <c r="F754" s="32" t="str">
        <f t="shared" si="185"/>
        <v/>
      </c>
      <c r="G754" s="1" t="str">
        <f t="shared" si="186"/>
        <v/>
      </c>
      <c r="H754" s="1" t="str">
        <f t="shared" si="187"/>
        <v/>
      </c>
      <c r="I754" s="1" t="str">
        <f t="shared" si="188"/>
        <v/>
      </c>
      <c r="J754" s="1" t="str">
        <f t="shared" si="189"/>
        <v/>
      </c>
      <c r="K754" s="1" t="str">
        <f t="shared" si="190"/>
        <v/>
      </c>
      <c r="L754" s="1" t="str">
        <f ca="1">IF(COUNTBLANK($D754),"",IF(COUNTBLANK($AG754),OFFSET(ChannelSetup!$E$4,0,$D754-1),$AG754))</f>
        <v/>
      </c>
      <c r="M754" s="1" t="str">
        <f t="shared" si="191"/>
        <v/>
      </c>
      <c r="O754" s="32">
        <f t="shared" si="203"/>
        <v>6</v>
      </c>
      <c r="P754" s="32">
        <f t="shared" si="203"/>
        <v>4</v>
      </c>
      <c r="Q754" s="32">
        <f t="shared" si="203"/>
        <v>2</v>
      </c>
      <c r="R754" s="32">
        <f t="shared" si="203"/>
        <v>2</v>
      </c>
      <c r="S754" s="32">
        <f t="shared" si="203"/>
        <v>2</v>
      </c>
      <c r="T754" s="32">
        <f t="shared" si="203"/>
        <v>2</v>
      </c>
      <c r="U754" s="32">
        <f t="shared" si="203"/>
        <v>2</v>
      </c>
      <c r="V754" s="32">
        <f t="shared" si="203"/>
        <v>4</v>
      </c>
      <c r="W754" s="32">
        <f t="shared" si="203"/>
        <v>2</v>
      </c>
      <c r="X754" s="32">
        <f t="shared" si="203"/>
        <v>2</v>
      </c>
      <c r="Y754" s="32">
        <f t="shared" si="203"/>
        <v>2</v>
      </c>
      <c r="Z754" s="32">
        <f t="shared" si="203"/>
        <v>2</v>
      </c>
      <c r="AB754" s="66"/>
      <c r="AC754" s="51"/>
      <c r="AD754" s="51"/>
      <c r="AE754" s="63"/>
      <c r="AF754" s="64"/>
      <c r="AG754" s="63"/>
      <c r="AH754" s="64"/>
      <c r="AI754" s="63"/>
      <c r="AJ754" s="64"/>
      <c r="AK754" s="62"/>
      <c r="AL754" s="62"/>
      <c r="AM754" s="51"/>
      <c r="AP754" s="39" t="str">
        <f t="shared" si="195"/>
        <v/>
      </c>
      <c r="AQ754" s="49" t="str">
        <f t="shared" si="202"/>
        <v/>
      </c>
      <c r="AR754" s="41">
        <f t="shared" ref="AR754:AR817" ca="1" si="210">$AS754*$BP$3</f>
        <v>256</v>
      </c>
      <c r="AS754" s="40">
        <f t="shared" ca="1" si="204"/>
        <v>1</v>
      </c>
      <c r="AT754" s="41">
        <f t="shared" ca="1" si="196"/>
        <v>0</v>
      </c>
      <c r="AU754" s="41">
        <f t="shared" ca="1" si="197"/>
        <v>0</v>
      </c>
      <c r="AV754" s="42">
        <f t="shared" ca="1" si="198"/>
        <v>1</v>
      </c>
      <c r="AW754" s="47" t="str">
        <f t="shared" si="199"/>
        <v/>
      </c>
      <c r="AX754" s="47" t="e">
        <f t="shared" si="200"/>
        <v>#VALUE!</v>
      </c>
      <c r="AY754" s="47">
        <f t="shared" si="179"/>
        <v>0</v>
      </c>
      <c r="AZ754" s="47">
        <f t="shared" si="180"/>
        <v>0</v>
      </c>
      <c r="BA754" s="47" t="e">
        <f t="shared" si="181"/>
        <v>#VALUE!</v>
      </c>
      <c r="BB754" s="47" t="e">
        <f t="shared" si="182"/>
        <v>#VALUE!</v>
      </c>
      <c r="BC754" s="47" t="e">
        <f t="shared" si="183"/>
        <v>#VALUE!</v>
      </c>
      <c r="BD754" s="47" t="e">
        <f>MATCH($AW754,NoteCommaRef!$B$4:$B$10,0)</f>
        <v>#N/A</v>
      </c>
      <c r="BE754" s="47">
        <f>MATCH($BG754,NoteCommaRef!$H$4:$H$1000,0)</f>
        <v>10</v>
      </c>
      <c r="BF754" s="47">
        <f>MATCH($BH754,NoteCommaRef!$H$4:$H$1000,0)</f>
        <v>10</v>
      </c>
      <c r="BG754" s="47">
        <f t="shared" si="205"/>
        <v>1</v>
      </c>
      <c r="BH754" s="47">
        <f t="shared" si="206"/>
        <v>1</v>
      </c>
      <c r="BI754" s="48">
        <f ca="1">IF(ISNA($BD754),1,OFFSET(NoteCommaRef!$E$3,$BD754,0))</f>
        <v>1</v>
      </c>
      <c r="BJ754" s="48">
        <f t="shared" si="207"/>
        <v>1</v>
      </c>
      <c r="BK754" s="48">
        <f t="shared" si="208"/>
        <v>1</v>
      </c>
      <c r="BL754" s="48">
        <f t="shared" si="209"/>
        <v>1</v>
      </c>
      <c r="BM754" s="48">
        <f ca="1">IF(ISNA($BE754),1,OFFSET(NoteCommaRef!$K$3,$BE754,0))</f>
        <v>1</v>
      </c>
      <c r="BN754" s="48">
        <f ca="1">IF(ISNA($BF754),1,OFFSET(NoteCommaRef!$K$3,$BF754,0))</f>
        <v>1</v>
      </c>
    </row>
    <row r="755" spans="3:66" x14ac:dyDescent="0.2">
      <c r="C755" s="1" t="str">
        <f t="shared" si="192"/>
        <v/>
      </c>
      <c r="D755" s="1" t="str">
        <f t="shared" si="193"/>
        <v/>
      </c>
      <c r="E755" s="1" t="str">
        <f t="shared" si="184"/>
        <v/>
      </c>
      <c r="F755" s="32" t="str">
        <f t="shared" si="185"/>
        <v/>
      </c>
      <c r="G755" s="1" t="str">
        <f t="shared" si="186"/>
        <v/>
      </c>
      <c r="H755" s="1" t="str">
        <f t="shared" si="187"/>
        <v/>
      </c>
      <c r="I755" s="1" t="str">
        <f t="shared" si="188"/>
        <v/>
      </c>
      <c r="J755" s="1" t="str">
        <f t="shared" si="189"/>
        <v/>
      </c>
      <c r="K755" s="1" t="str">
        <f t="shared" si="190"/>
        <v/>
      </c>
      <c r="L755" s="1" t="str">
        <f ca="1">IF(COUNTBLANK($D755),"",IF(COUNTBLANK($AG755),OFFSET(ChannelSetup!$E$4,0,$D755-1),$AG755))</f>
        <v/>
      </c>
      <c r="M755" s="1" t="str">
        <f t="shared" si="191"/>
        <v/>
      </c>
      <c r="O755" s="32">
        <f t="shared" ref="O755:Z770" si="211">O754+IF($D755=O$3,IF(COUNTBLANK($E755),0,$E755/$AD$2),0)</f>
        <v>6</v>
      </c>
      <c r="P755" s="32">
        <f t="shared" si="211"/>
        <v>4</v>
      </c>
      <c r="Q755" s="32">
        <f t="shared" si="211"/>
        <v>2</v>
      </c>
      <c r="R755" s="32">
        <f t="shared" si="211"/>
        <v>2</v>
      </c>
      <c r="S755" s="32">
        <f t="shared" si="211"/>
        <v>2</v>
      </c>
      <c r="T755" s="32">
        <f t="shared" si="211"/>
        <v>2</v>
      </c>
      <c r="U755" s="32">
        <f t="shared" si="211"/>
        <v>2</v>
      </c>
      <c r="V755" s="32">
        <f t="shared" si="211"/>
        <v>4</v>
      </c>
      <c r="W755" s="32">
        <f t="shared" si="211"/>
        <v>2</v>
      </c>
      <c r="X755" s="32">
        <f t="shared" si="211"/>
        <v>2</v>
      </c>
      <c r="Y755" s="32">
        <f t="shared" si="211"/>
        <v>2</v>
      </c>
      <c r="Z755" s="32">
        <f t="shared" si="211"/>
        <v>2</v>
      </c>
      <c r="AB755" s="66"/>
      <c r="AC755" s="51"/>
      <c r="AD755" s="51"/>
      <c r="AE755" s="63"/>
      <c r="AF755" s="64"/>
      <c r="AG755" s="63"/>
      <c r="AH755" s="64"/>
      <c r="AI755" s="63"/>
      <c r="AJ755" s="64"/>
      <c r="AK755" s="62"/>
      <c r="AL755" s="62"/>
      <c r="AM755" s="51"/>
      <c r="AP755" s="39" t="str">
        <f t="shared" si="195"/>
        <v/>
      </c>
      <c r="AQ755" s="49" t="str">
        <f t="shared" si="202"/>
        <v/>
      </c>
      <c r="AR755" s="41">
        <f t="shared" ca="1" si="210"/>
        <v>256</v>
      </c>
      <c r="AS755" s="40">
        <f t="shared" ca="1" si="204"/>
        <v>1</v>
      </c>
      <c r="AT755" s="41">
        <f t="shared" ca="1" si="196"/>
        <v>0</v>
      </c>
      <c r="AU755" s="41">
        <f t="shared" ca="1" si="197"/>
        <v>0</v>
      </c>
      <c r="AV755" s="42">
        <f t="shared" ca="1" si="198"/>
        <v>1</v>
      </c>
      <c r="AW755" s="47" t="str">
        <f t="shared" si="199"/>
        <v/>
      </c>
      <c r="AX755" s="47" t="e">
        <f t="shared" si="200"/>
        <v>#VALUE!</v>
      </c>
      <c r="AY755" s="47">
        <f t="shared" ref="AY755:AY818" si="212">LEN(SUBSTITUTE($AQ755,"b",""))-LEN(SUBSTITUTE($AQ755,"#",""))</f>
        <v>0</v>
      </c>
      <c r="AZ755" s="47">
        <f t="shared" ref="AZ755:AZ818" si="213">LEN(SUBSTITUTE($AQ755,".",""))-LEN(SUBSTITUTE($AQ755,"'",""))</f>
        <v>0</v>
      </c>
      <c r="BA755" s="47" t="e">
        <f t="shared" ref="BA755:BA818" si="214">FIND("[",$AQ755)</f>
        <v>#VALUE!</v>
      </c>
      <c r="BB755" s="47" t="e">
        <f t="shared" ref="BB755:BB818" si="215">FIND("/",$AQ755)</f>
        <v>#VALUE!</v>
      </c>
      <c r="BC755" s="47" t="e">
        <f t="shared" ref="BC755:BC818" si="216">FIND("]",$AQ755)</f>
        <v>#VALUE!</v>
      </c>
      <c r="BD755" s="47" t="e">
        <f>MATCH($AW755,NoteCommaRef!$B$4:$B$10,0)</f>
        <v>#N/A</v>
      </c>
      <c r="BE755" s="47">
        <f>MATCH($BG755,NoteCommaRef!$H$4:$H$1000,0)</f>
        <v>10</v>
      </c>
      <c r="BF755" s="47">
        <f>MATCH($BH755,NoteCommaRef!$H$4:$H$1000,0)</f>
        <v>10</v>
      </c>
      <c r="BG755" s="47">
        <f t="shared" si="205"/>
        <v>1</v>
      </c>
      <c r="BH755" s="47">
        <f t="shared" si="206"/>
        <v>1</v>
      </c>
      <c r="BI755" s="48">
        <f ca="1">IF(ISNA($BD755),1,OFFSET(NoteCommaRef!$E$3,$BD755,0))</f>
        <v>1</v>
      </c>
      <c r="BJ755" s="48">
        <f t="shared" si="207"/>
        <v>1</v>
      </c>
      <c r="BK755" s="48">
        <f t="shared" si="208"/>
        <v>1</v>
      </c>
      <c r="BL755" s="48">
        <f t="shared" si="209"/>
        <v>1</v>
      </c>
      <c r="BM755" s="48">
        <f ca="1">IF(ISNA($BE755),1,OFFSET(NoteCommaRef!$K$3,$BE755,0))</f>
        <v>1</v>
      </c>
      <c r="BN755" s="48">
        <f ca="1">IF(ISNA($BF755),1,OFFSET(NoteCommaRef!$K$3,$BF755,0))</f>
        <v>1</v>
      </c>
    </row>
    <row r="756" spans="3:66" x14ac:dyDescent="0.2">
      <c r="C756" s="1" t="str">
        <f t="shared" si="192"/>
        <v/>
      </c>
      <c r="D756" s="1" t="str">
        <f t="shared" si="193"/>
        <v/>
      </c>
      <c r="E756" s="1" t="str">
        <f t="shared" si="184"/>
        <v/>
      </c>
      <c r="F756" s="32" t="str">
        <f t="shared" si="185"/>
        <v/>
      </c>
      <c r="G756" s="1" t="str">
        <f t="shared" si="186"/>
        <v/>
      </c>
      <c r="H756" s="1" t="str">
        <f t="shared" si="187"/>
        <v/>
      </c>
      <c r="I756" s="1" t="str">
        <f t="shared" si="188"/>
        <v/>
      </c>
      <c r="J756" s="1" t="str">
        <f t="shared" si="189"/>
        <v/>
      </c>
      <c r="K756" s="1" t="str">
        <f t="shared" si="190"/>
        <v/>
      </c>
      <c r="L756" s="1" t="str">
        <f ca="1">IF(COUNTBLANK($D756),"",IF(COUNTBLANK($AG756),OFFSET(ChannelSetup!$E$4,0,$D756-1),$AG756))</f>
        <v/>
      </c>
      <c r="M756" s="1" t="str">
        <f t="shared" si="191"/>
        <v/>
      </c>
      <c r="O756" s="32">
        <f t="shared" si="211"/>
        <v>6</v>
      </c>
      <c r="P756" s="32">
        <f t="shared" si="211"/>
        <v>4</v>
      </c>
      <c r="Q756" s="32">
        <f t="shared" si="211"/>
        <v>2</v>
      </c>
      <c r="R756" s="32">
        <f t="shared" si="211"/>
        <v>2</v>
      </c>
      <c r="S756" s="32">
        <f t="shared" si="211"/>
        <v>2</v>
      </c>
      <c r="T756" s="32">
        <f t="shared" si="211"/>
        <v>2</v>
      </c>
      <c r="U756" s="32">
        <f t="shared" si="211"/>
        <v>2</v>
      </c>
      <c r="V756" s="32">
        <f t="shared" si="211"/>
        <v>4</v>
      </c>
      <c r="W756" s="32">
        <f t="shared" si="211"/>
        <v>2</v>
      </c>
      <c r="X756" s="32">
        <f t="shared" si="211"/>
        <v>2</v>
      </c>
      <c r="Y756" s="32">
        <f t="shared" si="211"/>
        <v>2</v>
      </c>
      <c r="Z756" s="32">
        <f t="shared" si="211"/>
        <v>2</v>
      </c>
      <c r="AB756" s="66"/>
      <c r="AC756" s="51"/>
      <c r="AD756" s="51"/>
      <c r="AE756" s="63"/>
      <c r="AF756" s="64"/>
      <c r="AG756" s="63"/>
      <c r="AH756" s="64"/>
      <c r="AI756" s="63"/>
      <c r="AJ756" s="64"/>
      <c r="AK756" s="62"/>
      <c r="AL756" s="62"/>
      <c r="AM756" s="51"/>
      <c r="AP756" s="39" t="str">
        <f t="shared" si="195"/>
        <v/>
      </c>
      <c r="AQ756" s="49" t="str">
        <f t="shared" si="202"/>
        <v/>
      </c>
      <c r="AR756" s="41">
        <f t="shared" ca="1" si="210"/>
        <v>256</v>
      </c>
      <c r="AS756" s="40">
        <f t="shared" ca="1" si="204"/>
        <v>1</v>
      </c>
      <c r="AT756" s="41">
        <f t="shared" ca="1" si="196"/>
        <v>0</v>
      </c>
      <c r="AU756" s="41">
        <f t="shared" ca="1" si="197"/>
        <v>0</v>
      </c>
      <c r="AV756" s="42">
        <f t="shared" ca="1" si="198"/>
        <v>1</v>
      </c>
      <c r="AW756" s="47" t="str">
        <f t="shared" si="199"/>
        <v/>
      </c>
      <c r="AX756" s="47" t="e">
        <f t="shared" si="200"/>
        <v>#VALUE!</v>
      </c>
      <c r="AY756" s="47">
        <f t="shared" si="212"/>
        <v>0</v>
      </c>
      <c r="AZ756" s="47">
        <f t="shared" si="213"/>
        <v>0</v>
      </c>
      <c r="BA756" s="47" t="e">
        <f t="shared" si="214"/>
        <v>#VALUE!</v>
      </c>
      <c r="BB756" s="47" t="e">
        <f t="shared" si="215"/>
        <v>#VALUE!</v>
      </c>
      <c r="BC756" s="47" t="e">
        <f t="shared" si="216"/>
        <v>#VALUE!</v>
      </c>
      <c r="BD756" s="47" t="e">
        <f>MATCH($AW756,NoteCommaRef!$B$4:$B$10,0)</f>
        <v>#N/A</v>
      </c>
      <c r="BE756" s="47">
        <f>MATCH($BG756,NoteCommaRef!$H$4:$H$1000,0)</f>
        <v>10</v>
      </c>
      <c r="BF756" s="47">
        <f>MATCH($BH756,NoteCommaRef!$H$4:$H$1000,0)</f>
        <v>10</v>
      </c>
      <c r="BG756" s="47">
        <f t="shared" si="205"/>
        <v>1</v>
      </c>
      <c r="BH756" s="47">
        <f t="shared" si="206"/>
        <v>1</v>
      </c>
      <c r="BI756" s="48">
        <f ca="1">IF(ISNA($BD756),1,OFFSET(NoteCommaRef!$E$3,$BD756,0))</f>
        <v>1</v>
      </c>
      <c r="BJ756" s="48">
        <f t="shared" si="207"/>
        <v>1</v>
      </c>
      <c r="BK756" s="48">
        <f t="shared" si="208"/>
        <v>1</v>
      </c>
      <c r="BL756" s="48">
        <f t="shared" si="209"/>
        <v>1</v>
      </c>
      <c r="BM756" s="48">
        <f ca="1">IF(ISNA($BE756),1,OFFSET(NoteCommaRef!$K$3,$BE756,0))</f>
        <v>1</v>
      </c>
      <c r="BN756" s="48">
        <f ca="1">IF(ISNA($BF756),1,OFFSET(NoteCommaRef!$K$3,$BF756,0))</f>
        <v>1</v>
      </c>
    </row>
    <row r="757" spans="3:66" x14ac:dyDescent="0.2">
      <c r="C757" s="1" t="str">
        <f t="shared" si="192"/>
        <v/>
      </c>
      <c r="D757" s="1" t="str">
        <f t="shared" si="193"/>
        <v/>
      </c>
      <c r="E757" s="1" t="str">
        <f t="shared" ref="E757:E820" si="217">IF(COUNTBLANK($AD757),"",$AD757)</f>
        <v/>
      </c>
      <c r="F757" s="32" t="str">
        <f t="shared" ref="F757:F820" si="218">IF(OR(COUNTBLANK($AE757),$AE757="x"),"",$AR757)</f>
        <v/>
      </c>
      <c r="G757" s="1" t="str">
        <f t="shared" ref="G757:G820" si="219">IF(COUNTBLANK($AF757),"",$AF757)</f>
        <v/>
      </c>
      <c r="H757" s="1" t="str">
        <f t="shared" ref="H757:H820" si="220">IF(COUNTBLANK($AI757),"",$AI757)</f>
        <v/>
      </c>
      <c r="I757" s="1" t="str">
        <f t="shared" ref="I757:I820" si="221">IF(COUNTBLANK($D757),"",IF(COUNTBLANK($AJ757),1,$AJ757))</f>
        <v/>
      </c>
      <c r="J757" s="1" t="str">
        <f t="shared" ref="J757:J820" si="222">IF(COUNTBLANK($AK757),"",$AK757)</f>
        <v/>
      </c>
      <c r="K757" s="1" t="str">
        <f t="shared" ref="K757:K820" si="223">IF(COUNTBLANK($AL757),"",$AL757)</f>
        <v/>
      </c>
      <c r="L757" s="1" t="str">
        <f ca="1">IF(COUNTBLANK($D757),"",IF(COUNTBLANK($AG757),OFFSET(ChannelSetup!$E$4,0,$D757-1),$AG757))</f>
        <v/>
      </c>
      <c r="M757" s="1" t="str">
        <f t="shared" ref="M757:M820" si="224">IF(COUNTBLANK($AH757),"",$AH757)</f>
        <v/>
      </c>
      <c r="O757" s="32">
        <f t="shared" si="211"/>
        <v>6</v>
      </c>
      <c r="P757" s="32">
        <f t="shared" si="211"/>
        <v>4</v>
      </c>
      <c r="Q757" s="32">
        <f t="shared" si="211"/>
        <v>2</v>
      </c>
      <c r="R757" s="32">
        <f t="shared" si="211"/>
        <v>2</v>
      </c>
      <c r="S757" s="32">
        <f t="shared" si="211"/>
        <v>2</v>
      </c>
      <c r="T757" s="32">
        <f t="shared" si="211"/>
        <v>2</v>
      </c>
      <c r="U757" s="32">
        <f t="shared" si="211"/>
        <v>2</v>
      </c>
      <c r="V757" s="32">
        <f t="shared" si="211"/>
        <v>4</v>
      </c>
      <c r="W757" s="32">
        <f t="shared" si="211"/>
        <v>2</v>
      </c>
      <c r="X757" s="32">
        <f t="shared" si="211"/>
        <v>2</v>
      </c>
      <c r="Y757" s="32">
        <f t="shared" si="211"/>
        <v>2</v>
      </c>
      <c r="Z757" s="32">
        <f t="shared" si="211"/>
        <v>2</v>
      </c>
      <c r="AB757" s="66"/>
      <c r="AC757" s="51"/>
      <c r="AD757" s="51"/>
      <c r="AE757" s="63"/>
      <c r="AF757" s="64"/>
      <c r="AG757" s="63"/>
      <c r="AH757" s="64"/>
      <c r="AI757" s="63"/>
      <c r="AJ757" s="64"/>
      <c r="AK757" s="62"/>
      <c r="AL757" s="62"/>
      <c r="AM757" s="51"/>
      <c r="AP757" s="39" t="str">
        <f t="shared" si="195"/>
        <v/>
      </c>
      <c r="AQ757" s="49" t="str">
        <f t="shared" si="202"/>
        <v/>
      </c>
      <c r="AR757" s="41">
        <f t="shared" ca="1" si="210"/>
        <v>256</v>
      </c>
      <c r="AS757" s="40">
        <f t="shared" ca="1" si="204"/>
        <v>1</v>
      </c>
      <c r="AT757" s="41">
        <f t="shared" ca="1" si="196"/>
        <v>0</v>
      </c>
      <c r="AU757" s="41">
        <f t="shared" ca="1" si="197"/>
        <v>0</v>
      </c>
      <c r="AV757" s="42">
        <f t="shared" ca="1" si="198"/>
        <v>1</v>
      </c>
      <c r="AW757" s="47" t="str">
        <f t="shared" si="199"/>
        <v/>
      </c>
      <c r="AX757" s="47" t="e">
        <f t="shared" si="200"/>
        <v>#VALUE!</v>
      </c>
      <c r="AY757" s="47">
        <f t="shared" si="212"/>
        <v>0</v>
      </c>
      <c r="AZ757" s="47">
        <f t="shared" si="213"/>
        <v>0</v>
      </c>
      <c r="BA757" s="47" t="e">
        <f t="shared" si="214"/>
        <v>#VALUE!</v>
      </c>
      <c r="BB757" s="47" t="e">
        <f t="shared" si="215"/>
        <v>#VALUE!</v>
      </c>
      <c r="BC757" s="47" t="e">
        <f t="shared" si="216"/>
        <v>#VALUE!</v>
      </c>
      <c r="BD757" s="47" t="e">
        <f>MATCH($AW757,NoteCommaRef!$B$4:$B$10,0)</f>
        <v>#N/A</v>
      </c>
      <c r="BE757" s="47">
        <f>MATCH($BG757,NoteCommaRef!$H$4:$H$1000,0)</f>
        <v>10</v>
      </c>
      <c r="BF757" s="47">
        <f>MATCH($BH757,NoteCommaRef!$H$4:$H$1000,0)</f>
        <v>10</v>
      </c>
      <c r="BG757" s="47">
        <f t="shared" si="205"/>
        <v>1</v>
      </c>
      <c r="BH757" s="47">
        <f t="shared" si="206"/>
        <v>1</v>
      </c>
      <c r="BI757" s="48">
        <f ca="1">IF(ISNA($BD757),1,OFFSET(NoteCommaRef!$E$3,$BD757,0))</f>
        <v>1</v>
      </c>
      <c r="BJ757" s="48">
        <f t="shared" si="207"/>
        <v>1</v>
      </c>
      <c r="BK757" s="48">
        <f t="shared" si="208"/>
        <v>1</v>
      </c>
      <c r="BL757" s="48">
        <f t="shared" si="209"/>
        <v>1</v>
      </c>
      <c r="BM757" s="48">
        <f ca="1">IF(ISNA($BE757),1,OFFSET(NoteCommaRef!$K$3,$BE757,0))</f>
        <v>1</v>
      </c>
      <c r="BN757" s="48">
        <f ca="1">IF(ISNA($BF757),1,OFFSET(NoteCommaRef!$K$3,$BF757,0))</f>
        <v>1</v>
      </c>
    </row>
    <row r="758" spans="3:66" x14ac:dyDescent="0.2">
      <c r="C758" s="1" t="str">
        <f t="shared" si="192"/>
        <v/>
      </c>
      <c r="D758" s="1" t="str">
        <f t="shared" si="193"/>
        <v/>
      </c>
      <c r="E758" s="1" t="str">
        <f t="shared" si="217"/>
        <v/>
      </c>
      <c r="F758" s="32" t="str">
        <f t="shared" si="218"/>
        <v/>
      </c>
      <c r="G758" s="1" t="str">
        <f t="shared" si="219"/>
        <v/>
      </c>
      <c r="H758" s="1" t="str">
        <f t="shared" si="220"/>
        <v/>
      </c>
      <c r="I758" s="1" t="str">
        <f t="shared" si="221"/>
        <v/>
      </c>
      <c r="J758" s="1" t="str">
        <f t="shared" si="222"/>
        <v/>
      </c>
      <c r="K758" s="1" t="str">
        <f t="shared" si="223"/>
        <v/>
      </c>
      <c r="L758" s="1" t="str">
        <f ca="1">IF(COUNTBLANK($D758),"",IF(COUNTBLANK($AG758),OFFSET(ChannelSetup!$E$4,0,$D758-1),$AG758))</f>
        <v/>
      </c>
      <c r="M758" s="1" t="str">
        <f t="shared" si="224"/>
        <v/>
      </c>
      <c r="O758" s="32">
        <f t="shared" si="211"/>
        <v>6</v>
      </c>
      <c r="P758" s="32">
        <f t="shared" si="211"/>
        <v>4</v>
      </c>
      <c r="Q758" s="32">
        <f t="shared" si="211"/>
        <v>2</v>
      </c>
      <c r="R758" s="32">
        <f t="shared" si="211"/>
        <v>2</v>
      </c>
      <c r="S758" s="32">
        <f t="shared" si="211"/>
        <v>2</v>
      </c>
      <c r="T758" s="32">
        <f t="shared" si="211"/>
        <v>2</v>
      </c>
      <c r="U758" s="32">
        <f t="shared" si="211"/>
        <v>2</v>
      </c>
      <c r="V758" s="32">
        <f t="shared" si="211"/>
        <v>4</v>
      </c>
      <c r="W758" s="32">
        <f t="shared" si="211"/>
        <v>2</v>
      </c>
      <c r="X758" s="32">
        <f t="shared" si="211"/>
        <v>2</v>
      </c>
      <c r="Y758" s="32">
        <f t="shared" si="211"/>
        <v>2</v>
      </c>
      <c r="Z758" s="32">
        <f t="shared" si="211"/>
        <v>2</v>
      </c>
      <c r="AB758" s="66"/>
      <c r="AC758" s="51"/>
      <c r="AD758" s="51"/>
      <c r="AE758" s="63"/>
      <c r="AF758" s="64"/>
      <c r="AG758" s="63"/>
      <c r="AH758" s="64"/>
      <c r="AI758" s="63"/>
      <c r="AJ758" s="64"/>
      <c r="AK758" s="62"/>
      <c r="AL758" s="62"/>
      <c r="AM758" s="51"/>
      <c r="AP758" s="39" t="str">
        <f t="shared" si="195"/>
        <v/>
      </c>
      <c r="AQ758" s="49" t="str">
        <f t="shared" si="202"/>
        <v/>
      </c>
      <c r="AR758" s="41">
        <f t="shared" ca="1" si="210"/>
        <v>256</v>
      </c>
      <c r="AS758" s="40">
        <f t="shared" ca="1" si="204"/>
        <v>1</v>
      </c>
      <c r="AT758" s="41">
        <f t="shared" ca="1" si="196"/>
        <v>0</v>
      </c>
      <c r="AU758" s="41">
        <f t="shared" ca="1" si="197"/>
        <v>0</v>
      </c>
      <c r="AV758" s="42">
        <f t="shared" ca="1" si="198"/>
        <v>1</v>
      </c>
      <c r="AW758" s="47" t="str">
        <f t="shared" si="199"/>
        <v/>
      </c>
      <c r="AX758" s="47" t="e">
        <f t="shared" si="200"/>
        <v>#VALUE!</v>
      </c>
      <c r="AY758" s="47">
        <f t="shared" si="212"/>
        <v>0</v>
      </c>
      <c r="AZ758" s="47">
        <f t="shared" si="213"/>
        <v>0</v>
      </c>
      <c r="BA758" s="47" t="e">
        <f t="shared" si="214"/>
        <v>#VALUE!</v>
      </c>
      <c r="BB758" s="47" t="e">
        <f t="shared" si="215"/>
        <v>#VALUE!</v>
      </c>
      <c r="BC758" s="47" t="e">
        <f t="shared" si="216"/>
        <v>#VALUE!</v>
      </c>
      <c r="BD758" s="47" t="e">
        <f>MATCH($AW758,NoteCommaRef!$B$4:$B$10,0)</f>
        <v>#N/A</v>
      </c>
      <c r="BE758" s="47">
        <f>MATCH($BG758,NoteCommaRef!$H$4:$H$1000,0)</f>
        <v>10</v>
      </c>
      <c r="BF758" s="47">
        <f>MATCH($BH758,NoteCommaRef!$H$4:$H$1000,0)</f>
        <v>10</v>
      </c>
      <c r="BG758" s="47">
        <f t="shared" si="205"/>
        <v>1</v>
      </c>
      <c r="BH758" s="47">
        <f t="shared" si="206"/>
        <v>1</v>
      </c>
      <c r="BI758" s="48">
        <f ca="1">IF(ISNA($BD758),1,OFFSET(NoteCommaRef!$E$3,$BD758,0))</f>
        <v>1</v>
      </c>
      <c r="BJ758" s="48">
        <f t="shared" si="207"/>
        <v>1</v>
      </c>
      <c r="BK758" s="48">
        <f t="shared" si="208"/>
        <v>1</v>
      </c>
      <c r="BL758" s="48">
        <f t="shared" si="209"/>
        <v>1</v>
      </c>
      <c r="BM758" s="48">
        <f ca="1">IF(ISNA($BE758),1,OFFSET(NoteCommaRef!$K$3,$BE758,0))</f>
        <v>1</v>
      </c>
      <c r="BN758" s="48">
        <f ca="1">IF(ISNA($BF758),1,OFFSET(NoteCommaRef!$K$3,$BF758,0))</f>
        <v>1</v>
      </c>
    </row>
    <row r="759" spans="3:66" x14ac:dyDescent="0.2">
      <c r="C759" s="1" t="str">
        <f t="shared" si="192"/>
        <v/>
      </c>
      <c r="D759" s="1" t="str">
        <f t="shared" si="193"/>
        <v/>
      </c>
      <c r="E759" s="1" t="str">
        <f t="shared" si="217"/>
        <v/>
      </c>
      <c r="F759" s="32" t="str">
        <f t="shared" si="218"/>
        <v/>
      </c>
      <c r="G759" s="1" t="str">
        <f t="shared" si="219"/>
        <v/>
      </c>
      <c r="H759" s="1" t="str">
        <f t="shared" si="220"/>
        <v/>
      </c>
      <c r="I759" s="1" t="str">
        <f t="shared" si="221"/>
        <v/>
      </c>
      <c r="J759" s="1" t="str">
        <f t="shared" si="222"/>
        <v/>
      </c>
      <c r="K759" s="1" t="str">
        <f t="shared" si="223"/>
        <v/>
      </c>
      <c r="L759" s="1" t="str">
        <f ca="1">IF(COUNTBLANK($D759),"",IF(COUNTBLANK($AG759),OFFSET(ChannelSetup!$E$4,0,$D759-1),$AG759))</f>
        <v/>
      </c>
      <c r="M759" s="1" t="str">
        <f t="shared" si="224"/>
        <v/>
      </c>
      <c r="O759" s="32">
        <f t="shared" si="211"/>
        <v>6</v>
      </c>
      <c r="P759" s="32">
        <f t="shared" si="211"/>
        <v>4</v>
      </c>
      <c r="Q759" s="32">
        <f t="shared" si="211"/>
        <v>2</v>
      </c>
      <c r="R759" s="32">
        <f t="shared" si="211"/>
        <v>2</v>
      </c>
      <c r="S759" s="32">
        <f t="shared" si="211"/>
        <v>2</v>
      </c>
      <c r="T759" s="32">
        <f t="shared" si="211"/>
        <v>2</v>
      </c>
      <c r="U759" s="32">
        <f t="shared" si="211"/>
        <v>2</v>
      </c>
      <c r="V759" s="32">
        <f t="shared" si="211"/>
        <v>4</v>
      </c>
      <c r="W759" s="32">
        <f t="shared" si="211"/>
        <v>2</v>
      </c>
      <c r="X759" s="32">
        <f t="shared" si="211"/>
        <v>2</v>
      </c>
      <c r="Y759" s="32">
        <f t="shared" si="211"/>
        <v>2</v>
      </c>
      <c r="Z759" s="32">
        <f t="shared" si="211"/>
        <v>2</v>
      </c>
      <c r="AB759" s="66"/>
      <c r="AC759" s="51"/>
      <c r="AD759" s="51"/>
      <c r="AE759" s="63"/>
      <c r="AF759" s="64"/>
      <c r="AG759" s="63"/>
      <c r="AH759" s="64"/>
      <c r="AI759" s="63"/>
      <c r="AJ759" s="64"/>
      <c r="AK759" s="62"/>
      <c r="AL759" s="62"/>
      <c r="AM759" s="51"/>
      <c r="AP759" s="39" t="str">
        <f t="shared" si="195"/>
        <v/>
      </c>
      <c r="AQ759" s="49" t="str">
        <f t="shared" si="202"/>
        <v/>
      </c>
      <c r="AR759" s="41">
        <f t="shared" ca="1" si="210"/>
        <v>256</v>
      </c>
      <c r="AS759" s="40">
        <f t="shared" ca="1" si="204"/>
        <v>1</v>
      </c>
      <c r="AT759" s="41">
        <f t="shared" ca="1" si="196"/>
        <v>0</v>
      </c>
      <c r="AU759" s="41">
        <f t="shared" ca="1" si="197"/>
        <v>0</v>
      </c>
      <c r="AV759" s="42">
        <f t="shared" ca="1" si="198"/>
        <v>1</v>
      </c>
      <c r="AW759" s="47" t="str">
        <f t="shared" si="199"/>
        <v/>
      </c>
      <c r="AX759" s="47" t="e">
        <f t="shared" si="200"/>
        <v>#VALUE!</v>
      </c>
      <c r="AY759" s="47">
        <f t="shared" si="212"/>
        <v>0</v>
      </c>
      <c r="AZ759" s="47">
        <f t="shared" si="213"/>
        <v>0</v>
      </c>
      <c r="BA759" s="47" t="e">
        <f t="shared" si="214"/>
        <v>#VALUE!</v>
      </c>
      <c r="BB759" s="47" t="e">
        <f t="shared" si="215"/>
        <v>#VALUE!</v>
      </c>
      <c r="BC759" s="47" t="e">
        <f t="shared" si="216"/>
        <v>#VALUE!</v>
      </c>
      <c r="BD759" s="47" t="e">
        <f>MATCH($AW759,NoteCommaRef!$B$4:$B$10,0)</f>
        <v>#N/A</v>
      </c>
      <c r="BE759" s="47">
        <f>MATCH($BG759,NoteCommaRef!$H$4:$H$1000,0)</f>
        <v>10</v>
      </c>
      <c r="BF759" s="47">
        <f>MATCH($BH759,NoteCommaRef!$H$4:$H$1000,0)</f>
        <v>10</v>
      </c>
      <c r="BG759" s="47">
        <f t="shared" si="205"/>
        <v>1</v>
      </c>
      <c r="BH759" s="47">
        <f t="shared" si="206"/>
        <v>1</v>
      </c>
      <c r="BI759" s="48">
        <f ca="1">IF(ISNA($BD759),1,OFFSET(NoteCommaRef!$E$3,$BD759,0))</f>
        <v>1</v>
      </c>
      <c r="BJ759" s="48">
        <f t="shared" si="207"/>
        <v>1</v>
      </c>
      <c r="BK759" s="48">
        <f t="shared" si="208"/>
        <v>1</v>
      </c>
      <c r="BL759" s="48">
        <f t="shared" si="209"/>
        <v>1</v>
      </c>
      <c r="BM759" s="48">
        <f ca="1">IF(ISNA($BE759),1,OFFSET(NoteCommaRef!$K$3,$BE759,0))</f>
        <v>1</v>
      </c>
      <c r="BN759" s="48">
        <f ca="1">IF(ISNA($BF759),1,OFFSET(NoteCommaRef!$K$3,$BF759,0))</f>
        <v>1</v>
      </c>
    </row>
    <row r="760" spans="3:66" x14ac:dyDescent="0.2">
      <c r="C760" s="1" t="str">
        <f t="shared" si="192"/>
        <v/>
      </c>
      <c r="D760" s="1" t="str">
        <f t="shared" si="193"/>
        <v/>
      </c>
      <c r="E760" s="1" t="str">
        <f t="shared" si="217"/>
        <v/>
      </c>
      <c r="F760" s="32" t="str">
        <f t="shared" si="218"/>
        <v/>
      </c>
      <c r="G760" s="1" t="str">
        <f t="shared" si="219"/>
        <v/>
      </c>
      <c r="H760" s="1" t="str">
        <f t="shared" si="220"/>
        <v/>
      </c>
      <c r="I760" s="1" t="str">
        <f t="shared" si="221"/>
        <v/>
      </c>
      <c r="J760" s="1" t="str">
        <f t="shared" si="222"/>
        <v/>
      </c>
      <c r="K760" s="1" t="str">
        <f t="shared" si="223"/>
        <v/>
      </c>
      <c r="L760" s="1" t="str">
        <f ca="1">IF(COUNTBLANK($D760),"",IF(COUNTBLANK($AG760),OFFSET(ChannelSetup!$E$4,0,$D760-1),$AG760))</f>
        <v/>
      </c>
      <c r="M760" s="1" t="str">
        <f t="shared" si="224"/>
        <v/>
      </c>
      <c r="O760" s="32">
        <f t="shared" si="211"/>
        <v>6</v>
      </c>
      <c r="P760" s="32">
        <f t="shared" si="211"/>
        <v>4</v>
      </c>
      <c r="Q760" s="32">
        <f t="shared" si="211"/>
        <v>2</v>
      </c>
      <c r="R760" s="32">
        <f t="shared" si="211"/>
        <v>2</v>
      </c>
      <c r="S760" s="32">
        <f t="shared" si="211"/>
        <v>2</v>
      </c>
      <c r="T760" s="32">
        <f t="shared" si="211"/>
        <v>2</v>
      </c>
      <c r="U760" s="32">
        <f t="shared" si="211"/>
        <v>2</v>
      </c>
      <c r="V760" s="32">
        <f t="shared" si="211"/>
        <v>4</v>
      </c>
      <c r="W760" s="32">
        <f t="shared" si="211"/>
        <v>2</v>
      </c>
      <c r="X760" s="32">
        <f t="shared" si="211"/>
        <v>2</v>
      </c>
      <c r="Y760" s="32">
        <f t="shared" si="211"/>
        <v>2</v>
      </c>
      <c r="Z760" s="32">
        <f t="shared" si="211"/>
        <v>2</v>
      </c>
      <c r="AB760" s="66"/>
      <c r="AC760" s="51"/>
      <c r="AD760" s="51"/>
      <c r="AE760" s="63"/>
      <c r="AF760" s="64"/>
      <c r="AG760" s="63"/>
      <c r="AH760" s="64"/>
      <c r="AI760" s="63"/>
      <c r="AJ760" s="64"/>
      <c r="AK760" s="62"/>
      <c r="AL760" s="62"/>
      <c r="AM760" s="51"/>
      <c r="AP760" s="39" t="str">
        <f t="shared" si="195"/>
        <v/>
      </c>
      <c r="AQ760" s="49" t="str">
        <f t="shared" si="202"/>
        <v/>
      </c>
      <c r="AR760" s="41">
        <f t="shared" ca="1" si="210"/>
        <v>256</v>
      </c>
      <c r="AS760" s="40">
        <f t="shared" ca="1" si="204"/>
        <v>1</v>
      </c>
      <c r="AT760" s="41">
        <f t="shared" ca="1" si="196"/>
        <v>0</v>
      </c>
      <c r="AU760" s="41">
        <f t="shared" ca="1" si="197"/>
        <v>0</v>
      </c>
      <c r="AV760" s="42">
        <f t="shared" ca="1" si="198"/>
        <v>1</v>
      </c>
      <c r="AW760" s="47" t="str">
        <f t="shared" si="199"/>
        <v/>
      </c>
      <c r="AX760" s="47" t="e">
        <f t="shared" si="200"/>
        <v>#VALUE!</v>
      </c>
      <c r="AY760" s="47">
        <f t="shared" si="212"/>
        <v>0</v>
      </c>
      <c r="AZ760" s="47">
        <f t="shared" si="213"/>
        <v>0</v>
      </c>
      <c r="BA760" s="47" t="e">
        <f t="shared" si="214"/>
        <v>#VALUE!</v>
      </c>
      <c r="BB760" s="47" t="e">
        <f t="shared" si="215"/>
        <v>#VALUE!</v>
      </c>
      <c r="BC760" s="47" t="e">
        <f t="shared" si="216"/>
        <v>#VALUE!</v>
      </c>
      <c r="BD760" s="47" t="e">
        <f>MATCH($AW760,NoteCommaRef!$B$4:$B$10,0)</f>
        <v>#N/A</v>
      </c>
      <c r="BE760" s="47">
        <f>MATCH($BG760,NoteCommaRef!$H$4:$H$1000,0)</f>
        <v>10</v>
      </c>
      <c r="BF760" s="47">
        <f>MATCH($BH760,NoteCommaRef!$H$4:$H$1000,0)</f>
        <v>10</v>
      </c>
      <c r="BG760" s="47">
        <f t="shared" si="205"/>
        <v>1</v>
      </c>
      <c r="BH760" s="47">
        <f t="shared" si="206"/>
        <v>1</v>
      </c>
      <c r="BI760" s="48">
        <f ca="1">IF(ISNA($BD760),1,OFFSET(NoteCommaRef!$E$3,$BD760,0))</f>
        <v>1</v>
      </c>
      <c r="BJ760" s="48">
        <f t="shared" si="207"/>
        <v>1</v>
      </c>
      <c r="BK760" s="48">
        <f t="shared" si="208"/>
        <v>1</v>
      </c>
      <c r="BL760" s="48">
        <f t="shared" si="209"/>
        <v>1</v>
      </c>
      <c r="BM760" s="48">
        <f ca="1">IF(ISNA($BE760),1,OFFSET(NoteCommaRef!$K$3,$BE760,0))</f>
        <v>1</v>
      </c>
      <c r="BN760" s="48">
        <f ca="1">IF(ISNA($BF760),1,OFFSET(NoteCommaRef!$K$3,$BF760,0))</f>
        <v>1</v>
      </c>
    </row>
    <row r="761" spans="3:66" x14ac:dyDescent="0.2">
      <c r="C761" s="1" t="str">
        <f t="shared" si="192"/>
        <v/>
      </c>
      <c r="D761" s="1" t="str">
        <f t="shared" si="193"/>
        <v/>
      </c>
      <c r="E761" s="1" t="str">
        <f t="shared" si="217"/>
        <v/>
      </c>
      <c r="F761" s="32" t="str">
        <f t="shared" si="218"/>
        <v/>
      </c>
      <c r="G761" s="1" t="str">
        <f t="shared" si="219"/>
        <v/>
      </c>
      <c r="H761" s="1" t="str">
        <f t="shared" si="220"/>
        <v/>
      </c>
      <c r="I761" s="1" t="str">
        <f t="shared" si="221"/>
        <v/>
      </c>
      <c r="J761" s="1" t="str">
        <f t="shared" si="222"/>
        <v/>
      </c>
      <c r="K761" s="1" t="str">
        <f t="shared" si="223"/>
        <v/>
      </c>
      <c r="L761" s="1" t="str">
        <f ca="1">IF(COUNTBLANK($D761),"",IF(COUNTBLANK($AG761),OFFSET(ChannelSetup!$E$4,0,$D761-1),$AG761))</f>
        <v/>
      </c>
      <c r="M761" s="1" t="str">
        <f t="shared" si="224"/>
        <v/>
      </c>
      <c r="O761" s="32">
        <f t="shared" si="211"/>
        <v>6</v>
      </c>
      <c r="P761" s="32">
        <f t="shared" si="211"/>
        <v>4</v>
      </c>
      <c r="Q761" s="32">
        <f t="shared" si="211"/>
        <v>2</v>
      </c>
      <c r="R761" s="32">
        <f t="shared" si="211"/>
        <v>2</v>
      </c>
      <c r="S761" s="32">
        <f t="shared" si="211"/>
        <v>2</v>
      </c>
      <c r="T761" s="32">
        <f t="shared" si="211"/>
        <v>2</v>
      </c>
      <c r="U761" s="32">
        <f t="shared" si="211"/>
        <v>2</v>
      </c>
      <c r="V761" s="32">
        <f t="shared" si="211"/>
        <v>4</v>
      </c>
      <c r="W761" s="32">
        <f t="shared" si="211"/>
        <v>2</v>
      </c>
      <c r="X761" s="32">
        <f t="shared" si="211"/>
        <v>2</v>
      </c>
      <c r="Y761" s="32">
        <f t="shared" si="211"/>
        <v>2</v>
      </c>
      <c r="Z761" s="32">
        <f t="shared" si="211"/>
        <v>2</v>
      </c>
      <c r="AB761" s="66"/>
      <c r="AC761" s="51"/>
      <c r="AD761" s="51"/>
      <c r="AE761" s="63"/>
      <c r="AF761" s="64"/>
      <c r="AG761" s="63"/>
      <c r="AH761" s="64"/>
      <c r="AI761" s="63"/>
      <c r="AJ761" s="64"/>
      <c r="AK761" s="62"/>
      <c r="AL761" s="62"/>
      <c r="AM761" s="51"/>
      <c r="AP761" s="39" t="str">
        <f t="shared" si="195"/>
        <v/>
      </c>
      <c r="AQ761" s="49" t="str">
        <f t="shared" si="202"/>
        <v/>
      </c>
      <c r="AR761" s="41">
        <f t="shared" ca="1" si="210"/>
        <v>256</v>
      </c>
      <c r="AS761" s="40">
        <f t="shared" ca="1" si="204"/>
        <v>1</v>
      </c>
      <c r="AT761" s="41">
        <f t="shared" ca="1" si="196"/>
        <v>0</v>
      </c>
      <c r="AU761" s="41">
        <f t="shared" ca="1" si="197"/>
        <v>0</v>
      </c>
      <c r="AV761" s="42">
        <f t="shared" ca="1" si="198"/>
        <v>1</v>
      </c>
      <c r="AW761" s="47" t="str">
        <f t="shared" si="199"/>
        <v/>
      </c>
      <c r="AX761" s="47" t="e">
        <f t="shared" si="200"/>
        <v>#VALUE!</v>
      </c>
      <c r="AY761" s="47">
        <f t="shared" si="212"/>
        <v>0</v>
      </c>
      <c r="AZ761" s="47">
        <f t="shared" si="213"/>
        <v>0</v>
      </c>
      <c r="BA761" s="47" t="e">
        <f t="shared" si="214"/>
        <v>#VALUE!</v>
      </c>
      <c r="BB761" s="47" t="e">
        <f t="shared" si="215"/>
        <v>#VALUE!</v>
      </c>
      <c r="BC761" s="47" t="e">
        <f t="shared" si="216"/>
        <v>#VALUE!</v>
      </c>
      <c r="BD761" s="47" t="e">
        <f>MATCH($AW761,NoteCommaRef!$B$4:$B$10,0)</f>
        <v>#N/A</v>
      </c>
      <c r="BE761" s="47">
        <f>MATCH($BG761,NoteCommaRef!$H$4:$H$1000,0)</f>
        <v>10</v>
      </c>
      <c r="BF761" s="47">
        <f>MATCH($BH761,NoteCommaRef!$H$4:$H$1000,0)</f>
        <v>10</v>
      </c>
      <c r="BG761" s="47">
        <f t="shared" si="205"/>
        <v>1</v>
      </c>
      <c r="BH761" s="47">
        <f t="shared" si="206"/>
        <v>1</v>
      </c>
      <c r="BI761" s="48">
        <f ca="1">IF(ISNA($BD761),1,OFFSET(NoteCommaRef!$E$3,$BD761,0))</f>
        <v>1</v>
      </c>
      <c r="BJ761" s="48">
        <f t="shared" si="207"/>
        <v>1</v>
      </c>
      <c r="BK761" s="48">
        <f t="shared" si="208"/>
        <v>1</v>
      </c>
      <c r="BL761" s="48">
        <f t="shared" si="209"/>
        <v>1</v>
      </c>
      <c r="BM761" s="48">
        <f ca="1">IF(ISNA($BE761),1,OFFSET(NoteCommaRef!$K$3,$BE761,0))</f>
        <v>1</v>
      </c>
      <c r="BN761" s="48">
        <f ca="1">IF(ISNA($BF761),1,OFFSET(NoteCommaRef!$K$3,$BF761,0))</f>
        <v>1</v>
      </c>
    </row>
    <row r="762" spans="3:66" x14ac:dyDescent="0.2">
      <c r="C762" s="1" t="str">
        <f t="shared" si="192"/>
        <v/>
      </c>
      <c r="D762" s="1" t="str">
        <f t="shared" si="193"/>
        <v/>
      </c>
      <c r="E762" s="1" t="str">
        <f t="shared" si="217"/>
        <v/>
      </c>
      <c r="F762" s="32" t="str">
        <f t="shared" si="218"/>
        <v/>
      </c>
      <c r="G762" s="1" t="str">
        <f t="shared" si="219"/>
        <v/>
      </c>
      <c r="H762" s="1" t="str">
        <f t="shared" si="220"/>
        <v/>
      </c>
      <c r="I762" s="1" t="str">
        <f t="shared" si="221"/>
        <v/>
      </c>
      <c r="J762" s="1" t="str">
        <f t="shared" si="222"/>
        <v/>
      </c>
      <c r="K762" s="1" t="str">
        <f t="shared" si="223"/>
        <v/>
      </c>
      <c r="L762" s="1" t="str">
        <f ca="1">IF(COUNTBLANK($D762),"",IF(COUNTBLANK($AG762),OFFSET(ChannelSetup!$E$4,0,$D762-1),$AG762))</f>
        <v/>
      </c>
      <c r="M762" s="1" t="str">
        <f t="shared" si="224"/>
        <v/>
      </c>
      <c r="O762" s="32">
        <f t="shared" si="211"/>
        <v>6</v>
      </c>
      <c r="P762" s="32">
        <f t="shared" si="211"/>
        <v>4</v>
      </c>
      <c r="Q762" s="32">
        <f t="shared" si="211"/>
        <v>2</v>
      </c>
      <c r="R762" s="32">
        <f t="shared" si="211"/>
        <v>2</v>
      </c>
      <c r="S762" s="32">
        <f t="shared" si="211"/>
        <v>2</v>
      </c>
      <c r="T762" s="32">
        <f t="shared" si="211"/>
        <v>2</v>
      </c>
      <c r="U762" s="32">
        <f t="shared" si="211"/>
        <v>2</v>
      </c>
      <c r="V762" s="32">
        <f t="shared" si="211"/>
        <v>4</v>
      </c>
      <c r="W762" s="32">
        <f t="shared" si="211"/>
        <v>2</v>
      </c>
      <c r="X762" s="32">
        <f t="shared" si="211"/>
        <v>2</v>
      </c>
      <c r="Y762" s="32">
        <f t="shared" si="211"/>
        <v>2</v>
      </c>
      <c r="Z762" s="32">
        <f t="shared" si="211"/>
        <v>2</v>
      </c>
      <c r="AB762" s="66"/>
      <c r="AC762" s="51"/>
      <c r="AD762" s="51"/>
      <c r="AE762" s="63"/>
      <c r="AF762" s="64"/>
      <c r="AG762" s="63"/>
      <c r="AH762" s="64"/>
      <c r="AI762" s="63"/>
      <c r="AJ762" s="64"/>
      <c r="AK762" s="62"/>
      <c r="AL762" s="62"/>
      <c r="AM762" s="51"/>
      <c r="AP762" s="39" t="str">
        <f t="shared" si="195"/>
        <v/>
      </c>
      <c r="AQ762" s="49" t="str">
        <f t="shared" si="202"/>
        <v/>
      </c>
      <c r="AR762" s="41">
        <f t="shared" ca="1" si="210"/>
        <v>256</v>
      </c>
      <c r="AS762" s="40">
        <f t="shared" ca="1" si="204"/>
        <v>1</v>
      </c>
      <c r="AT762" s="41">
        <f t="shared" ca="1" si="196"/>
        <v>0</v>
      </c>
      <c r="AU762" s="41">
        <f t="shared" ca="1" si="197"/>
        <v>0</v>
      </c>
      <c r="AV762" s="42">
        <f t="shared" ca="1" si="198"/>
        <v>1</v>
      </c>
      <c r="AW762" s="47" t="str">
        <f t="shared" si="199"/>
        <v/>
      </c>
      <c r="AX762" s="47" t="e">
        <f t="shared" si="200"/>
        <v>#VALUE!</v>
      </c>
      <c r="AY762" s="47">
        <f t="shared" si="212"/>
        <v>0</v>
      </c>
      <c r="AZ762" s="47">
        <f t="shared" si="213"/>
        <v>0</v>
      </c>
      <c r="BA762" s="47" t="e">
        <f t="shared" si="214"/>
        <v>#VALUE!</v>
      </c>
      <c r="BB762" s="47" t="e">
        <f t="shared" si="215"/>
        <v>#VALUE!</v>
      </c>
      <c r="BC762" s="47" t="e">
        <f t="shared" si="216"/>
        <v>#VALUE!</v>
      </c>
      <c r="BD762" s="47" t="e">
        <f>MATCH($AW762,NoteCommaRef!$B$4:$B$10,0)</f>
        <v>#N/A</v>
      </c>
      <c r="BE762" s="47">
        <f>MATCH($BG762,NoteCommaRef!$H$4:$H$1000,0)</f>
        <v>10</v>
      </c>
      <c r="BF762" s="47">
        <f>MATCH($BH762,NoteCommaRef!$H$4:$H$1000,0)</f>
        <v>10</v>
      </c>
      <c r="BG762" s="47">
        <f t="shared" si="205"/>
        <v>1</v>
      </c>
      <c r="BH762" s="47">
        <f t="shared" si="206"/>
        <v>1</v>
      </c>
      <c r="BI762" s="48">
        <f ca="1">IF(ISNA($BD762),1,OFFSET(NoteCommaRef!$E$3,$BD762,0))</f>
        <v>1</v>
      </c>
      <c r="BJ762" s="48">
        <f t="shared" si="207"/>
        <v>1</v>
      </c>
      <c r="BK762" s="48">
        <f t="shared" si="208"/>
        <v>1</v>
      </c>
      <c r="BL762" s="48">
        <f t="shared" si="209"/>
        <v>1</v>
      </c>
      <c r="BM762" s="48">
        <f ca="1">IF(ISNA($BE762),1,OFFSET(NoteCommaRef!$K$3,$BE762,0))</f>
        <v>1</v>
      </c>
      <c r="BN762" s="48">
        <f ca="1">IF(ISNA($BF762),1,OFFSET(NoteCommaRef!$K$3,$BF762,0))</f>
        <v>1</v>
      </c>
    </row>
    <row r="763" spans="3:66" x14ac:dyDescent="0.2">
      <c r="C763" s="1" t="str">
        <f t="shared" si="192"/>
        <v/>
      </c>
      <c r="D763" s="1" t="str">
        <f t="shared" si="193"/>
        <v/>
      </c>
      <c r="E763" s="1" t="str">
        <f t="shared" si="217"/>
        <v/>
      </c>
      <c r="F763" s="32" t="str">
        <f t="shared" si="218"/>
        <v/>
      </c>
      <c r="G763" s="1" t="str">
        <f t="shared" si="219"/>
        <v/>
      </c>
      <c r="H763" s="1" t="str">
        <f t="shared" si="220"/>
        <v/>
      </c>
      <c r="I763" s="1" t="str">
        <f t="shared" si="221"/>
        <v/>
      </c>
      <c r="J763" s="1" t="str">
        <f t="shared" si="222"/>
        <v/>
      </c>
      <c r="K763" s="1" t="str">
        <f t="shared" si="223"/>
        <v/>
      </c>
      <c r="L763" s="1" t="str">
        <f ca="1">IF(COUNTBLANK($D763),"",IF(COUNTBLANK($AG763),OFFSET(ChannelSetup!$E$4,0,$D763-1),$AG763))</f>
        <v/>
      </c>
      <c r="M763" s="1" t="str">
        <f t="shared" si="224"/>
        <v/>
      </c>
      <c r="O763" s="32">
        <f t="shared" si="211"/>
        <v>6</v>
      </c>
      <c r="P763" s="32">
        <f t="shared" si="211"/>
        <v>4</v>
      </c>
      <c r="Q763" s="32">
        <f t="shared" si="211"/>
        <v>2</v>
      </c>
      <c r="R763" s="32">
        <f t="shared" si="211"/>
        <v>2</v>
      </c>
      <c r="S763" s="32">
        <f t="shared" si="211"/>
        <v>2</v>
      </c>
      <c r="T763" s="32">
        <f t="shared" si="211"/>
        <v>2</v>
      </c>
      <c r="U763" s="32">
        <f t="shared" si="211"/>
        <v>2</v>
      </c>
      <c r="V763" s="32">
        <f t="shared" si="211"/>
        <v>4</v>
      </c>
      <c r="W763" s="32">
        <f t="shared" si="211"/>
        <v>2</v>
      </c>
      <c r="X763" s="32">
        <f t="shared" si="211"/>
        <v>2</v>
      </c>
      <c r="Y763" s="32">
        <f t="shared" si="211"/>
        <v>2</v>
      </c>
      <c r="Z763" s="32">
        <f t="shared" si="211"/>
        <v>2</v>
      </c>
      <c r="AB763" s="66"/>
      <c r="AC763" s="51"/>
      <c r="AD763" s="51"/>
      <c r="AE763" s="63"/>
      <c r="AF763" s="64"/>
      <c r="AG763" s="63"/>
      <c r="AH763" s="64"/>
      <c r="AI763" s="63"/>
      <c r="AJ763" s="64"/>
      <c r="AK763" s="62"/>
      <c r="AL763" s="62"/>
      <c r="AM763" s="51"/>
      <c r="AP763" s="39" t="str">
        <f t="shared" si="195"/>
        <v/>
      </c>
      <c r="AQ763" s="49" t="str">
        <f t="shared" si="202"/>
        <v/>
      </c>
      <c r="AR763" s="41">
        <f t="shared" ca="1" si="210"/>
        <v>256</v>
      </c>
      <c r="AS763" s="40">
        <f t="shared" ca="1" si="204"/>
        <v>1</v>
      </c>
      <c r="AT763" s="41">
        <f t="shared" ca="1" si="196"/>
        <v>0</v>
      </c>
      <c r="AU763" s="41">
        <f t="shared" ca="1" si="197"/>
        <v>0</v>
      </c>
      <c r="AV763" s="42">
        <f t="shared" ca="1" si="198"/>
        <v>1</v>
      </c>
      <c r="AW763" s="47" t="str">
        <f t="shared" si="199"/>
        <v/>
      </c>
      <c r="AX763" s="47" t="e">
        <f t="shared" si="200"/>
        <v>#VALUE!</v>
      </c>
      <c r="AY763" s="47">
        <f t="shared" si="212"/>
        <v>0</v>
      </c>
      <c r="AZ763" s="47">
        <f t="shared" si="213"/>
        <v>0</v>
      </c>
      <c r="BA763" s="47" t="e">
        <f t="shared" si="214"/>
        <v>#VALUE!</v>
      </c>
      <c r="BB763" s="47" t="e">
        <f t="shared" si="215"/>
        <v>#VALUE!</v>
      </c>
      <c r="BC763" s="47" t="e">
        <f t="shared" si="216"/>
        <v>#VALUE!</v>
      </c>
      <c r="BD763" s="47" t="e">
        <f>MATCH($AW763,NoteCommaRef!$B$4:$B$10,0)</f>
        <v>#N/A</v>
      </c>
      <c r="BE763" s="47">
        <f>MATCH($BG763,NoteCommaRef!$H$4:$H$1000,0)</f>
        <v>10</v>
      </c>
      <c r="BF763" s="47">
        <f>MATCH($BH763,NoteCommaRef!$H$4:$H$1000,0)</f>
        <v>10</v>
      </c>
      <c r="BG763" s="47">
        <f t="shared" si="205"/>
        <v>1</v>
      </c>
      <c r="BH763" s="47">
        <f t="shared" si="206"/>
        <v>1</v>
      </c>
      <c r="BI763" s="48">
        <f ca="1">IF(ISNA($BD763),1,OFFSET(NoteCommaRef!$E$3,$BD763,0))</f>
        <v>1</v>
      </c>
      <c r="BJ763" s="48">
        <f t="shared" si="207"/>
        <v>1</v>
      </c>
      <c r="BK763" s="48">
        <f t="shared" si="208"/>
        <v>1</v>
      </c>
      <c r="BL763" s="48">
        <f t="shared" si="209"/>
        <v>1</v>
      </c>
      <c r="BM763" s="48">
        <f ca="1">IF(ISNA($BE763),1,OFFSET(NoteCommaRef!$K$3,$BE763,0))</f>
        <v>1</v>
      </c>
      <c r="BN763" s="48">
        <f ca="1">IF(ISNA($BF763),1,OFFSET(NoteCommaRef!$K$3,$BF763,0))</f>
        <v>1</v>
      </c>
    </row>
    <row r="764" spans="3:66" x14ac:dyDescent="0.2">
      <c r="C764" s="1" t="str">
        <f t="shared" si="192"/>
        <v/>
      </c>
      <c r="D764" s="1" t="str">
        <f t="shared" si="193"/>
        <v/>
      </c>
      <c r="E764" s="1" t="str">
        <f t="shared" si="217"/>
        <v/>
      </c>
      <c r="F764" s="32" t="str">
        <f t="shared" si="218"/>
        <v/>
      </c>
      <c r="G764" s="1" t="str">
        <f t="shared" si="219"/>
        <v/>
      </c>
      <c r="H764" s="1" t="str">
        <f t="shared" si="220"/>
        <v/>
      </c>
      <c r="I764" s="1" t="str">
        <f t="shared" si="221"/>
        <v/>
      </c>
      <c r="J764" s="1" t="str">
        <f t="shared" si="222"/>
        <v/>
      </c>
      <c r="K764" s="1" t="str">
        <f t="shared" si="223"/>
        <v/>
      </c>
      <c r="L764" s="1" t="str">
        <f ca="1">IF(COUNTBLANK($D764),"",IF(COUNTBLANK($AG764),OFFSET(ChannelSetup!$E$4,0,$D764-1),$AG764))</f>
        <v/>
      </c>
      <c r="M764" s="1" t="str">
        <f t="shared" si="224"/>
        <v/>
      </c>
      <c r="O764" s="32">
        <f t="shared" si="211"/>
        <v>6</v>
      </c>
      <c r="P764" s="32">
        <f t="shared" si="211"/>
        <v>4</v>
      </c>
      <c r="Q764" s="32">
        <f t="shared" si="211"/>
        <v>2</v>
      </c>
      <c r="R764" s="32">
        <f t="shared" si="211"/>
        <v>2</v>
      </c>
      <c r="S764" s="32">
        <f t="shared" si="211"/>
        <v>2</v>
      </c>
      <c r="T764" s="32">
        <f t="shared" si="211"/>
        <v>2</v>
      </c>
      <c r="U764" s="32">
        <f t="shared" si="211"/>
        <v>2</v>
      </c>
      <c r="V764" s="32">
        <f t="shared" si="211"/>
        <v>4</v>
      </c>
      <c r="W764" s="32">
        <f t="shared" si="211"/>
        <v>2</v>
      </c>
      <c r="X764" s="32">
        <f t="shared" si="211"/>
        <v>2</v>
      </c>
      <c r="Y764" s="32">
        <f t="shared" si="211"/>
        <v>2</v>
      </c>
      <c r="Z764" s="32">
        <f t="shared" si="211"/>
        <v>2</v>
      </c>
      <c r="AB764" s="66"/>
      <c r="AC764" s="51"/>
      <c r="AD764" s="51"/>
      <c r="AE764" s="63"/>
      <c r="AF764" s="64"/>
      <c r="AG764" s="63"/>
      <c r="AH764" s="64"/>
      <c r="AI764" s="63"/>
      <c r="AJ764" s="64"/>
      <c r="AK764" s="62"/>
      <c r="AL764" s="62"/>
      <c r="AM764" s="51"/>
      <c r="AP764" s="39" t="str">
        <f t="shared" si="195"/>
        <v/>
      </c>
      <c r="AQ764" s="49" t="str">
        <f t="shared" si="202"/>
        <v/>
      </c>
      <c r="AR764" s="41">
        <f t="shared" ca="1" si="210"/>
        <v>256</v>
      </c>
      <c r="AS764" s="40">
        <f t="shared" ca="1" si="204"/>
        <v>1</v>
      </c>
      <c r="AT764" s="41">
        <f t="shared" ca="1" si="196"/>
        <v>0</v>
      </c>
      <c r="AU764" s="41">
        <f t="shared" ca="1" si="197"/>
        <v>0</v>
      </c>
      <c r="AV764" s="42">
        <f t="shared" ca="1" si="198"/>
        <v>1</v>
      </c>
      <c r="AW764" s="47" t="str">
        <f t="shared" si="199"/>
        <v/>
      </c>
      <c r="AX764" s="47" t="e">
        <f t="shared" si="200"/>
        <v>#VALUE!</v>
      </c>
      <c r="AY764" s="47">
        <f t="shared" si="212"/>
        <v>0</v>
      </c>
      <c r="AZ764" s="47">
        <f t="shared" si="213"/>
        <v>0</v>
      </c>
      <c r="BA764" s="47" t="e">
        <f t="shared" si="214"/>
        <v>#VALUE!</v>
      </c>
      <c r="BB764" s="47" t="e">
        <f t="shared" si="215"/>
        <v>#VALUE!</v>
      </c>
      <c r="BC764" s="47" t="e">
        <f t="shared" si="216"/>
        <v>#VALUE!</v>
      </c>
      <c r="BD764" s="47" t="e">
        <f>MATCH($AW764,NoteCommaRef!$B$4:$B$10,0)</f>
        <v>#N/A</v>
      </c>
      <c r="BE764" s="47">
        <f>MATCH($BG764,NoteCommaRef!$H$4:$H$1000,0)</f>
        <v>10</v>
      </c>
      <c r="BF764" s="47">
        <f>MATCH($BH764,NoteCommaRef!$H$4:$H$1000,0)</f>
        <v>10</v>
      </c>
      <c r="BG764" s="47">
        <f t="shared" si="205"/>
        <v>1</v>
      </c>
      <c r="BH764" s="47">
        <f t="shared" si="206"/>
        <v>1</v>
      </c>
      <c r="BI764" s="48">
        <f ca="1">IF(ISNA($BD764),1,OFFSET(NoteCommaRef!$E$3,$BD764,0))</f>
        <v>1</v>
      </c>
      <c r="BJ764" s="48">
        <f t="shared" si="207"/>
        <v>1</v>
      </c>
      <c r="BK764" s="48">
        <f t="shared" si="208"/>
        <v>1</v>
      </c>
      <c r="BL764" s="48">
        <f t="shared" si="209"/>
        <v>1</v>
      </c>
      <c r="BM764" s="48">
        <f ca="1">IF(ISNA($BE764),1,OFFSET(NoteCommaRef!$K$3,$BE764,0))</f>
        <v>1</v>
      </c>
      <c r="BN764" s="48">
        <f ca="1">IF(ISNA($BF764),1,OFFSET(NoteCommaRef!$K$3,$BF764,0))</f>
        <v>1</v>
      </c>
    </row>
    <row r="765" spans="3:66" x14ac:dyDescent="0.2">
      <c r="C765" s="1" t="str">
        <f t="shared" si="192"/>
        <v/>
      </c>
      <c r="D765" s="1" t="str">
        <f t="shared" si="193"/>
        <v/>
      </c>
      <c r="E765" s="1" t="str">
        <f t="shared" si="217"/>
        <v/>
      </c>
      <c r="F765" s="32" t="str">
        <f t="shared" si="218"/>
        <v/>
      </c>
      <c r="G765" s="1" t="str">
        <f t="shared" si="219"/>
        <v/>
      </c>
      <c r="H765" s="1" t="str">
        <f t="shared" si="220"/>
        <v/>
      </c>
      <c r="I765" s="1" t="str">
        <f t="shared" si="221"/>
        <v/>
      </c>
      <c r="J765" s="1" t="str">
        <f t="shared" si="222"/>
        <v/>
      </c>
      <c r="K765" s="1" t="str">
        <f t="shared" si="223"/>
        <v/>
      </c>
      <c r="L765" s="1" t="str">
        <f ca="1">IF(COUNTBLANK($D765),"",IF(COUNTBLANK($AG765),OFFSET(ChannelSetup!$E$4,0,$D765-1),$AG765))</f>
        <v/>
      </c>
      <c r="M765" s="1" t="str">
        <f t="shared" si="224"/>
        <v/>
      </c>
      <c r="O765" s="32">
        <f t="shared" si="211"/>
        <v>6</v>
      </c>
      <c r="P765" s="32">
        <f t="shared" si="211"/>
        <v>4</v>
      </c>
      <c r="Q765" s="32">
        <f t="shared" si="211"/>
        <v>2</v>
      </c>
      <c r="R765" s="32">
        <f t="shared" si="211"/>
        <v>2</v>
      </c>
      <c r="S765" s="32">
        <f t="shared" si="211"/>
        <v>2</v>
      </c>
      <c r="T765" s="32">
        <f t="shared" si="211"/>
        <v>2</v>
      </c>
      <c r="U765" s="32">
        <f t="shared" si="211"/>
        <v>2</v>
      </c>
      <c r="V765" s="32">
        <f t="shared" si="211"/>
        <v>4</v>
      </c>
      <c r="W765" s="32">
        <f t="shared" si="211"/>
        <v>2</v>
      </c>
      <c r="X765" s="32">
        <f t="shared" si="211"/>
        <v>2</v>
      </c>
      <c r="Y765" s="32">
        <f t="shared" si="211"/>
        <v>2</v>
      </c>
      <c r="Z765" s="32">
        <f t="shared" si="211"/>
        <v>2</v>
      </c>
      <c r="AB765" s="66"/>
      <c r="AC765" s="51"/>
      <c r="AD765" s="51"/>
      <c r="AE765" s="63"/>
      <c r="AF765" s="64"/>
      <c r="AG765" s="63"/>
      <c r="AH765" s="64"/>
      <c r="AI765" s="63"/>
      <c r="AJ765" s="64"/>
      <c r="AK765" s="62"/>
      <c r="AL765" s="62"/>
      <c r="AM765" s="51"/>
      <c r="AP765" s="39" t="str">
        <f t="shared" si="195"/>
        <v/>
      </c>
      <c r="AQ765" s="49" t="str">
        <f t="shared" si="202"/>
        <v/>
      </c>
      <c r="AR765" s="41">
        <f t="shared" ca="1" si="210"/>
        <v>256</v>
      </c>
      <c r="AS765" s="40">
        <f t="shared" ca="1" si="204"/>
        <v>1</v>
      </c>
      <c r="AT765" s="41">
        <f t="shared" ca="1" si="196"/>
        <v>0</v>
      </c>
      <c r="AU765" s="41">
        <f t="shared" ca="1" si="197"/>
        <v>0</v>
      </c>
      <c r="AV765" s="42">
        <f t="shared" ca="1" si="198"/>
        <v>1</v>
      </c>
      <c r="AW765" s="47" t="str">
        <f t="shared" si="199"/>
        <v/>
      </c>
      <c r="AX765" s="47" t="e">
        <f t="shared" si="200"/>
        <v>#VALUE!</v>
      </c>
      <c r="AY765" s="47">
        <f t="shared" si="212"/>
        <v>0</v>
      </c>
      <c r="AZ765" s="47">
        <f t="shared" si="213"/>
        <v>0</v>
      </c>
      <c r="BA765" s="47" t="e">
        <f t="shared" si="214"/>
        <v>#VALUE!</v>
      </c>
      <c r="BB765" s="47" t="e">
        <f t="shared" si="215"/>
        <v>#VALUE!</v>
      </c>
      <c r="BC765" s="47" t="e">
        <f t="shared" si="216"/>
        <v>#VALUE!</v>
      </c>
      <c r="BD765" s="47" t="e">
        <f>MATCH($AW765,NoteCommaRef!$B$4:$B$10,0)</f>
        <v>#N/A</v>
      </c>
      <c r="BE765" s="47">
        <f>MATCH($BG765,NoteCommaRef!$H$4:$H$1000,0)</f>
        <v>10</v>
      </c>
      <c r="BF765" s="47">
        <f>MATCH($BH765,NoteCommaRef!$H$4:$H$1000,0)</f>
        <v>10</v>
      </c>
      <c r="BG765" s="47">
        <f t="shared" si="205"/>
        <v>1</v>
      </c>
      <c r="BH765" s="47">
        <f t="shared" si="206"/>
        <v>1</v>
      </c>
      <c r="BI765" s="48">
        <f ca="1">IF(ISNA($BD765),1,OFFSET(NoteCommaRef!$E$3,$BD765,0))</f>
        <v>1</v>
      </c>
      <c r="BJ765" s="48">
        <f t="shared" si="207"/>
        <v>1</v>
      </c>
      <c r="BK765" s="48">
        <f t="shared" si="208"/>
        <v>1</v>
      </c>
      <c r="BL765" s="48">
        <f t="shared" si="209"/>
        <v>1</v>
      </c>
      <c r="BM765" s="48">
        <f ca="1">IF(ISNA($BE765),1,OFFSET(NoteCommaRef!$K$3,$BE765,0))</f>
        <v>1</v>
      </c>
      <c r="BN765" s="48">
        <f ca="1">IF(ISNA($BF765),1,OFFSET(NoteCommaRef!$K$3,$BF765,0))</f>
        <v>1</v>
      </c>
    </row>
    <row r="766" spans="3:66" x14ac:dyDescent="0.2">
      <c r="C766" s="1" t="str">
        <f t="shared" si="192"/>
        <v/>
      </c>
      <c r="D766" s="1" t="str">
        <f t="shared" si="193"/>
        <v/>
      </c>
      <c r="E766" s="1" t="str">
        <f t="shared" si="217"/>
        <v/>
      </c>
      <c r="F766" s="32" t="str">
        <f t="shared" si="218"/>
        <v/>
      </c>
      <c r="G766" s="1" t="str">
        <f t="shared" si="219"/>
        <v/>
      </c>
      <c r="H766" s="1" t="str">
        <f t="shared" si="220"/>
        <v/>
      </c>
      <c r="I766" s="1" t="str">
        <f t="shared" si="221"/>
        <v/>
      </c>
      <c r="J766" s="1" t="str">
        <f t="shared" si="222"/>
        <v/>
      </c>
      <c r="K766" s="1" t="str">
        <f t="shared" si="223"/>
        <v/>
      </c>
      <c r="L766" s="1" t="str">
        <f ca="1">IF(COUNTBLANK($D766),"",IF(COUNTBLANK($AG766),OFFSET(ChannelSetup!$E$4,0,$D766-1),$AG766))</f>
        <v/>
      </c>
      <c r="M766" s="1" t="str">
        <f t="shared" si="224"/>
        <v/>
      </c>
      <c r="O766" s="32">
        <f t="shared" si="211"/>
        <v>6</v>
      </c>
      <c r="P766" s="32">
        <f t="shared" si="211"/>
        <v>4</v>
      </c>
      <c r="Q766" s="32">
        <f t="shared" si="211"/>
        <v>2</v>
      </c>
      <c r="R766" s="32">
        <f t="shared" si="211"/>
        <v>2</v>
      </c>
      <c r="S766" s="32">
        <f t="shared" si="211"/>
        <v>2</v>
      </c>
      <c r="T766" s="32">
        <f t="shared" si="211"/>
        <v>2</v>
      </c>
      <c r="U766" s="32">
        <f t="shared" si="211"/>
        <v>2</v>
      </c>
      <c r="V766" s="32">
        <f t="shared" si="211"/>
        <v>4</v>
      </c>
      <c r="W766" s="32">
        <f t="shared" si="211"/>
        <v>2</v>
      </c>
      <c r="X766" s="32">
        <f t="shared" si="211"/>
        <v>2</v>
      </c>
      <c r="Y766" s="32">
        <f t="shared" si="211"/>
        <v>2</v>
      </c>
      <c r="Z766" s="32">
        <f t="shared" si="211"/>
        <v>2</v>
      </c>
      <c r="AB766" s="66"/>
      <c r="AC766" s="51"/>
      <c r="AD766" s="51"/>
      <c r="AE766" s="63"/>
      <c r="AF766" s="64"/>
      <c r="AG766" s="63"/>
      <c r="AH766" s="64"/>
      <c r="AI766" s="63"/>
      <c r="AJ766" s="64"/>
      <c r="AK766" s="62"/>
      <c r="AL766" s="62"/>
      <c r="AM766" s="51"/>
      <c r="AP766" s="39" t="str">
        <f t="shared" si="195"/>
        <v/>
      </c>
      <c r="AQ766" s="49" t="str">
        <f t="shared" si="202"/>
        <v/>
      </c>
      <c r="AR766" s="41">
        <f t="shared" ca="1" si="210"/>
        <v>256</v>
      </c>
      <c r="AS766" s="40">
        <f t="shared" ca="1" si="204"/>
        <v>1</v>
      </c>
      <c r="AT766" s="41">
        <f t="shared" ca="1" si="196"/>
        <v>0</v>
      </c>
      <c r="AU766" s="41">
        <f t="shared" ca="1" si="197"/>
        <v>0</v>
      </c>
      <c r="AV766" s="42">
        <f t="shared" ca="1" si="198"/>
        <v>1</v>
      </c>
      <c r="AW766" s="47" t="str">
        <f t="shared" si="199"/>
        <v/>
      </c>
      <c r="AX766" s="47" t="e">
        <f t="shared" si="200"/>
        <v>#VALUE!</v>
      </c>
      <c r="AY766" s="47">
        <f t="shared" si="212"/>
        <v>0</v>
      </c>
      <c r="AZ766" s="47">
        <f t="shared" si="213"/>
        <v>0</v>
      </c>
      <c r="BA766" s="47" t="e">
        <f t="shared" si="214"/>
        <v>#VALUE!</v>
      </c>
      <c r="BB766" s="47" t="e">
        <f t="shared" si="215"/>
        <v>#VALUE!</v>
      </c>
      <c r="BC766" s="47" t="e">
        <f t="shared" si="216"/>
        <v>#VALUE!</v>
      </c>
      <c r="BD766" s="47" t="e">
        <f>MATCH($AW766,NoteCommaRef!$B$4:$B$10,0)</f>
        <v>#N/A</v>
      </c>
      <c r="BE766" s="47">
        <f>MATCH($BG766,NoteCommaRef!$H$4:$H$1000,0)</f>
        <v>10</v>
      </c>
      <c r="BF766" s="47">
        <f>MATCH($BH766,NoteCommaRef!$H$4:$H$1000,0)</f>
        <v>10</v>
      </c>
      <c r="BG766" s="47">
        <f t="shared" si="205"/>
        <v>1</v>
      </c>
      <c r="BH766" s="47">
        <f t="shared" si="206"/>
        <v>1</v>
      </c>
      <c r="BI766" s="48">
        <f ca="1">IF(ISNA($BD766),1,OFFSET(NoteCommaRef!$E$3,$BD766,0))</f>
        <v>1</v>
      </c>
      <c r="BJ766" s="48">
        <f t="shared" si="207"/>
        <v>1</v>
      </c>
      <c r="BK766" s="48">
        <f t="shared" si="208"/>
        <v>1</v>
      </c>
      <c r="BL766" s="48">
        <f t="shared" si="209"/>
        <v>1</v>
      </c>
      <c r="BM766" s="48">
        <f ca="1">IF(ISNA($BE766),1,OFFSET(NoteCommaRef!$K$3,$BE766,0))</f>
        <v>1</v>
      </c>
      <c r="BN766" s="48">
        <f ca="1">IF(ISNA($BF766),1,OFFSET(NoteCommaRef!$K$3,$BF766,0))</f>
        <v>1</v>
      </c>
    </row>
    <row r="767" spans="3:66" x14ac:dyDescent="0.2">
      <c r="C767" s="1" t="str">
        <f t="shared" ref="C767:C830" si="225">IF(COUNTBLANK($AM767),"",$AM767)</f>
        <v/>
      </c>
      <c r="D767" s="1" t="str">
        <f t="shared" ref="D767:D830" si="226">IF(COUNTBLANK($AC767),"",$AC767)</f>
        <v/>
      </c>
      <c r="E767" s="1" t="str">
        <f t="shared" si="217"/>
        <v/>
      </c>
      <c r="F767" s="32" t="str">
        <f t="shared" si="218"/>
        <v/>
      </c>
      <c r="G767" s="1" t="str">
        <f t="shared" si="219"/>
        <v/>
      </c>
      <c r="H767" s="1" t="str">
        <f t="shared" si="220"/>
        <v/>
      </c>
      <c r="I767" s="1" t="str">
        <f t="shared" si="221"/>
        <v/>
      </c>
      <c r="J767" s="1" t="str">
        <f t="shared" si="222"/>
        <v/>
      </c>
      <c r="K767" s="1" t="str">
        <f t="shared" si="223"/>
        <v/>
      </c>
      <c r="L767" s="1" t="str">
        <f ca="1">IF(COUNTBLANK($D767),"",IF(COUNTBLANK($AG767),OFFSET(ChannelSetup!$E$4,0,$D767-1),$AG767))</f>
        <v/>
      </c>
      <c r="M767" s="1" t="str">
        <f t="shared" si="224"/>
        <v/>
      </c>
      <c r="O767" s="32">
        <f t="shared" si="211"/>
        <v>6</v>
      </c>
      <c r="P767" s="32">
        <f t="shared" si="211"/>
        <v>4</v>
      </c>
      <c r="Q767" s="32">
        <f t="shared" si="211"/>
        <v>2</v>
      </c>
      <c r="R767" s="32">
        <f t="shared" si="211"/>
        <v>2</v>
      </c>
      <c r="S767" s="32">
        <f t="shared" si="211"/>
        <v>2</v>
      </c>
      <c r="T767" s="32">
        <f t="shared" si="211"/>
        <v>2</v>
      </c>
      <c r="U767" s="32">
        <f t="shared" si="211"/>
        <v>2</v>
      </c>
      <c r="V767" s="32">
        <f t="shared" si="211"/>
        <v>4</v>
      </c>
      <c r="W767" s="32">
        <f t="shared" si="211"/>
        <v>2</v>
      </c>
      <c r="X767" s="32">
        <f t="shared" si="211"/>
        <v>2</v>
      </c>
      <c r="Y767" s="32">
        <f t="shared" si="211"/>
        <v>2</v>
      </c>
      <c r="Z767" s="32">
        <f t="shared" si="211"/>
        <v>2</v>
      </c>
      <c r="AB767" s="66"/>
      <c r="AC767" s="51"/>
      <c r="AD767" s="51"/>
      <c r="AE767" s="63"/>
      <c r="AF767" s="64"/>
      <c r="AG767" s="63"/>
      <c r="AH767" s="64"/>
      <c r="AI767" s="63"/>
      <c r="AJ767" s="64"/>
      <c r="AK767" s="62"/>
      <c r="AL767" s="62"/>
      <c r="AM767" s="51"/>
      <c r="AP767" s="39" t="str">
        <f t="shared" si="195"/>
        <v/>
      </c>
      <c r="AQ767" s="49" t="str">
        <f t="shared" si="202"/>
        <v/>
      </c>
      <c r="AR767" s="41">
        <f t="shared" ca="1" si="210"/>
        <v>256</v>
      </c>
      <c r="AS767" s="40">
        <f t="shared" ca="1" si="204"/>
        <v>1</v>
      </c>
      <c r="AT767" s="41">
        <f t="shared" ca="1" si="196"/>
        <v>0</v>
      </c>
      <c r="AU767" s="41">
        <f t="shared" ca="1" si="197"/>
        <v>0</v>
      </c>
      <c r="AV767" s="42">
        <f t="shared" ca="1" si="198"/>
        <v>1</v>
      </c>
      <c r="AW767" s="47" t="str">
        <f t="shared" si="199"/>
        <v/>
      </c>
      <c r="AX767" s="47" t="e">
        <f t="shared" si="200"/>
        <v>#VALUE!</v>
      </c>
      <c r="AY767" s="47">
        <f t="shared" si="212"/>
        <v>0</v>
      </c>
      <c r="AZ767" s="47">
        <f t="shared" si="213"/>
        <v>0</v>
      </c>
      <c r="BA767" s="47" t="e">
        <f t="shared" si="214"/>
        <v>#VALUE!</v>
      </c>
      <c r="BB767" s="47" t="e">
        <f t="shared" si="215"/>
        <v>#VALUE!</v>
      </c>
      <c r="BC767" s="47" t="e">
        <f t="shared" si="216"/>
        <v>#VALUE!</v>
      </c>
      <c r="BD767" s="47" t="e">
        <f>MATCH($AW767,NoteCommaRef!$B$4:$B$10,0)</f>
        <v>#N/A</v>
      </c>
      <c r="BE767" s="47">
        <f>MATCH($BG767,NoteCommaRef!$H$4:$H$1000,0)</f>
        <v>10</v>
      </c>
      <c r="BF767" s="47">
        <f>MATCH($BH767,NoteCommaRef!$H$4:$H$1000,0)</f>
        <v>10</v>
      </c>
      <c r="BG767" s="47">
        <f t="shared" si="205"/>
        <v>1</v>
      </c>
      <c r="BH767" s="47">
        <f t="shared" si="206"/>
        <v>1</v>
      </c>
      <c r="BI767" s="48">
        <f ca="1">IF(ISNA($BD767),1,OFFSET(NoteCommaRef!$E$3,$BD767,0))</f>
        <v>1</v>
      </c>
      <c r="BJ767" s="48">
        <f t="shared" si="207"/>
        <v>1</v>
      </c>
      <c r="BK767" s="48">
        <f t="shared" si="208"/>
        <v>1</v>
      </c>
      <c r="BL767" s="48">
        <f t="shared" si="209"/>
        <v>1</v>
      </c>
      <c r="BM767" s="48">
        <f ca="1">IF(ISNA($BE767),1,OFFSET(NoteCommaRef!$K$3,$BE767,0))</f>
        <v>1</v>
      </c>
      <c r="BN767" s="48">
        <f ca="1">IF(ISNA($BF767),1,OFFSET(NoteCommaRef!$K$3,$BF767,0))</f>
        <v>1</v>
      </c>
    </row>
    <row r="768" spans="3:66" x14ac:dyDescent="0.2">
      <c r="C768" s="1" t="str">
        <f t="shared" si="225"/>
        <v/>
      </c>
      <c r="D768" s="1" t="str">
        <f t="shared" si="226"/>
        <v/>
      </c>
      <c r="E768" s="1" t="str">
        <f t="shared" si="217"/>
        <v/>
      </c>
      <c r="F768" s="32" t="str">
        <f t="shared" si="218"/>
        <v/>
      </c>
      <c r="G768" s="1" t="str">
        <f t="shared" si="219"/>
        <v/>
      </c>
      <c r="H768" s="1" t="str">
        <f t="shared" si="220"/>
        <v/>
      </c>
      <c r="I768" s="1" t="str">
        <f t="shared" si="221"/>
        <v/>
      </c>
      <c r="J768" s="1" t="str">
        <f t="shared" si="222"/>
        <v/>
      </c>
      <c r="K768" s="1" t="str">
        <f t="shared" si="223"/>
        <v/>
      </c>
      <c r="L768" s="1" t="str">
        <f ca="1">IF(COUNTBLANK($D768),"",IF(COUNTBLANK($AG768),OFFSET(ChannelSetup!$E$4,0,$D768-1),$AG768))</f>
        <v/>
      </c>
      <c r="M768" s="1" t="str">
        <f t="shared" si="224"/>
        <v/>
      </c>
      <c r="O768" s="32">
        <f t="shared" si="211"/>
        <v>6</v>
      </c>
      <c r="P768" s="32">
        <f t="shared" si="211"/>
        <v>4</v>
      </c>
      <c r="Q768" s="32">
        <f t="shared" si="211"/>
        <v>2</v>
      </c>
      <c r="R768" s="32">
        <f t="shared" si="211"/>
        <v>2</v>
      </c>
      <c r="S768" s="32">
        <f t="shared" si="211"/>
        <v>2</v>
      </c>
      <c r="T768" s="32">
        <f t="shared" si="211"/>
        <v>2</v>
      </c>
      <c r="U768" s="32">
        <f t="shared" si="211"/>
        <v>2</v>
      </c>
      <c r="V768" s="32">
        <f t="shared" si="211"/>
        <v>4</v>
      </c>
      <c r="W768" s="32">
        <f t="shared" si="211"/>
        <v>2</v>
      </c>
      <c r="X768" s="32">
        <f t="shared" si="211"/>
        <v>2</v>
      </c>
      <c r="Y768" s="32">
        <f t="shared" si="211"/>
        <v>2</v>
      </c>
      <c r="Z768" s="32">
        <f t="shared" si="211"/>
        <v>2</v>
      </c>
      <c r="AB768" s="66"/>
      <c r="AC768" s="51"/>
      <c r="AD768" s="51"/>
      <c r="AE768" s="63"/>
      <c r="AF768" s="64"/>
      <c r="AG768" s="63"/>
      <c r="AH768" s="64"/>
      <c r="AI768" s="63"/>
      <c r="AJ768" s="64"/>
      <c r="AK768" s="62"/>
      <c r="AL768" s="62"/>
      <c r="AM768" s="51"/>
      <c r="AP768" s="39" t="str">
        <f t="shared" si="195"/>
        <v/>
      </c>
      <c r="AQ768" s="49" t="str">
        <f t="shared" si="202"/>
        <v/>
      </c>
      <c r="AR768" s="41">
        <f t="shared" ca="1" si="210"/>
        <v>256</v>
      </c>
      <c r="AS768" s="40">
        <f t="shared" ca="1" si="204"/>
        <v>1</v>
      </c>
      <c r="AT768" s="41">
        <f t="shared" ca="1" si="196"/>
        <v>0</v>
      </c>
      <c r="AU768" s="41">
        <f t="shared" ca="1" si="197"/>
        <v>0</v>
      </c>
      <c r="AV768" s="42">
        <f t="shared" ca="1" si="198"/>
        <v>1</v>
      </c>
      <c r="AW768" s="47" t="str">
        <f t="shared" si="199"/>
        <v/>
      </c>
      <c r="AX768" s="47" t="e">
        <f t="shared" si="200"/>
        <v>#VALUE!</v>
      </c>
      <c r="AY768" s="47">
        <f t="shared" si="212"/>
        <v>0</v>
      </c>
      <c r="AZ768" s="47">
        <f t="shared" si="213"/>
        <v>0</v>
      </c>
      <c r="BA768" s="47" t="e">
        <f t="shared" si="214"/>
        <v>#VALUE!</v>
      </c>
      <c r="BB768" s="47" t="e">
        <f t="shared" si="215"/>
        <v>#VALUE!</v>
      </c>
      <c r="BC768" s="47" t="e">
        <f t="shared" si="216"/>
        <v>#VALUE!</v>
      </c>
      <c r="BD768" s="47" t="e">
        <f>MATCH($AW768,NoteCommaRef!$B$4:$B$10,0)</f>
        <v>#N/A</v>
      </c>
      <c r="BE768" s="47">
        <f>MATCH($BG768,NoteCommaRef!$H$4:$H$1000,0)</f>
        <v>10</v>
      </c>
      <c r="BF768" s="47">
        <f>MATCH($BH768,NoteCommaRef!$H$4:$H$1000,0)</f>
        <v>10</v>
      </c>
      <c r="BG768" s="47">
        <f t="shared" si="205"/>
        <v>1</v>
      </c>
      <c r="BH768" s="47">
        <f t="shared" si="206"/>
        <v>1</v>
      </c>
      <c r="BI768" s="48">
        <f ca="1">IF(ISNA($BD768),1,OFFSET(NoteCommaRef!$E$3,$BD768,0))</f>
        <v>1</v>
      </c>
      <c r="BJ768" s="48">
        <f t="shared" si="207"/>
        <v>1</v>
      </c>
      <c r="BK768" s="48">
        <f t="shared" si="208"/>
        <v>1</v>
      </c>
      <c r="BL768" s="48">
        <f t="shared" si="209"/>
        <v>1</v>
      </c>
      <c r="BM768" s="48">
        <f ca="1">IF(ISNA($BE768),1,OFFSET(NoteCommaRef!$K$3,$BE768,0))</f>
        <v>1</v>
      </c>
      <c r="BN768" s="48">
        <f ca="1">IF(ISNA($BF768),1,OFFSET(NoteCommaRef!$K$3,$BF768,0))</f>
        <v>1</v>
      </c>
    </row>
    <row r="769" spans="3:66" x14ac:dyDescent="0.2">
      <c r="C769" s="1" t="str">
        <f t="shared" si="225"/>
        <v/>
      </c>
      <c r="D769" s="1" t="str">
        <f t="shared" si="226"/>
        <v/>
      </c>
      <c r="E769" s="1" t="str">
        <f t="shared" si="217"/>
        <v/>
      </c>
      <c r="F769" s="32" t="str">
        <f t="shared" si="218"/>
        <v/>
      </c>
      <c r="G769" s="1" t="str">
        <f t="shared" si="219"/>
        <v/>
      </c>
      <c r="H769" s="1" t="str">
        <f t="shared" si="220"/>
        <v/>
      </c>
      <c r="I769" s="1" t="str">
        <f t="shared" si="221"/>
        <v/>
      </c>
      <c r="J769" s="1" t="str">
        <f t="shared" si="222"/>
        <v/>
      </c>
      <c r="K769" s="1" t="str">
        <f t="shared" si="223"/>
        <v/>
      </c>
      <c r="L769" s="1" t="str">
        <f ca="1">IF(COUNTBLANK($D769),"",IF(COUNTBLANK($AG769),OFFSET(ChannelSetup!$E$4,0,$D769-1),$AG769))</f>
        <v/>
      </c>
      <c r="M769" s="1" t="str">
        <f t="shared" si="224"/>
        <v/>
      </c>
      <c r="O769" s="32">
        <f t="shared" si="211"/>
        <v>6</v>
      </c>
      <c r="P769" s="32">
        <f t="shared" si="211"/>
        <v>4</v>
      </c>
      <c r="Q769" s="32">
        <f t="shared" si="211"/>
        <v>2</v>
      </c>
      <c r="R769" s="32">
        <f t="shared" si="211"/>
        <v>2</v>
      </c>
      <c r="S769" s="32">
        <f t="shared" si="211"/>
        <v>2</v>
      </c>
      <c r="T769" s="32">
        <f t="shared" si="211"/>
        <v>2</v>
      </c>
      <c r="U769" s="32">
        <f t="shared" si="211"/>
        <v>2</v>
      </c>
      <c r="V769" s="32">
        <f t="shared" si="211"/>
        <v>4</v>
      </c>
      <c r="W769" s="32">
        <f t="shared" si="211"/>
        <v>2</v>
      </c>
      <c r="X769" s="32">
        <f t="shared" si="211"/>
        <v>2</v>
      </c>
      <c r="Y769" s="32">
        <f t="shared" si="211"/>
        <v>2</v>
      </c>
      <c r="Z769" s="32">
        <f t="shared" si="211"/>
        <v>2</v>
      </c>
      <c r="AB769" s="66"/>
      <c r="AC769" s="51"/>
      <c r="AD769" s="51"/>
      <c r="AE769" s="63"/>
      <c r="AF769" s="64"/>
      <c r="AG769" s="63"/>
      <c r="AH769" s="64"/>
      <c r="AI769" s="63"/>
      <c r="AJ769" s="64"/>
      <c r="AK769" s="62"/>
      <c r="AL769" s="62"/>
      <c r="AM769" s="51"/>
      <c r="AP769" s="39" t="str">
        <f t="shared" si="195"/>
        <v/>
      </c>
      <c r="AQ769" s="49" t="str">
        <f t="shared" si="202"/>
        <v/>
      </c>
      <c r="AR769" s="41">
        <f t="shared" ca="1" si="210"/>
        <v>256</v>
      </c>
      <c r="AS769" s="40">
        <f t="shared" ca="1" si="204"/>
        <v>1</v>
      </c>
      <c r="AT769" s="41">
        <f t="shared" ca="1" si="196"/>
        <v>0</v>
      </c>
      <c r="AU769" s="41">
        <f t="shared" ca="1" si="197"/>
        <v>0</v>
      </c>
      <c r="AV769" s="42">
        <f t="shared" ca="1" si="198"/>
        <v>1</v>
      </c>
      <c r="AW769" s="47" t="str">
        <f t="shared" si="199"/>
        <v/>
      </c>
      <c r="AX769" s="47" t="e">
        <f t="shared" si="200"/>
        <v>#VALUE!</v>
      </c>
      <c r="AY769" s="47">
        <f t="shared" si="212"/>
        <v>0</v>
      </c>
      <c r="AZ769" s="47">
        <f t="shared" si="213"/>
        <v>0</v>
      </c>
      <c r="BA769" s="47" t="e">
        <f t="shared" si="214"/>
        <v>#VALUE!</v>
      </c>
      <c r="BB769" s="47" t="e">
        <f t="shared" si="215"/>
        <v>#VALUE!</v>
      </c>
      <c r="BC769" s="47" t="e">
        <f t="shared" si="216"/>
        <v>#VALUE!</v>
      </c>
      <c r="BD769" s="47" t="e">
        <f>MATCH($AW769,NoteCommaRef!$B$4:$B$10,0)</f>
        <v>#N/A</v>
      </c>
      <c r="BE769" s="47">
        <f>MATCH($BG769,NoteCommaRef!$H$4:$H$1000,0)</f>
        <v>10</v>
      </c>
      <c r="BF769" s="47">
        <f>MATCH($BH769,NoteCommaRef!$H$4:$H$1000,0)</f>
        <v>10</v>
      </c>
      <c r="BG769" s="47">
        <f t="shared" si="205"/>
        <v>1</v>
      </c>
      <c r="BH769" s="47">
        <f t="shared" si="206"/>
        <v>1</v>
      </c>
      <c r="BI769" s="48">
        <f ca="1">IF(ISNA($BD769),1,OFFSET(NoteCommaRef!$E$3,$BD769,0))</f>
        <v>1</v>
      </c>
      <c r="BJ769" s="48">
        <f t="shared" si="207"/>
        <v>1</v>
      </c>
      <c r="BK769" s="48">
        <f t="shared" si="208"/>
        <v>1</v>
      </c>
      <c r="BL769" s="48">
        <f t="shared" si="209"/>
        <v>1</v>
      </c>
      <c r="BM769" s="48">
        <f ca="1">IF(ISNA($BE769),1,OFFSET(NoteCommaRef!$K$3,$BE769,0))</f>
        <v>1</v>
      </c>
      <c r="BN769" s="48">
        <f ca="1">IF(ISNA($BF769),1,OFFSET(NoteCommaRef!$K$3,$BF769,0))</f>
        <v>1</v>
      </c>
    </row>
    <row r="770" spans="3:66" x14ac:dyDescent="0.2">
      <c r="C770" s="1" t="str">
        <f t="shared" si="225"/>
        <v/>
      </c>
      <c r="D770" s="1" t="str">
        <f t="shared" si="226"/>
        <v/>
      </c>
      <c r="E770" s="1" t="str">
        <f t="shared" si="217"/>
        <v/>
      </c>
      <c r="F770" s="32" t="str">
        <f t="shared" si="218"/>
        <v/>
      </c>
      <c r="G770" s="1" t="str">
        <f t="shared" si="219"/>
        <v/>
      </c>
      <c r="H770" s="1" t="str">
        <f t="shared" si="220"/>
        <v/>
      </c>
      <c r="I770" s="1" t="str">
        <f t="shared" si="221"/>
        <v/>
      </c>
      <c r="J770" s="1" t="str">
        <f t="shared" si="222"/>
        <v/>
      </c>
      <c r="K770" s="1" t="str">
        <f t="shared" si="223"/>
        <v/>
      </c>
      <c r="L770" s="1" t="str">
        <f ca="1">IF(COUNTBLANK($D770),"",IF(COUNTBLANK($AG770),OFFSET(ChannelSetup!$E$4,0,$D770-1),$AG770))</f>
        <v/>
      </c>
      <c r="M770" s="1" t="str">
        <f t="shared" si="224"/>
        <v/>
      </c>
      <c r="O770" s="32">
        <f t="shared" si="211"/>
        <v>6</v>
      </c>
      <c r="P770" s="32">
        <f t="shared" si="211"/>
        <v>4</v>
      </c>
      <c r="Q770" s="32">
        <f t="shared" si="211"/>
        <v>2</v>
      </c>
      <c r="R770" s="32">
        <f t="shared" si="211"/>
        <v>2</v>
      </c>
      <c r="S770" s="32">
        <f t="shared" si="211"/>
        <v>2</v>
      </c>
      <c r="T770" s="32">
        <f t="shared" si="211"/>
        <v>2</v>
      </c>
      <c r="U770" s="32">
        <f t="shared" si="211"/>
        <v>2</v>
      </c>
      <c r="V770" s="32">
        <f t="shared" si="211"/>
        <v>4</v>
      </c>
      <c r="W770" s="32">
        <f t="shared" si="211"/>
        <v>2</v>
      </c>
      <c r="X770" s="32">
        <f t="shared" si="211"/>
        <v>2</v>
      </c>
      <c r="Y770" s="32">
        <f t="shared" si="211"/>
        <v>2</v>
      </c>
      <c r="Z770" s="32">
        <f t="shared" si="211"/>
        <v>2</v>
      </c>
      <c r="AB770" s="66"/>
      <c r="AC770" s="51"/>
      <c r="AD770" s="51"/>
      <c r="AE770" s="63"/>
      <c r="AF770" s="64"/>
      <c r="AG770" s="63"/>
      <c r="AH770" s="64"/>
      <c r="AI770" s="63"/>
      <c r="AJ770" s="64"/>
      <c r="AK770" s="62"/>
      <c r="AL770" s="62"/>
      <c r="AM770" s="51"/>
      <c r="AP770" s="39" t="str">
        <f t="shared" si="195"/>
        <v/>
      </c>
      <c r="AQ770" s="49" t="str">
        <f t="shared" si="202"/>
        <v/>
      </c>
      <c r="AR770" s="41">
        <f t="shared" ca="1" si="210"/>
        <v>256</v>
      </c>
      <c r="AS770" s="40">
        <f t="shared" ca="1" si="204"/>
        <v>1</v>
      </c>
      <c r="AT770" s="41">
        <f t="shared" ca="1" si="196"/>
        <v>0</v>
      </c>
      <c r="AU770" s="41">
        <f t="shared" ca="1" si="197"/>
        <v>0</v>
      </c>
      <c r="AV770" s="42">
        <f t="shared" ca="1" si="198"/>
        <v>1</v>
      </c>
      <c r="AW770" s="47" t="str">
        <f t="shared" si="199"/>
        <v/>
      </c>
      <c r="AX770" s="47" t="e">
        <f t="shared" si="200"/>
        <v>#VALUE!</v>
      </c>
      <c r="AY770" s="47">
        <f t="shared" si="212"/>
        <v>0</v>
      </c>
      <c r="AZ770" s="47">
        <f t="shared" si="213"/>
        <v>0</v>
      </c>
      <c r="BA770" s="47" t="e">
        <f t="shared" si="214"/>
        <v>#VALUE!</v>
      </c>
      <c r="BB770" s="47" t="e">
        <f t="shared" si="215"/>
        <v>#VALUE!</v>
      </c>
      <c r="BC770" s="47" t="e">
        <f t="shared" si="216"/>
        <v>#VALUE!</v>
      </c>
      <c r="BD770" s="47" t="e">
        <f>MATCH($AW770,NoteCommaRef!$B$4:$B$10,0)</f>
        <v>#N/A</v>
      </c>
      <c r="BE770" s="47">
        <f>MATCH($BG770,NoteCommaRef!$H$4:$H$1000,0)</f>
        <v>10</v>
      </c>
      <c r="BF770" s="47">
        <f>MATCH($BH770,NoteCommaRef!$H$4:$H$1000,0)</f>
        <v>10</v>
      </c>
      <c r="BG770" s="47">
        <f t="shared" si="205"/>
        <v>1</v>
      </c>
      <c r="BH770" s="47">
        <f t="shared" si="206"/>
        <v>1</v>
      </c>
      <c r="BI770" s="48">
        <f ca="1">IF(ISNA($BD770),1,OFFSET(NoteCommaRef!$E$3,$BD770,0))</f>
        <v>1</v>
      </c>
      <c r="BJ770" s="48">
        <f t="shared" si="207"/>
        <v>1</v>
      </c>
      <c r="BK770" s="48">
        <f t="shared" si="208"/>
        <v>1</v>
      </c>
      <c r="BL770" s="48">
        <f t="shared" si="209"/>
        <v>1</v>
      </c>
      <c r="BM770" s="48">
        <f ca="1">IF(ISNA($BE770),1,OFFSET(NoteCommaRef!$K$3,$BE770,0))</f>
        <v>1</v>
      </c>
      <c r="BN770" s="48">
        <f ca="1">IF(ISNA($BF770),1,OFFSET(NoteCommaRef!$K$3,$BF770,0))</f>
        <v>1</v>
      </c>
    </row>
    <row r="771" spans="3:66" x14ac:dyDescent="0.2">
      <c r="C771" s="1" t="str">
        <f t="shared" si="225"/>
        <v/>
      </c>
      <c r="D771" s="1" t="str">
        <f t="shared" si="226"/>
        <v/>
      </c>
      <c r="E771" s="1" t="str">
        <f t="shared" si="217"/>
        <v/>
      </c>
      <c r="F771" s="32" t="str">
        <f t="shared" si="218"/>
        <v/>
      </c>
      <c r="G771" s="1" t="str">
        <f t="shared" si="219"/>
        <v/>
      </c>
      <c r="H771" s="1" t="str">
        <f t="shared" si="220"/>
        <v/>
      </c>
      <c r="I771" s="1" t="str">
        <f t="shared" si="221"/>
        <v/>
      </c>
      <c r="J771" s="1" t="str">
        <f t="shared" si="222"/>
        <v/>
      </c>
      <c r="K771" s="1" t="str">
        <f t="shared" si="223"/>
        <v/>
      </c>
      <c r="L771" s="1" t="str">
        <f ca="1">IF(COUNTBLANK($D771),"",IF(COUNTBLANK($AG771),OFFSET(ChannelSetup!$E$4,0,$D771-1),$AG771))</f>
        <v/>
      </c>
      <c r="M771" s="1" t="str">
        <f t="shared" si="224"/>
        <v/>
      </c>
      <c r="O771" s="32">
        <f t="shared" ref="O771:Z786" si="227">O770+IF($D771=O$3,IF(COUNTBLANK($E771),0,$E771/$AD$2),0)</f>
        <v>6</v>
      </c>
      <c r="P771" s="32">
        <f t="shared" si="227"/>
        <v>4</v>
      </c>
      <c r="Q771" s="32">
        <f t="shared" si="227"/>
        <v>2</v>
      </c>
      <c r="R771" s="32">
        <f t="shared" si="227"/>
        <v>2</v>
      </c>
      <c r="S771" s="32">
        <f t="shared" si="227"/>
        <v>2</v>
      </c>
      <c r="T771" s="32">
        <f t="shared" si="227"/>
        <v>2</v>
      </c>
      <c r="U771" s="32">
        <f t="shared" si="227"/>
        <v>2</v>
      </c>
      <c r="V771" s="32">
        <f t="shared" si="227"/>
        <v>4</v>
      </c>
      <c r="W771" s="32">
        <f t="shared" si="227"/>
        <v>2</v>
      </c>
      <c r="X771" s="32">
        <f t="shared" si="227"/>
        <v>2</v>
      </c>
      <c r="Y771" s="32">
        <f t="shared" si="227"/>
        <v>2</v>
      </c>
      <c r="Z771" s="32">
        <f t="shared" si="227"/>
        <v>2</v>
      </c>
      <c r="AB771" s="66"/>
      <c r="AC771" s="51"/>
      <c r="AD771" s="51"/>
      <c r="AE771" s="63"/>
      <c r="AF771" s="64"/>
      <c r="AG771" s="63"/>
      <c r="AH771" s="64"/>
      <c r="AI771" s="63"/>
      <c r="AJ771" s="64"/>
      <c r="AK771" s="62"/>
      <c r="AL771" s="62"/>
      <c r="AM771" s="51"/>
      <c r="AP771" s="39" t="str">
        <f t="shared" si="195"/>
        <v/>
      </c>
      <c r="AQ771" s="49" t="str">
        <f t="shared" si="202"/>
        <v/>
      </c>
      <c r="AR771" s="41">
        <f t="shared" ca="1" si="210"/>
        <v>256</v>
      </c>
      <c r="AS771" s="40">
        <f t="shared" ca="1" si="204"/>
        <v>1</v>
      </c>
      <c r="AT771" s="41">
        <f t="shared" ca="1" si="196"/>
        <v>0</v>
      </c>
      <c r="AU771" s="41">
        <f t="shared" ca="1" si="197"/>
        <v>0</v>
      </c>
      <c r="AV771" s="42">
        <f t="shared" ca="1" si="198"/>
        <v>1</v>
      </c>
      <c r="AW771" s="47" t="str">
        <f t="shared" si="199"/>
        <v/>
      </c>
      <c r="AX771" s="47" t="e">
        <f t="shared" si="200"/>
        <v>#VALUE!</v>
      </c>
      <c r="AY771" s="47">
        <f t="shared" si="212"/>
        <v>0</v>
      </c>
      <c r="AZ771" s="47">
        <f t="shared" si="213"/>
        <v>0</v>
      </c>
      <c r="BA771" s="47" t="e">
        <f t="shared" si="214"/>
        <v>#VALUE!</v>
      </c>
      <c r="BB771" s="47" t="e">
        <f t="shared" si="215"/>
        <v>#VALUE!</v>
      </c>
      <c r="BC771" s="47" t="e">
        <f t="shared" si="216"/>
        <v>#VALUE!</v>
      </c>
      <c r="BD771" s="47" t="e">
        <f>MATCH($AW771,NoteCommaRef!$B$4:$B$10,0)</f>
        <v>#N/A</v>
      </c>
      <c r="BE771" s="47">
        <f>MATCH($BG771,NoteCommaRef!$H$4:$H$1000,0)</f>
        <v>10</v>
      </c>
      <c r="BF771" s="47">
        <f>MATCH($BH771,NoteCommaRef!$H$4:$H$1000,0)</f>
        <v>10</v>
      </c>
      <c r="BG771" s="47">
        <f t="shared" si="205"/>
        <v>1</v>
      </c>
      <c r="BH771" s="47">
        <f t="shared" si="206"/>
        <v>1</v>
      </c>
      <c r="BI771" s="48">
        <f ca="1">IF(ISNA($BD771),1,OFFSET(NoteCommaRef!$E$3,$BD771,0))</f>
        <v>1</v>
      </c>
      <c r="BJ771" s="48">
        <f t="shared" si="207"/>
        <v>1</v>
      </c>
      <c r="BK771" s="48">
        <f t="shared" si="208"/>
        <v>1</v>
      </c>
      <c r="BL771" s="48">
        <f t="shared" si="209"/>
        <v>1</v>
      </c>
      <c r="BM771" s="48">
        <f ca="1">IF(ISNA($BE771),1,OFFSET(NoteCommaRef!$K$3,$BE771,0))</f>
        <v>1</v>
      </c>
      <c r="BN771" s="48">
        <f ca="1">IF(ISNA($BF771),1,OFFSET(NoteCommaRef!$K$3,$BF771,0))</f>
        <v>1</v>
      </c>
    </row>
    <row r="772" spans="3:66" x14ac:dyDescent="0.2">
      <c r="C772" s="1" t="str">
        <f t="shared" si="225"/>
        <v/>
      </c>
      <c r="D772" s="1" t="str">
        <f t="shared" si="226"/>
        <v/>
      </c>
      <c r="E772" s="1" t="str">
        <f t="shared" si="217"/>
        <v/>
      </c>
      <c r="F772" s="32" t="str">
        <f t="shared" si="218"/>
        <v/>
      </c>
      <c r="G772" s="1" t="str">
        <f t="shared" si="219"/>
        <v/>
      </c>
      <c r="H772" s="1" t="str">
        <f t="shared" si="220"/>
        <v/>
      </c>
      <c r="I772" s="1" t="str">
        <f t="shared" si="221"/>
        <v/>
      </c>
      <c r="J772" s="1" t="str">
        <f t="shared" si="222"/>
        <v/>
      </c>
      <c r="K772" s="1" t="str">
        <f t="shared" si="223"/>
        <v/>
      </c>
      <c r="L772" s="1" t="str">
        <f ca="1">IF(COUNTBLANK($D772),"",IF(COUNTBLANK($AG772),OFFSET(ChannelSetup!$E$4,0,$D772-1),$AG772))</f>
        <v/>
      </c>
      <c r="M772" s="1" t="str">
        <f t="shared" si="224"/>
        <v/>
      </c>
      <c r="O772" s="32">
        <f t="shared" si="227"/>
        <v>6</v>
      </c>
      <c r="P772" s="32">
        <f t="shared" si="227"/>
        <v>4</v>
      </c>
      <c r="Q772" s="32">
        <f t="shared" si="227"/>
        <v>2</v>
      </c>
      <c r="R772" s="32">
        <f t="shared" si="227"/>
        <v>2</v>
      </c>
      <c r="S772" s="32">
        <f t="shared" si="227"/>
        <v>2</v>
      </c>
      <c r="T772" s="32">
        <f t="shared" si="227"/>
        <v>2</v>
      </c>
      <c r="U772" s="32">
        <f t="shared" si="227"/>
        <v>2</v>
      </c>
      <c r="V772" s="32">
        <f t="shared" si="227"/>
        <v>4</v>
      </c>
      <c r="W772" s="32">
        <f t="shared" si="227"/>
        <v>2</v>
      </c>
      <c r="X772" s="32">
        <f t="shared" si="227"/>
        <v>2</v>
      </c>
      <c r="Y772" s="32">
        <f t="shared" si="227"/>
        <v>2</v>
      </c>
      <c r="Z772" s="32">
        <f t="shared" si="227"/>
        <v>2</v>
      </c>
      <c r="AB772" s="66"/>
      <c r="AC772" s="51"/>
      <c r="AD772" s="51"/>
      <c r="AE772" s="63"/>
      <c r="AF772" s="64"/>
      <c r="AG772" s="63"/>
      <c r="AH772" s="64"/>
      <c r="AI772" s="63"/>
      <c r="AJ772" s="64"/>
      <c r="AK772" s="62"/>
      <c r="AL772" s="62"/>
      <c r="AM772" s="51"/>
      <c r="AP772" s="39" t="str">
        <f t="shared" si="195"/>
        <v/>
      </c>
      <c r="AQ772" s="49" t="str">
        <f t="shared" si="202"/>
        <v/>
      </c>
      <c r="AR772" s="41">
        <f t="shared" ca="1" si="210"/>
        <v>256</v>
      </c>
      <c r="AS772" s="40">
        <f t="shared" ca="1" si="204"/>
        <v>1</v>
      </c>
      <c r="AT772" s="41">
        <f t="shared" ca="1" si="196"/>
        <v>0</v>
      </c>
      <c r="AU772" s="41">
        <f t="shared" ca="1" si="197"/>
        <v>0</v>
      </c>
      <c r="AV772" s="42">
        <f t="shared" ca="1" si="198"/>
        <v>1</v>
      </c>
      <c r="AW772" s="47" t="str">
        <f t="shared" si="199"/>
        <v/>
      </c>
      <c r="AX772" s="47" t="e">
        <f t="shared" si="200"/>
        <v>#VALUE!</v>
      </c>
      <c r="AY772" s="47">
        <f t="shared" si="212"/>
        <v>0</v>
      </c>
      <c r="AZ772" s="47">
        <f t="shared" si="213"/>
        <v>0</v>
      </c>
      <c r="BA772" s="47" t="e">
        <f t="shared" si="214"/>
        <v>#VALUE!</v>
      </c>
      <c r="BB772" s="47" t="e">
        <f t="shared" si="215"/>
        <v>#VALUE!</v>
      </c>
      <c r="BC772" s="47" t="e">
        <f t="shared" si="216"/>
        <v>#VALUE!</v>
      </c>
      <c r="BD772" s="47" t="e">
        <f>MATCH($AW772,NoteCommaRef!$B$4:$B$10,0)</f>
        <v>#N/A</v>
      </c>
      <c r="BE772" s="47">
        <f>MATCH($BG772,NoteCommaRef!$H$4:$H$1000,0)</f>
        <v>10</v>
      </c>
      <c r="BF772" s="47">
        <f>MATCH($BH772,NoteCommaRef!$H$4:$H$1000,0)</f>
        <v>10</v>
      </c>
      <c r="BG772" s="47">
        <f t="shared" si="205"/>
        <v>1</v>
      </c>
      <c r="BH772" s="47">
        <f t="shared" si="206"/>
        <v>1</v>
      </c>
      <c r="BI772" s="48">
        <f ca="1">IF(ISNA($BD772),1,OFFSET(NoteCommaRef!$E$3,$BD772,0))</f>
        <v>1</v>
      </c>
      <c r="BJ772" s="48">
        <f t="shared" si="207"/>
        <v>1</v>
      </c>
      <c r="BK772" s="48">
        <f t="shared" si="208"/>
        <v>1</v>
      </c>
      <c r="BL772" s="48">
        <f t="shared" si="209"/>
        <v>1</v>
      </c>
      <c r="BM772" s="48">
        <f ca="1">IF(ISNA($BE772),1,OFFSET(NoteCommaRef!$K$3,$BE772,0))</f>
        <v>1</v>
      </c>
      <c r="BN772" s="48">
        <f ca="1">IF(ISNA($BF772),1,OFFSET(NoteCommaRef!$K$3,$BF772,0))</f>
        <v>1</v>
      </c>
    </row>
    <row r="773" spans="3:66" x14ac:dyDescent="0.2">
      <c r="C773" s="1" t="str">
        <f t="shared" si="225"/>
        <v/>
      </c>
      <c r="D773" s="1" t="str">
        <f t="shared" si="226"/>
        <v/>
      </c>
      <c r="E773" s="1" t="str">
        <f t="shared" si="217"/>
        <v/>
      </c>
      <c r="F773" s="32" t="str">
        <f t="shared" si="218"/>
        <v/>
      </c>
      <c r="G773" s="1" t="str">
        <f t="shared" si="219"/>
        <v/>
      </c>
      <c r="H773" s="1" t="str">
        <f t="shared" si="220"/>
        <v/>
      </c>
      <c r="I773" s="1" t="str">
        <f t="shared" si="221"/>
        <v/>
      </c>
      <c r="J773" s="1" t="str">
        <f t="shared" si="222"/>
        <v/>
      </c>
      <c r="K773" s="1" t="str">
        <f t="shared" si="223"/>
        <v/>
      </c>
      <c r="L773" s="1" t="str">
        <f ca="1">IF(COUNTBLANK($D773),"",IF(COUNTBLANK($AG773),OFFSET(ChannelSetup!$E$4,0,$D773-1),$AG773))</f>
        <v/>
      </c>
      <c r="M773" s="1" t="str">
        <f t="shared" si="224"/>
        <v/>
      </c>
      <c r="O773" s="32">
        <f t="shared" si="227"/>
        <v>6</v>
      </c>
      <c r="P773" s="32">
        <f t="shared" si="227"/>
        <v>4</v>
      </c>
      <c r="Q773" s="32">
        <f t="shared" si="227"/>
        <v>2</v>
      </c>
      <c r="R773" s="32">
        <f t="shared" si="227"/>
        <v>2</v>
      </c>
      <c r="S773" s="32">
        <f t="shared" si="227"/>
        <v>2</v>
      </c>
      <c r="T773" s="32">
        <f t="shared" si="227"/>
        <v>2</v>
      </c>
      <c r="U773" s="32">
        <f t="shared" si="227"/>
        <v>2</v>
      </c>
      <c r="V773" s="32">
        <f t="shared" si="227"/>
        <v>4</v>
      </c>
      <c r="W773" s="32">
        <f t="shared" si="227"/>
        <v>2</v>
      </c>
      <c r="X773" s="32">
        <f t="shared" si="227"/>
        <v>2</v>
      </c>
      <c r="Y773" s="32">
        <f t="shared" si="227"/>
        <v>2</v>
      </c>
      <c r="Z773" s="32">
        <f t="shared" si="227"/>
        <v>2</v>
      </c>
      <c r="AB773" s="66"/>
      <c r="AC773" s="51"/>
      <c r="AD773" s="51"/>
      <c r="AE773" s="63"/>
      <c r="AF773" s="64"/>
      <c r="AG773" s="63"/>
      <c r="AH773" s="64"/>
      <c r="AI773" s="63"/>
      <c r="AJ773" s="64"/>
      <c r="AK773" s="62"/>
      <c r="AL773" s="62"/>
      <c r="AM773" s="51"/>
      <c r="AP773" s="39" t="str">
        <f t="shared" si="195"/>
        <v/>
      </c>
      <c r="AQ773" s="49" t="str">
        <f t="shared" si="202"/>
        <v/>
      </c>
      <c r="AR773" s="41">
        <f t="shared" ca="1" si="210"/>
        <v>256</v>
      </c>
      <c r="AS773" s="40">
        <f t="shared" ca="1" si="204"/>
        <v>1</v>
      </c>
      <c r="AT773" s="41">
        <f t="shared" ca="1" si="196"/>
        <v>0</v>
      </c>
      <c r="AU773" s="41">
        <f t="shared" ca="1" si="197"/>
        <v>0</v>
      </c>
      <c r="AV773" s="42">
        <f t="shared" ca="1" si="198"/>
        <v>1</v>
      </c>
      <c r="AW773" s="47" t="str">
        <f t="shared" si="199"/>
        <v/>
      </c>
      <c r="AX773" s="47" t="e">
        <f t="shared" si="200"/>
        <v>#VALUE!</v>
      </c>
      <c r="AY773" s="47">
        <f t="shared" si="212"/>
        <v>0</v>
      </c>
      <c r="AZ773" s="47">
        <f t="shared" si="213"/>
        <v>0</v>
      </c>
      <c r="BA773" s="47" t="e">
        <f t="shared" si="214"/>
        <v>#VALUE!</v>
      </c>
      <c r="BB773" s="47" t="e">
        <f t="shared" si="215"/>
        <v>#VALUE!</v>
      </c>
      <c r="BC773" s="47" t="e">
        <f t="shared" si="216"/>
        <v>#VALUE!</v>
      </c>
      <c r="BD773" s="47" t="e">
        <f>MATCH($AW773,NoteCommaRef!$B$4:$B$10,0)</f>
        <v>#N/A</v>
      </c>
      <c r="BE773" s="47">
        <f>MATCH($BG773,NoteCommaRef!$H$4:$H$1000,0)</f>
        <v>10</v>
      </c>
      <c r="BF773" s="47">
        <f>MATCH($BH773,NoteCommaRef!$H$4:$H$1000,0)</f>
        <v>10</v>
      </c>
      <c r="BG773" s="47">
        <f t="shared" si="205"/>
        <v>1</v>
      </c>
      <c r="BH773" s="47">
        <f t="shared" si="206"/>
        <v>1</v>
      </c>
      <c r="BI773" s="48">
        <f ca="1">IF(ISNA($BD773),1,OFFSET(NoteCommaRef!$E$3,$BD773,0))</f>
        <v>1</v>
      </c>
      <c r="BJ773" s="48">
        <f t="shared" si="207"/>
        <v>1</v>
      </c>
      <c r="BK773" s="48">
        <f t="shared" si="208"/>
        <v>1</v>
      </c>
      <c r="BL773" s="48">
        <f t="shared" si="209"/>
        <v>1</v>
      </c>
      <c r="BM773" s="48">
        <f ca="1">IF(ISNA($BE773),1,OFFSET(NoteCommaRef!$K$3,$BE773,0))</f>
        <v>1</v>
      </c>
      <c r="BN773" s="48">
        <f ca="1">IF(ISNA($BF773),1,OFFSET(NoteCommaRef!$K$3,$BF773,0))</f>
        <v>1</v>
      </c>
    </row>
    <row r="774" spans="3:66" x14ac:dyDescent="0.2">
      <c r="C774" s="1" t="str">
        <f t="shared" si="225"/>
        <v/>
      </c>
      <c r="D774" s="1" t="str">
        <f t="shared" si="226"/>
        <v/>
      </c>
      <c r="E774" s="1" t="str">
        <f t="shared" si="217"/>
        <v/>
      </c>
      <c r="F774" s="32" t="str">
        <f t="shared" si="218"/>
        <v/>
      </c>
      <c r="G774" s="1" t="str">
        <f t="shared" si="219"/>
        <v/>
      </c>
      <c r="H774" s="1" t="str">
        <f t="shared" si="220"/>
        <v/>
      </c>
      <c r="I774" s="1" t="str">
        <f t="shared" si="221"/>
        <v/>
      </c>
      <c r="J774" s="1" t="str">
        <f t="shared" si="222"/>
        <v/>
      </c>
      <c r="K774" s="1" t="str">
        <f t="shared" si="223"/>
        <v/>
      </c>
      <c r="L774" s="1" t="str">
        <f ca="1">IF(COUNTBLANK($D774),"",IF(COUNTBLANK($AG774),OFFSET(ChannelSetup!$E$4,0,$D774-1),$AG774))</f>
        <v/>
      </c>
      <c r="M774" s="1" t="str">
        <f t="shared" si="224"/>
        <v/>
      </c>
      <c r="O774" s="32">
        <f t="shared" si="227"/>
        <v>6</v>
      </c>
      <c r="P774" s="32">
        <f t="shared" si="227"/>
        <v>4</v>
      </c>
      <c r="Q774" s="32">
        <f t="shared" si="227"/>
        <v>2</v>
      </c>
      <c r="R774" s="32">
        <f t="shared" si="227"/>
        <v>2</v>
      </c>
      <c r="S774" s="32">
        <f t="shared" si="227"/>
        <v>2</v>
      </c>
      <c r="T774" s="32">
        <f t="shared" si="227"/>
        <v>2</v>
      </c>
      <c r="U774" s="32">
        <f t="shared" si="227"/>
        <v>2</v>
      </c>
      <c r="V774" s="32">
        <f t="shared" si="227"/>
        <v>4</v>
      </c>
      <c r="W774" s="32">
        <f t="shared" si="227"/>
        <v>2</v>
      </c>
      <c r="X774" s="32">
        <f t="shared" si="227"/>
        <v>2</v>
      </c>
      <c r="Y774" s="32">
        <f t="shared" si="227"/>
        <v>2</v>
      </c>
      <c r="Z774" s="32">
        <f t="shared" si="227"/>
        <v>2</v>
      </c>
      <c r="AB774" s="66"/>
      <c r="AC774" s="51"/>
      <c r="AD774" s="51"/>
      <c r="AE774" s="63"/>
      <c r="AF774" s="64"/>
      <c r="AG774" s="63"/>
      <c r="AH774" s="64"/>
      <c r="AI774" s="63"/>
      <c r="AJ774" s="64"/>
      <c r="AK774" s="62"/>
      <c r="AL774" s="62"/>
      <c r="AM774" s="51"/>
      <c r="AP774" s="39" t="str">
        <f t="shared" si="195"/>
        <v/>
      </c>
      <c r="AQ774" s="49" t="str">
        <f t="shared" si="202"/>
        <v/>
      </c>
      <c r="AR774" s="41">
        <f t="shared" ca="1" si="210"/>
        <v>256</v>
      </c>
      <c r="AS774" s="40">
        <f t="shared" ca="1" si="204"/>
        <v>1</v>
      </c>
      <c r="AT774" s="41">
        <f t="shared" ca="1" si="196"/>
        <v>0</v>
      </c>
      <c r="AU774" s="41">
        <f t="shared" ca="1" si="197"/>
        <v>0</v>
      </c>
      <c r="AV774" s="42">
        <f t="shared" ca="1" si="198"/>
        <v>1</v>
      </c>
      <c r="AW774" s="47" t="str">
        <f t="shared" si="199"/>
        <v/>
      </c>
      <c r="AX774" s="47" t="e">
        <f t="shared" si="200"/>
        <v>#VALUE!</v>
      </c>
      <c r="AY774" s="47">
        <f t="shared" si="212"/>
        <v>0</v>
      </c>
      <c r="AZ774" s="47">
        <f t="shared" si="213"/>
        <v>0</v>
      </c>
      <c r="BA774" s="47" t="e">
        <f t="shared" si="214"/>
        <v>#VALUE!</v>
      </c>
      <c r="BB774" s="47" t="e">
        <f t="shared" si="215"/>
        <v>#VALUE!</v>
      </c>
      <c r="BC774" s="47" t="e">
        <f t="shared" si="216"/>
        <v>#VALUE!</v>
      </c>
      <c r="BD774" s="47" t="e">
        <f>MATCH($AW774,NoteCommaRef!$B$4:$B$10,0)</f>
        <v>#N/A</v>
      </c>
      <c r="BE774" s="47">
        <f>MATCH($BG774,NoteCommaRef!$H$4:$H$1000,0)</f>
        <v>10</v>
      </c>
      <c r="BF774" s="47">
        <f>MATCH($BH774,NoteCommaRef!$H$4:$H$1000,0)</f>
        <v>10</v>
      </c>
      <c r="BG774" s="47">
        <f t="shared" si="205"/>
        <v>1</v>
      </c>
      <c r="BH774" s="47">
        <f t="shared" si="206"/>
        <v>1</v>
      </c>
      <c r="BI774" s="48">
        <f ca="1">IF(ISNA($BD774),1,OFFSET(NoteCommaRef!$E$3,$BD774,0))</f>
        <v>1</v>
      </c>
      <c r="BJ774" s="48">
        <f t="shared" si="207"/>
        <v>1</v>
      </c>
      <c r="BK774" s="48">
        <f t="shared" si="208"/>
        <v>1</v>
      </c>
      <c r="BL774" s="48">
        <f t="shared" si="209"/>
        <v>1</v>
      </c>
      <c r="BM774" s="48">
        <f ca="1">IF(ISNA($BE774),1,OFFSET(NoteCommaRef!$K$3,$BE774,0))</f>
        <v>1</v>
      </c>
      <c r="BN774" s="48">
        <f ca="1">IF(ISNA($BF774),1,OFFSET(NoteCommaRef!$K$3,$BF774,0))</f>
        <v>1</v>
      </c>
    </row>
    <row r="775" spans="3:66" x14ac:dyDescent="0.2">
      <c r="C775" s="1" t="str">
        <f t="shared" si="225"/>
        <v/>
      </c>
      <c r="D775" s="1" t="str">
        <f t="shared" si="226"/>
        <v/>
      </c>
      <c r="E775" s="1" t="str">
        <f t="shared" si="217"/>
        <v/>
      </c>
      <c r="F775" s="32" t="str">
        <f t="shared" si="218"/>
        <v/>
      </c>
      <c r="G775" s="1" t="str">
        <f t="shared" si="219"/>
        <v/>
      </c>
      <c r="H775" s="1" t="str">
        <f t="shared" si="220"/>
        <v/>
      </c>
      <c r="I775" s="1" t="str">
        <f t="shared" si="221"/>
        <v/>
      </c>
      <c r="J775" s="1" t="str">
        <f t="shared" si="222"/>
        <v/>
      </c>
      <c r="K775" s="1" t="str">
        <f t="shared" si="223"/>
        <v/>
      </c>
      <c r="L775" s="1" t="str">
        <f ca="1">IF(COUNTBLANK($D775),"",IF(COUNTBLANK($AG775),OFFSET(ChannelSetup!$E$4,0,$D775-1),$AG775))</f>
        <v/>
      </c>
      <c r="M775" s="1" t="str">
        <f t="shared" si="224"/>
        <v/>
      </c>
      <c r="O775" s="32">
        <f t="shared" si="227"/>
        <v>6</v>
      </c>
      <c r="P775" s="32">
        <f t="shared" si="227"/>
        <v>4</v>
      </c>
      <c r="Q775" s="32">
        <f t="shared" si="227"/>
        <v>2</v>
      </c>
      <c r="R775" s="32">
        <f t="shared" si="227"/>
        <v>2</v>
      </c>
      <c r="S775" s="32">
        <f t="shared" si="227"/>
        <v>2</v>
      </c>
      <c r="T775" s="32">
        <f t="shared" si="227"/>
        <v>2</v>
      </c>
      <c r="U775" s="32">
        <f t="shared" si="227"/>
        <v>2</v>
      </c>
      <c r="V775" s="32">
        <f t="shared" si="227"/>
        <v>4</v>
      </c>
      <c r="W775" s="32">
        <f t="shared" si="227"/>
        <v>2</v>
      </c>
      <c r="X775" s="32">
        <f t="shared" si="227"/>
        <v>2</v>
      </c>
      <c r="Y775" s="32">
        <f t="shared" si="227"/>
        <v>2</v>
      </c>
      <c r="Z775" s="32">
        <f t="shared" si="227"/>
        <v>2</v>
      </c>
      <c r="AB775" s="66"/>
      <c r="AC775" s="51"/>
      <c r="AD775" s="51"/>
      <c r="AE775" s="63"/>
      <c r="AF775" s="64"/>
      <c r="AG775" s="63"/>
      <c r="AH775" s="64"/>
      <c r="AI775" s="63"/>
      <c r="AJ775" s="64"/>
      <c r="AK775" s="62"/>
      <c r="AL775" s="62"/>
      <c r="AM775" s="51"/>
      <c r="AP775" s="39" t="str">
        <f t="shared" si="195"/>
        <v/>
      </c>
      <c r="AQ775" s="49" t="str">
        <f t="shared" si="202"/>
        <v/>
      </c>
      <c r="AR775" s="41">
        <f t="shared" ca="1" si="210"/>
        <v>256</v>
      </c>
      <c r="AS775" s="40">
        <f t="shared" ca="1" si="204"/>
        <v>1</v>
      </c>
      <c r="AT775" s="41">
        <f t="shared" ca="1" si="196"/>
        <v>0</v>
      </c>
      <c r="AU775" s="41">
        <f t="shared" ca="1" si="197"/>
        <v>0</v>
      </c>
      <c r="AV775" s="42">
        <f t="shared" ca="1" si="198"/>
        <v>1</v>
      </c>
      <c r="AW775" s="47" t="str">
        <f t="shared" si="199"/>
        <v/>
      </c>
      <c r="AX775" s="47" t="e">
        <f t="shared" si="200"/>
        <v>#VALUE!</v>
      </c>
      <c r="AY775" s="47">
        <f t="shared" si="212"/>
        <v>0</v>
      </c>
      <c r="AZ775" s="47">
        <f t="shared" si="213"/>
        <v>0</v>
      </c>
      <c r="BA775" s="47" t="e">
        <f t="shared" si="214"/>
        <v>#VALUE!</v>
      </c>
      <c r="BB775" s="47" t="e">
        <f t="shared" si="215"/>
        <v>#VALUE!</v>
      </c>
      <c r="BC775" s="47" t="e">
        <f t="shared" si="216"/>
        <v>#VALUE!</v>
      </c>
      <c r="BD775" s="47" t="e">
        <f>MATCH($AW775,NoteCommaRef!$B$4:$B$10,0)</f>
        <v>#N/A</v>
      </c>
      <c r="BE775" s="47">
        <f>MATCH($BG775,NoteCommaRef!$H$4:$H$1000,0)</f>
        <v>10</v>
      </c>
      <c r="BF775" s="47">
        <f>MATCH($BH775,NoteCommaRef!$H$4:$H$1000,0)</f>
        <v>10</v>
      </c>
      <c r="BG775" s="47">
        <f t="shared" si="205"/>
        <v>1</v>
      </c>
      <c r="BH775" s="47">
        <f t="shared" si="206"/>
        <v>1</v>
      </c>
      <c r="BI775" s="48">
        <f ca="1">IF(ISNA($BD775),1,OFFSET(NoteCommaRef!$E$3,$BD775,0))</f>
        <v>1</v>
      </c>
      <c r="BJ775" s="48">
        <f t="shared" si="207"/>
        <v>1</v>
      </c>
      <c r="BK775" s="48">
        <f t="shared" si="208"/>
        <v>1</v>
      </c>
      <c r="BL775" s="48">
        <f t="shared" si="209"/>
        <v>1</v>
      </c>
      <c r="BM775" s="48">
        <f ca="1">IF(ISNA($BE775),1,OFFSET(NoteCommaRef!$K$3,$BE775,0))</f>
        <v>1</v>
      </c>
      <c r="BN775" s="48">
        <f ca="1">IF(ISNA($BF775),1,OFFSET(NoteCommaRef!$K$3,$BF775,0))</f>
        <v>1</v>
      </c>
    </row>
    <row r="776" spans="3:66" x14ac:dyDescent="0.2">
      <c r="C776" s="1" t="str">
        <f t="shared" si="225"/>
        <v/>
      </c>
      <c r="D776" s="1" t="str">
        <f t="shared" si="226"/>
        <v/>
      </c>
      <c r="E776" s="1" t="str">
        <f t="shared" si="217"/>
        <v/>
      </c>
      <c r="F776" s="32" t="str">
        <f t="shared" si="218"/>
        <v/>
      </c>
      <c r="G776" s="1" t="str">
        <f t="shared" si="219"/>
        <v/>
      </c>
      <c r="H776" s="1" t="str">
        <f t="shared" si="220"/>
        <v/>
      </c>
      <c r="I776" s="1" t="str">
        <f t="shared" si="221"/>
        <v/>
      </c>
      <c r="J776" s="1" t="str">
        <f t="shared" si="222"/>
        <v/>
      </c>
      <c r="K776" s="1" t="str">
        <f t="shared" si="223"/>
        <v/>
      </c>
      <c r="L776" s="1" t="str">
        <f ca="1">IF(COUNTBLANK($D776),"",IF(COUNTBLANK($AG776),OFFSET(ChannelSetup!$E$4,0,$D776-1),$AG776))</f>
        <v/>
      </c>
      <c r="M776" s="1" t="str">
        <f t="shared" si="224"/>
        <v/>
      </c>
      <c r="O776" s="32">
        <f t="shared" si="227"/>
        <v>6</v>
      </c>
      <c r="P776" s="32">
        <f t="shared" si="227"/>
        <v>4</v>
      </c>
      <c r="Q776" s="32">
        <f t="shared" si="227"/>
        <v>2</v>
      </c>
      <c r="R776" s="32">
        <f t="shared" si="227"/>
        <v>2</v>
      </c>
      <c r="S776" s="32">
        <f t="shared" si="227"/>
        <v>2</v>
      </c>
      <c r="T776" s="32">
        <f t="shared" si="227"/>
        <v>2</v>
      </c>
      <c r="U776" s="32">
        <f t="shared" si="227"/>
        <v>2</v>
      </c>
      <c r="V776" s="32">
        <f t="shared" si="227"/>
        <v>4</v>
      </c>
      <c r="W776" s="32">
        <f t="shared" si="227"/>
        <v>2</v>
      </c>
      <c r="X776" s="32">
        <f t="shared" si="227"/>
        <v>2</v>
      </c>
      <c r="Y776" s="32">
        <f t="shared" si="227"/>
        <v>2</v>
      </c>
      <c r="Z776" s="32">
        <f t="shared" si="227"/>
        <v>2</v>
      </c>
      <c r="AB776" s="66"/>
      <c r="AC776" s="51"/>
      <c r="AD776" s="51"/>
      <c r="AE776" s="63"/>
      <c r="AF776" s="64"/>
      <c r="AG776" s="63"/>
      <c r="AH776" s="64"/>
      <c r="AI776" s="63"/>
      <c r="AJ776" s="64"/>
      <c r="AK776" s="62"/>
      <c r="AL776" s="62"/>
      <c r="AM776" s="51"/>
      <c r="AP776" s="39" t="str">
        <f t="shared" si="195"/>
        <v/>
      </c>
      <c r="AQ776" s="49" t="str">
        <f t="shared" si="202"/>
        <v/>
      </c>
      <c r="AR776" s="41">
        <f t="shared" ca="1" si="210"/>
        <v>256</v>
      </c>
      <c r="AS776" s="40">
        <f t="shared" ca="1" si="204"/>
        <v>1</v>
      </c>
      <c r="AT776" s="41">
        <f t="shared" ca="1" si="196"/>
        <v>0</v>
      </c>
      <c r="AU776" s="41">
        <f t="shared" ca="1" si="197"/>
        <v>0</v>
      </c>
      <c r="AV776" s="42">
        <f t="shared" ca="1" si="198"/>
        <v>1</v>
      </c>
      <c r="AW776" s="47" t="str">
        <f t="shared" si="199"/>
        <v/>
      </c>
      <c r="AX776" s="47" t="e">
        <f t="shared" si="200"/>
        <v>#VALUE!</v>
      </c>
      <c r="AY776" s="47">
        <f t="shared" si="212"/>
        <v>0</v>
      </c>
      <c r="AZ776" s="47">
        <f t="shared" si="213"/>
        <v>0</v>
      </c>
      <c r="BA776" s="47" t="e">
        <f t="shared" si="214"/>
        <v>#VALUE!</v>
      </c>
      <c r="BB776" s="47" t="e">
        <f t="shared" si="215"/>
        <v>#VALUE!</v>
      </c>
      <c r="BC776" s="47" t="e">
        <f t="shared" si="216"/>
        <v>#VALUE!</v>
      </c>
      <c r="BD776" s="47" t="e">
        <f>MATCH($AW776,NoteCommaRef!$B$4:$B$10,0)</f>
        <v>#N/A</v>
      </c>
      <c r="BE776" s="47">
        <f>MATCH($BG776,NoteCommaRef!$H$4:$H$1000,0)</f>
        <v>10</v>
      </c>
      <c r="BF776" s="47">
        <f>MATCH($BH776,NoteCommaRef!$H$4:$H$1000,0)</f>
        <v>10</v>
      </c>
      <c r="BG776" s="47">
        <f t="shared" si="205"/>
        <v>1</v>
      </c>
      <c r="BH776" s="47">
        <f t="shared" si="206"/>
        <v>1</v>
      </c>
      <c r="BI776" s="48">
        <f ca="1">IF(ISNA($BD776),1,OFFSET(NoteCommaRef!$E$3,$BD776,0))</f>
        <v>1</v>
      </c>
      <c r="BJ776" s="48">
        <f t="shared" si="207"/>
        <v>1</v>
      </c>
      <c r="BK776" s="48">
        <f t="shared" si="208"/>
        <v>1</v>
      </c>
      <c r="BL776" s="48">
        <f t="shared" si="209"/>
        <v>1</v>
      </c>
      <c r="BM776" s="48">
        <f ca="1">IF(ISNA($BE776),1,OFFSET(NoteCommaRef!$K$3,$BE776,0))</f>
        <v>1</v>
      </c>
      <c r="BN776" s="48">
        <f ca="1">IF(ISNA($BF776),1,OFFSET(NoteCommaRef!$K$3,$BF776,0))</f>
        <v>1</v>
      </c>
    </row>
    <row r="777" spans="3:66" x14ac:dyDescent="0.2">
      <c r="C777" s="1" t="str">
        <f t="shared" si="225"/>
        <v/>
      </c>
      <c r="D777" s="1" t="str">
        <f t="shared" si="226"/>
        <v/>
      </c>
      <c r="E777" s="1" t="str">
        <f t="shared" si="217"/>
        <v/>
      </c>
      <c r="F777" s="32" t="str">
        <f t="shared" si="218"/>
        <v/>
      </c>
      <c r="G777" s="1" t="str">
        <f t="shared" si="219"/>
        <v/>
      </c>
      <c r="H777" s="1" t="str">
        <f t="shared" si="220"/>
        <v/>
      </c>
      <c r="I777" s="1" t="str">
        <f t="shared" si="221"/>
        <v/>
      </c>
      <c r="J777" s="1" t="str">
        <f t="shared" si="222"/>
        <v/>
      </c>
      <c r="K777" s="1" t="str">
        <f t="shared" si="223"/>
        <v/>
      </c>
      <c r="L777" s="1" t="str">
        <f ca="1">IF(COUNTBLANK($D777),"",IF(COUNTBLANK($AG777),OFFSET(ChannelSetup!$E$4,0,$D777-1),$AG777))</f>
        <v/>
      </c>
      <c r="M777" s="1" t="str">
        <f t="shared" si="224"/>
        <v/>
      </c>
      <c r="O777" s="32">
        <f t="shared" si="227"/>
        <v>6</v>
      </c>
      <c r="P777" s="32">
        <f t="shared" si="227"/>
        <v>4</v>
      </c>
      <c r="Q777" s="32">
        <f t="shared" si="227"/>
        <v>2</v>
      </c>
      <c r="R777" s="32">
        <f t="shared" si="227"/>
        <v>2</v>
      </c>
      <c r="S777" s="32">
        <f t="shared" si="227"/>
        <v>2</v>
      </c>
      <c r="T777" s="32">
        <f t="shared" si="227"/>
        <v>2</v>
      </c>
      <c r="U777" s="32">
        <f t="shared" si="227"/>
        <v>2</v>
      </c>
      <c r="V777" s="32">
        <f t="shared" si="227"/>
        <v>4</v>
      </c>
      <c r="W777" s="32">
        <f t="shared" si="227"/>
        <v>2</v>
      </c>
      <c r="X777" s="32">
        <f t="shared" si="227"/>
        <v>2</v>
      </c>
      <c r="Y777" s="32">
        <f t="shared" si="227"/>
        <v>2</v>
      </c>
      <c r="Z777" s="32">
        <f t="shared" si="227"/>
        <v>2</v>
      </c>
      <c r="AB777" s="66"/>
      <c r="AC777" s="51"/>
      <c r="AD777" s="51"/>
      <c r="AE777" s="63"/>
      <c r="AF777" s="64"/>
      <c r="AG777" s="63"/>
      <c r="AH777" s="64"/>
      <c r="AI777" s="63"/>
      <c r="AJ777" s="64"/>
      <c r="AK777" s="62"/>
      <c r="AL777" s="62"/>
      <c r="AM777" s="51"/>
      <c r="AP777" s="39" t="str">
        <f t="shared" si="195"/>
        <v/>
      </c>
      <c r="AQ777" s="49" t="str">
        <f t="shared" si="202"/>
        <v/>
      </c>
      <c r="AR777" s="41">
        <f t="shared" ca="1" si="210"/>
        <v>256</v>
      </c>
      <c r="AS777" s="40">
        <f t="shared" ca="1" si="204"/>
        <v>1</v>
      </c>
      <c r="AT777" s="41">
        <f t="shared" ca="1" si="196"/>
        <v>0</v>
      </c>
      <c r="AU777" s="41">
        <f t="shared" ca="1" si="197"/>
        <v>0</v>
      </c>
      <c r="AV777" s="42">
        <f t="shared" ca="1" si="198"/>
        <v>1</v>
      </c>
      <c r="AW777" s="47" t="str">
        <f t="shared" si="199"/>
        <v/>
      </c>
      <c r="AX777" s="47" t="e">
        <f t="shared" si="200"/>
        <v>#VALUE!</v>
      </c>
      <c r="AY777" s="47">
        <f t="shared" si="212"/>
        <v>0</v>
      </c>
      <c r="AZ777" s="47">
        <f t="shared" si="213"/>
        <v>0</v>
      </c>
      <c r="BA777" s="47" t="e">
        <f t="shared" si="214"/>
        <v>#VALUE!</v>
      </c>
      <c r="BB777" s="47" t="e">
        <f t="shared" si="215"/>
        <v>#VALUE!</v>
      </c>
      <c r="BC777" s="47" t="e">
        <f t="shared" si="216"/>
        <v>#VALUE!</v>
      </c>
      <c r="BD777" s="47" t="e">
        <f>MATCH($AW777,NoteCommaRef!$B$4:$B$10,0)</f>
        <v>#N/A</v>
      </c>
      <c r="BE777" s="47">
        <f>MATCH($BG777,NoteCommaRef!$H$4:$H$1000,0)</f>
        <v>10</v>
      </c>
      <c r="BF777" s="47">
        <f>MATCH($BH777,NoteCommaRef!$H$4:$H$1000,0)</f>
        <v>10</v>
      </c>
      <c r="BG777" s="47">
        <f t="shared" si="205"/>
        <v>1</v>
      </c>
      <c r="BH777" s="47">
        <f t="shared" si="206"/>
        <v>1</v>
      </c>
      <c r="BI777" s="48">
        <f ca="1">IF(ISNA($BD777),1,OFFSET(NoteCommaRef!$E$3,$BD777,0))</f>
        <v>1</v>
      </c>
      <c r="BJ777" s="48">
        <f t="shared" si="207"/>
        <v>1</v>
      </c>
      <c r="BK777" s="48">
        <f t="shared" si="208"/>
        <v>1</v>
      </c>
      <c r="BL777" s="48">
        <f t="shared" si="209"/>
        <v>1</v>
      </c>
      <c r="BM777" s="48">
        <f ca="1">IF(ISNA($BE777),1,OFFSET(NoteCommaRef!$K$3,$BE777,0))</f>
        <v>1</v>
      </c>
      <c r="BN777" s="48">
        <f ca="1">IF(ISNA($BF777),1,OFFSET(NoteCommaRef!$K$3,$BF777,0))</f>
        <v>1</v>
      </c>
    </row>
    <row r="778" spans="3:66" x14ac:dyDescent="0.2">
      <c r="C778" s="1" t="str">
        <f t="shared" si="225"/>
        <v/>
      </c>
      <c r="D778" s="1" t="str">
        <f t="shared" si="226"/>
        <v/>
      </c>
      <c r="E778" s="1" t="str">
        <f t="shared" si="217"/>
        <v/>
      </c>
      <c r="F778" s="32" t="str">
        <f t="shared" si="218"/>
        <v/>
      </c>
      <c r="G778" s="1" t="str">
        <f t="shared" si="219"/>
        <v/>
      </c>
      <c r="H778" s="1" t="str">
        <f t="shared" si="220"/>
        <v/>
      </c>
      <c r="I778" s="1" t="str">
        <f t="shared" si="221"/>
        <v/>
      </c>
      <c r="J778" s="1" t="str">
        <f t="shared" si="222"/>
        <v/>
      </c>
      <c r="K778" s="1" t="str">
        <f t="shared" si="223"/>
        <v/>
      </c>
      <c r="L778" s="1" t="str">
        <f ca="1">IF(COUNTBLANK($D778),"",IF(COUNTBLANK($AG778),OFFSET(ChannelSetup!$E$4,0,$D778-1),$AG778))</f>
        <v/>
      </c>
      <c r="M778" s="1" t="str">
        <f t="shared" si="224"/>
        <v/>
      </c>
      <c r="O778" s="32">
        <f t="shared" si="227"/>
        <v>6</v>
      </c>
      <c r="P778" s="32">
        <f t="shared" si="227"/>
        <v>4</v>
      </c>
      <c r="Q778" s="32">
        <f t="shared" si="227"/>
        <v>2</v>
      </c>
      <c r="R778" s="32">
        <f t="shared" si="227"/>
        <v>2</v>
      </c>
      <c r="S778" s="32">
        <f t="shared" si="227"/>
        <v>2</v>
      </c>
      <c r="T778" s="32">
        <f t="shared" si="227"/>
        <v>2</v>
      </c>
      <c r="U778" s="32">
        <f t="shared" si="227"/>
        <v>2</v>
      </c>
      <c r="V778" s="32">
        <f t="shared" si="227"/>
        <v>4</v>
      </c>
      <c r="W778" s="32">
        <f t="shared" si="227"/>
        <v>2</v>
      </c>
      <c r="X778" s="32">
        <f t="shared" si="227"/>
        <v>2</v>
      </c>
      <c r="Y778" s="32">
        <f t="shared" si="227"/>
        <v>2</v>
      </c>
      <c r="Z778" s="32">
        <f t="shared" si="227"/>
        <v>2</v>
      </c>
      <c r="AB778" s="66"/>
      <c r="AC778" s="51"/>
      <c r="AD778" s="51"/>
      <c r="AE778" s="63"/>
      <c r="AF778" s="64"/>
      <c r="AG778" s="63"/>
      <c r="AH778" s="64"/>
      <c r="AI778" s="63"/>
      <c r="AJ778" s="64"/>
      <c r="AK778" s="62"/>
      <c r="AL778" s="62"/>
      <c r="AM778" s="51"/>
      <c r="AP778" s="39" t="str">
        <f t="shared" si="195"/>
        <v/>
      </c>
      <c r="AQ778" s="49" t="str">
        <f t="shared" si="202"/>
        <v/>
      </c>
      <c r="AR778" s="41">
        <f t="shared" ca="1" si="210"/>
        <v>256</v>
      </c>
      <c r="AS778" s="40">
        <f t="shared" ca="1" si="204"/>
        <v>1</v>
      </c>
      <c r="AT778" s="41">
        <f t="shared" ca="1" si="196"/>
        <v>0</v>
      </c>
      <c r="AU778" s="41">
        <f t="shared" ca="1" si="197"/>
        <v>0</v>
      </c>
      <c r="AV778" s="42">
        <f t="shared" ca="1" si="198"/>
        <v>1</v>
      </c>
      <c r="AW778" s="47" t="str">
        <f t="shared" si="199"/>
        <v/>
      </c>
      <c r="AX778" s="47" t="e">
        <f t="shared" si="200"/>
        <v>#VALUE!</v>
      </c>
      <c r="AY778" s="47">
        <f t="shared" si="212"/>
        <v>0</v>
      </c>
      <c r="AZ778" s="47">
        <f t="shared" si="213"/>
        <v>0</v>
      </c>
      <c r="BA778" s="47" t="e">
        <f t="shared" si="214"/>
        <v>#VALUE!</v>
      </c>
      <c r="BB778" s="47" t="e">
        <f t="shared" si="215"/>
        <v>#VALUE!</v>
      </c>
      <c r="BC778" s="47" t="e">
        <f t="shared" si="216"/>
        <v>#VALUE!</v>
      </c>
      <c r="BD778" s="47" t="e">
        <f>MATCH($AW778,NoteCommaRef!$B$4:$B$10,0)</f>
        <v>#N/A</v>
      </c>
      <c r="BE778" s="47">
        <f>MATCH($BG778,NoteCommaRef!$H$4:$H$1000,0)</f>
        <v>10</v>
      </c>
      <c r="BF778" s="47">
        <f>MATCH($BH778,NoteCommaRef!$H$4:$H$1000,0)</f>
        <v>10</v>
      </c>
      <c r="BG778" s="47">
        <f t="shared" si="205"/>
        <v>1</v>
      </c>
      <c r="BH778" s="47">
        <f t="shared" si="206"/>
        <v>1</v>
      </c>
      <c r="BI778" s="48">
        <f ca="1">IF(ISNA($BD778),1,OFFSET(NoteCommaRef!$E$3,$BD778,0))</f>
        <v>1</v>
      </c>
      <c r="BJ778" s="48">
        <f t="shared" si="207"/>
        <v>1</v>
      </c>
      <c r="BK778" s="48">
        <f t="shared" si="208"/>
        <v>1</v>
      </c>
      <c r="BL778" s="48">
        <f t="shared" si="209"/>
        <v>1</v>
      </c>
      <c r="BM778" s="48">
        <f ca="1">IF(ISNA($BE778),1,OFFSET(NoteCommaRef!$K$3,$BE778,0))</f>
        <v>1</v>
      </c>
      <c r="BN778" s="48">
        <f ca="1">IF(ISNA($BF778),1,OFFSET(NoteCommaRef!$K$3,$BF778,0))</f>
        <v>1</v>
      </c>
    </row>
    <row r="779" spans="3:66" x14ac:dyDescent="0.2">
      <c r="C779" s="1" t="str">
        <f t="shared" si="225"/>
        <v/>
      </c>
      <c r="D779" s="1" t="str">
        <f t="shared" si="226"/>
        <v/>
      </c>
      <c r="E779" s="1" t="str">
        <f t="shared" si="217"/>
        <v/>
      </c>
      <c r="F779" s="32" t="str">
        <f t="shared" si="218"/>
        <v/>
      </c>
      <c r="G779" s="1" t="str">
        <f t="shared" si="219"/>
        <v/>
      </c>
      <c r="H779" s="1" t="str">
        <f t="shared" si="220"/>
        <v/>
      </c>
      <c r="I779" s="1" t="str">
        <f t="shared" si="221"/>
        <v/>
      </c>
      <c r="J779" s="1" t="str">
        <f t="shared" si="222"/>
        <v/>
      </c>
      <c r="K779" s="1" t="str">
        <f t="shared" si="223"/>
        <v/>
      </c>
      <c r="L779" s="1" t="str">
        <f ca="1">IF(COUNTBLANK($D779),"",IF(COUNTBLANK($AG779),OFFSET(ChannelSetup!$E$4,0,$D779-1),$AG779))</f>
        <v/>
      </c>
      <c r="M779" s="1" t="str">
        <f t="shared" si="224"/>
        <v/>
      </c>
      <c r="O779" s="32">
        <f t="shared" si="227"/>
        <v>6</v>
      </c>
      <c r="P779" s="32">
        <f t="shared" si="227"/>
        <v>4</v>
      </c>
      <c r="Q779" s="32">
        <f t="shared" si="227"/>
        <v>2</v>
      </c>
      <c r="R779" s="32">
        <f t="shared" si="227"/>
        <v>2</v>
      </c>
      <c r="S779" s="32">
        <f t="shared" si="227"/>
        <v>2</v>
      </c>
      <c r="T779" s="32">
        <f t="shared" si="227"/>
        <v>2</v>
      </c>
      <c r="U779" s="32">
        <f t="shared" si="227"/>
        <v>2</v>
      </c>
      <c r="V779" s="32">
        <f t="shared" si="227"/>
        <v>4</v>
      </c>
      <c r="W779" s="32">
        <f t="shared" si="227"/>
        <v>2</v>
      </c>
      <c r="X779" s="32">
        <f t="shared" si="227"/>
        <v>2</v>
      </c>
      <c r="Y779" s="32">
        <f t="shared" si="227"/>
        <v>2</v>
      </c>
      <c r="Z779" s="32">
        <f t="shared" si="227"/>
        <v>2</v>
      </c>
      <c r="AB779" s="66"/>
      <c r="AC779" s="51"/>
      <c r="AD779" s="51"/>
      <c r="AE779" s="63"/>
      <c r="AF779" s="64"/>
      <c r="AG779" s="63"/>
      <c r="AH779" s="64"/>
      <c r="AI779" s="63"/>
      <c r="AJ779" s="64"/>
      <c r="AK779" s="62"/>
      <c r="AL779" s="62"/>
      <c r="AM779" s="51"/>
      <c r="AP779" s="39" t="str">
        <f t="shared" si="195"/>
        <v/>
      </c>
      <c r="AQ779" s="49" t="str">
        <f t="shared" si="202"/>
        <v/>
      </c>
      <c r="AR779" s="41">
        <f t="shared" ca="1" si="210"/>
        <v>256</v>
      </c>
      <c r="AS779" s="40">
        <f t="shared" ca="1" si="204"/>
        <v>1</v>
      </c>
      <c r="AT779" s="41">
        <f t="shared" ca="1" si="196"/>
        <v>0</v>
      </c>
      <c r="AU779" s="41">
        <f t="shared" ca="1" si="197"/>
        <v>0</v>
      </c>
      <c r="AV779" s="42">
        <f t="shared" ca="1" si="198"/>
        <v>1</v>
      </c>
      <c r="AW779" s="47" t="str">
        <f t="shared" si="199"/>
        <v/>
      </c>
      <c r="AX779" s="47" t="e">
        <f t="shared" si="200"/>
        <v>#VALUE!</v>
      </c>
      <c r="AY779" s="47">
        <f t="shared" si="212"/>
        <v>0</v>
      </c>
      <c r="AZ779" s="47">
        <f t="shared" si="213"/>
        <v>0</v>
      </c>
      <c r="BA779" s="47" t="e">
        <f t="shared" si="214"/>
        <v>#VALUE!</v>
      </c>
      <c r="BB779" s="47" t="e">
        <f t="shared" si="215"/>
        <v>#VALUE!</v>
      </c>
      <c r="BC779" s="47" t="e">
        <f t="shared" si="216"/>
        <v>#VALUE!</v>
      </c>
      <c r="BD779" s="47" t="e">
        <f>MATCH($AW779,NoteCommaRef!$B$4:$B$10,0)</f>
        <v>#N/A</v>
      </c>
      <c r="BE779" s="47">
        <f>MATCH($BG779,NoteCommaRef!$H$4:$H$1000,0)</f>
        <v>10</v>
      </c>
      <c r="BF779" s="47">
        <f>MATCH($BH779,NoteCommaRef!$H$4:$H$1000,0)</f>
        <v>10</v>
      </c>
      <c r="BG779" s="47">
        <f t="shared" si="205"/>
        <v>1</v>
      </c>
      <c r="BH779" s="47">
        <f t="shared" si="206"/>
        <v>1</v>
      </c>
      <c r="BI779" s="48">
        <f ca="1">IF(ISNA($BD779),1,OFFSET(NoteCommaRef!$E$3,$BD779,0))</f>
        <v>1</v>
      </c>
      <c r="BJ779" s="48">
        <f t="shared" si="207"/>
        <v>1</v>
      </c>
      <c r="BK779" s="48">
        <f t="shared" si="208"/>
        <v>1</v>
      </c>
      <c r="BL779" s="48">
        <f t="shared" si="209"/>
        <v>1</v>
      </c>
      <c r="BM779" s="48">
        <f ca="1">IF(ISNA($BE779),1,OFFSET(NoteCommaRef!$K$3,$BE779,0))</f>
        <v>1</v>
      </c>
      <c r="BN779" s="48">
        <f ca="1">IF(ISNA($BF779),1,OFFSET(NoteCommaRef!$K$3,$BF779,0))</f>
        <v>1</v>
      </c>
    </row>
    <row r="780" spans="3:66" x14ac:dyDescent="0.2">
      <c r="C780" s="1" t="str">
        <f t="shared" si="225"/>
        <v/>
      </c>
      <c r="D780" s="1" t="str">
        <f t="shared" si="226"/>
        <v/>
      </c>
      <c r="E780" s="1" t="str">
        <f t="shared" si="217"/>
        <v/>
      </c>
      <c r="F780" s="32" t="str">
        <f t="shared" si="218"/>
        <v/>
      </c>
      <c r="G780" s="1" t="str">
        <f t="shared" si="219"/>
        <v/>
      </c>
      <c r="H780" s="1" t="str">
        <f t="shared" si="220"/>
        <v/>
      </c>
      <c r="I780" s="1" t="str">
        <f t="shared" si="221"/>
        <v/>
      </c>
      <c r="J780" s="1" t="str">
        <f t="shared" si="222"/>
        <v/>
      </c>
      <c r="K780" s="1" t="str">
        <f t="shared" si="223"/>
        <v/>
      </c>
      <c r="L780" s="1" t="str">
        <f ca="1">IF(COUNTBLANK($D780),"",IF(COUNTBLANK($AG780),OFFSET(ChannelSetup!$E$4,0,$D780-1),$AG780))</f>
        <v/>
      </c>
      <c r="M780" s="1" t="str">
        <f t="shared" si="224"/>
        <v/>
      </c>
      <c r="O780" s="32">
        <f t="shared" si="227"/>
        <v>6</v>
      </c>
      <c r="P780" s="32">
        <f t="shared" si="227"/>
        <v>4</v>
      </c>
      <c r="Q780" s="32">
        <f t="shared" si="227"/>
        <v>2</v>
      </c>
      <c r="R780" s="32">
        <f t="shared" si="227"/>
        <v>2</v>
      </c>
      <c r="S780" s="32">
        <f t="shared" si="227"/>
        <v>2</v>
      </c>
      <c r="T780" s="32">
        <f t="shared" si="227"/>
        <v>2</v>
      </c>
      <c r="U780" s="32">
        <f t="shared" si="227"/>
        <v>2</v>
      </c>
      <c r="V780" s="32">
        <f t="shared" si="227"/>
        <v>4</v>
      </c>
      <c r="W780" s="32">
        <f t="shared" si="227"/>
        <v>2</v>
      </c>
      <c r="X780" s="32">
        <f t="shared" si="227"/>
        <v>2</v>
      </c>
      <c r="Y780" s="32">
        <f t="shared" si="227"/>
        <v>2</v>
      </c>
      <c r="Z780" s="32">
        <f t="shared" si="227"/>
        <v>2</v>
      </c>
      <c r="AB780" s="66"/>
      <c r="AC780" s="51"/>
      <c r="AD780" s="51"/>
      <c r="AE780" s="63"/>
      <c r="AF780" s="64"/>
      <c r="AG780" s="63"/>
      <c r="AH780" s="64"/>
      <c r="AI780" s="63"/>
      <c r="AJ780" s="64"/>
      <c r="AK780" s="62"/>
      <c r="AL780" s="62"/>
      <c r="AM780" s="51"/>
      <c r="AP780" s="39" t="str">
        <f t="shared" si="195"/>
        <v/>
      </c>
      <c r="AQ780" s="49" t="str">
        <f t="shared" si="202"/>
        <v/>
      </c>
      <c r="AR780" s="41">
        <f t="shared" ca="1" si="210"/>
        <v>256</v>
      </c>
      <c r="AS780" s="40">
        <f t="shared" ca="1" si="204"/>
        <v>1</v>
      </c>
      <c r="AT780" s="41">
        <f t="shared" ca="1" si="196"/>
        <v>0</v>
      </c>
      <c r="AU780" s="41">
        <f t="shared" ca="1" si="197"/>
        <v>0</v>
      </c>
      <c r="AV780" s="42">
        <f t="shared" ca="1" si="198"/>
        <v>1</v>
      </c>
      <c r="AW780" s="47" t="str">
        <f t="shared" si="199"/>
        <v/>
      </c>
      <c r="AX780" s="47" t="e">
        <f t="shared" si="200"/>
        <v>#VALUE!</v>
      </c>
      <c r="AY780" s="47">
        <f t="shared" si="212"/>
        <v>0</v>
      </c>
      <c r="AZ780" s="47">
        <f t="shared" si="213"/>
        <v>0</v>
      </c>
      <c r="BA780" s="47" t="e">
        <f t="shared" si="214"/>
        <v>#VALUE!</v>
      </c>
      <c r="BB780" s="47" t="e">
        <f t="shared" si="215"/>
        <v>#VALUE!</v>
      </c>
      <c r="BC780" s="47" t="e">
        <f t="shared" si="216"/>
        <v>#VALUE!</v>
      </c>
      <c r="BD780" s="47" t="e">
        <f>MATCH($AW780,NoteCommaRef!$B$4:$B$10,0)</f>
        <v>#N/A</v>
      </c>
      <c r="BE780" s="47">
        <f>MATCH($BG780,NoteCommaRef!$H$4:$H$1000,0)</f>
        <v>10</v>
      </c>
      <c r="BF780" s="47">
        <f>MATCH($BH780,NoteCommaRef!$H$4:$H$1000,0)</f>
        <v>10</v>
      </c>
      <c r="BG780" s="47">
        <f t="shared" si="205"/>
        <v>1</v>
      </c>
      <c r="BH780" s="47">
        <f t="shared" si="206"/>
        <v>1</v>
      </c>
      <c r="BI780" s="48">
        <f ca="1">IF(ISNA($BD780),1,OFFSET(NoteCommaRef!$E$3,$BD780,0))</f>
        <v>1</v>
      </c>
      <c r="BJ780" s="48">
        <f t="shared" si="207"/>
        <v>1</v>
      </c>
      <c r="BK780" s="48">
        <f t="shared" si="208"/>
        <v>1</v>
      </c>
      <c r="BL780" s="48">
        <f t="shared" si="209"/>
        <v>1</v>
      </c>
      <c r="BM780" s="48">
        <f ca="1">IF(ISNA($BE780),1,OFFSET(NoteCommaRef!$K$3,$BE780,0))</f>
        <v>1</v>
      </c>
      <c r="BN780" s="48">
        <f ca="1">IF(ISNA($BF780),1,OFFSET(NoteCommaRef!$K$3,$BF780,0))</f>
        <v>1</v>
      </c>
    </row>
    <row r="781" spans="3:66" x14ac:dyDescent="0.2">
      <c r="C781" s="1" t="str">
        <f t="shared" si="225"/>
        <v/>
      </c>
      <c r="D781" s="1" t="str">
        <f t="shared" si="226"/>
        <v/>
      </c>
      <c r="E781" s="1" t="str">
        <f t="shared" si="217"/>
        <v/>
      </c>
      <c r="F781" s="32" t="str">
        <f t="shared" si="218"/>
        <v/>
      </c>
      <c r="G781" s="1" t="str">
        <f t="shared" si="219"/>
        <v/>
      </c>
      <c r="H781" s="1" t="str">
        <f t="shared" si="220"/>
        <v/>
      </c>
      <c r="I781" s="1" t="str">
        <f t="shared" si="221"/>
        <v/>
      </c>
      <c r="J781" s="1" t="str">
        <f t="shared" si="222"/>
        <v/>
      </c>
      <c r="K781" s="1" t="str">
        <f t="shared" si="223"/>
        <v/>
      </c>
      <c r="L781" s="1" t="str">
        <f ca="1">IF(COUNTBLANK($D781),"",IF(COUNTBLANK($AG781),OFFSET(ChannelSetup!$E$4,0,$D781-1),$AG781))</f>
        <v/>
      </c>
      <c r="M781" s="1" t="str">
        <f t="shared" si="224"/>
        <v/>
      </c>
      <c r="O781" s="32">
        <f t="shared" si="227"/>
        <v>6</v>
      </c>
      <c r="P781" s="32">
        <f t="shared" si="227"/>
        <v>4</v>
      </c>
      <c r="Q781" s="32">
        <f t="shared" si="227"/>
        <v>2</v>
      </c>
      <c r="R781" s="32">
        <f t="shared" si="227"/>
        <v>2</v>
      </c>
      <c r="S781" s="32">
        <f t="shared" si="227"/>
        <v>2</v>
      </c>
      <c r="T781" s="32">
        <f t="shared" si="227"/>
        <v>2</v>
      </c>
      <c r="U781" s="32">
        <f t="shared" si="227"/>
        <v>2</v>
      </c>
      <c r="V781" s="32">
        <f t="shared" si="227"/>
        <v>4</v>
      </c>
      <c r="W781" s="32">
        <f t="shared" si="227"/>
        <v>2</v>
      </c>
      <c r="X781" s="32">
        <f t="shared" si="227"/>
        <v>2</v>
      </c>
      <c r="Y781" s="32">
        <f t="shared" si="227"/>
        <v>2</v>
      </c>
      <c r="Z781" s="32">
        <f t="shared" si="227"/>
        <v>2</v>
      </c>
      <c r="AB781" s="66"/>
      <c r="AC781" s="51"/>
      <c r="AD781" s="51"/>
      <c r="AE781" s="63"/>
      <c r="AF781" s="64"/>
      <c r="AG781" s="63"/>
      <c r="AH781" s="64"/>
      <c r="AI781" s="63"/>
      <c r="AJ781" s="64"/>
      <c r="AK781" s="62"/>
      <c r="AL781" s="62"/>
      <c r="AM781" s="51"/>
      <c r="AP781" s="39" t="str">
        <f t="shared" si="195"/>
        <v/>
      </c>
      <c r="AQ781" s="49" t="str">
        <f t="shared" si="202"/>
        <v/>
      </c>
      <c r="AR781" s="41">
        <f t="shared" ca="1" si="210"/>
        <v>256</v>
      </c>
      <c r="AS781" s="40">
        <f t="shared" ca="1" si="204"/>
        <v>1</v>
      </c>
      <c r="AT781" s="41">
        <f t="shared" ca="1" si="196"/>
        <v>0</v>
      </c>
      <c r="AU781" s="41">
        <f t="shared" ca="1" si="197"/>
        <v>0</v>
      </c>
      <c r="AV781" s="42">
        <f t="shared" ca="1" si="198"/>
        <v>1</v>
      </c>
      <c r="AW781" s="47" t="str">
        <f t="shared" si="199"/>
        <v/>
      </c>
      <c r="AX781" s="47" t="e">
        <f t="shared" si="200"/>
        <v>#VALUE!</v>
      </c>
      <c r="AY781" s="47">
        <f t="shared" si="212"/>
        <v>0</v>
      </c>
      <c r="AZ781" s="47">
        <f t="shared" si="213"/>
        <v>0</v>
      </c>
      <c r="BA781" s="47" t="e">
        <f t="shared" si="214"/>
        <v>#VALUE!</v>
      </c>
      <c r="BB781" s="47" t="e">
        <f t="shared" si="215"/>
        <v>#VALUE!</v>
      </c>
      <c r="BC781" s="47" t="e">
        <f t="shared" si="216"/>
        <v>#VALUE!</v>
      </c>
      <c r="BD781" s="47" t="e">
        <f>MATCH($AW781,NoteCommaRef!$B$4:$B$10,0)</f>
        <v>#N/A</v>
      </c>
      <c r="BE781" s="47">
        <f>MATCH($BG781,NoteCommaRef!$H$4:$H$1000,0)</f>
        <v>10</v>
      </c>
      <c r="BF781" s="47">
        <f>MATCH($BH781,NoteCommaRef!$H$4:$H$1000,0)</f>
        <v>10</v>
      </c>
      <c r="BG781" s="47">
        <f t="shared" si="205"/>
        <v>1</v>
      </c>
      <c r="BH781" s="47">
        <f t="shared" si="206"/>
        <v>1</v>
      </c>
      <c r="BI781" s="48">
        <f ca="1">IF(ISNA($BD781),1,OFFSET(NoteCommaRef!$E$3,$BD781,0))</f>
        <v>1</v>
      </c>
      <c r="BJ781" s="48">
        <f t="shared" si="207"/>
        <v>1</v>
      </c>
      <c r="BK781" s="48">
        <f t="shared" si="208"/>
        <v>1</v>
      </c>
      <c r="BL781" s="48">
        <f t="shared" si="209"/>
        <v>1</v>
      </c>
      <c r="BM781" s="48">
        <f ca="1">IF(ISNA($BE781),1,OFFSET(NoteCommaRef!$K$3,$BE781,0))</f>
        <v>1</v>
      </c>
      <c r="BN781" s="48">
        <f ca="1">IF(ISNA($BF781),1,OFFSET(NoteCommaRef!$K$3,$BF781,0))</f>
        <v>1</v>
      </c>
    </row>
    <row r="782" spans="3:66" x14ac:dyDescent="0.2">
      <c r="C782" s="1" t="str">
        <f t="shared" si="225"/>
        <v/>
      </c>
      <c r="D782" s="1" t="str">
        <f t="shared" si="226"/>
        <v/>
      </c>
      <c r="E782" s="1" t="str">
        <f t="shared" si="217"/>
        <v/>
      </c>
      <c r="F782" s="32" t="str">
        <f t="shared" si="218"/>
        <v/>
      </c>
      <c r="G782" s="1" t="str">
        <f t="shared" si="219"/>
        <v/>
      </c>
      <c r="H782" s="1" t="str">
        <f t="shared" si="220"/>
        <v/>
      </c>
      <c r="I782" s="1" t="str">
        <f t="shared" si="221"/>
        <v/>
      </c>
      <c r="J782" s="1" t="str">
        <f t="shared" si="222"/>
        <v/>
      </c>
      <c r="K782" s="1" t="str">
        <f t="shared" si="223"/>
        <v/>
      </c>
      <c r="L782" s="1" t="str">
        <f ca="1">IF(COUNTBLANK($D782),"",IF(COUNTBLANK($AG782),OFFSET(ChannelSetup!$E$4,0,$D782-1),$AG782))</f>
        <v/>
      </c>
      <c r="M782" s="1" t="str">
        <f t="shared" si="224"/>
        <v/>
      </c>
      <c r="O782" s="32">
        <f t="shared" si="227"/>
        <v>6</v>
      </c>
      <c r="P782" s="32">
        <f t="shared" si="227"/>
        <v>4</v>
      </c>
      <c r="Q782" s="32">
        <f t="shared" si="227"/>
        <v>2</v>
      </c>
      <c r="R782" s="32">
        <f t="shared" si="227"/>
        <v>2</v>
      </c>
      <c r="S782" s="32">
        <f t="shared" si="227"/>
        <v>2</v>
      </c>
      <c r="T782" s="32">
        <f t="shared" si="227"/>
        <v>2</v>
      </c>
      <c r="U782" s="32">
        <f t="shared" si="227"/>
        <v>2</v>
      </c>
      <c r="V782" s="32">
        <f t="shared" si="227"/>
        <v>4</v>
      </c>
      <c r="W782" s="32">
        <f t="shared" si="227"/>
        <v>2</v>
      </c>
      <c r="X782" s="32">
        <f t="shared" si="227"/>
        <v>2</v>
      </c>
      <c r="Y782" s="32">
        <f t="shared" si="227"/>
        <v>2</v>
      </c>
      <c r="Z782" s="32">
        <f t="shared" si="227"/>
        <v>2</v>
      </c>
      <c r="AB782" s="66"/>
      <c r="AC782" s="51"/>
      <c r="AD782" s="51"/>
      <c r="AE782" s="63"/>
      <c r="AF782" s="64"/>
      <c r="AG782" s="63"/>
      <c r="AH782" s="64"/>
      <c r="AI782" s="63"/>
      <c r="AJ782" s="64"/>
      <c r="AK782" s="62"/>
      <c r="AL782" s="62"/>
      <c r="AM782" s="51"/>
      <c r="AP782" s="39" t="str">
        <f t="shared" si="195"/>
        <v/>
      </c>
      <c r="AQ782" s="49" t="str">
        <f t="shared" si="202"/>
        <v/>
      </c>
      <c r="AR782" s="41">
        <f t="shared" ca="1" si="210"/>
        <v>256</v>
      </c>
      <c r="AS782" s="40">
        <f t="shared" ca="1" si="204"/>
        <v>1</v>
      </c>
      <c r="AT782" s="41">
        <f t="shared" ca="1" si="196"/>
        <v>0</v>
      </c>
      <c r="AU782" s="41">
        <f t="shared" ca="1" si="197"/>
        <v>0</v>
      </c>
      <c r="AV782" s="42">
        <f t="shared" ca="1" si="198"/>
        <v>1</v>
      </c>
      <c r="AW782" s="47" t="str">
        <f t="shared" si="199"/>
        <v/>
      </c>
      <c r="AX782" s="47" t="e">
        <f t="shared" si="200"/>
        <v>#VALUE!</v>
      </c>
      <c r="AY782" s="47">
        <f t="shared" si="212"/>
        <v>0</v>
      </c>
      <c r="AZ782" s="47">
        <f t="shared" si="213"/>
        <v>0</v>
      </c>
      <c r="BA782" s="47" t="e">
        <f t="shared" si="214"/>
        <v>#VALUE!</v>
      </c>
      <c r="BB782" s="47" t="e">
        <f t="shared" si="215"/>
        <v>#VALUE!</v>
      </c>
      <c r="BC782" s="47" t="e">
        <f t="shared" si="216"/>
        <v>#VALUE!</v>
      </c>
      <c r="BD782" s="47" t="e">
        <f>MATCH($AW782,NoteCommaRef!$B$4:$B$10,0)</f>
        <v>#N/A</v>
      </c>
      <c r="BE782" s="47">
        <f>MATCH($BG782,NoteCommaRef!$H$4:$H$1000,0)</f>
        <v>10</v>
      </c>
      <c r="BF782" s="47">
        <f>MATCH($BH782,NoteCommaRef!$H$4:$H$1000,0)</f>
        <v>10</v>
      </c>
      <c r="BG782" s="47">
        <f t="shared" si="205"/>
        <v>1</v>
      </c>
      <c r="BH782" s="47">
        <f t="shared" si="206"/>
        <v>1</v>
      </c>
      <c r="BI782" s="48">
        <f ca="1">IF(ISNA($BD782),1,OFFSET(NoteCommaRef!$E$3,$BD782,0))</f>
        <v>1</v>
      </c>
      <c r="BJ782" s="48">
        <f t="shared" si="207"/>
        <v>1</v>
      </c>
      <c r="BK782" s="48">
        <f t="shared" si="208"/>
        <v>1</v>
      </c>
      <c r="BL782" s="48">
        <f t="shared" si="209"/>
        <v>1</v>
      </c>
      <c r="BM782" s="48">
        <f ca="1">IF(ISNA($BE782),1,OFFSET(NoteCommaRef!$K$3,$BE782,0))</f>
        <v>1</v>
      </c>
      <c r="BN782" s="48">
        <f ca="1">IF(ISNA($BF782),1,OFFSET(NoteCommaRef!$K$3,$BF782,0))</f>
        <v>1</v>
      </c>
    </row>
    <row r="783" spans="3:66" x14ac:dyDescent="0.2">
      <c r="C783" s="1" t="str">
        <f t="shared" si="225"/>
        <v/>
      </c>
      <c r="D783" s="1" t="str">
        <f t="shared" si="226"/>
        <v/>
      </c>
      <c r="E783" s="1" t="str">
        <f t="shared" si="217"/>
        <v/>
      </c>
      <c r="F783" s="32" t="str">
        <f t="shared" si="218"/>
        <v/>
      </c>
      <c r="G783" s="1" t="str">
        <f t="shared" si="219"/>
        <v/>
      </c>
      <c r="H783" s="1" t="str">
        <f t="shared" si="220"/>
        <v/>
      </c>
      <c r="I783" s="1" t="str">
        <f t="shared" si="221"/>
        <v/>
      </c>
      <c r="J783" s="1" t="str">
        <f t="shared" si="222"/>
        <v/>
      </c>
      <c r="K783" s="1" t="str">
        <f t="shared" si="223"/>
        <v/>
      </c>
      <c r="L783" s="1" t="str">
        <f ca="1">IF(COUNTBLANK($D783),"",IF(COUNTBLANK($AG783),OFFSET(ChannelSetup!$E$4,0,$D783-1),$AG783))</f>
        <v/>
      </c>
      <c r="M783" s="1" t="str">
        <f t="shared" si="224"/>
        <v/>
      </c>
      <c r="O783" s="32">
        <f t="shared" si="227"/>
        <v>6</v>
      </c>
      <c r="P783" s="32">
        <f t="shared" si="227"/>
        <v>4</v>
      </c>
      <c r="Q783" s="32">
        <f t="shared" si="227"/>
        <v>2</v>
      </c>
      <c r="R783" s="32">
        <f t="shared" si="227"/>
        <v>2</v>
      </c>
      <c r="S783" s="32">
        <f t="shared" si="227"/>
        <v>2</v>
      </c>
      <c r="T783" s="32">
        <f t="shared" si="227"/>
        <v>2</v>
      </c>
      <c r="U783" s="32">
        <f t="shared" si="227"/>
        <v>2</v>
      </c>
      <c r="V783" s="32">
        <f t="shared" si="227"/>
        <v>4</v>
      </c>
      <c r="W783" s="32">
        <f t="shared" si="227"/>
        <v>2</v>
      </c>
      <c r="X783" s="32">
        <f t="shared" si="227"/>
        <v>2</v>
      </c>
      <c r="Y783" s="32">
        <f t="shared" si="227"/>
        <v>2</v>
      </c>
      <c r="Z783" s="32">
        <f t="shared" si="227"/>
        <v>2</v>
      </c>
      <c r="AB783" s="66"/>
      <c r="AC783" s="51"/>
      <c r="AD783" s="51"/>
      <c r="AE783" s="63"/>
      <c r="AF783" s="64"/>
      <c r="AG783" s="63"/>
      <c r="AH783" s="64"/>
      <c r="AI783" s="63"/>
      <c r="AJ783" s="64"/>
      <c r="AK783" s="62"/>
      <c r="AL783" s="62"/>
      <c r="AM783" s="51"/>
      <c r="AP783" s="39" t="str">
        <f t="shared" si="195"/>
        <v/>
      </c>
      <c r="AQ783" s="49" t="str">
        <f t="shared" si="202"/>
        <v/>
      </c>
      <c r="AR783" s="41">
        <f t="shared" ca="1" si="210"/>
        <v>256</v>
      </c>
      <c r="AS783" s="40">
        <f t="shared" ca="1" si="204"/>
        <v>1</v>
      </c>
      <c r="AT783" s="41">
        <f t="shared" ca="1" si="196"/>
        <v>0</v>
      </c>
      <c r="AU783" s="41">
        <f t="shared" ca="1" si="197"/>
        <v>0</v>
      </c>
      <c r="AV783" s="42">
        <f t="shared" ca="1" si="198"/>
        <v>1</v>
      </c>
      <c r="AW783" s="47" t="str">
        <f t="shared" si="199"/>
        <v/>
      </c>
      <c r="AX783" s="47" t="e">
        <f t="shared" si="200"/>
        <v>#VALUE!</v>
      </c>
      <c r="AY783" s="47">
        <f t="shared" si="212"/>
        <v>0</v>
      </c>
      <c r="AZ783" s="47">
        <f t="shared" si="213"/>
        <v>0</v>
      </c>
      <c r="BA783" s="47" t="e">
        <f t="shared" si="214"/>
        <v>#VALUE!</v>
      </c>
      <c r="BB783" s="47" t="e">
        <f t="shared" si="215"/>
        <v>#VALUE!</v>
      </c>
      <c r="BC783" s="47" t="e">
        <f t="shared" si="216"/>
        <v>#VALUE!</v>
      </c>
      <c r="BD783" s="47" t="e">
        <f>MATCH($AW783,NoteCommaRef!$B$4:$B$10,0)</f>
        <v>#N/A</v>
      </c>
      <c r="BE783" s="47">
        <f>MATCH($BG783,NoteCommaRef!$H$4:$H$1000,0)</f>
        <v>10</v>
      </c>
      <c r="BF783" s="47">
        <f>MATCH($BH783,NoteCommaRef!$H$4:$H$1000,0)</f>
        <v>10</v>
      </c>
      <c r="BG783" s="47">
        <f t="shared" si="205"/>
        <v>1</v>
      </c>
      <c r="BH783" s="47">
        <f t="shared" si="206"/>
        <v>1</v>
      </c>
      <c r="BI783" s="48">
        <f ca="1">IF(ISNA($BD783),1,OFFSET(NoteCommaRef!$E$3,$BD783,0))</f>
        <v>1</v>
      </c>
      <c r="BJ783" s="48">
        <f t="shared" si="207"/>
        <v>1</v>
      </c>
      <c r="BK783" s="48">
        <f t="shared" si="208"/>
        <v>1</v>
      </c>
      <c r="BL783" s="48">
        <f t="shared" si="209"/>
        <v>1</v>
      </c>
      <c r="BM783" s="48">
        <f ca="1">IF(ISNA($BE783),1,OFFSET(NoteCommaRef!$K$3,$BE783,0))</f>
        <v>1</v>
      </c>
      <c r="BN783" s="48">
        <f ca="1">IF(ISNA($BF783),1,OFFSET(NoteCommaRef!$K$3,$BF783,0))</f>
        <v>1</v>
      </c>
    </row>
    <row r="784" spans="3:66" x14ac:dyDescent="0.2">
      <c r="C784" s="1" t="str">
        <f t="shared" si="225"/>
        <v/>
      </c>
      <c r="D784" s="1" t="str">
        <f t="shared" si="226"/>
        <v/>
      </c>
      <c r="E784" s="1" t="str">
        <f t="shared" si="217"/>
        <v/>
      </c>
      <c r="F784" s="32" t="str">
        <f t="shared" si="218"/>
        <v/>
      </c>
      <c r="G784" s="1" t="str">
        <f t="shared" si="219"/>
        <v/>
      </c>
      <c r="H784" s="1" t="str">
        <f t="shared" si="220"/>
        <v/>
      </c>
      <c r="I784" s="1" t="str">
        <f t="shared" si="221"/>
        <v/>
      </c>
      <c r="J784" s="1" t="str">
        <f t="shared" si="222"/>
        <v/>
      </c>
      <c r="K784" s="1" t="str">
        <f t="shared" si="223"/>
        <v/>
      </c>
      <c r="L784" s="1" t="str">
        <f ca="1">IF(COUNTBLANK($D784),"",IF(COUNTBLANK($AG784),OFFSET(ChannelSetup!$E$4,0,$D784-1),$AG784))</f>
        <v/>
      </c>
      <c r="M784" s="1" t="str">
        <f t="shared" si="224"/>
        <v/>
      </c>
      <c r="O784" s="32">
        <f t="shared" si="227"/>
        <v>6</v>
      </c>
      <c r="P784" s="32">
        <f t="shared" si="227"/>
        <v>4</v>
      </c>
      <c r="Q784" s="32">
        <f t="shared" si="227"/>
        <v>2</v>
      </c>
      <c r="R784" s="32">
        <f t="shared" si="227"/>
        <v>2</v>
      </c>
      <c r="S784" s="32">
        <f t="shared" si="227"/>
        <v>2</v>
      </c>
      <c r="T784" s="32">
        <f t="shared" si="227"/>
        <v>2</v>
      </c>
      <c r="U784" s="32">
        <f t="shared" si="227"/>
        <v>2</v>
      </c>
      <c r="V784" s="32">
        <f t="shared" si="227"/>
        <v>4</v>
      </c>
      <c r="W784" s="32">
        <f t="shared" si="227"/>
        <v>2</v>
      </c>
      <c r="X784" s="32">
        <f t="shared" si="227"/>
        <v>2</v>
      </c>
      <c r="Y784" s="32">
        <f t="shared" si="227"/>
        <v>2</v>
      </c>
      <c r="Z784" s="32">
        <f t="shared" si="227"/>
        <v>2</v>
      </c>
      <c r="AB784" s="66"/>
      <c r="AC784" s="51"/>
      <c r="AD784" s="51"/>
      <c r="AE784" s="63"/>
      <c r="AF784" s="64"/>
      <c r="AG784" s="63"/>
      <c r="AH784" s="64"/>
      <c r="AI784" s="63"/>
      <c r="AJ784" s="64"/>
      <c r="AK784" s="62"/>
      <c r="AL784" s="62"/>
      <c r="AM784" s="51"/>
      <c r="AP784" s="39" t="str">
        <f t="shared" si="195"/>
        <v/>
      </c>
      <c r="AQ784" s="49" t="str">
        <f t="shared" si="202"/>
        <v/>
      </c>
      <c r="AR784" s="41">
        <f t="shared" ca="1" si="210"/>
        <v>256</v>
      </c>
      <c r="AS784" s="40">
        <f t="shared" ca="1" si="204"/>
        <v>1</v>
      </c>
      <c r="AT784" s="41">
        <f t="shared" ca="1" si="196"/>
        <v>0</v>
      </c>
      <c r="AU784" s="41">
        <f t="shared" ca="1" si="197"/>
        <v>0</v>
      </c>
      <c r="AV784" s="42">
        <f t="shared" ca="1" si="198"/>
        <v>1</v>
      </c>
      <c r="AW784" s="47" t="str">
        <f t="shared" si="199"/>
        <v/>
      </c>
      <c r="AX784" s="47" t="e">
        <f t="shared" si="200"/>
        <v>#VALUE!</v>
      </c>
      <c r="AY784" s="47">
        <f t="shared" si="212"/>
        <v>0</v>
      </c>
      <c r="AZ784" s="47">
        <f t="shared" si="213"/>
        <v>0</v>
      </c>
      <c r="BA784" s="47" t="e">
        <f t="shared" si="214"/>
        <v>#VALUE!</v>
      </c>
      <c r="BB784" s="47" t="e">
        <f t="shared" si="215"/>
        <v>#VALUE!</v>
      </c>
      <c r="BC784" s="47" t="e">
        <f t="shared" si="216"/>
        <v>#VALUE!</v>
      </c>
      <c r="BD784" s="47" t="e">
        <f>MATCH($AW784,NoteCommaRef!$B$4:$B$10,0)</f>
        <v>#N/A</v>
      </c>
      <c r="BE784" s="47">
        <f>MATCH($BG784,NoteCommaRef!$H$4:$H$1000,0)</f>
        <v>10</v>
      </c>
      <c r="BF784" s="47">
        <f>MATCH($BH784,NoteCommaRef!$H$4:$H$1000,0)</f>
        <v>10</v>
      </c>
      <c r="BG784" s="47">
        <f t="shared" si="205"/>
        <v>1</v>
      </c>
      <c r="BH784" s="47">
        <f t="shared" si="206"/>
        <v>1</v>
      </c>
      <c r="BI784" s="48">
        <f ca="1">IF(ISNA($BD784),1,OFFSET(NoteCommaRef!$E$3,$BD784,0))</f>
        <v>1</v>
      </c>
      <c r="BJ784" s="48">
        <f t="shared" si="207"/>
        <v>1</v>
      </c>
      <c r="BK784" s="48">
        <f t="shared" si="208"/>
        <v>1</v>
      </c>
      <c r="BL784" s="48">
        <f t="shared" si="209"/>
        <v>1</v>
      </c>
      <c r="BM784" s="48">
        <f ca="1">IF(ISNA($BE784),1,OFFSET(NoteCommaRef!$K$3,$BE784,0))</f>
        <v>1</v>
      </c>
      <c r="BN784" s="48">
        <f ca="1">IF(ISNA($BF784),1,OFFSET(NoteCommaRef!$K$3,$BF784,0))</f>
        <v>1</v>
      </c>
    </row>
    <row r="785" spans="3:66" x14ac:dyDescent="0.2">
      <c r="C785" s="1" t="str">
        <f t="shared" si="225"/>
        <v/>
      </c>
      <c r="D785" s="1" t="str">
        <f t="shared" si="226"/>
        <v/>
      </c>
      <c r="E785" s="1" t="str">
        <f t="shared" si="217"/>
        <v/>
      </c>
      <c r="F785" s="32" t="str">
        <f t="shared" si="218"/>
        <v/>
      </c>
      <c r="G785" s="1" t="str">
        <f t="shared" si="219"/>
        <v/>
      </c>
      <c r="H785" s="1" t="str">
        <f t="shared" si="220"/>
        <v/>
      </c>
      <c r="I785" s="1" t="str">
        <f t="shared" si="221"/>
        <v/>
      </c>
      <c r="J785" s="1" t="str">
        <f t="shared" si="222"/>
        <v/>
      </c>
      <c r="K785" s="1" t="str">
        <f t="shared" si="223"/>
        <v/>
      </c>
      <c r="L785" s="1" t="str">
        <f ca="1">IF(COUNTBLANK($D785),"",IF(COUNTBLANK($AG785),OFFSET(ChannelSetup!$E$4,0,$D785-1),$AG785))</f>
        <v/>
      </c>
      <c r="M785" s="1" t="str">
        <f t="shared" si="224"/>
        <v/>
      </c>
      <c r="O785" s="32">
        <f t="shared" si="227"/>
        <v>6</v>
      </c>
      <c r="P785" s="32">
        <f t="shared" si="227"/>
        <v>4</v>
      </c>
      <c r="Q785" s="32">
        <f t="shared" si="227"/>
        <v>2</v>
      </c>
      <c r="R785" s="32">
        <f t="shared" si="227"/>
        <v>2</v>
      </c>
      <c r="S785" s="32">
        <f t="shared" si="227"/>
        <v>2</v>
      </c>
      <c r="T785" s="32">
        <f t="shared" si="227"/>
        <v>2</v>
      </c>
      <c r="U785" s="32">
        <f t="shared" si="227"/>
        <v>2</v>
      </c>
      <c r="V785" s="32">
        <f t="shared" si="227"/>
        <v>4</v>
      </c>
      <c r="W785" s="32">
        <f t="shared" si="227"/>
        <v>2</v>
      </c>
      <c r="X785" s="32">
        <f t="shared" si="227"/>
        <v>2</v>
      </c>
      <c r="Y785" s="32">
        <f t="shared" si="227"/>
        <v>2</v>
      </c>
      <c r="Z785" s="32">
        <f t="shared" si="227"/>
        <v>2</v>
      </c>
      <c r="AB785" s="66"/>
      <c r="AC785" s="51"/>
      <c r="AD785" s="51"/>
      <c r="AE785" s="63"/>
      <c r="AF785" s="64"/>
      <c r="AG785" s="63"/>
      <c r="AH785" s="64"/>
      <c r="AI785" s="63"/>
      <c r="AJ785" s="64"/>
      <c r="AK785" s="62"/>
      <c r="AL785" s="62"/>
      <c r="AM785" s="51"/>
      <c r="AP785" s="39" t="str">
        <f t="shared" ref="AP785:AP848" si="228">IF(OR(ISNA(BE785),ISNA(BF785)),"ERR","")</f>
        <v/>
      </c>
      <c r="AQ785" s="49" t="str">
        <f t="shared" si="202"/>
        <v/>
      </c>
      <c r="AR785" s="41">
        <f t="shared" ca="1" si="210"/>
        <v>256</v>
      </c>
      <c r="AS785" s="40">
        <f t="shared" ca="1" si="204"/>
        <v>1</v>
      </c>
      <c r="AT785" s="41">
        <f t="shared" ref="AT785:AT848" ca="1" si="229">1200*LOG(AS785,2)</f>
        <v>0</v>
      </c>
      <c r="AU785" s="41">
        <f t="shared" ref="AU785:AU848" ca="1" si="230">MOD(AT785,1200)</f>
        <v>0</v>
      </c>
      <c r="AV785" s="42">
        <f t="shared" ref="AV785:AV848" ca="1" si="231">AS785</f>
        <v>1</v>
      </c>
      <c r="AW785" s="47" t="str">
        <f t="shared" ref="AW785:AW848" si="232">LEFT(AQ785,1)</f>
        <v/>
      </c>
      <c r="AX785" s="47" t="e">
        <f t="shared" ref="AX785:AX848" si="233">RIGHT(AQ785,1)-4</f>
        <v>#VALUE!</v>
      </c>
      <c r="AY785" s="47">
        <f t="shared" si="212"/>
        <v>0</v>
      </c>
      <c r="AZ785" s="47">
        <f t="shared" si="213"/>
        <v>0</v>
      </c>
      <c r="BA785" s="47" t="e">
        <f t="shared" si="214"/>
        <v>#VALUE!</v>
      </c>
      <c r="BB785" s="47" t="e">
        <f t="shared" si="215"/>
        <v>#VALUE!</v>
      </c>
      <c r="BC785" s="47" t="e">
        <f t="shared" si="216"/>
        <v>#VALUE!</v>
      </c>
      <c r="BD785" s="47" t="e">
        <f>MATCH($AW785,NoteCommaRef!$B$4:$B$10,0)</f>
        <v>#N/A</v>
      </c>
      <c r="BE785" s="47">
        <f>MATCH($BG785,NoteCommaRef!$H$4:$H$1000,0)</f>
        <v>10</v>
      </c>
      <c r="BF785" s="47">
        <f>MATCH($BH785,NoteCommaRef!$H$4:$H$1000,0)</f>
        <v>10</v>
      </c>
      <c r="BG785" s="47">
        <f t="shared" si="205"/>
        <v>1</v>
      </c>
      <c r="BH785" s="47">
        <f t="shared" si="206"/>
        <v>1</v>
      </c>
      <c r="BI785" s="48">
        <f ca="1">IF(ISNA($BD785),1,OFFSET(NoteCommaRef!$E$3,$BD785,0))</f>
        <v>1</v>
      </c>
      <c r="BJ785" s="48">
        <f t="shared" si="207"/>
        <v>1</v>
      </c>
      <c r="BK785" s="48">
        <f t="shared" si="208"/>
        <v>1</v>
      </c>
      <c r="BL785" s="48">
        <f t="shared" si="209"/>
        <v>1</v>
      </c>
      <c r="BM785" s="48">
        <f ca="1">IF(ISNA($BE785),1,OFFSET(NoteCommaRef!$K$3,$BE785,0))</f>
        <v>1</v>
      </c>
      <c r="BN785" s="48">
        <f ca="1">IF(ISNA($BF785),1,OFFSET(NoteCommaRef!$K$3,$BF785,0))</f>
        <v>1</v>
      </c>
    </row>
    <row r="786" spans="3:66" x14ac:dyDescent="0.2">
      <c r="C786" s="1" t="str">
        <f t="shared" si="225"/>
        <v/>
      </c>
      <c r="D786" s="1" t="str">
        <f t="shared" si="226"/>
        <v/>
      </c>
      <c r="E786" s="1" t="str">
        <f t="shared" si="217"/>
        <v/>
      </c>
      <c r="F786" s="32" t="str">
        <f t="shared" si="218"/>
        <v/>
      </c>
      <c r="G786" s="1" t="str">
        <f t="shared" si="219"/>
        <v/>
      </c>
      <c r="H786" s="1" t="str">
        <f t="shared" si="220"/>
        <v/>
      </c>
      <c r="I786" s="1" t="str">
        <f t="shared" si="221"/>
        <v/>
      </c>
      <c r="J786" s="1" t="str">
        <f t="shared" si="222"/>
        <v/>
      </c>
      <c r="K786" s="1" t="str">
        <f t="shared" si="223"/>
        <v/>
      </c>
      <c r="L786" s="1" t="str">
        <f ca="1">IF(COUNTBLANK($D786),"",IF(COUNTBLANK($AG786),OFFSET(ChannelSetup!$E$4,0,$D786-1),$AG786))</f>
        <v/>
      </c>
      <c r="M786" s="1" t="str">
        <f t="shared" si="224"/>
        <v/>
      </c>
      <c r="O786" s="32">
        <f t="shared" si="227"/>
        <v>6</v>
      </c>
      <c r="P786" s="32">
        <f t="shared" si="227"/>
        <v>4</v>
      </c>
      <c r="Q786" s="32">
        <f t="shared" si="227"/>
        <v>2</v>
      </c>
      <c r="R786" s="32">
        <f t="shared" si="227"/>
        <v>2</v>
      </c>
      <c r="S786" s="32">
        <f t="shared" si="227"/>
        <v>2</v>
      </c>
      <c r="T786" s="32">
        <f t="shared" si="227"/>
        <v>2</v>
      </c>
      <c r="U786" s="32">
        <f t="shared" si="227"/>
        <v>2</v>
      </c>
      <c r="V786" s="32">
        <f t="shared" si="227"/>
        <v>4</v>
      </c>
      <c r="W786" s="32">
        <f t="shared" si="227"/>
        <v>2</v>
      </c>
      <c r="X786" s="32">
        <f t="shared" si="227"/>
        <v>2</v>
      </c>
      <c r="Y786" s="32">
        <f t="shared" si="227"/>
        <v>2</v>
      </c>
      <c r="Z786" s="32">
        <f t="shared" si="227"/>
        <v>2</v>
      </c>
      <c r="AB786" s="66"/>
      <c r="AC786" s="51"/>
      <c r="AD786" s="51"/>
      <c r="AE786" s="63"/>
      <c r="AF786" s="64"/>
      <c r="AG786" s="63"/>
      <c r="AH786" s="64"/>
      <c r="AI786" s="63"/>
      <c r="AJ786" s="64"/>
      <c r="AK786" s="62"/>
      <c r="AL786" s="62"/>
      <c r="AM786" s="51"/>
      <c r="AP786" s="39" t="str">
        <f t="shared" si="228"/>
        <v/>
      </c>
      <c r="AQ786" s="49" t="str">
        <f t="shared" si="202"/>
        <v/>
      </c>
      <c r="AR786" s="41">
        <f t="shared" ca="1" si="210"/>
        <v>256</v>
      </c>
      <c r="AS786" s="40">
        <f t="shared" ca="1" si="204"/>
        <v>1</v>
      </c>
      <c r="AT786" s="41">
        <f t="shared" ca="1" si="229"/>
        <v>0</v>
      </c>
      <c r="AU786" s="41">
        <f t="shared" ca="1" si="230"/>
        <v>0</v>
      </c>
      <c r="AV786" s="42">
        <f t="shared" ca="1" si="231"/>
        <v>1</v>
      </c>
      <c r="AW786" s="47" t="str">
        <f t="shared" si="232"/>
        <v/>
      </c>
      <c r="AX786" s="47" t="e">
        <f t="shared" si="233"/>
        <v>#VALUE!</v>
      </c>
      <c r="AY786" s="47">
        <f t="shared" si="212"/>
        <v>0</v>
      </c>
      <c r="AZ786" s="47">
        <f t="shared" si="213"/>
        <v>0</v>
      </c>
      <c r="BA786" s="47" t="e">
        <f t="shared" si="214"/>
        <v>#VALUE!</v>
      </c>
      <c r="BB786" s="47" t="e">
        <f t="shared" si="215"/>
        <v>#VALUE!</v>
      </c>
      <c r="BC786" s="47" t="e">
        <f t="shared" si="216"/>
        <v>#VALUE!</v>
      </c>
      <c r="BD786" s="47" t="e">
        <f>MATCH($AW786,NoteCommaRef!$B$4:$B$10,0)</f>
        <v>#N/A</v>
      </c>
      <c r="BE786" s="47">
        <f>MATCH($BG786,NoteCommaRef!$H$4:$H$1000,0)</f>
        <v>10</v>
      </c>
      <c r="BF786" s="47">
        <f>MATCH($BH786,NoteCommaRef!$H$4:$H$1000,0)</f>
        <v>10</v>
      </c>
      <c r="BG786" s="47">
        <f t="shared" si="205"/>
        <v>1</v>
      </c>
      <c r="BH786" s="47">
        <f t="shared" si="206"/>
        <v>1</v>
      </c>
      <c r="BI786" s="48">
        <f ca="1">IF(ISNA($BD786),1,OFFSET(NoteCommaRef!$E$3,$BD786,0))</f>
        <v>1</v>
      </c>
      <c r="BJ786" s="48">
        <f t="shared" si="207"/>
        <v>1</v>
      </c>
      <c r="BK786" s="48">
        <f t="shared" si="208"/>
        <v>1</v>
      </c>
      <c r="BL786" s="48">
        <f t="shared" si="209"/>
        <v>1</v>
      </c>
      <c r="BM786" s="48">
        <f ca="1">IF(ISNA($BE786),1,OFFSET(NoteCommaRef!$K$3,$BE786,0))</f>
        <v>1</v>
      </c>
      <c r="BN786" s="48">
        <f ca="1">IF(ISNA($BF786),1,OFFSET(NoteCommaRef!$K$3,$BF786,0))</f>
        <v>1</v>
      </c>
    </row>
    <row r="787" spans="3:66" x14ac:dyDescent="0.2">
      <c r="C787" s="1" t="str">
        <f t="shared" si="225"/>
        <v/>
      </c>
      <c r="D787" s="1" t="str">
        <f t="shared" si="226"/>
        <v/>
      </c>
      <c r="E787" s="1" t="str">
        <f t="shared" si="217"/>
        <v/>
      </c>
      <c r="F787" s="32" t="str">
        <f t="shared" si="218"/>
        <v/>
      </c>
      <c r="G787" s="1" t="str">
        <f t="shared" si="219"/>
        <v/>
      </c>
      <c r="H787" s="1" t="str">
        <f t="shared" si="220"/>
        <v/>
      </c>
      <c r="I787" s="1" t="str">
        <f t="shared" si="221"/>
        <v/>
      </c>
      <c r="J787" s="1" t="str">
        <f t="shared" si="222"/>
        <v/>
      </c>
      <c r="K787" s="1" t="str">
        <f t="shared" si="223"/>
        <v/>
      </c>
      <c r="L787" s="1" t="str">
        <f ca="1">IF(COUNTBLANK($D787),"",IF(COUNTBLANK($AG787),OFFSET(ChannelSetup!$E$4,0,$D787-1),$AG787))</f>
        <v/>
      </c>
      <c r="M787" s="1" t="str">
        <f t="shared" si="224"/>
        <v/>
      </c>
      <c r="O787" s="32">
        <f t="shared" ref="O787:Z802" si="234">O786+IF($D787=O$3,IF(COUNTBLANK($E787),0,$E787/$AD$2),0)</f>
        <v>6</v>
      </c>
      <c r="P787" s="32">
        <f t="shared" si="234"/>
        <v>4</v>
      </c>
      <c r="Q787" s="32">
        <f t="shared" si="234"/>
        <v>2</v>
      </c>
      <c r="R787" s="32">
        <f t="shared" si="234"/>
        <v>2</v>
      </c>
      <c r="S787" s="32">
        <f t="shared" si="234"/>
        <v>2</v>
      </c>
      <c r="T787" s="32">
        <f t="shared" si="234"/>
        <v>2</v>
      </c>
      <c r="U787" s="32">
        <f t="shared" si="234"/>
        <v>2</v>
      </c>
      <c r="V787" s="32">
        <f t="shared" si="234"/>
        <v>4</v>
      </c>
      <c r="W787" s="32">
        <f t="shared" si="234"/>
        <v>2</v>
      </c>
      <c r="X787" s="32">
        <f t="shared" si="234"/>
        <v>2</v>
      </c>
      <c r="Y787" s="32">
        <f t="shared" si="234"/>
        <v>2</v>
      </c>
      <c r="Z787" s="32">
        <f t="shared" si="234"/>
        <v>2</v>
      </c>
      <c r="AB787" s="66"/>
      <c r="AC787" s="51"/>
      <c r="AD787" s="51"/>
      <c r="AE787" s="63"/>
      <c r="AF787" s="64"/>
      <c r="AG787" s="63"/>
      <c r="AH787" s="64"/>
      <c r="AI787" s="63"/>
      <c r="AJ787" s="64"/>
      <c r="AK787" s="62"/>
      <c r="AL787" s="62"/>
      <c r="AM787" s="51"/>
      <c r="AP787" s="39" t="str">
        <f t="shared" si="228"/>
        <v/>
      </c>
      <c r="AQ787" s="49" t="str">
        <f t="shared" si="202"/>
        <v/>
      </c>
      <c r="AR787" s="41">
        <f t="shared" ca="1" si="210"/>
        <v>256</v>
      </c>
      <c r="AS787" s="40">
        <f t="shared" ca="1" si="204"/>
        <v>1</v>
      </c>
      <c r="AT787" s="41">
        <f t="shared" ca="1" si="229"/>
        <v>0</v>
      </c>
      <c r="AU787" s="41">
        <f t="shared" ca="1" si="230"/>
        <v>0</v>
      </c>
      <c r="AV787" s="42">
        <f t="shared" ca="1" si="231"/>
        <v>1</v>
      </c>
      <c r="AW787" s="47" t="str">
        <f t="shared" si="232"/>
        <v/>
      </c>
      <c r="AX787" s="47" t="e">
        <f t="shared" si="233"/>
        <v>#VALUE!</v>
      </c>
      <c r="AY787" s="47">
        <f t="shared" si="212"/>
        <v>0</v>
      </c>
      <c r="AZ787" s="47">
        <f t="shared" si="213"/>
        <v>0</v>
      </c>
      <c r="BA787" s="47" t="e">
        <f t="shared" si="214"/>
        <v>#VALUE!</v>
      </c>
      <c r="BB787" s="47" t="e">
        <f t="shared" si="215"/>
        <v>#VALUE!</v>
      </c>
      <c r="BC787" s="47" t="e">
        <f t="shared" si="216"/>
        <v>#VALUE!</v>
      </c>
      <c r="BD787" s="47" t="e">
        <f>MATCH($AW787,NoteCommaRef!$B$4:$B$10,0)</f>
        <v>#N/A</v>
      </c>
      <c r="BE787" s="47">
        <f>MATCH($BG787,NoteCommaRef!$H$4:$H$1000,0)</f>
        <v>10</v>
      </c>
      <c r="BF787" s="47">
        <f>MATCH($BH787,NoteCommaRef!$H$4:$H$1000,0)</f>
        <v>10</v>
      </c>
      <c r="BG787" s="47">
        <f t="shared" si="205"/>
        <v>1</v>
      </c>
      <c r="BH787" s="47">
        <f t="shared" si="206"/>
        <v>1</v>
      </c>
      <c r="BI787" s="48">
        <f ca="1">IF(ISNA($BD787),1,OFFSET(NoteCommaRef!$E$3,$BD787,0))</f>
        <v>1</v>
      </c>
      <c r="BJ787" s="48">
        <f t="shared" si="207"/>
        <v>1</v>
      </c>
      <c r="BK787" s="48">
        <f t="shared" si="208"/>
        <v>1</v>
      </c>
      <c r="BL787" s="48">
        <f t="shared" si="209"/>
        <v>1</v>
      </c>
      <c r="BM787" s="48">
        <f ca="1">IF(ISNA($BE787),1,OFFSET(NoteCommaRef!$K$3,$BE787,0))</f>
        <v>1</v>
      </c>
      <c r="BN787" s="48">
        <f ca="1">IF(ISNA($BF787),1,OFFSET(NoteCommaRef!$K$3,$BF787,0))</f>
        <v>1</v>
      </c>
    </row>
    <row r="788" spans="3:66" x14ac:dyDescent="0.2">
      <c r="C788" s="1" t="str">
        <f t="shared" si="225"/>
        <v/>
      </c>
      <c r="D788" s="1" t="str">
        <f t="shared" si="226"/>
        <v/>
      </c>
      <c r="E788" s="1" t="str">
        <f t="shared" si="217"/>
        <v/>
      </c>
      <c r="F788" s="32" t="str">
        <f t="shared" si="218"/>
        <v/>
      </c>
      <c r="G788" s="1" t="str">
        <f t="shared" si="219"/>
        <v/>
      </c>
      <c r="H788" s="1" t="str">
        <f t="shared" si="220"/>
        <v/>
      </c>
      <c r="I788" s="1" t="str">
        <f t="shared" si="221"/>
        <v/>
      </c>
      <c r="J788" s="1" t="str">
        <f t="shared" si="222"/>
        <v/>
      </c>
      <c r="K788" s="1" t="str">
        <f t="shared" si="223"/>
        <v/>
      </c>
      <c r="L788" s="1" t="str">
        <f ca="1">IF(COUNTBLANK($D788),"",IF(COUNTBLANK($AG788),OFFSET(ChannelSetup!$E$4,0,$D788-1),$AG788))</f>
        <v/>
      </c>
      <c r="M788" s="1" t="str">
        <f t="shared" si="224"/>
        <v/>
      </c>
      <c r="O788" s="32">
        <f t="shared" si="234"/>
        <v>6</v>
      </c>
      <c r="P788" s="32">
        <f t="shared" si="234"/>
        <v>4</v>
      </c>
      <c r="Q788" s="32">
        <f t="shared" si="234"/>
        <v>2</v>
      </c>
      <c r="R788" s="32">
        <f t="shared" si="234"/>
        <v>2</v>
      </c>
      <c r="S788" s="32">
        <f t="shared" si="234"/>
        <v>2</v>
      </c>
      <c r="T788" s="32">
        <f t="shared" si="234"/>
        <v>2</v>
      </c>
      <c r="U788" s="32">
        <f t="shared" si="234"/>
        <v>2</v>
      </c>
      <c r="V788" s="32">
        <f t="shared" si="234"/>
        <v>4</v>
      </c>
      <c r="W788" s="32">
        <f t="shared" si="234"/>
        <v>2</v>
      </c>
      <c r="X788" s="32">
        <f t="shared" si="234"/>
        <v>2</v>
      </c>
      <c r="Y788" s="32">
        <f t="shared" si="234"/>
        <v>2</v>
      </c>
      <c r="Z788" s="32">
        <f t="shared" si="234"/>
        <v>2</v>
      </c>
      <c r="AB788" s="66"/>
      <c r="AC788" s="51"/>
      <c r="AD788" s="51"/>
      <c r="AE788" s="63"/>
      <c r="AF788" s="64"/>
      <c r="AG788" s="63"/>
      <c r="AH788" s="64"/>
      <c r="AI788" s="63"/>
      <c r="AJ788" s="64"/>
      <c r="AK788" s="62"/>
      <c r="AL788" s="62"/>
      <c r="AM788" s="51"/>
      <c r="AP788" s="39" t="str">
        <f t="shared" si="228"/>
        <v/>
      </c>
      <c r="AQ788" s="49" t="str">
        <f t="shared" ref="AQ788:AQ851" si="235">""&amp;AE788</f>
        <v/>
      </c>
      <c r="AR788" s="41">
        <f t="shared" ca="1" si="210"/>
        <v>256</v>
      </c>
      <c r="AS788" s="40">
        <f t="shared" ca="1" si="204"/>
        <v>1</v>
      </c>
      <c r="AT788" s="41">
        <f t="shared" ca="1" si="229"/>
        <v>0</v>
      </c>
      <c r="AU788" s="41">
        <f t="shared" ca="1" si="230"/>
        <v>0</v>
      </c>
      <c r="AV788" s="42">
        <f t="shared" ca="1" si="231"/>
        <v>1</v>
      </c>
      <c r="AW788" s="47" t="str">
        <f t="shared" si="232"/>
        <v/>
      </c>
      <c r="AX788" s="47" t="e">
        <f t="shared" si="233"/>
        <v>#VALUE!</v>
      </c>
      <c r="AY788" s="47">
        <f t="shared" si="212"/>
        <v>0</v>
      </c>
      <c r="AZ788" s="47">
        <f t="shared" si="213"/>
        <v>0</v>
      </c>
      <c r="BA788" s="47" t="e">
        <f t="shared" si="214"/>
        <v>#VALUE!</v>
      </c>
      <c r="BB788" s="47" t="e">
        <f t="shared" si="215"/>
        <v>#VALUE!</v>
      </c>
      <c r="BC788" s="47" t="e">
        <f t="shared" si="216"/>
        <v>#VALUE!</v>
      </c>
      <c r="BD788" s="47" t="e">
        <f>MATCH($AW788,NoteCommaRef!$B$4:$B$10,0)</f>
        <v>#N/A</v>
      </c>
      <c r="BE788" s="47">
        <f>MATCH($BG788,NoteCommaRef!$H$4:$H$1000,0)</f>
        <v>10</v>
      </c>
      <c r="BF788" s="47">
        <f>MATCH($BH788,NoteCommaRef!$H$4:$H$1000,0)</f>
        <v>10</v>
      </c>
      <c r="BG788" s="47">
        <f t="shared" si="205"/>
        <v>1</v>
      </c>
      <c r="BH788" s="47">
        <f t="shared" si="206"/>
        <v>1</v>
      </c>
      <c r="BI788" s="48">
        <f ca="1">IF(ISNA($BD788),1,OFFSET(NoteCommaRef!$E$3,$BD788,0))</f>
        <v>1</v>
      </c>
      <c r="BJ788" s="48">
        <f t="shared" si="207"/>
        <v>1</v>
      </c>
      <c r="BK788" s="48">
        <f t="shared" si="208"/>
        <v>1</v>
      </c>
      <c r="BL788" s="48">
        <f t="shared" si="209"/>
        <v>1</v>
      </c>
      <c r="BM788" s="48">
        <f ca="1">IF(ISNA($BE788),1,OFFSET(NoteCommaRef!$K$3,$BE788,0))</f>
        <v>1</v>
      </c>
      <c r="BN788" s="48">
        <f ca="1">IF(ISNA($BF788),1,OFFSET(NoteCommaRef!$K$3,$BF788,0))</f>
        <v>1</v>
      </c>
    </row>
    <row r="789" spans="3:66" x14ac:dyDescent="0.2">
      <c r="C789" s="1" t="str">
        <f t="shared" si="225"/>
        <v/>
      </c>
      <c r="D789" s="1" t="str">
        <f t="shared" si="226"/>
        <v/>
      </c>
      <c r="E789" s="1" t="str">
        <f t="shared" si="217"/>
        <v/>
      </c>
      <c r="F789" s="32" t="str">
        <f t="shared" si="218"/>
        <v/>
      </c>
      <c r="G789" s="1" t="str">
        <f t="shared" si="219"/>
        <v/>
      </c>
      <c r="H789" s="1" t="str">
        <f t="shared" si="220"/>
        <v/>
      </c>
      <c r="I789" s="1" t="str">
        <f t="shared" si="221"/>
        <v/>
      </c>
      <c r="J789" s="1" t="str">
        <f t="shared" si="222"/>
        <v/>
      </c>
      <c r="K789" s="1" t="str">
        <f t="shared" si="223"/>
        <v/>
      </c>
      <c r="L789" s="1" t="str">
        <f ca="1">IF(COUNTBLANK($D789),"",IF(COUNTBLANK($AG789),OFFSET(ChannelSetup!$E$4,0,$D789-1),$AG789))</f>
        <v/>
      </c>
      <c r="M789" s="1" t="str">
        <f t="shared" si="224"/>
        <v/>
      </c>
      <c r="O789" s="32">
        <f t="shared" si="234"/>
        <v>6</v>
      </c>
      <c r="P789" s="32">
        <f t="shared" si="234"/>
        <v>4</v>
      </c>
      <c r="Q789" s="32">
        <f t="shared" si="234"/>
        <v>2</v>
      </c>
      <c r="R789" s="32">
        <f t="shared" si="234"/>
        <v>2</v>
      </c>
      <c r="S789" s="32">
        <f t="shared" si="234"/>
        <v>2</v>
      </c>
      <c r="T789" s="32">
        <f t="shared" si="234"/>
        <v>2</v>
      </c>
      <c r="U789" s="32">
        <f t="shared" si="234"/>
        <v>2</v>
      </c>
      <c r="V789" s="32">
        <f t="shared" si="234"/>
        <v>4</v>
      </c>
      <c r="W789" s="32">
        <f t="shared" si="234"/>
        <v>2</v>
      </c>
      <c r="X789" s="32">
        <f t="shared" si="234"/>
        <v>2</v>
      </c>
      <c r="Y789" s="32">
        <f t="shared" si="234"/>
        <v>2</v>
      </c>
      <c r="Z789" s="32">
        <f t="shared" si="234"/>
        <v>2</v>
      </c>
      <c r="AB789" s="66"/>
      <c r="AC789" s="51"/>
      <c r="AD789" s="51"/>
      <c r="AE789" s="63"/>
      <c r="AF789" s="64"/>
      <c r="AG789" s="63"/>
      <c r="AH789" s="64"/>
      <c r="AI789" s="63"/>
      <c r="AJ789" s="64"/>
      <c r="AK789" s="62"/>
      <c r="AL789" s="62"/>
      <c r="AM789" s="51"/>
      <c r="AP789" s="39" t="str">
        <f t="shared" si="228"/>
        <v/>
      </c>
      <c r="AQ789" s="49" t="str">
        <f t="shared" si="235"/>
        <v/>
      </c>
      <c r="AR789" s="41">
        <f t="shared" ca="1" si="210"/>
        <v>256</v>
      </c>
      <c r="AS789" s="40">
        <f t="shared" ca="1" si="204"/>
        <v>1</v>
      </c>
      <c r="AT789" s="41">
        <f t="shared" ca="1" si="229"/>
        <v>0</v>
      </c>
      <c r="AU789" s="41">
        <f t="shared" ca="1" si="230"/>
        <v>0</v>
      </c>
      <c r="AV789" s="42">
        <f t="shared" ca="1" si="231"/>
        <v>1</v>
      </c>
      <c r="AW789" s="47" t="str">
        <f t="shared" si="232"/>
        <v/>
      </c>
      <c r="AX789" s="47" t="e">
        <f t="shared" si="233"/>
        <v>#VALUE!</v>
      </c>
      <c r="AY789" s="47">
        <f t="shared" si="212"/>
        <v>0</v>
      </c>
      <c r="AZ789" s="47">
        <f t="shared" si="213"/>
        <v>0</v>
      </c>
      <c r="BA789" s="47" t="e">
        <f t="shared" si="214"/>
        <v>#VALUE!</v>
      </c>
      <c r="BB789" s="47" t="e">
        <f t="shared" si="215"/>
        <v>#VALUE!</v>
      </c>
      <c r="BC789" s="47" t="e">
        <f t="shared" si="216"/>
        <v>#VALUE!</v>
      </c>
      <c r="BD789" s="47" t="e">
        <f>MATCH($AW789,NoteCommaRef!$B$4:$B$10,0)</f>
        <v>#N/A</v>
      </c>
      <c r="BE789" s="47">
        <f>MATCH($BG789,NoteCommaRef!$H$4:$H$1000,0)</f>
        <v>10</v>
      </c>
      <c r="BF789" s="47">
        <f>MATCH($BH789,NoteCommaRef!$H$4:$H$1000,0)</f>
        <v>10</v>
      </c>
      <c r="BG789" s="47">
        <f t="shared" si="205"/>
        <v>1</v>
      </c>
      <c r="BH789" s="47">
        <f t="shared" si="206"/>
        <v>1</v>
      </c>
      <c r="BI789" s="48">
        <f ca="1">IF(ISNA($BD789),1,OFFSET(NoteCommaRef!$E$3,$BD789,0))</f>
        <v>1</v>
      </c>
      <c r="BJ789" s="48">
        <f t="shared" si="207"/>
        <v>1</v>
      </c>
      <c r="BK789" s="48">
        <f t="shared" si="208"/>
        <v>1</v>
      </c>
      <c r="BL789" s="48">
        <f t="shared" si="209"/>
        <v>1</v>
      </c>
      <c r="BM789" s="48">
        <f ca="1">IF(ISNA($BE789),1,OFFSET(NoteCommaRef!$K$3,$BE789,0))</f>
        <v>1</v>
      </c>
      <c r="BN789" s="48">
        <f ca="1">IF(ISNA($BF789),1,OFFSET(NoteCommaRef!$K$3,$BF789,0))</f>
        <v>1</v>
      </c>
    </row>
    <row r="790" spans="3:66" x14ac:dyDescent="0.2">
      <c r="C790" s="1" t="str">
        <f t="shared" si="225"/>
        <v/>
      </c>
      <c r="D790" s="1" t="str">
        <f t="shared" si="226"/>
        <v/>
      </c>
      <c r="E790" s="1" t="str">
        <f t="shared" si="217"/>
        <v/>
      </c>
      <c r="F790" s="32" t="str">
        <f t="shared" si="218"/>
        <v/>
      </c>
      <c r="G790" s="1" t="str">
        <f t="shared" si="219"/>
        <v/>
      </c>
      <c r="H790" s="1" t="str">
        <f t="shared" si="220"/>
        <v/>
      </c>
      <c r="I790" s="1" t="str">
        <f t="shared" si="221"/>
        <v/>
      </c>
      <c r="J790" s="1" t="str">
        <f t="shared" si="222"/>
        <v/>
      </c>
      <c r="K790" s="1" t="str">
        <f t="shared" si="223"/>
        <v/>
      </c>
      <c r="L790" s="1" t="str">
        <f ca="1">IF(COUNTBLANK($D790),"",IF(COUNTBLANK($AG790),OFFSET(ChannelSetup!$E$4,0,$D790-1),$AG790))</f>
        <v/>
      </c>
      <c r="M790" s="1" t="str">
        <f t="shared" si="224"/>
        <v/>
      </c>
      <c r="O790" s="32">
        <f t="shared" si="234"/>
        <v>6</v>
      </c>
      <c r="P790" s="32">
        <f t="shared" si="234"/>
        <v>4</v>
      </c>
      <c r="Q790" s="32">
        <f t="shared" si="234"/>
        <v>2</v>
      </c>
      <c r="R790" s="32">
        <f t="shared" si="234"/>
        <v>2</v>
      </c>
      <c r="S790" s="32">
        <f t="shared" si="234"/>
        <v>2</v>
      </c>
      <c r="T790" s="32">
        <f t="shared" si="234"/>
        <v>2</v>
      </c>
      <c r="U790" s="32">
        <f t="shared" si="234"/>
        <v>2</v>
      </c>
      <c r="V790" s="32">
        <f t="shared" si="234"/>
        <v>4</v>
      </c>
      <c r="W790" s="32">
        <f t="shared" si="234"/>
        <v>2</v>
      </c>
      <c r="X790" s="32">
        <f t="shared" si="234"/>
        <v>2</v>
      </c>
      <c r="Y790" s="32">
        <f t="shared" si="234"/>
        <v>2</v>
      </c>
      <c r="Z790" s="32">
        <f t="shared" si="234"/>
        <v>2</v>
      </c>
      <c r="AB790" s="66"/>
      <c r="AC790" s="51"/>
      <c r="AD790" s="51"/>
      <c r="AE790" s="63"/>
      <c r="AF790" s="64"/>
      <c r="AG790" s="63"/>
      <c r="AH790" s="64"/>
      <c r="AI790" s="63"/>
      <c r="AJ790" s="64"/>
      <c r="AK790" s="62"/>
      <c r="AL790" s="62"/>
      <c r="AM790" s="51"/>
      <c r="AP790" s="39" t="str">
        <f t="shared" si="228"/>
        <v/>
      </c>
      <c r="AQ790" s="49" t="str">
        <f t="shared" si="235"/>
        <v/>
      </c>
      <c r="AR790" s="41">
        <f t="shared" ca="1" si="210"/>
        <v>256</v>
      </c>
      <c r="AS790" s="40">
        <f t="shared" ca="1" si="204"/>
        <v>1</v>
      </c>
      <c r="AT790" s="41">
        <f t="shared" ca="1" si="229"/>
        <v>0</v>
      </c>
      <c r="AU790" s="41">
        <f t="shared" ca="1" si="230"/>
        <v>0</v>
      </c>
      <c r="AV790" s="42">
        <f t="shared" ca="1" si="231"/>
        <v>1</v>
      </c>
      <c r="AW790" s="47" t="str">
        <f t="shared" si="232"/>
        <v/>
      </c>
      <c r="AX790" s="47" t="e">
        <f t="shared" si="233"/>
        <v>#VALUE!</v>
      </c>
      <c r="AY790" s="47">
        <f t="shared" si="212"/>
        <v>0</v>
      </c>
      <c r="AZ790" s="47">
        <f t="shared" si="213"/>
        <v>0</v>
      </c>
      <c r="BA790" s="47" t="e">
        <f t="shared" si="214"/>
        <v>#VALUE!</v>
      </c>
      <c r="BB790" s="47" t="e">
        <f t="shared" si="215"/>
        <v>#VALUE!</v>
      </c>
      <c r="BC790" s="47" t="e">
        <f t="shared" si="216"/>
        <v>#VALUE!</v>
      </c>
      <c r="BD790" s="47" t="e">
        <f>MATCH($AW790,NoteCommaRef!$B$4:$B$10,0)</f>
        <v>#N/A</v>
      </c>
      <c r="BE790" s="47">
        <f>MATCH($BG790,NoteCommaRef!$H$4:$H$1000,0)</f>
        <v>10</v>
      </c>
      <c r="BF790" s="47">
        <f>MATCH($BH790,NoteCommaRef!$H$4:$H$1000,0)</f>
        <v>10</v>
      </c>
      <c r="BG790" s="47">
        <f t="shared" si="205"/>
        <v>1</v>
      </c>
      <c r="BH790" s="47">
        <f t="shared" si="206"/>
        <v>1</v>
      </c>
      <c r="BI790" s="48">
        <f ca="1">IF(ISNA($BD790),1,OFFSET(NoteCommaRef!$E$3,$BD790,0))</f>
        <v>1</v>
      </c>
      <c r="BJ790" s="48">
        <f t="shared" si="207"/>
        <v>1</v>
      </c>
      <c r="BK790" s="48">
        <f t="shared" si="208"/>
        <v>1</v>
      </c>
      <c r="BL790" s="48">
        <f t="shared" si="209"/>
        <v>1</v>
      </c>
      <c r="BM790" s="48">
        <f ca="1">IF(ISNA($BE790),1,OFFSET(NoteCommaRef!$K$3,$BE790,0))</f>
        <v>1</v>
      </c>
      <c r="BN790" s="48">
        <f ca="1">IF(ISNA($BF790),1,OFFSET(NoteCommaRef!$K$3,$BF790,0))</f>
        <v>1</v>
      </c>
    </row>
    <row r="791" spans="3:66" x14ac:dyDescent="0.2">
      <c r="C791" s="1" t="str">
        <f t="shared" si="225"/>
        <v/>
      </c>
      <c r="D791" s="1" t="str">
        <f t="shared" si="226"/>
        <v/>
      </c>
      <c r="E791" s="1" t="str">
        <f t="shared" si="217"/>
        <v/>
      </c>
      <c r="F791" s="32" t="str">
        <f t="shared" si="218"/>
        <v/>
      </c>
      <c r="G791" s="1" t="str">
        <f t="shared" si="219"/>
        <v/>
      </c>
      <c r="H791" s="1" t="str">
        <f t="shared" si="220"/>
        <v/>
      </c>
      <c r="I791" s="1" t="str">
        <f t="shared" si="221"/>
        <v/>
      </c>
      <c r="J791" s="1" t="str">
        <f t="shared" si="222"/>
        <v/>
      </c>
      <c r="K791" s="1" t="str">
        <f t="shared" si="223"/>
        <v/>
      </c>
      <c r="L791" s="1" t="str">
        <f ca="1">IF(COUNTBLANK($D791),"",IF(COUNTBLANK($AG791),OFFSET(ChannelSetup!$E$4,0,$D791-1),$AG791))</f>
        <v/>
      </c>
      <c r="M791" s="1" t="str">
        <f t="shared" si="224"/>
        <v/>
      </c>
      <c r="O791" s="32">
        <f t="shared" si="234"/>
        <v>6</v>
      </c>
      <c r="P791" s="32">
        <f t="shared" si="234"/>
        <v>4</v>
      </c>
      <c r="Q791" s="32">
        <f t="shared" si="234"/>
        <v>2</v>
      </c>
      <c r="R791" s="32">
        <f t="shared" si="234"/>
        <v>2</v>
      </c>
      <c r="S791" s="32">
        <f t="shared" si="234"/>
        <v>2</v>
      </c>
      <c r="T791" s="32">
        <f t="shared" si="234"/>
        <v>2</v>
      </c>
      <c r="U791" s="32">
        <f t="shared" si="234"/>
        <v>2</v>
      </c>
      <c r="V791" s="32">
        <f t="shared" si="234"/>
        <v>4</v>
      </c>
      <c r="W791" s="32">
        <f t="shared" si="234"/>
        <v>2</v>
      </c>
      <c r="X791" s="32">
        <f t="shared" si="234"/>
        <v>2</v>
      </c>
      <c r="Y791" s="32">
        <f t="shared" si="234"/>
        <v>2</v>
      </c>
      <c r="Z791" s="32">
        <f t="shared" si="234"/>
        <v>2</v>
      </c>
      <c r="AB791" s="66"/>
      <c r="AC791" s="51"/>
      <c r="AD791" s="51"/>
      <c r="AE791" s="63"/>
      <c r="AF791" s="64"/>
      <c r="AG791" s="63"/>
      <c r="AH791" s="64"/>
      <c r="AI791" s="63"/>
      <c r="AJ791" s="64"/>
      <c r="AK791" s="62"/>
      <c r="AL791" s="62"/>
      <c r="AM791" s="51"/>
      <c r="AP791" s="39" t="str">
        <f t="shared" si="228"/>
        <v/>
      </c>
      <c r="AQ791" s="49" t="str">
        <f t="shared" si="235"/>
        <v/>
      </c>
      <c r="AR791" s="41">
        <f t="shared" ca="1" si="210"/>
        <v>256</v>
      </c>
      <c r="AS791" s="40">
        <f t="shared" ca="1" si="204"/>
        <v>1</v>
      </c>
      <c r="AT791" s="41">
        <f t="shared" ca="1" si="229"/>
        <v>0</v>
      </c>
      <c r="AU791" s="41">
        <f t="shared" ca="1" si="230"/>
        <v>0</v>
      </c>
      <c r="AV791" s="42">
        <f t="shared" ca="1" si="231"/>
        <v>1</v>
      </c>
      <c r="AW791" s="47" t="str">
        <f t="shared" si="232"/>
        <v/>
      </c>
      <c r="AX791" s="47" t="e">
        <f t="shared" si="233"/>
        <v>#VALUE!</v>
      </c>
      <c r="AY791" s="47">
        <f t="shared" si="212"/>
        <v>0</v>
      </c>
      <c r="AZ791" s="47">
        <f t="shared" si="213"/>
        <v>0</v>
      </c>
      <c r="BA791" s="47" t="e">
        <f t="shared" si="214"/>
        <v>#VALUE!</v>
      </c>
      <c r="BB791" s="47" t="e">
        <f t="shared" si="215"/>
        <v>#VALUE!</v>
      </c>
      <c r="BC791" s="47" t="e">
        <f t="shared" si="216"/>
        <v>#VALUE!</v>
      </c>
      <c r="BD791" s="47" t="e">
        <f>MATCH($AW791,NoteCommaRef!$B$4:$B$10,0)</f>
        <v>#N/A</v>
      </c>
      <c r="BE791" s="47">
        <f>MATCH($BG791,NoteCommaRef!$H$4:$H$1000,0)</f>
        <v>10</v>
      </c>
      <c r="BF791" s="47">
        <f>MATCH($BH791,NoteCommaRef!$H$4:$H$1000,0)</f>
        <v>10</v>
      </c>
      <c r="BG791" s="47">
        <f t="shared" si="205"/>
        <v>1</v>
      </c>
      <c r="BH791" s="47">
        <f t="shared" si="206"/>
        <v>1</v>
      </c>
      <c r="BI791" s="48">
        <f ca="1">IF(ISNA($BD791),1,OFFSET(NoteCommaRef!$E$3,$BD791,0))</f>
        <v>1</v>
      </c>
      <c r="BJ791" s="48">
        <f t="shared" si="207"/>
        <v>1</v>
      </c>
      <c r="BK791" s="48">
        <f t="shared" si="208"/>
        <v>1</v>
      </c>
      <c r="BL791" s="48">
        <f t="shared" si="209"/>
        <v>1</v>
      </c>
      <c r="BM791" s="48">
        <f ca="1">IF(ISNA($BE791),1,OFFSET(NoteCommaRef!$K$3,$BE791,0))</f>
        <v>1</v>
      </c>
      <c r="BN791" s="48">
        <f ca="1">IF(ISNA($BF791),1,OFFSET(NoteCommaRef!$K$3,$BF791,0))</f>
        <v>1</v>
      </c>
    </row>
    <row r="792" spans="3:66" x14ac:dyDescent="0.2">
      <c r="C792" s="1" t="str">
        <f t="shared" si="225"/>
        <v/>
      </c>
      <c r="D792" s="1" t="str">
        <f t="shared" si="226"/>
        <v/>
      </c>
      <c r="E792" s="1" t="str">
        <f t="shared" si="217"/>
        <v/>
      </c>
      <c r="F792" s="32" t="str">
        <f t="shared" si="218"/>
        <v/>
      </c>
      <c r="G792" s="1" t="str">
        <f t="shared" si="219"/>
        <v/>
      </c>
      <c r="H792" s="1" t="str">
        <f t="shared" si="220"/>
        <v/>
      </c>
      <c r="I792" s="1" t="str">
        <f t="shared" si="221"/>
        <v/>
      </c>
      <c r="J792" s="1" t="str">
        <f t="shared" si="222"/>
        <v/>
      </c>
      <c r="K792" s="1" t="str">
        <f t="shared" si="223"/>
        <v/>
      </c>
      <c r="L792" s="1" t="str">
        <f ca="1">IF(COUNTBLANK($D792),"",IF(COUNTBLANK($AG792),OFFSET(ChannelSetup!$E$4,0,$D792-1),$AG792))</f>
        <v/>
      </c>
      <c r="M792" s="1" t="str">
        <f t="shared" si="224"/>
        <v/>
      </c>
      <c r="O792" s="32">
        <f t="shared" si="234"/>
        <v>6</v>
      </c>
      <c r="P792" s="32">
        <f t="shared" si="234"/>
        <v>4</v>
      </c>
      <c r="Q792" s="32">
        <f t="shared" si="234"/>
        <v>2</v>
      </c>
      <c r="R792" s="32">
        <f t="shared" si="234"/>
        <v>2</v>
      </c>
      <c r="S792" s="32">
        <f t="shared" si="234"/>
        <v>2</v>
      </c>
      <c r="T792" s="32">
        <f t="shared" si="234"/>
        <v>2</v>
      </c>
      <c r="U792" s="32">
        <f t="shared" si="234"/>
        <v>2</v>
      </c>
      <c r="V792" s="32">
        <f t="shared" si="234"/>
        <v>4</v>
      </c>
      <c r="W792" s="32">
        <f t="shared" si="234"/>
        <v>2</v>
      </c>
      <c r="X792" s="32">
        <f t="shared" si="234"/>
        <v>2</v>
      </c>
      <c r="Y792" s="32">
        <f t="shared" si="234"/>
        <v>2</v>
      </c>
      <c r="Z792" s="32">
        <f t="shared" si="234"/>
        <v>2</v>
      </c>
      <c r="AB792" s="66"/>
      <c r="AC792" s="51"/>
      <c r="AD792" s="51"/>
      <c r="AE792" s="63"/>
      <c r="AF792" s="64"/>
      <c r="AG792" s="63"/>
      <c r="AH792" s="64"/>
      <c r="AI792" s="63"/>
      <c r="AJ792" s="64"/>
      <c r="AK792" s="62"/>
      <c r="AL792" s="62"/>
      <c r="AM792" s="51"/>
      <c r="AP792" s="39" t="str">
        <f t="shared" si="228"/>
        <v/>
      </c>
      <c r="AQ792" s="49" t="str">
        <f t="shared" si="235"/>
        <v/>
      </c>
      <c r="AR792" s="41">
        <f t="shared" ca="1" si="210"/>
        <v>256</v>
      </c>
      <c r="AS792" s="40">
        <f t="shared" ca="1" si="204"/>
        <v>1</v>
      </c>
      <c r="AT792" s="41">
        <f t="shared" ca="1" si="229"/>
        <v>0</v>
      </c>
      <c r="AU792" s="41">
        <f t="shared" ca="1" si="230"/>
        <v>0</v>
      </c>
      <c r="AV792" s="42">
        <f t="shared" ca="1" si="231"/>
        <v>1</v>
      </c>
      <c r="AW792" s="47" t="str">
        <f t="shared" si="232"/>
        <v/>
      </c>
      <c r="AX792" s="47" t="e">
        <f t="shared" si="233"/>
        <v>#VALUE!</v>
      </c>
      <c r="AY792" s="47">
        <f t="shared" si="212"/>
        <v>0</v>
      </c>
      <c r="AZ792" s="47">
        <f t="shared" si="213"/>
        <v>0</v>
      </c>
      <c r="BA792" s="47" t="e">
        <f t="shared" si="214"/>
        <v>#VALUE!</v>
      </c>
      <c r="BB792" s="47" t="e">
        <f t="shared" si="215"/>
        <v>#VALUE!</v>
      </c>
      <c r="BC792" s="47" t="e">
        <f t="shared" si="216"/>
        <v>#VALUE!</v>
      </c>
      <c r="BD792" s="47" t="e">
        <f>MATCH($AW792,NoteCommaRef!$B$4:$B$10,0)</f>
        <v>#N/A</v>
      </c>
      <c r="BE792" s="47">
        <f>MATCH($BG792,NoteCommaRef!$H$4:$H$1000,0)</f>
        <v>10</v>
      </c>
      <c r="BF792" s="47">
        <f>MATCH($BH792,NoteCommaRef!$H$4:$H$1000,0)</f>
        <v>10</v>
      </c>
      <c r="BG792" s="47">
        <f t="shared" si="205"/>
        <v>1</v>
      </c>
      <c r="BH792" s="47">
        <f t="shared" si="206"/>
        <v>1</v>
      </c>
      <c r="BI792" s="48">
        <f ca="1">IF(ISNA($BD792),1,OFFSET(NoteCommaRef!$E$3,$BD792,0))</f>
        <v>1</v>
      </c>
      <c r="BJ792" s="48">
        <f t="shared" si="207"/>
        <v>1</v>
      </c>
      <c r="BK792" s="48">
        <f t="shared" si="208"/>
        <v>1</v>
      </c>
      <c r="BL792" s="48">
        <f t="shared" si="209"/>
        <v>1</v>
      </c>
      <c r="BM792" s="48">
        <f ca="1">IF(ISNA($BE792),1,OFFSET(NoteCommaRef!$K$3,$BE792,0))</f>
        <v>1</v>
      </c>
      <c r="BN792" s="48">
        <f ca="1">IF(ISNA($BF792),1,OFFSET(NoteCommaRef!$K$3,$BF792,0))</f>
        <v>1</v>
      </c>
    </row>
    <row r="793" spans="3:66" x14ac:dyDescent="0.2">
      <c r="C793" s="1" t="str">
        <f t="shared" si="225"/>
        <v/>
      </c>
      <c r="D793" s="1" t="str">
        <f t="shared" si="226"/>
        <v/>
      </c>
      <c r="E793" s="1" t="str">
        <f t="shared" si="217"/>
        <v/>
      </c>
      <c r="F793" s="32" t="str">
        <f t="shared" si="218"/>
        <v/>
      </c>
      <c r="G793" s="1" t="str">
        <f t="shared" si="219"/>
        <v/>
      </c>
      <c r="H793" s="1" t="str">
        <f t="shared" si="220"/>
        <v/>
      </c>
      <c r="I793" s="1" t="str">
        <f t="shared" si="221"/>
        <v/>
      </c>
      <c r="J793" s="1" t="str">
        <f t="shared" si="222"/>
        <v/>
      </c>
      <c r="K793" s="1" t="str">
        <f t="shared" si="223"/>
        <v/>
      </c>
      <c r="L793" s="1" t="str">
        <f ca="1">IF(COUNTBLANK($D793),"",IF(COUNTBLANK($AG793),OFFSET(ChannelSetup!$E$4,0,$D793-1),$AG793))</f>
        <v/>
      </c>
      <c r="M793" s="1" t="str">
        <f t="shared" si="224"/>
        <v/>
      </c>
      <c r="O793" s="32">
        <f t="shared" si="234"/>
        <v>6</v>
      </c>
      <c r="P793" s="32">
        <f t="shared" si="234"/>
        <v>4</v>
      </c>
      <c r="Q793" s="32">
        <f t="shared" si="234"/>
        <v>2</v>
      </c>
      <c r="R793" s="32">
        <f t="shared" si="234"/>
        <v>2</v>
      </c>
      <c r="S793" s="32">
        <f t="shared" si="234"/>
        <v>2</v>
      </c>
      <c r="T793" s="32">
        <f t="shared" si="234"/>
        <v>2</v>
      </c>
      <c r="U793" s="32">
        <f t="shared" si="234"/>
        <v>2</v>
      </c>
      <c r="V793" s="32">
        <f t="shared" si="234"/>
        <v>4</v>
      </c>
      <c r="W793" s="32">
        <f t="shared" si="234"/>
        <v>2</v>
      </c>
      <c r="X793" s="32">
        <f t="shared" si="234"/>
        <v>2</v>
      </c>
      <c r="Y793" s="32">
        <f t="shared" si="234"/>
        <v>2</v>
      </c>
      <c r="Z793" s="32">
        <f t="shared" si="234"/>
        <v>2</v>
      </c>
      <c r="AB793" s="66"/>
      <c r="AC793" s="51"/>
      <c r="AD793" s="51"/>
      <c r="AE793" s="63"/>
      <c r="AF793" s="64"/>
      <c r="AG793" s="63"/>
      <c r="AH793" s="64"/>
      <c r="AI793" s="63"/>
      <c r="AJ793" s="64"/>
      <c r="AK793" s="62"/>
      <c r="AL793" s="62"/>
      <c r="AM793" s="51"/>
      <c r="AP793" s="39" t="str">
        <f t="shared" si="228"/>
        <v/>
      </c>
      <c r="AQ793" s="49" t="str">
        <f t="shared" si="235"/>
        <v/>
      </c>
      <c r="AR793" s="41">
        <f t="shared" ca="1" si="210"/>
        <v>256</v>
      </c>
      <c r="AS793" s="40">
        <f t="shared" ca="1" si="204"/>
        <v>1</v>
      </c>
      <c r="AT793" s="41">
        <f t="shared" ca="1" si="229"/>
        <v>0</v>
      </c>
      <c r="AU793" s="41">
        <f t="shared" ca="1" si="230"/>
        <v>0</v>
      </c>
      <c r="AV793" s="42">
        <f t="shared" ca="1" si="231"/>
        <v>1</v>
      </c>
      <c r="AW793" s="47" t="str">
        <f t="shared" si="232"/>
        <v/>
      </c>
      <c r="AX793" s="47" t="e">
        <f t="shared" si="233"/>
        <v>#VALUE!</v>
      </c>
      <c r="AY793" s="47">
        <f t="shared" si="212"/>
        <v>0</v>
      </c>
      <c r="AZ793" s="47">
        <f t="shared" si="213"/>
        <v>0</v>
      </c>
      <c r="BA793" s="47" t="e">
        <f t="shared" si="214"/>
        <v>#VALUE!</v>
      </c>
      <c r="BB793" s="47" t="e">
        <f t="shared" si="215"/>
        <v>#VALUE!</v>
      </c>
      <c r="BC793" s="47" t="e">
        <f t="shared" si="216"/>
        <v>#VALUE!</v>
      </c>
      <c r="BD793" s="47" t="e">
        <f>MATCH($AW793,NoteCommaRef!$B$4:$B$10,0)</f>
        <v>#N/A</v>
      </c>
      <c r="BE793" s="47">
        <f>MATCH($BG793,NoteCommaRef!$H$4:$H$1000,0)</f>
        <v>10</v>
      </c>
      <c r="BF793" s="47">
        <f>MATCH($BH793,NoteCommaRef!$H$4:$H$1000,0)</f>
        <v>10</v>
      </c>
      <c r="BG793" s="47">
        <f t="shared" si="205"/>
        <v>1</v>
      </c>
      <c r="BH793" s="47">
        <f t="shared" si="206"/>
        <v>1</v>
      </c>
      <c r="BI793" s="48">
        <f ca="1">IF(ISNA($BD793),1,OFFSET(NoteCommaRef!$E$3,$BD793,0))</f>
        <v>1</v>
      </c>
      <c r="BJ793" s="48">
        <f t="shared" si="207"/>
        <v>1</v>
      </c>
      <c r="BK793" s="48">
        <f t="shared" si="208"/>
        <v>1</v>
      </c>
      <c r="BL793" s="48">
        <f t="shared" si="209"/>
        <v>1</v>
      </c>
      <c r="BM793" s="48">
        <f ca="1">IF(ISNA($BE793),1,OFFSET(NoteCommaRef!$K$3,$BE793,0))</f>
        <v>1</v>
      </c>
      <c r="BN793" s="48">
        <f ca="1">IF(ISNA($BF793),1,OFFSET(NoteCommaRef!$K$3,$BF793,0))</f>
        <v>1</v>
      </c>
    </row>
    <row r="794" spans="3:66" x14ac:dyDescent="0.2">
      <c r="C794" s="1" t="str">
        <f t="shared" si="225"/>
        <v/>
      </c>
      <c r="D794" s="1" t="str">
        <f t="shared" si="226"/>
        <v/>
      </c>
      <c r="E794" s="1" t="str">
        <f t="shared" si="217"/>
        <v/>
      </c>
      <c r="F794" s="32" t="str">
        <f t="shared" si="218"/>
        <v/>
      </c>
      <c r="G794" s="1" t="str">
        <f t="shared" si="219"/>
        <v/>
      </c>
      <c r="H794" s="1" t="str">
        <f t="shared" si="220"/>
        <v/>
      </c>
      <c r="I794" s="1" t="str">
        <f t="shared" si="221"/>
        <v/>
      </c>
      <c r="J794" s="1" t="str">
        <f t="shared" si="222"/>
        <v/>
      </c>
      <c r="K794" s="1" t="str">
        <f t="shared" si="223"/>
        <v/>
      </c>
      <c r="L794" s="1" t="str">
        <f ca="1">IF(COUNTBLANK($D794),"",IF(COUNTBLANK($AG794),OFFSET(ChannelSetup!$E$4,0,$D794-1),$AG794))</f>
        <v/>
      </c>
      <c r="M794" s="1" t="str">
        <f t="shared" si="224"/>
        <v/>
      </c>
      <c r="O794" s="32">
        <f t="shared" si="234"/>
        <v>6</v>
      </c>
      <c r="P794" s="32">
        <f t="shared" si="234"/>
        <v>4</v>
      </c>
      <c r="Q794" s="32">
        <f t="shared" si="234"/>
        <v>2</v>
      </c>
      <c r="R794" s="32">
        <f t="shared" si="234"/>
        <v>2</v>
      </c>
      <c r="S794" s="32">
        <f t="shared" si="234"/>
        <v>2</v>
      </c>
      <c r="T794" s="32">
        <f t="shared" si="234"/>
        <v>2</v>
      </c>
      <c r="U794" s="32">
        <f t="shared" si="234"/>
        <v>2</v>
      </c>
      <c r="V794" s="32">
        <f t="shared" si="234"/>
        <v>4</v>
      </c>
      <c r="W794" s="32">
        <f t="shared" si="234"/>
        <v>2</v>
      </c>
      <c r="X794" s="32">
        <f t="shared" si="234"/>
        <v>2</v>
      </c>
      <c r="Y794" s="32">
        <f t="shared" si="234"/>
        <v>2</v>
      </c>
      <c r="Z794" s="32">
        <f t="shared" si="234"/>
        <v>2</v>
      </c>
      <c r="AB794" s="66"/>
      <c r="AC794" s="51"/>
      <c r="AD794" s="51"/>
      <c r="AE794" s="63"/>
      <c r="AF794" s="64"/>
      <c r="AG794" s="63"/>
      <c r="AH794" s="64"/>
      <c r="AI794" s="63"/>
      <c r="AJ794" s="64"/>
      <c r="AK794" s="62"/>
      <c r="AL794" s="62"/>
      <c r="AM794" s="51"/>
      <c r="AP794" s="39" t="str">
        <f t="shared" si="228"/>
        <v/>
      </c>
      <c r="AQ794" s="49" t="str">
        <f t="shared" si="235"/>
        <v/>
      </c>
      <c r="AR794" s="41">
        <f t="shared" ca="1" si="210"/>
        <v>256</v>
      </c>
      <c r="AS794" s="40">
        <f t="shared" ca="1" si="204"/>
        <v>1</v>
      </c>
      <c r="AT794" s="41">
        <f t="shared" ca="1" si="229"/>
        <v>0</v>
      </c>
      <c r="AU794" s="41">
        <f t="shared" ca="1" si="230"/>
        <v>0</v>
      </c>
      <c r="AV794" s="42">
        <f t="shared" ca="1" si="231"/>
        <v>1</v>
      </c>
      <c r="AW794" s="47" t="str">
        <f t="shared" si="232"/>
        <v/>
      </c>
      <c r="AX794" s="47" t="e">
        <f t="shared" si="233"/>
        <v>#VALUE!</v>
      </c>
      <c r="AY794" s="47">
        <f t="shared" si="212"/>
        <v>0</v>
      </c>
      <c r="AZ794" s="47">
        <f t="shared" si="213"/>
        <v>0</v>
      </c>
      <c r="BA794" s="47" t="e">
        <f t="shared" si="214"/>
        <v>#VALUE!</v>
      </c>
      <c r="BB794" s="47" t="e">
        <f t="shared" si="215"/>
        <v>#VALUE!</v>
      </c>
      <c r="BC794" s="47" t="e">
        <f t="shared" si="216"/>
        <v>#VALUE!</v>
      </c>
      <c r="BD794" s="47" t="e">
        <f>MATCH($AW794,NoteCommaRef!$B$4:$B$10,0)</f>
        <v>#N/A</v>
      </c>
      <c r="BE794" s="47">
        <f>MATCH($BG794,NoteCommaRef!$H$4:$H$1000,0)</f>
        <v>10</v>
      </c>
      <c r="BF794" s="47">
        <f>MATCH($BH794,NoteCommaRef!$H$4:$H$1000,0)</f>
        <v>10</v>
      </c>
      <c r="BG794" s="47">
        <f t="shared" si="205"/>
        <v>1</v>
      </c>
      <c r="BH794" s="47">
        <f t="shared" si="206"/>
        <v>1</v>
      </c>
      <c r="BI794" s="48">
        <f ca="1">IF(ISNA($BD794),1,OFFSET(NoteCommaRef!$E$3,$BD794,0))</f>
        <v>1</v>
      </c>
      <c r="BJ794" s="48">
        <f t="shared" si="207"/>
        <v>1</v>
      </c>
      <c r="BK794" s="48">
        <f t="shared" si="208"/>
        <v>1</v>
      </c>
      <c r="BL794" s="48">
        <f t="shared" si="209"/>
        <v>1</v>
      </c>
      <c r="BM794" s="48">
        <f ca="1">IF(ISNA($BE794),1,OFFSET(NoteCommaRef!$K$3,$BE794,0))</f>
        <v>1</v>
      </c>
      <c r="BN794" s="48">
        <f ca="1">IF(ISNA($BF794),1,OFFSET(NoteCommaRef!$K$3,$BF794,0))</f>
        <v>1</v>
      </c>
    </row>
    <row r="795" spans="3:66" x14ac:dyDescent="0.2">
      <c r="C795" s="1" t="str">
        <f t="shared" si="225"/>
        <v/>
      </c>
      <c r="D795" s="1" t="str">
        <f t="shared" si="226"/>
        <v/>
      </c>
      <c r="E795" s="1" t="str">
        <f t="shared" si="217"/>
        <v/>
      </c>
      <c r="F795" s="32" t="str">
        <f t="shared" si="218"/>
        <v/>
      </c>
      <c r="G795" s="1" t="str">
        <f t="shared" si="219"/>
        <v/>
      </c>
      <c r="H795" s="1" t="str">
        <f t="shared" si="220"/>
        <v/>
      </c>
      <c r="I795" s="1" t="str">
        <f t="shared" si="221"/>
        <v/>
      </c>
      <c r="J795" s="1" t="str">
        <f t="shared" si="222"/>
        <v/>
      </c>
      <c r="K795" s="1" t="str">
        <f t="shared" si="223"/>
        <v/>
      </c>
      <c r="L795" s="1" t="str">
        <f ca="1">IF(COUNTBLANK($D795),"",IF(COUNTBLANK($AG795),OFFSET(ChannelSetup!$E$4,0,$D795-1),$AG795))</f>
        <v/>
      </c>
      <c r="M795" s="1" t="str">
        <f t="shared" si="224"/>
        <v/>
      </c>
      <c r="O795" s="32">
        <f t="shared" si="234"/>
        <v>6</v>
      </c>
      <c r="P795" s="32">
        <f t="shared" si="234"/>
        <v>4</v>
      </c>
      <c r="Q795" s="32">
        <f t="shared" si="234"/>
        <v>2</v>
      </c>
      <c r="R795" s="32">
        <f t="shared" si="234"/>
        <v>2</v>
      </c>
      <c r="S795" s="32">
        <f t="shared" si="234"/>
        <v>2</v>
      </c>
      <c r="T795" s="32">
        <f t="shared" si="234"/>
        <v>2</v>
      </c>
      <c r="U795" s="32">
        <f t="shared" si="234"/>
        <v>2</v>
      </c>
      <c r="V795" s="32">
        <f t="shared" si="234"/>
        <v>4</v>
      </c>
      <c r="W795" s="32">
        <f t="shared" si="234"/>
        <v>2</v>
      </c>
      <c r="X795" s="32">
        <f t="shared" si="234"/>
        <v>2</v>
      </c>
      <c r="Y795" s="32">
        <f t="shared" si="234"/>
        <v>2</v>
      </c>
      <c r="Z795" s="32">
        <f t="shared" si="234"/>
        <v>2</v>
      </c>
      <c r="AB795" s="66"/>
      <c r="AC795" s="51"/>
      <c r="AD795" s="51"/>
      <c r="AE795" s="63"/>
      <c r="AF795" s="64"/>
      <c r="AG795" s="63"/>
      <c r="AH795" s="64"/>
      <c r="AI795" s="63"/>
      <c r="AJ795" s="64"/>
      <c r="AK795" s="62"/>
      <c r="AL795" s="62"/>
      <c r="AM795" s="51"/>
      <c r="AP795" s="39" t="str">
        <f t="shared" si="228"/>
        <v/>
      </c>
      <c r="AQ795" s="49" t="str">
        <f t="shared" si="235"/>
        <v/>
      </c>
      <c r="AR795" s="41">
        <f t="shared" ca="1" si="210"/>
        <v>256</v>
      </c>
      <c r="AS795" s="40">
        <f t="shared" ca="1" si="204"/>
        <v>1</v>
      </c>
      <c r="AT795" s="41">
        <f t="shared" ca="1" si="229"/>
        <v>0</v>
      </c>
      <c r="AU795" s="41">
        <f t="shared" ca="1" si="230"/>
        <v>0</v>
      </c>
      <c r="AV795" s="42">
        <f t="shared" ca="1" si="231"/>
        <v>1</v>
      </c>
      <c r="AW795" s="47" t="str">
        <f t="shared" si="232"/>
        <v/>
      </c>
      <c r="AX795" s="47" t="e">
        <f t="shared" si="233"/>
        <v>#VALUE!</v>
      </c>
      <c r="AY795" s="47">
        <f t="shared" si="212"/>
        <v>0</v>
      </c>
      <c r="AZ795" s="47">
        <f t="shared" si="213"/>
        <v>0</v>
      </c>
      <c r="BA795" s="47" t="e">
        <f t="shared" si="214"/>
        <v>#VALUE!</v>
      </c>
      <c r="BB795" s="47" t="e">
        <f t="shared" si="215"/>
        <v>#VALUE!</v>
      </c>
      <c r="BC795" s="47" t="e">
        <f t="shared" si="216"/>
        <v>#VALUE!</v>
      </c>
      <c r="BD795" s="47" t="e">
        <f>MATCH($AW795,NoteCommaRef!$B$4:$B$10,0)</f>
        <v>#N/A</v>
      </c>
      <c r="BE795" s="47">
        <f>MATCH($BG795,NoteCommaRef!$H$4:$H$1000,0)</f>
        <v>10</v>
      </c>
      <c r="BF795" s="47">
        <f>MATCH($BH795,NoteCommaRef!$H$4:$H$1000,0)</f>
        <v>10</v>
      </c>
      <c r="BG795" s="47">
        <f t="shared" si="205"/>
        <v>1</v>
      </c>
      <c r="BH795" s="47">
        <f t="shared" si="206"/>
        <v>1</v>
      </c>
      <c r="BI795" s="48">
        <f ca="1">IF(ISNA($BD795),1,OFFSET(NoteCommaRef!$E$3,$BD795,0))</f>
        <v>1</v>
      </c>
      <c r="BJ795" s="48">
        <f t="shared" si="207"/>
        <v>1</v>
      </c>
      <c r="BK795" s="48">
        <f t="shared" si="208"/>
        <v>1</v>
      </c>
      <c r="BL795" s="48">
        <f t="shared" si="209"/>
        <v>1</v>
      </c>
      <c r="BM795" s="48">
        <f ca="1">IF(ISNA($BE795),1,OFFSET(NoteCommaRef!$K$3,$BE795,0))</f>
        <v>1</v>
      </c>
      <c r="BN795" s="48">
        <f ca="1">IF(ISNA($BF795),1,OFFSET(NoteCommaRef!$K$3,$BF795,0))</f>
        <v>1</v>
      </c>
    </row>
    <row r="796" spans="3:66" x14ac:dyDescent="0.2">
      <c r="C796" s="1" t="str">
        <f t="shared" si="225"/>
        <v/>
      </c>
      <c r="D796" s="1" t="str">
        <f t="shared" si="226"/>
        <v/>
      </c>
      <c r="E796" s="1" t="str">
        <f t="shared" si="217"/>
        <v/>
      </c>
      <c r="F796" s="32" t="str">
        <f t="shared" si="218"/>
        <v/>
      </c>
      <c r="G796" s="1" t="str">
        <f t="shared" si="219"/>
        <v/>
      </c>
      <c r="H796" s="1" t="str">
        <f t="shared" si="220"/>
        <v/>
      </c>
      <c r="I796" s="1" t="str">
        <f t="shared" si="221"/>
        <v/>
      </c>
      <c r="J796" s="1" t="str">
        <f t="shared" si="222"/>
        <v/>
      </c>
      <c r="K796" s="1" t="str">
        <f t="shared" si="223"/>
        <v/>
      </c>
      <c r="L796" s="1" t="str">
        <f ca="1">IF(COUNTBLANK($D796),"",IF(COUNTBLANK($AG796),OFFSET(ChannelSetup!$E$4,0,$D796-1),$AG796))</f>
        <v/>
      </c>
      <c r="M796" s="1" t="str">
        <f t="shared" si="224"/>
        <v/>
      </c>
      <c r="O796" s="32">
        <f t="shared" si="234"/>
        <v>6</v>
      </c>
      <c r="P796" s="32">
        <f t="shared" si="234"/>
        <v>4</v>
      </c>
      <c r="Q796" s="32">
        <f t="shared" si="234"/>
        <v>2</v>
      </c>
      <c r="R796" s="32">
        <f t="shared" si="234"/>
        <v>2</v>
      </c>
      <c r="S796" s="32">
        <f t="shared" si="234"/>
        <v>2</v>
      </c>
      <c r="T796" s="32">
        <f t="shared" si="234"/>
        <v>2</v>
      </c>
      <c r="U796" s="32">
        <f t="shared" si="234"/>
        <v>2</v>
      </c>
      <c r="V796" s="32">
        <f t="shared" si="234"/>
        <v>4</v>
      </c>
      <c r="W796" s="32">
        <f t="shared" si="234"/>
        <v>2</v>
      </c>
      <c r="X796" s="32">
        <f t="shared" si="234"/>
        <v>2</v>
      </c>
      <c r="Y796" s="32">
        <f t="shared" si="234"/>
        <v>2</v>
      </c>
      <c r="Z796" s="32">
        <f t="shared" si="234"/>
        <v>2</v>
      </c>
      <c r="AB796" s="66"/>
      <c r="AC796" s="51"/>
      <c r="AD796" s="51"/>
      <c r="AE796" s="63"/>
      <c r="AF796" s="64"/>
      <c r="AG796" s="63"/>
      <c r="AH796" s="64"/>
      <c r="AI796" s="63"/>
      <c r="AJ796" s="64"/>
      <c r="AK796" s="62"/>
      <c r="AL796" s="62"/>
      <c r="AM796" s="51"/>
      <c r="AP796" s="39" t="str">
        <f t="shared" si="228"/>
        <v/>
      </c>
      <c r="AQ796" s="49" t="str">
        <f t="shared" si="235"/>
        <v/>
      </c>
      <c r="AR796" s="41">
        <f t="shared" ca="1" si="210"/>
        <v>256</v>
      </c>
      <c r="AS796" s="40">
        <f t="shared" ca="1" si="204"/>
        <v>1</v>
      </c>
      <c r="AT796" s="41">
        <f t="shared" ca="1" si="229"/>
        <v>0</v>
      </c>
      <c r="AU796" s="41">
        <f t="shared" ca="1" si="230"/>
        <v>0</v>
      </c>
      <c r="AV796" s="42">
        <f t="shared" ca="1" si="231"/>
        <v>1</v>
      </c>
      <c r="AW796" s="47" t="str">
        <f t="shared" si="232"/>
        <v/>
      </c>
      <c r="AX796" s="47" t="e">
        <f t="shared" si="233"/>
        <v>#VALUE!</v>
      </c>
      <c r="AY796" s="47">
        <f t="shared" si="212"/>
        <v>0</v>
      </c>
      <c r="AZ796" s="47">
        <f t="shared" si="213"/>
        <v>0</v>
      </c>
      <c r="BA796" s="47" t="e">
        <f t="shared" si="214"/>
        <v>#VALUE!</v>
      </c>
      <c r="BB796" s="47" t="e">
        <f t="shared" si="215"/>
        <v>#VALUE!</v>
      </c>
      <c r="BC796" s="47" t="e">
        <f t="shared" si="216"/>
        <v>#VALUE!</v>
      </c>
      <c r="BD796" s="47" t="e">
        <f>MATCH($AW796,NoteCommaRef!$B$4:$B$10,0)</f>
        <v>#N/A</v>
      </c>
      <c r="BE796" s="47">
        <f>MATCH($BG796,NoteCommaRef!$H$4:$H$1000,0)</f>
        <v>10</v>
      </c>
      <c r="BF796" s="47">
        <f>MATCH($BH796,NoteCommaRef!$H$4:$H$1000,0)</f>
        <v>10</v>
      </c>
      <c r="BG796" s="47">
        <f t="shared" si="205"/>
        <v>1</v>
      </c>
      <c r="BH796" s="47">
        <f t="shared" si="206"/>
        <v>1</v>
      </c>
      <c r="BI796" s="48">
        <f ca="1">IF(ISNA($BD796),1,OFFSET(NoteCommaRef!$E$3,$BD796,0))</f>
        <v>1</v>
      </c>
      <c r="BJ796" s="48">
        <f t="shared" si="207"/>
        <v>1</v>
      </c>
      <c r="BK796" s="48">
        <f t="shared" si="208"/>
        <v>1</v>
      </c>
      <c r="BL796" s="48">
        <f t="shared" si="209"/>
        <v>1</v>
      </c>
      <c r="BM796" s="48">
        <f ca="1">IF(ISNA($BE796),1,OFFSET(NoteCommaRef!$K$3,$BE796,0))</f>
        <v>1</v>
      </c>
      <c r="BN796" s="48">
        <f ca="1">IF(ISNA($BF796),1,OFFSET(NoteCommaRef!$K$3,$BF796,0))</f>
        <v>1</v>
      </c>
    </row>
    <row r="797" spans="3:66" x14ac:dyDescent="0.2">
      <c r="C797" s="1" t="str">
        <f t="shared" si="225"/>
        <v/>
      </c>
      <c r="D797" s="1" t="str">
        <f t="shared" si="226"/>
        <v/>
      </c>
      <c r="E797" s="1" t="str">
        <f t="shared" si="217"/>
        <v/>
      </c>
      <c r="F797" s="32" t="str">
        <f t="shared" si="218"/>
        <v/>
      </c>
      <c r="G797" s="1" t="str">
        <f t="shared" si="219"/>
        <v/>
      </c>
      <c r="H797" s="1" t="str">
        <f t="shared" si="220"/>
        <v/>
      </c>
      <c r="I797" s="1" t="str">
        <f t="shared" si="221"/>
        <v/>
      </c>
      <c r="J797" s="1" t="str">
        <f t="shared" si="222"/>
        <v/>
      </c>
      <c r="K797" s="1" t="str">
        <f t="shared" si="223"/>
        <v/>
      </c>
      <c r="L797" s="1" t="str">
        <f ca="1">IF(COUNTBLANK($D797),"",IF(COUNTBLANK($AG797),OFFSET(ChannelSetup!$E$4,0,$D797-1),$AG797))</f>
        <v/>
      </c>
      <c r="M797" s="1" t="str">
        <f t="shared" si="224"/>
        <v/>
      </c>
      <c r="O797" s="32">
        <f t="shared" si="234"/>
        <v>6</v>
      </c>
      <c r="P797" s="32">
        <f t="shared" si="234"/>
        <v>4</v>
      </c>
      <c r="Q797" s="32">
        <f t="shared" si="234"/>
        <v>2</v>
      </c>
      <c r="R797" s="32">
        <f t="shared" si="234"/>
        <v>2</v>
      </c>
      <c r="S797" s="32">
        <f t="shared" si="234"/>
        <v>2</v>
      </c>
      <c r="T797" s="32">
        <f t="shared" si="234"/>
        <v>2</v>
      </c>
      <c r="U797" s="32">
        <f t="shared" si="234"/>
        <v>2</v>
      </c>
      <c r="V797" s="32">
        <f t="shared" si="234"/>
        <v>4</v>
      </c>
      <c r="W797" s="32">
        <f t="shared" si="234"/>
        <v>2</v>
      </c>
      <c r="X797" s="32">
        <f t="shared" si="234"/>
        <v>2</v>
      </c>
      <c r="Y797" s="32">
        <f t="shared" si="234"/>
        <v>2</v>
      </c>
      <c r="Z797" s="32">
        <f t="shared" si="234"/>
        <v>2</v>
      </c>
      <c r="AB797" s="66"/>
      <c r="AC797" s="51"/>
      <c r="AD797" s="51"/>
      <c r="AE797" s="63"/>
      <c r="AF797" s="64"/>
      <c r="AG797" s="63"/>
      <c r="AH797" s="64"/>
      <c r="AI797" s="63"/>
      <c r="AJ797" s="64"/>
      <c r="AK797" s="62"/>
      <c r="AL797" s="62"/>
      <c r="AM797" s="51"/>
      <c r="AP797" s="39" t="str">
        <f t="shared" si="228"/>
        <v/>
      </c>
      <c r="AQ797" s="49" t="str">
        <f t="shared" si="235"/>
        <v/>
      </c>
      <c r="AR797" s="41">
        <f t="shared" ca="1" si="210"/>
        <v>256</v>
      </c>
      <c r="AS797" s="40">
        <f t="shared" ca="1" si="204"/>
        <v>1</v>
      </c>
      <c r="AT797" s="41">
        <f t="shared" ca="1" si="229"/>
        <v>0</v>
      </c>
      <c r="AU797" s="41">
        <f t="shared" ca="1" si="230"/>
        <v>0</v>
      </c>
      <c r="AV797" s="42">
        <f t="shared" ca="1" si="231"/>
        <v>1</v>
      </c>
      <c r="AW797" s="47" t="str">
        <f t="shared" si="232"/>
        <v/>
      </c>
      <c r="AX797" s="47" t="e">
        <f t="shared" si="233"/>
        <v>#VALUE!</v>
      </c>
      <c r="AY797" s="47">
        <f t="shared" si="212"/>
        <v>0</v>
      </c>
      <c r="AZ797" s="47">
        <f t="shared" si="213"/>
        <v>0</v>
      </c>
      <c r="BA797" s="47" t="e">
        <f t="shared" si="214"/>
        <v>#VALUE!</v>
      </c>
      <c r="BB797" s="47" t="e">
        <f t="shared" si="215"/>
        <v>#VALUE!</v>
      </c>
      <c r="BC797" s="47" t="e">
        <f t="shared" si="216"/>
        <v>#VALUE!</v>
      </c>
      <c r="BD797" s="47" t="e">
        <f>MATCH($AW797,NoteCommaRef!$B$4:$B$10,0)</f>
        <v>#N/A</v>
      </c>
      <c r="BE797" s="47">
        <f>MATCH($BG797,NoteCommaRef!$H$4:$H$1000,0)</f>
        <v>10</v>
      </c>
      <c r="BF797" s="47">
        <f>MATCH($BH797,NoteCommaRef!$H$4:$H$1000,0)</f>
        <v>10</v>
      </c>
      <c r="BG797" s="47">
        <f t="shared" si="205"/>
        <v>1</v>
      </c>
      <c r="BH797" s="47">
        <f t="shared" si="206"/>
        <v>1</v>
      </c>
      <c r="BI797" s="48">
        <f ca="1">IF(ISNA($BD797),1,OFFSET(NoteCommaRef!$E$3,$BD797,0))</f>
        <v>1</v>
      </c>
      <c r="BJ797" s="48">
        <f t="shared" si="207"/>
        <v>1</v>
      </c>
      <c r="BK797" s="48">
        <f t="shared" si="208"/>
        <v>1</v>
      </c>
      <c r="BL797" s="48">
        <f t="shared" si="209"/>
        <v>1</v>
      </c>
      <c r="BM797" s="48">
        <f ca="1">IF(ISNA($BE797),1,OFFSET(NoteCommaRef!$K$3,$BE797,0))</f>
        <v>1</v>
      </c>
      <c r="BN797" s="48">
        <f ca="1">IF(ISNA($BF797),1,OFFSET(NoteCommaRef!$K$3,$BF797,0))</f>
        <v>1</v>
      </c>
    </row>
    <row r="798" spans="3:66" x14ac:dyDescent="0.2">
      <c r="C798" s="1" t="str">
        <f t="shared" si="225"/>
        <v/>
      </c>
      <c r="D798" s="1" t="str">
        <f t="shared" si="226"/>
        <v/>
      </c>
      <c r="E798" s="1" t="str">
        <f t="shared" si="217"/>
        <v/>
      </c>
      <c r="F798" s="32" t="str">
        <f t="shared" si="218"/>
        <v/>
      </c>
      <c r="G798" s="1" t="str">
        <f t="shared" si="219"/>
        <v/>
      </c>
      <c r="H798" s="1" t="str">
        <f t="shared" si="220"/>
        <v/>
      </c>
      <c r="I798" s="1" t="str">
        <f t="shared" si="221"/>
        <v/>
      </c>
      <c r="J798" s="1" t="str">
        <f t="shared" si="222"/>
        <v/>
      </c>
      <c r="K798" s="1" t="str">
        <f t="shared" si="223"/>
        <v/>
      </c>
      <c r="L798" s="1" t="str">
        <f ca="1">IF(COUNTBLANK($D798),"",IF(COUNTBLANK($AG798),OFFSET(ChannelSetup!$E$4,0,$D798-1),$AG798))</f>
        <v/>
      </c>
      <c r="M798" s="1" t="str">
        <f t="shared" si="224"/>
        <v/>
      </c>
      <c r="O798" s="32">
        <f t="shared" si="234"/>
        <v>6</v>
      </c>
      <c r="P798" s="32">
        <f t="shared" si="234"/>
        <v>4</v>
      </c>
      <c r="Q798" s="32">
        <f t="shared" si="234"/>
        <v>2</v>
      </c>
      <c r="R798" s="32">
        <f t="shared" si="234"/>
        <v>2</v>
      </c>
      <c r="S798" s="32">
        <f t="shared" si="234"/>
        <v>2</v>
      </c>
      <c r="T798" s="32">
        <f t="shared" si="234"/>
        <v>2</v>
      </c>
      <c r="U798" s="32">
        <f t="shared" si="234"/>
        <v>2</v>
      </c>
      <c r="V798" s="32">
        <f t="shared" si="234"/>
        <v>4</v>
      </c>
      <c r="W798" s="32">
        <f t="shared" si="234"/>
        <v>2</v>
      </c>
      <c r="X798" s="32">
        <f t="shared" si="234"/>
        <v>2</v>
      </c>
      <c r="Y798" s="32">
        <f t="shared" si="234"/>
        <v>2</v>
      </c>
      <c r="Z798" s="32">
        <f t="shared" si="234"/>
        <v>2</v>
      </c>
      <c r="AB798" s="66"/>
      <c r="AC798" s="51"/>
      <c r="AD798" s="51"/>
      <c r="AE798" s="63"/>
      <c r="AF798" s="64"/>
      <c r="AG798" s="63"/>
      <c r="AH798" s="64"/>
      <c r="AI798" s="63"/>
      <c r="AJ798" s="64"/>
      <c r="AK798" s="62"/>
      <c r="AL798" s="62"/>
      <c r="AM798" s="51"/>
      <c r="AP798" s="39" t="str">
        <f t="shared" si="228"/>
        <v/>
      </c>
      <c r="AQ798" s="49" t="str">
        <f t="shared" si="235"/>
        <v/>
      </c>
      <c r="AR798" s="41">
        <f t="shared" ca="1" si="210"/>
        <v>256</v>
      </c>
      <c r="AS798" s="40">
        <f t="shared" ca="1" si="204"/>
        <v>1</v>
      </c>
      <c r="AT798" s="41">
        <f t="shared" ca="1" si="229"/>
        <v>0</v>
      </c>
      <c r="AU798" s="41">
        <f t="shared" ca="1" si="230"/>
        <v>0</v>
      </c>
      <c r="AV798" s="42">
        <f t="shared" ca="1" si="231"/>
        <v>1</v>
      </c>
      <c r="AW798" s="47" t="str">
        <f t="shared" si="232"/>
        <v/>
      </c>
      <c r="AX798" s="47" t="e">
        <f t="shared" si="233"/>
        <v>#VALUE!</v>
      </c>
      <c r="AY798" s="47">
        <f t="shared" si="212"/>
        <v>0</v>
      </c>
      <c r="AZ798" s="47">
        <f t="shared" si="213"/>
        <v>0</v>
      </c>
      <c r="BA798" s="47" t="e">
        <f t="shared" si="214"/>
        <v>#VALUE!</v>
      </c>
      <c r="BB798" s="47" t="e">
        <f t="shared" si="215"/>
        <v>#VALUE!</v>
      </c>
      <c r="BC798" s="47" t="e">
        <f t="shared" si="216"/>
        <v>#VALUE!</v>
      </c>
      <c r="BD798" s="47" t="e">
        <f>MATCH($AW798,NoteCommaRef!$B$4:$B$10,0)</f>
        <v>#N/A</v>
      </c>
      <c r="BE798" s="47">
        <f>MATCH($BG798,NoteCommaRef!$H$4:$H$1000,0)</f>
        <v>10</v>
      </c>
      <c r="BF798" s="47">
        <f>MATCH($BH798,NoteCommaRef!$H$4:$H$1000,0)</f>
        <v>10</v>
      </c>
      <c r="BG798" s="47">
        <f t="shared" si="205"/>
        <v>1</v>
      </c>
      <c r="BH798" s="47">
        <f t="shared" si="206"/>
        <v>1</v>
      </c>
      <c r="BI798" s="48">
        <f ca="1">IF(ISNA($BD798),1,OFFSET(NoteCommaRef!$E$3,$BD798,0))</f>
        <v>1</v>
      </c>
      <c r="BJ798" s="48">
        <f t="shared" si="207"/>
        <v>1</v>
      </c>
      <c r="BK798" s="48">
        <f t="shared" si="208"/>
        <v>1</v>
      </c>
      <c r="BL798" s="48">
        <f t="shared" si="209"/>
        <v>1</v>
      </c>
      <c r="BM798" s="48">
        <f ca="1">IF(ISNA($BE798),1,OFFSET(NoteCommaRef!$K$3,$BE798,0))</f>
        <v>1</v>
      </c>
      <c r="BN798" s="48">
        <f ca="1">IF(ISNA($BF798),1,OFFSET(NoteCommaRef!$K$3,$BF798,0))</f>
        <v>1</v>
      </c>
    </row>
    <row r="799" spans="3:66" x14ac:dyDescent="0.2">
      <c r="C799" s="1" t="str">
        <f t="shared" si="225"/>
        <v/>
      </c>
      <c r="D799" s="1" t="str">
        <f t="shared" si="226"/>
        <v/>
      </c>
      <c r="E799" s="1" t="str">
        <f t="shared" si="217"/>
        <v/>
      </c>
      <c r="F799" s="32" t="str">
        <f t="shared" si="218"/>
        <v/>
      </c>
      <c r="G799" s="1" t="str">
        <f t="shared" si="219"/>
        <v/>
      </c>
      <c r="H799" s="1" t="str">
        <f t="shared" si="220"/>
        <v/>
      </c>
      <c r="I799" s="1" t="str">
        <f t="shared" si="221"/>
        <v/>
      </c>
      <c r="J799" s="1" t="str">
        <f t="shared" si="222"/>
        <v/>
      </c>
      <c r="K799" s="1" t="str">
        <f t="shared" si="223"/>
        <v/>
      </c>
      <c r="L799" s="1" t="str">
        <f ca="1">IF(COUNTBLANK($D799),"",IF(COUNTBLANK($AG799),OFFSET(ChannelSetup!$E$4,0,$D799-1),$AG799))</f>
        <v/>
      </c>
      <c r="M799" s="1" t="str">
        <f t="shared" si="224"/>
        <v/>
      </c>
      <c r="O799" s="32">
        <f t="shared" si="234"/>
        <v>6</v>
      </c>
      <c r="P799" s="32">
        <f t="shared" si="234"/>
        <v>4</v>
      </c>
      <c r="Q799" s="32">
        <f t="shared" si="234"/>
        <v>2</v>
      </c>
      <c r="R799" s="32">
        <f t="shared" si="234"/>
        <v>2</v>
      </c>
      <c r="S799" s="32">
        <f t="shared" si="234"/>
        <v>2</v>
      </c>
      <c r="T799" s="32">
        <f t="shared" si="234"/>
        <v>2</v>
      </c>
      <c r="U799" s="32">
        <f t="shared" si="234"/>
        <v>2</v>
      </c>
      <c r="V799" s="32">
        <f t="shared" si="234"/>
        <v>4</v>
      </c>
      <c r="W799" s="32">
        <f t="shared" si="234"/>
        <v>2</v>
      </c>
      <c r="X799" s="32">
        <f t="shared" si="234"/>
        <v>2</v>
      </c>
      <c r="Y799" s="32">
        <f t="shared" si="234"/>
        <v>2</v>
      </c>
      <c r="Z799" s="32">
        <f t="shared" si="234"/>
        <v>2</v>
      </c>
      <c r="AB799" s="66"/>
      <c r="AC799" s="51"/>
      <c r="AD799" s="51"/>
      <c r="AE799" s="63"/>
      <c r="AF799" s="64"/>
      <c r="AG799" s="63"/>
      <c r="AH799" s="64"/>
      <c r="AI799" s="63"/>
      <c r="AJ799" s="64"/>
      <c r="AK799" s="62"/>
      <c r="AL799" s="62"/>
      <c r="AM799" s="51"/>
      <c r="AP799" s="39" t="str">
        <f t="shared" si="228"/>
        <v/>
      </c>
      <c r="AQ799" s="49" t="str">
        <f t="shared" si="235"/>
        <v/>
      </c>
      <c r="AR799" s="41">
        <f t="shared" ca="1" si="210"/>
        <v>256</v>
      </c>
      <c r="AS799" s="40">
        <f t="shared" ca="1" si="204"/>
        <v>1</v>
      </c>
      <c r="AT799" s="41">
        <f t="shared" ca="1" si="229"/>
        <v>0</v>
      </c>
      <c r="AU799" s="41">
        <f t="shared" ca="1" si="230"/>
        <v>0</v>
      </c>
      <c r="AV799" s="42">
        <f t="shared" ca="1" si="231"/>
        <v>1</v>
      </c>
      <c r="AW799" s="47" t="str">
        <f t="shared" si="232"/>
        <v/>
      </c>
      <c r="AX799" s="47" t="e">
        <f t="shared" si="233"/>
        <v>#VALUE!</v>
      </c>
      <c r="AY799" s="47">
        <f t="shared" si="212"/>
        <v>0</v>
      </c>
      <c r="AZ799" s="47">
        <f t="shared" si="213"/>
        <v>0</v>
      </c>
      <c r="BA799" s="47" t="e">
        <f t="shared" si="214"/>
        <v>#VALUE!</v>
      </c>
      <c r="BB799" s="47" t="e">
        <f t="shared" si="215"/>
        <v>#VALUE!</v>
      </c>
      <c r="BC799" s="47" t="e">
        <f t="shared" si="216"/>
        <v>#VALUE!</v>
      </c>
      <c r="BD799" s="47" t="e">
        <f>MATCH($AW799,NoteCommaRef!$B$4:$B$10,0)</f>
        <v>#N/A</v>
      </c>
      <c r="BE799" s="47">
        <f>MATCH($BG799,NoteCommaRef!$H$4:$H$1000,0)</f>
        <v>10</v>
      </c>
      <c r="BF799" s="47">
        <f>MATCH($BH799,NoteCommaRef!$H$4:$H$1000,0)</f>
        <v>10</v>
      </c>
      <c r="BG799" s="47">
        <f t="shared" si="205"/>
        <v>1</v>
      </c>
      <c r="BH799" s="47">
        <f t="shared" si="206"/>
        <v>1</v>
      </c>
      <c r="BI799" s="48">
        <f ca="1">IF(ISNA($BD799),1,OFFSET(NoteCommaRef!$E$3,$BD799,0))</f>
        <v>1</v>
      </c>
      <c r="BJ799" s="48">
        <f t="shared" si="207"/>
        <v>1</v>
      </c>
      <c r="BK799" s="48">
        <f t="shared" si="208"/>
        <v>1</v>
      </c>
      <c r="BL799" s="48">
        <f t="shared" si="209"/>
        <v>1</v>
      </c>
      <c r="BM799" s="48">
        <f ca="1">IF(ISNA($BE799),1,OFFSET(NoteCommaRef!$K$3,$BE799,0))</f>
        <v>1</v>
      </c>
      <c r="BN799" s="48">
        <f ca="1">IF(ISNA($BF799),1,OFFSET(NoteCommaRef!$K$3,$BF799,0))</f>
        <v>1</v>
      </c>
    </row>
    <row r="800" spans="3:66" x14ac:dyDescent="0.2">
      <c r="C800" s="1" t="str">
        <f t="shared" si="225"/>
        <v/>
      </c>
      <c r="D800" s="1" t="str">
        <f t="shared" si="226"/>
        <v/>
      </c>
      <c r="E800" s="1" t="str">
        <f t="shared" si="217"/>
        <v/>
      </c>
      <c r="F800" s="32" t="str">
        <f t="shared" si="218"/>
        <v/>
      </c>
      <c r="G800" s="1" t="str">
        <f t="shared" si="219"/>
        <v/>
      </c>
      <c r="H800" s="1" t="str">
        <f t="shared" si="220"/>
        <v/>
      </c>
      <c r="I800" s="1" t="str">
        <f t="shared" si="221"/>
        <v/>
      </c>
      <c r="J800" s="1" t="str">
        <f t="shared" si="222"/>
        <v/>
      </c>
      <c r="K800" s="1" t="str">
        <f t="shared" si="223"/>
        <v/>
      </c>
      <c r="L800" s="1" t="str">
        <f ca="1">IF(COUNTBLANK($D800),"",IF(COUNTBLANK($AG800),OFFSET(ChannelSetup!$E$4,0,$D800-1),$AG800))</f>
        <v/>
      </c>
      <c r="M800" s="1" t="str">
        <f t="shared" si="224"/>
        <v/>
      </c>
      <c r="O800" s="32">
        <f t="shared" si="234"/>
        <v>6</v>
      </c>
      <c r="P800" s="32">
        <f t="shared" si="234"/>
        <v>4</v>
      </c>
      <c r="Q800" s="32">
        <f t="shared" si="234"/>
        <v>2</v>
      </c>
      <c r="R800" s="32">
        <f t="shared" si="234"/>
        <v>2</v>
      </c>
      <c r="S800" s="32">
        <f t="shared" si="234"/>
        <v>2</v>
      </c>
      <c r="T800" s="32">
        <f t="shared" si="234"/>
        <v>2</v>
      </c>
      <c r="U800" s="32">
        <f t="shared" si="234"/>
        <v>2</v>
      </c>
      <c r="V800" s="32">
        <f t="shared" si="234"/>
        <v>4</v>
      </c>
      <c r="W800" s="32">
        <f t="shared" si="234"/>
        <v>2</v>
      </c>
      <c r="X800" s="32">
        <f t="shared" si="234"/>
        <v>2</v>
      </c>
      <c r="Y800" s="32">
        <f t="shared" si="234"/>
        <v>2</v>
      </c>
      <c r="Z800" s="32">
        <f t="shared" si="234"/>
        <v>2</v>
      </c>
      <c r="AB800" s="66"/>
      <c r="AC800" s="51"/>
      <c r="AD800" s="51"/>
      <c r="AE800" s="63"/>
      <c r="AF800" s="64"/>
      <c r="AG800" s="63"/>
      <c r="AH800" s="64"/>
      <c r="AI800" s="63"/>
      <c r="AJ800" s="64"/>
      <c r="AK800" s="62"/>
      <c r="AL800" s="62"/>
      <c r="AM800" s="51"/>
      <c r="AP800" s="39" t="str">
        <f t="shared" si="228"/>
        <v/>
      </c>
      <c r="AQ800" s="49" t="str">
        <f t="shared" si="235"/>
        <v/>
      </c>
      <c r="AR800" s="41">
        <f t="shared" ca="1" si="210"/>
        <v>256</v>
      </c>
      <c r="AS800" s="40">
        <f t="shared" ca="1" si="204"/>
        <v>1</v>
      </c>
      <c r="AT800" s="41">
        <f t="shared" ca="1" si="229"/>
        <v>0</v>
      </c>
      <c r="AU800" s="41">
        <f t="shared" ca="1" si="230"/>
        <v>0</v>
      </c>
      <c r="AV800" s="42">
        <f t="shared" ca="1" si="231"/>
        <v>1</v>
      </c>
      <c r="AW800" s="47" t="str">
        <f t="shared" si="232"/>
        <v/>
      </c>
      <c r="AX800" s="47" t="e">
        <f t="shared" si="233"/>
        <v>#VALUE!</v>
      </c>
      <c r="AY800" s="47">
        <f t="shared" si="212"/>
        <v>0</v>
      </c>
      <c r="AZ800" s="47">
        <f t="shared" si="213"/>
        <v>0</v>
      </c>
      <c r="BA800" s="47" t="e">
        <f t="shared" si="214"/>
        <v>#VALUE!</v>
      </c>
      <c r="BB800" s="47" t="e">
        <f t="shared" si="215"/>
        <v>#VALUE!</v>
      </c>
      <c r="BC800" s="47" t="e">
        <f t="shared" si="216"/>
        <v>#VALUE!</v>
      </c>
      <c r="BD800" s="47" t="e">
        <f>MATCH($AW800,NoteCommaRef!$B$4:$B$10,0)</f>
        <v>#N/A</v>
      </c>
      <c r="BE800" s="47">
        <f>MATCH($BG800,NoteCommaRef!$H$4:$H$1000,0)</f>
        <v>10</v>
      </c>
      <c r="BF800" s="47">
        <f>MATCH($BH800,NoteCommaRef!$H$4:$H$1000,0)</f>
        <v>10</v>
      </c>
      <c r="BG800" s="47">
        <f t="shared" si="205"/>
        <v>1</v>
      </c>
      <c r="BH800" s="47">
        <f t="shared" si="206"/>
        <v>1</v>
      </c>
      <c r="BI800" s="48">
        <f ca="1">IF(ISNA($BD800),1,OFFSET(NoteCommaRef!$E$3,$BD800,0))</f>
        <v>1</v>
      </c>
      <c r="BJ800" s="48">
        <f t="shared" si="207"/>
        <v>1</v>
      </c>
      <c r="BK800" s="48">
        <f t="shared" si="208"/>
        <v>1</v>
      </c>
      <c r="BL800" s="48">
        <f t="shared" si="209"/>
        <v>1</v>
      </c>
      <c r="BM800" s="48">
        <f ca="1">IF(ISNA($BE800),1,OFFSET(NoteCommaRef!$K$3,$BE800,0))</f>
        <v>1</v>
      </c>
      <c r="BN800" s="48">
        <f ca="1">IF(ISNA($BF800),1,OFFSET(NoteCommaRef!$K$3,$BF800,0))</f>
        <v>1</v>
      </c>
    </row>
    <row r="801" spans="3:66" x14ac:dyDescent="0.2">
      <c r="C801" s="1" t="str">
        <f t="shared" si="225"/>
        <v/>
      </c>
      <c r="D801" s="1" t="str">
        <f t="shared" si="226"/>
        <v/>
      </c>
      <c r="E801" s="1" t="str">
        <f t="shared" si="217"/>
        <v/>
      </c>
      <c r="F801" s="32" t="str">
        <f t="shared" si="218"/>
        <v/>
      </c>
      <c r="G801" s="1" t="str">
        <f t="shared" si="219"/>
        <v/>
      </c>
      <c r="H801" s="1" t="str">
        <f t="shared" si="220"/>
        <v/>
      </c>
      <c r="I801" s="1" t="str">
        <f t="shared" si="221"/>
        <v/>
      </c>
      <c r="J801" s="1" t="str">
        <f t="shared" si="222"/>
        <v/>
      </c>
      <c r="K801" s="1" t="str">
        <f t="shared" si="223"/>
        <v/>
      </c>
      <c r="L801" s="1" t="str">
        <f ca="1">IF(COUNTBLANK($D801),"",IF(COUNTBLANK($AG801),OFFSET(ChannelSetup!$E$4,0,$D801-1),$AG801))</f>
        <v/>
      </c>
      <c r="M801" s="1" t="str">
        <f t="shared" si="224"/>
        <v/>
      </c>
      <c r="O801" s="32">
        <f t="shared" si="234"/>
        <v>6</v>
      </c>
      <c r="P801" s="32">
        <f t="shared" si="234"/>
        <v>4</v>
      </c>
      <c r="Q801" s="32">
        <f t="shared" si="234"/>
        <v>2</v>
      </c>
      <c r="R801" s="32">
        <f t="shared" si="234"/>
        <v>2</v>
      </c>
      <c r="S801" s="32">
        <f t="shared" si="234"/>
        <v>2</v>
      </c>
      <c r="T801" s="32">
        <f t="shared" si="234"/>
        <v>2</v>
      </c>
      <c r="U801" s="32">
        <f t="shared" si="234"/>
        <v>2</v>
      </c>
      <c r="V801" s="32">
        <f t="shared" si="234"/>
        <v>4</v>
      </c>
      <c r="W801" s="32">
        <f t="shared" si="234"/>
        <v>2</v>
      </c>
      <c r="X801" s="32">
        <f t="shared" si="234"/>
        <v>2</v>
      </c>
      <c r="Y801" s="32">
        <f t="shared" si="234"/>
        <v>2</v>
      </c>
      <c r="Z801" s="32">
        <f t="shared" si="234"/>
        <v>2</v>
      </c>
      <c r="AB801" s="66"/>
      <c r="AC801" s="51"/>
      <c r="AD801" s="51"/>
      <c r="AE801" s="63"/>
      <c r="AF801" s="64"/>
      <c r="AG801" s="63"/>
      <c r="AH801" s="64"/>
      <c r="AI801" s="63"/>
      <c r="AJ801" s="64"/>
      <c r="AK801" s="62"/>
      <c r="AL801" s="62"/>
      <c r="AM801" s="51"/>
      <c r="AP801" s="39" t="str">
        <f t="shared" si="228"/>
        <v/>
      </c>
      <c r="AQ801" s="49" t="str">
        <f t="shared" si="235"/>
        <v/>
      </c>
      <c r="AR801" s="41">
        <f t="shared" ca="1" si="210"/>
        <v>256</v>
      </c>
      <c r="AS801" s="40">
        <f t="shared" ca="1" si="204"/>
        <v>1</v>
      </c>
      <c r="AT801" s="41">
        <f t="shared" ca="1" si="229"/>
        <v>0</v>
      </c>
      <c r="AU801" s="41">
        <f t="shared" ca="1" si="230"/>
        <v>0</v>
      </c>
      <c r="AV801" s="42">
        <f t="shared" ca="1" si="231"/>
        <v>1</v>
      </c>
      <c r="AW801" s="47" t="str">
        <f t="shared" si="232"/>
        <v/>
      </c>
      <c r="AX801" s="47" t="e">
        <f t="shared" si="233"/>
        <v>#VALUE!</v>
      </c>
      <c r="AY801" s="47">
        <f t="shared" si="212"/>
        <v>0</v>
      </c>
      <c r="AZ801" s="47">
        <f t="shared" si="213"/>
        <v>0</v>
      </c>
      <c r="BA801" s="47" t="e">
        <f t="shared" si="214"/>
        <v>#VALUE!</v>
      </c>
      <c r="BB801" s="47" t="e">
        <f t="shared" si="215"/>
        <v>#VALUE!</v>
      </c>
      <c r="BC801" s="47" t="e">
        <f t="shared" si="216"/>
        <v>#VALUE!</v>
      </c>
      <c r="BD801" s="47" t="e">
        <f>MATCH($AW801,NoteCommaRef!$B$4:$B$10,0)</f>
        <v>#N/A</v>
      </c>
      <c r="BE801" s="47">
        <f>MATCH($BG801,NoteCommaRef!$H$4:$H$1000,0)</f>
        <v>10</v>
      </c>
      <c r="BF801" s="47">
        <f>MATCH($BH801,NoteCommaRef!$H$4:$H$1000,0)</f>
        <v>10</v>
      </c>
      <c r="BG801" s="47">
        <f t="shared" si="205"/>
        <v>1</v>
      </c>
      <c r="BH801" s="47">
        <f t="shared" si="206"/>
        <v>1</v>
      </c>
      <c r="BI801" s="48">
        <f ca="1">IF(ISNA($BD801),1,OFFSET(NoteCommaRef!$E$3,$BD801,0))</f>
        <v>1</v>
      </c>
      <c r="BJ801" s="48">
        <f t="shared" si="207"/>
        <v>1</v>
      </c>
      <c r="BK801" s="48">
        <f t="shared" si="208"/>
        <v>1</v>
      </c>
      <c r="BL801" s="48">
        <f t="shared" si="209"/>
        <v>1</v>
      </c>
      <c r="BM801" s="48">
        <f ca="1">IF(ISNA($BE801),1,OFFSET(NoteCommaRef!$K$3,$BE801,0))</f>
        <v>1</v>
      </c>
      <c r="BN801" s="48">
        <f ca="1">IF(ISNA($BF801),1,OFFSET(NoteCommaRef!$K$3,$BF801,0))</f>
        <v>1</v>
      </c>
    </row>
    <row r="802" spans="3:66" x14ac:dyDescent="0.2">
      <c r="C802" s="1" t="str">
        <f t="shared" si="225"/>
        <v/>
      </c>
      <c r="D802" s="1" t="str">
        <f t="shared" si="226"/>
        <v/>
      </c>
      <c r="E802" s="1" t="str">
        <f t="shared" si="217"/>
        <v/>
      </c>
      <c r="F802" s="32" t="str">
        <f t="shared" si="218"/>
        <v/>
      </c>
      <c r="G802" s="1" t="str">
        <f t="shared" si="219"/>
        <v/>
      </c>
      <c r="H802" s="1" t="str">
        <f t="shared" si="220"/>
        <v/>
      </c>
      <c r="I802" s="1" t="str">
        <f t="shared" si="221"/>
        <v/>
      </c>
      <c r="J802" s="1" t="str">
        <f t="shared" si="222"/>
        <v/>
      </c>
      <c r="K802" s="1" t="str">
        <f t="shared" si="223"/>
        <v/>
      </c>
      <c r="L802" s="1" t="str">
        <f ca="1">IF(COUNTBLANK($D802),"",IF(COUNTBLANK($AG802),OFFSET(ChannelSetup!$E$4,0,$D802-1),$AG802))</f>
        <v/>
      </c>
      <c r="M802" s="1" t="str">
        <f t="shared" si="224"/>
        <v/>
      </c>
      <c r="O802" s="32">
        <f t="shared" si="234"/>
        <v>6</v>
      </c>
      <c r="P802" s="32">
        <f t="shared" si="234"/>
        <v>4</v>
      </c>
      <c r="Q802" s="32">
        <f t="shared" si="234"/>
        <v>2</v>
      </c>
      <c r="R802" s="32">
        <f t="shared" si="234"/>
        <v>2</v>
      </c>
      <c r="S802" s="32">
        <f t="shared" si="234"/>
        <v>2</v>
      </c>
      <c r="T802" s="32">
        <f t="shared" si="234"/>
        <v>2</v>
      </c>
      <c r="U802" s="32">
        <f t="shared" si="234"/>
        <v>2</v>
      </c>
      <c r="V802" s="32">
        <f t="shared" si="234"/>
        <v>4</v>
      </c>
      <c r="W802" s="32">
        <f t="shared" si="234"/>
        <v>2</v>
      </c>
      <c r="X802" s="32">
        <f t="shared" si="234"/>
        <v>2</v>
      </c>
      <c r="Y802" s="32">
        <f t="shared" si="234"/>
        <v>2</v>
      </c>
      <c r="Z802" s="32">
        <f t="shared" si="234"/>
        <v>2</v>
      </c>
      <c r="AB802" s="66"/>
      <c r="AC802" s="51"/>
      <c r="AD802" s="51"/>
      <c r="AE802" s="63"/>
      <c r="AF802" s="64"/>
      <c r="AG802" s="63"/>
      <c r="AH802" s="64"/>
      <c r="AI802" s="63"/>
      <c r="AJ802" s="64"/>
      <c r="AK802" s="62"/>
      <c r="AL802" s="62"/>
      <c r="AM802" s="51"/>
      <c r="AP802" s="39" t="str">
        <f t="shared" si="228"/>
        <v/>
      </c>
      <c r="AQ802" s="49" t="str">
        <f t="shared" si="235"/>
        <v/>
      </c>
      <c r="AR802" s="41">
        <f t="shared" ca="1" si="210"/>
        <v>256</v>
      </c>
      <c r="AS802" s="40">
        <f t="shared" ca="1" si="204"/>
        <v>1</v>
      </c>
      <c r="AT802" s="41">
        <f t="shared" ca="1" si="229"/>
        <v>0</v>
      </c>
      <c r="AU802" s="41">
        <f t="shared" ca="1" si="230"/>
        <v>0</v>
      </c>
      <c r="AV802" s="42">
        <f t="shared" ca="1" si="231"/>
        <v>1</v>
      </c>
      <c r="AW802" s="47" t="str">
        <f t="shared" si="232"/>
        <v/>
      </c>
      <c r="AX802" s="47" t="e">
        <f t="shared" si="233"/>
        <v>#VALUE!</v>
      </c>
      <c r="AY802" s="47">
        <f t="shared" si="212"/>
        <v>0</v>
      </c>
      <c r="AZ802" s="47">
        <f t="shared" si="213"/>
        <v>0</v>
      </c>
      <c r="BA802" s="47" t="e">
        <f t="shared" si="214"/>
        <v>#VALUE!</v>
      </c>
      <c r="BB802" s="47" t="e">
        <f t="shared" si="215"/>
        <v>#VALUE!</v>
      </c>
      <c r="BC802" s="47" t="e">
        <f t="shared" si="216"/>
        <v>#VALUE!</v>
      </c>
      <c r="BD802" s="47" t="e">
        <f>MATCH($AW802,NoteCommaRef!$B$4:$B$10,0)</f>
        <v>#N/A</v>
      </c>
      <c r="BE802" s="47">
        <f>MATCH($BG802,NoteCommaRef!$H$4:$H$1000,0)</f>
        <v>10</v>
      </c>
      <c r="BF802" s="47">
        <f>MATCH($BH802,NoteCommaRef!$H$4:$H$1000,0)</f>
        <v>10</v>
      </c>
      <c r="BG802" s="47">
        <f t="shared" si="205"/>
        <v>1</v>
      </c>
      <c r="BH802" s="47">
        <f t="shared" si="206"/>
        <v>1</v>
      </c>
      <c r="BI802" s="48">
        <f ca="1">IF(ISNA($BD802),1,OFFSET(NoteCommaRef!$E$3,$BD802,0))</f>
        <v>1</v>
      </c>
      <c r="BJ802" s="48">
        <f t="shared" si="207"/>
        <v>1</v>
      </c>
      <c r="BK802" s="48">
        <f t="shared" si="208"/>
        <v>1</v>
      </c>
      <c r="BL802" s="48">
        <f t="shared" si="209"/>
        <v>1</v>
      </c>
      <c r="BM802" s="48">
        <f ca="1">IF(ISNA($BE802),1,OFFSET(NoteCommaRef!$K$3,$BE802,0))</f>
        <v>1</v>
      </c>
      <c r="BN802" s="48">
        <f ca="1">IF(ISNA($BF802),1,OFFSET(NoteCommaRef!$K$3,$BF802,0))</f>
        <v>1</v>
      </c>
    </row>
    <row r="803" spans="3:66" x14ac:dyDescent="0.2">
      <c r="C803" s="1" t="str">
        <f t="shared" si="225"/>
        <v/>
      </c>
      <c r="D803" s="1" t="str">
        <f t="shared" si="226"/>
        <v/>
      </c>
      <c r="E803" s="1" t="str">
        <f t="shared" si="217"/>
        <v/>
      </c>
      <c r="F803" s="32" t="str">
        <f t="shared" si="218"/>
        <v/>
      </c>
      <c r="G803" s="1" t="str">
        <f t="shared" si="219"/>
        <v/>
      </c>
      <c r="H803" s="1" t="str">
        <f t="shared" si="220"/>
        <v/>
      </c>
      <c r="I803" s="1" t="str">
        <f t="shared" si="221"/>
        <v/>
      </c>
      <c r="J803" s="1" t="str">
        <f t="shared" si="222"/>
        <v/>
      </c>
      <c r="K803" s="1" t="str">
        <f t="shared" si="223"/>
        <v/>
      </c>
      <c r="L803" s="1" t="str">
        <f ca="1">IF(COUNTBLANK($D803),"",IF(COUNTBLANK($AG803),OFFSET(ChannelSetup!$E$4,0,$D803-1),$AG803))</f>
        <v/>
      </c>
      <c r="M803" s="1" t="str">
        <f t="shared" si="224"/>
        <v/>
      </c>
      <c r="O803" s="32">
        <f t="shared" ref="O803:Z818" si="236">O802+IF($D803=O$3,IF(COUNTBLANK($E803),0,$E803/$AD$2),0)</f>
        <v>6</v>
      </c>
      <c r="P803" s="32">
        <f t="shared" si="236"/>
        <v>4</v>
      </c>
      <c r="Q803" s="32">
        <f t="shared" si="236"/>
        <v>2</v>
      </c>
      <c r="R803" s="32">
        <f t="shared" si="236"/>
        <v>2</v>
      </c>
      <c r="S803" s="32">
        <f t="shared" si="236"/>
        <v>2</v>
      </c>
      <c r="T803" s="32">
        <f t="shared" si="236"/>
        <v>2</v>
      </c>
      <c r="U803" s="32">
        <f t="shared" si="236"/>
        <v>2</v>
      </c>
      <c r="V803" s="32">
        <f t="shared" si="236"/>
        <v>4</v>
      </c>
      <c r="W803" s="32">
        <f t="shared" si="236"/>
        <v>2</v>
      </c>
      <c r="X803" s="32">
        <f t="shared" si="236"/>
        <v>2</v>
      </c>
      <c r="Y803" s="32">
        <f t="shared" si="236"/>
        <v>2</v>
      </c>
      <c r="Z803" s="32">
        <f t="shared" si="236"/>
        <v>2</v>
      </c>
      <c r="AB803" s="66"/>
      <c r="AC803" s="51"/>
      <c r="AD803" s="51"/>
      <c r="AE803" s="63"/>
      <c r="AF803" s="64"/>
      <c r="AG803" s="63"/>
      <c r="AH803" s="64"/>
      <c r="AI803" s="63"/>
      <c r="AJ803" s="64"/>
      <c r="AK803" s="62"/>
      <c r="AL803" s="62"/>
      <c r="AM803" s="51"/>
      <c r="AP803" s="39" t="str">
        <f t="shared" si="228"/>
        <v/>
      </c>
      <c r="AQ803" s="49" t="str">
        <f t="shared" si="235"/>
        <v/>
      </c>
      <c r="AR803" s="41">
        <f t="shared" ca="1" si="210"/>
        <v>256</v>
      </c>
      <c r="AS803" s="40">
        <f t="shared" ca="1" si="204"/>
        <v>1</v>
      </c>
      <c r="AT803" s="41">
        <f t="shared" ca="1" si="229"/>
        <v>0</v>
      </c>
      <c r="AU803" s="41">
        <f t="shared" ca="1" si="230"/>
        <v>0</v>
      </c>
      <c r="AV803" s="42">
        <f t="shared" ca="1" si="231"/>
        <v>1</v>
      </c>
      <c r="AW803" s="47" t="str">
        <f t="shared" si="232"/>
        <v/>
      </c>
      <c r="AX803" s="47" t="e">
        <f t="shared" si="233"/>
        <v>#VALUE!</v>
      </c>
      <c r="AY803" s="47">
        <f t="shared" si="212"/>
        <v>0</v>
      </c>
      <c r="AZ803" s="47">
        <f t="shared" si="213"/>
        <v>0</v>
      </c>
      <c r="BA803" s="47" t="e">
        <f t="shared" si="214"/>
        <v>#VALUE!</v>
      </c>
      <c r="BB803" s="47" t="e">
        <f t="shared" si="215"/>
        <v>#VALUE!</v>
      </c>
      <c r="BC803" s="47" t="e">
        <f t="shared" si="216"/>
        <v>#VALUE!</v>
      </c>
      <c r="BD803" s="47" t="e">
        <f>MATCH($AW803,NoteCommaRef!$B$4:$B$10,0)</f>
        <v>#N/A</v>
      </c>
      <c r="BE803" s="47">
        <f>MATCH($BG803,NoteCommaRef!$H$4:$H$1000,0)</f>
        <v>10</v>
      </c>
      <c r="BF803" s="47">
        <f>MATCH($BH803,NoteCommaRef!$H$4:$H$1000,0)</f>
        <v>10</v>
      </c>
      <c r="BG803" s="47">
        <f t="shared" si="205"/>
        <v>1</v>
      </c>
      <c r="BH803" s="47">
        <f t="shared" si="206"/>
        <v>1</v>
      </c>
      <c r="BI803" s="48">
        <f ca="1">IF(ISNA($BD803),1,OFFSET(NoteCommaRef!$E$3,$BD803,0))</f>
        <v>1</v>
      </c>
      <c r="BJ803" s="48">
        <f t="shared" si="207"/>
        <v>1</v>
      </c>
      <c r="BK803" s="48">
        <f t="shared" si="208"/>
        <v>1</v>
      </c>
      <c r="BL803" s="48">
        <f t="shared" si="209"/>
        <v>1</v>
      </c>
      <c r="BM803" s="48">
        <f ca="1">IF(ISNA($BE803),1,OFFSET(NoteCommaRef!$K$3,$BE803,0))</f>
        <v>1</v>
      </c>
      <c r="BN803" s="48">
        <f ca="1">IF(ISNA($BF803),1,OFFSET(NoteCommaRef!$K$3,$BF803,0))</f>
        <v>1</v>
      </c>
    </row>
    <row r="804" spans="3:66" x14ac:dyDescent="0.2">
      <c r="C804" s="1" t="str">
        <f t="shared" si="225"/>
        <v/>
      </c>
      <c r="D804" s="1" t="str">
        <f t="shared" si="226"/>
        <v/>
      </c>
      <c r="E804" s="1" t="str">
        <f t="shared" si="217"/>
        <v/>
      </c>
      <c r="F804" s="32" t="str">
        <f t="shared" si="218"/>
        <v/>
      </c>
      <c r="G804" s="1" t="str">
        <f t="shared" si="219"/>
        <v/>
      </c>
      <c r="H804" s="1" t="str">
        <f t="shared" si="220"/>
        <v/>
      </c>
      <c r="I804" s="1" t="str">
        <f t="shared" si="221"/>
        <v/>
      </c>
      <c r="J804" s="1" t="str">
        <f t="shared" si="222"/>
        <v/>
      </c>
      <c r="K804" s="1" t="str">
        <f t="shared" si="223"/>
        <v/>
      </c>
      <c r="L804" s="1" t="str">
        <f ca="1">IF(COUNTBLANK($D804),"",IF(COUNTBLANK($AG804),OFFSET(ChannelSetup!$E$4,0,$D804-1),$AG804))</f>
        <v/>
      </c>
      <c r="M804" s="1" t="str">
        <f t="shared" si="224"/>
        <v/>
      </c>
      <c r="O804" s="32">
        <f t="shared" si="236"/>
        <v>6</v>
      </c>
      <c r="P804" s="32">
        <f t="shared" si="236"/>
        <v>4</v>
      </c>
      <c r="Q804" s="32">
        <f t="shared" si="236"/>
        <v>2</v>
      </c>
      <c r="R804" s="32">
        <f t="shared" si="236"/>
        <v>2</v>
      </c>
      <c r="S804" s="32">
        <f t="shared" si="236"/>
        <v>2</v>
      </c>
      <c r="T804" s="32">
        <f t="shared" si="236"/>
        <v>2</v>
      </c>
      <c r="U804" s="32">
        <f t="shared" si="236"/>
        <v>2</v>
      </c>
      <c r="V804" s="32">
        <f t="shared" si="236"/>
        <v>4</v>
      </c>
      <c r="W804" s="32">
        <f t="shared" si="236"/>
        <v>2</v>
      </c>
      <c r="X804" s="32">
        <f t="shared" si="236"/>
        <v>2</v>
      </c>
      <c r="Y804" s="32">
        <f t="shared" si="236"/>
        <v>2</v>
      </c>
      <c r="Z804" s="32">
        <f t="shared" si="236"/>
        <v>2</v>
      </c>
      <c r="AB804" s="66"/>
      <c r="AC804" s="51"/>
      <c r="AD804" s="51"/>
      <c r="AE804" s="63"/>
      <c r="AF804" s="64"/>
      <c r="AG804" s="63"/>
      <c r="AH804" s="64"/>
      <c r="AI804" s="63"/>
      <c r="AJ804" s="64"/>
      <c r="AK804" s="62"/>
      <c r="AL804" s="62"/>
      <c r="AM804" s="51"/>
      <c r="AP804" s="39" t="str">
        <f t="shared" si="228"/>
        <v/>
      </c>
      <c r="AQ804" s="49" t="str">
        <f t="shared" si="235"/>
        <v/>
      </c>
      <c r="AR804" s="41">
        <f t="shared" ca="1" si="210"/>
        <v>256</v>
      </c>
      <c r="AS804" s="40">
        <f t="shared" ca="1" si="204"/>
        <v>1</v>
      </c>
      <c r="AT804" s="41">
        <f t="shared" ca="1" si="229"/>
        <v>0</v>
      </c>
      <c r="AU804" s="41">
        <f t="shared" ca="1" si="230"/>
        <v>0</v>
      </c>
      <c r="AV804" s="42">
        <f t="shared" ca="1" si="231"/>
        <v>1</v>
      </c>
      <c r="AW804" s="47" t="str">
        <f t="shared" si="232"/>
        <v/>
      </c>
      <c r="AX804" s="47" t="e">
        <f t="shared" si="233"/>
        <v>#VALUE!</v>
      </c>
      <c r="AY804" s="47">
        <f t="shared" si="212"/>
        <v>0</v>
      </c>
      <c r="AZ804" s="47">
        <f t="shared" si="213"/>
        <v>0</v>
      </c>
      <c r="BA804" s="47" t="e">
        <f t="shared" si="214"/>
        <v>#VALUE!</v>
      </c>
      <c r="BB804" s="47" t="e">
        <f t="shared" si="215"/>
        <v>#VALUE!</v>
      </c>
      <c r="BC804" s="47" t="e">
        <f t="shared" si="216"/>
        <v>#VALUE!</v>
      </c>
      <c r="BD804" s="47" t="e">
        <f>MATCH($AW804,NoteCommaRef!$B$4:$B$10,0)</f>
        <v>#N/A</v>
      </c>
      <c r="BE804" s="47">
        <f>MATCH($BG804,NoteCommaRef!$H$4:$H$1000,0)</f>
        <v>10</v>
      </c>
      <c r="BF804" s="47">
        <f>MATCH($BH804,NoteCommaRef!$H$4:$H$1000,0)</f>
        <v>10</v>
      </c>
      <c r="BG804" s="47">
        <f t="shared" si="205"/>
        <v>1</v>
      </c>
      <c r="BH804" s="47">
        <f t="shared" si="206"/>
        <v>1</v>
      </c>
      <c r="BI804" s="48">
        <f ca="1">IF(ISNA($BD804),1,OFFSET(NoteCommaRef!$E$3,$BD804,0))</f>
        <v>1</v>
      </c>
      <c r="BJ804" s="48">
        <f t="shared" si="207"/>
        <v>1</v>
      </c>
      <c r="BK804" s="48">
        <f t="shared" si="208"/>
        <v>1</v>
      </c>
      <c r="BL804" s="48">
        <f t="shared" si="209"/>
        <v>1</v>
      </c>
      <c r="BM804" s="48">
        <f ca="1">IF(ISNA($BE804),1,OFFSET(NoteCommaRef!$K$3,$BE804,0))</f>
        <v>1</v>
      </c>
      <c r="BN804" s="48">
        <f ca="1">IF(ISNA($BF804),1,OFFSET(NoteCommaRef!$K$3,$BF804,0))</f>
        <v>1</v>
      </c>
    </row>
    <row r="805" spans="3:66" x14ac:dyDescent="0.2">
      <c r="C805" s="1" t="str">
        <f t="shared" si="225"/>
        <v/>
      </c>
      <c r="D805" s="1" t="str">
        <f t="shared" si="226"/>
        <v/>
      </c>
      <c r="E805" s="1" t="str">
        <f t="shared" si="217"/>
        <v/>
      </c>
      <c r="F805" s="32" t="str">
        <f t="shared" si="218"/>
        <v/>
      </c>
      <c r="G805" s="1" t="str">
        <f t="shared" si="219"/>
        <v/>
      </c>
      <c r="H805" s="1" t="str">
        <f t="shared" si="220"/>
        <v/>
      </c>
      <c r="I805" s="1" t="str">
        <f t="shared" si="221"/>
        <v/>
      </c>
      <c r="J805" s="1" t="str">
        <f t="shared" si="222"/>
        <v/>
      </c>
      <c r="K805" s="1" t="str">
        <f t="shared" si="223"/>
        <v/>
      </c>
      <c r="L805" s="1" t="str">
        <f ca="1">IF(COUNTBLANK($D805),"",IF(COUNTBLANK($AG805),OFFSET(ChannelSetup!$E$4,0,$D805-1),$AG805))</f>
        <v/>
      </c>
      <c r="M805" s="1" t="str">
        <f t="shared" si="224"/>
        <v/>
      </c>
      <c r="O805" s="32">
        <f t="shared" si="236"/>
        <v>6</v>
      </c>
      <c r="P805" s="32">
        <f t="shared" si="236"/>
        <v>4</v>
      </c>
      <c r="Q805" s="32">
        <f t="shared" si="236"/>
        <v>2</v>
      </c>
      <c r="R805" s="32">
        <f t="shared" si="236"/>
        <v>2</v>
      </c>
      <c r="S805" s="32">
        <f t="shared" si="236"/>
        <v>2</v>
      </c>
      <c r="T805" s="32">
        <f t="shared" si="236"/>
        <v>2</v>
      </c>
      <c r="U805" s="32">
        <f t="shared" si="236"/>
        <v>2</v>
      </c>
      <c r="V805" s="32">
        <f t="shared" si="236"/>
        <v>4</v>
      </c>
      <c r="W805" s="32">
        <f t="shared" si="236"/>
        <v>2</v>
      </c>
      <c r="X805" s="32">
        <f t="shared" si="236"/>
        <v>2</v>
      </c>
      <c r="Y805" s="32">
        <f t="shared" si="236"/>
        <v>2</v>
      </c>
      <c r="Z805" s="32">
        <f t="shared" si="236"/>
        <v>2</v>
      </c>
      <c r="AB805" s="66"/>
      <c r="AC805" s="51"/>
      <c r="AD805" s="51"/>
      <c r="AE805" s="63"/>
      <c r="AF805" s="64"/>
      <c r="AG805" s="63"/>
      <c r="AH805" s="64"/>
      <c r="AI805" s="63"/>
      <c r="AJ805" s="64"/>
      <c r="AK805" s="62"/>
      <c r="AL805" s="62"/>
      <c r="AM805" s="51"/>
      <c r="AP805" s="39" t="str">
        <f t="shared" si="228"/>
        <v/>
      </c>
      <c r="AQ805" s="49" t="str">
        <f t="shared" si="235"/>
        <v/>
      </c>
      <c r="AR805" s="41">
        <f t="shared" ca="1" si="210"/>
        <v>256</v>
      </c>
      <c r="AS805" s="40">
        <f t="shared" ref="AS805:AS868" ca="1" si="237">$BI805*$BJ805*$BK805*$BL805*$BM805/$BN805</f>
        <v>1</v>
      </c>
      <c r="AT805" s="41">
        <f t="shared" ca="1" si="229"/>
        <v>0</v>
      </c>
      <c r="AU805" s="41">
        <f t="shared" ca="1" si="230"/>
        <v>0</v>
      </c>
      <c r="AV805" s="42">
        <f t="shared" ca="1" si="231"/>
        <v>1</v>
      </c>
      <c r="AW805" s="47" t="str">
        <f t="shared" si="232"/>
        <v/>
      </c>
      <c r="AX805" s="47" t="e">
        <f t="shared" si="233"/>
        <v>#VALUE!</v>
      </c>
      <c r="AY805" s="47">
        <f t="shared" si="212"/>
        <v>0</v>
      </c>
      <c r="AZ805" s="47">
        <f t="shared" si="213"/>
        <v>0</v>
      </c>
      <c r="BA805" s="47" t="e">
        <f t="shared" si="214"/>
        <v>#VALUE!</v>
      </c>
      <c r="BB805" s="47" t="e">
        <f t="shared" si="215"/>
        <v>#VALUE!</v>
      </c>
      <c r="BC805" s="47" t="e">
        <f t="shared" si="216"/>
        <v>#VALUE!</v>
      </c>
      <c r="BD805" s="47" t="e">
        <f>MATCH($AW805,NoteCommaRef!$B$4:$B$10,0)</f>
        <v>#N/A</v>
      </c>
      <c r="BE805" s="47">
        <f>MATCH($BG805,NoteCommaRef!$H$4:$H$1000,0)</f>
        <v>10</v>
      </c>
      <c r="BF805" s="47">
        <f>MATCH($BH805,NoteCommaRef!$H$4:$H$1000,0)</f>
        <v>10</v>
      </c>
      <c r="BG805" s="47">
        <f t="shared" ref="BG805:BG868" si="238">IF(ISERR($BA805),1,IF(ISERR($BB805),IF(ISERR($BC805),1,MID($AQ805,$BA805+1,$BC805-$BA805-1)),MID($AQ805,$BA805+1,$BB805-$BA805-1)))*1</f>
        <v>1</v>
      </c>
      <c r="BH805" s="47">
        <f t="shared" ref="BH805:BH868" si="239">IF(ISERR($BA805),1,IF(ISERR($BB805),1,MID($AQ805,$BB805+1,$BC805-$BB805-1)))*1</f>
        <v>1</v>
      </c>
      <c r="BI805" s="48">
        <f ca="1">IF(ISNA($BD805),1,OFFSET(NoteCommaRef!$E$3,$BD805,0))</f>
        <v>1</v>
      </c>
      <c r="BJ805" s="48">
        <f t="shared" ref="BJ805:BJ868" si="240">IF(ISERR($AX805),1,2^$AX805)</f>
        <v>1</v>
      </c>
      <c r="BK805" s="48">
        <f t="shared" ref="BK805:BK868" si="241">(2187/2048)^$AY805</f>
        <v>1</v>
      </c>
      <c r="BL805" s="48">
        <f t="shared" ref="BL805:BL868" si="242">(80/81)^$AZ805</f>
        <v>1</v>
      </c>
      <c r="BM805" s="48">
        <f ca="1">IF(ISNA($BE805),1,OFFSET(NoteCommaRef!$K$3,$BE805,0))</f>
        <v>1</v>
      </c>
      <c r="BN805" s="48">
        <f ca="1">IF(ISNA($BF805),1,OFFSET(NoteCommaRef!$K$3,$BF805,0))</f>
        <v>1</v>
      </c>
    </row>
    <row r="806" spans="3:66" x14ac:dyDescent="0.2">
      <c r="C806" s="1" t="str">
        <f t="shared" si="225"/>
        <v/>
      </c>
      <c r="D806" s="1" t="str">
        <f t="shared" si="226"/>
        <v/>
      </c>
      <c r="E806" s="1" t="str">
        <f t="shared" si="217"/>
        <v/>
      </c>
      <c r="F806" s="32" t="str">
        <f t="shared" si="218"/>
        <v/>
      </c>
      <c r="G806" s="1" t="str">
        <f t="shared" si="219"/>
        <v/>
      </c>
      <c r="H806" s="1" t="str">
        <f t="shared" si="220"/>
        <v/>
      </c>
      <c r="I806" s="1" t="str">
        <f t="shared" si="221"/>
        <v/>
      </c>
      <c r="J806" s="1" t="str">
        <f t="shared" si="222"/>
        <v/>
      </c>
      <c r="K806" s="1" t="str">
        <f t="shared" si="223"/>
        <v/>
      </c>
      <c r="L806" s="1" t="str">
        <f ca="1">IF(COUNTBLANK($D806),"",IF(COUNTBLANK($AG806),OFFSET(ChannelSetup!$E$4,0,$D806-1),$AG806))</f>
        <v/>
      </c>
      <c r="M806" s="1" t="str">
        <f t="shared" si="224"/>
        <v/>
      </c>
      <c r="O806" s="32">
        <f t="shared" si="236"/>
        <v>6</v>
      </c>
      <c r="P806" s="32">
        <f t="shared" si="236"/>
        <v>4</v>
      </c>
      <c r="Q806" s="32">
        <f t="shared" si="236"/>
        <v>2</v>
      </c>
      <c r="R806" s="32">
        <f t="shared" si="236"/>
        <v>2</v>
      </c>
      <c r="S806" s="32">
        <f t="shared" si="236"/>
        <v>2</v>
      </c>
      <c r="T806" s="32">
        <f t="shared" si="236"/>
        <v>2</v>
      </c>
      <c r="U806" s="32">
        <f t="shared" si="236"/>
        <v>2</v>
      </c>
      <c r="V806" s="32">
        <f t="shared" si="236"/>
        <v>4</v>
      </c>
      <c r="W806" s="32">
        <f t="shared" si="236"/>
        <v>2</v>
      </c>
      <c r="X806" s="32">
        <f t="shared" si="236"/>
        <v>2</v>
      </c>
      <c r="Y806" s="32">
        <f t="shared" si="236"/>
        <v>2</v>
      </c>
      <c r="Z806" s="32">
        <f t="shared" si="236"/>
        <v>2</v>
      </c>
      <c r="AB806" s="66"/>
      <c r="AC806" s="51"/>
      <c r="AD806" s="51"/>
      <c r="AE806" s="63"/>
      <c r="AF806" s="64"/>
      <c r="AG806" s="63"/>
      <c r="AH806" s="64"/>
      <c r="AI806" s="63"/>
      <c r="AJ806" s="64"/>
      <c r="AK806" s="62"/>
      <c r="AL806" s="62"/>
      <c r="AM806" s="51"/>
      <c r="AP806" s="39" t="str">
        <f t="shared" si="228"/>
        <v/>
      </c>
      <c r="AQ806" s="49" t="str">
        <f t="shared" si="235"/>
        <v/>
      </c>
      <c r="AR806" s="41">
        <f t="shared" ca="1" si="210"/>
        <v>256</v>
      </c>
      <c r="AS806" s="40">
        <f t="shared" ca="1" si="237"/>
        <v>1</v>
      </c>
      <c r="AT806" s="41">
        <f t="shared" ca="1" si="229"/>
        <v>0</v>
      </c>
      <c r="AU806" s="41">
        <f t="shared" ca="1" si="230"/>
        <v>0</v>
      </c>
      <c r="AV806" s="42">
        <f t="shared" ca="1" si="231"/>
        <v>1</v>
      </c>
      <c r="AW806" s="47" t="str">
        <f t="shared" si="232"/>
        <v/>
      </c>
      <c r="AX806" s="47" t="e">
        <f t="shared" si="233"/>
        <v>#VALUE!</v>
      </c>
      <c r="AY806" s="47">
        <f t="shared" si="212"/>
        <v>0</v>
      </c>
      <c r="AZ806" s="47">
        <f t="shared" si="213"/>
        <v>0</v>
      </c>
      <c r="BA806" s="47" t="e">
        <f t="shared" si="214"/>
        <v>#VALUE!</v>
      </c>
      <c r="BB806" s="47" t="e">
        <f t="shared" si="215"/>
        <v>#VALUE!</v>
      </c>
      <c r="BC806" s="47" t="e">
        <f t="shared" si="216"/>
        <v>#VALUE!</v>
      </c>
      <c r="BD806" s="47" t="e">
        <f>MATCH($AW806,NoteCommaRef!$B$4:$B$10,0)</f>
        <v>#N/A</v>
      </c>
      <c r="BE806" s="47">
        <f>MATCH($BG806,NoteCommaRef!$H$4:$H$1000,0)</f>
        <v>10</v>
      </c>
      <c r="BF806" s="47">
        <f>MATCH($BH806,NoteCommaRef!$H$4:$H$1000,0)</f>
        <v>10</v>
      </c>
      <c r="BG806" s="47">
        <f t="shared" si="238"/>
        <v>1</v>
      </c>
      <c r="BH806" s="47">
        <f t="shared" si="239"/>
        <v>1</v>
      </c>
      <c r="BI806" s="48">
        <f ca="1">IF(ISNA($BD806),1,OFFSET(NoteCommaRef!$E$3,$BD806,0))</f>
        <v>1</v>
      </c>
      <c r="BJ806" s="48">
        <f t="shared" si="240"/>
        <v>1</v>
      </c>
      <c r="BK806" s="48">
        <f t="shared" si="241"/>
        <v>1</v>
      </c>
      <c r="BL806" s="48">
        <f t="shared" si="242"/>
        <v>1</v>
      </c>
      <c r="BM806" s="48">
        <f ca="1">IF(ISNA($BE806),1,OFFSET(NoteCommaRef!$K$3,$BE806,0))</f>
        <v>1</v>
      </c>
      <c r="BN806" s="48">
        <f ca="1">IF(ISNA($BF806),1,OFFSET(NoteCommaRef!$K$3,$BF806,0))</f>
        <v>1</v>
      </c>
    </row>
    <row r="807" spans="3:66" x14ac:dyDescent="0.2">
      <c r="C807" s="1" t="str">
        <f t="shared" si="225"/>
        <v/>
      </c>
      <c r="D807" s="1" t="str">
        <f t="shared" si="226"/>
        <v/>
      </c>
      <c r="E807" s="1" t="str">
        <f t="shared" si="217"/>
        <v/>
      </c>
      <c r="F807" s="32" t="str">
        <f t="shared" si="218"/>
        <v/>
      </c>
      <c r="G807" s="1" t="str">
        <f t="shared" si="219"/>
        <v/>
      </c>
      <c r="H807" s="1" t="str">
        <f t="shared" si="220"/>
        <v/>
      </c>
      <c r="I807" s="1" t="str">
        <f t="shared" si="221"/>
        <v/>
      </c>
      <c r="J807" s="1" t="str">
        <f t="shared" si="222"/>
        <v/>
      </c>
      <c r="K807" s="1" t="str">
        <f t="shared" si="223"/>
        <v/>
      </c>
      <c r="L807" s="1" t="str">
        <f ca="1">IF(COUNTBLANK($D807),"",IF(COUNTBLANK($AG807),OFFSET(ChannelSetup!$E$4,0,$D807-1),$AG807))</f>
        <v/>
      </c>
      <c r="M807" s="1" t="str">
        <f t="shared" si="224"/>
        <v/>
      </c>
      <c r="O807" s="32">
        <f t="shared" si="236"/>
        <v>6</v>
      </c>
      <c r="P807" s="32">
        <f t="shared" si="236"/>
        <v>4</v>
      </c>
      <c r="Q807" s="32">
        <f t="shared" si="236"/>
        <v>2</v>
      </c>
      <c r="R807" s="32">
        <f t="shared" si="236"/>
        <v>2</v>
      </c>
      <c r="S807" s="32">
        <f t="shared" si="236"/>
        <v>2</v>
      </c>
      <c r="T807" s="32">
        <f t="shared" si="236"/>
        <v>2</v>
      </c>
      <c r="U807" s="32">
        <f t="shared" si="236"/>
        <v>2</v>
      </c>
      <c r="V807" s="32">
        <f t="shared" si="236"/>
        <v>4</v>
      </c>
      <c r="W807" s="32">
        <f t="shared" si="236"/>
        <v>2</v>
      </c>
      <c r="X807" s="32">
        <f t="shared" si="236"/>
        <v>2</v>
      </c>
      <c r="Y807" s="32">
        <f t="shared" si="236"/>
        <v>2</v>
      </c>
      <c r="Z807" s="32">
        <f t="shared" si="236"/>
        <v>2</v>
      </c>
      <c r="AB807" s="66"/>
      <c r="AC807" s="51"/>
      <c r="AD807" s="51"/>
      <c r="AE807" s="63"/>
      <c r="AF807" s="64"/>
      <c r="AG807" s="63"/>
      <c r="AH807" s="64"/>
      <c r="AI807" s="63"/>
      <c r="AJ807" s="64"/>
      <c r="AK807" s="62"/>
      <c r="AL807" s="62"/>
      <c r="AM807" s="51"/>
      <c r="AP807" s="39" t="str">
        <f t="shared" si="228"/>
        <v/>
      </c>
      <c r="AQ807" s="49" t="str">
        <f t="shared" si="235"/>
        <v/>
      </c>
      <c r="AR807" s="41">
        <f t="shared" ca="1" si="210"/>
        <v>256</v>
      </c>
      <c r="AS807" s="40">
        <f t="shared" ca="1" si="237"/>
        <v>1</v>
      </c>
      <c r="AT807" s="41">
        <f t="shared" ca="1" si="229"/>
        <v>0</v>
      </c>
      <c r="AU807" s="41">
        <f t="shared" ca="1" si="230"/>
        <v>0</v>
      </c>
      <c r="AV807" s="42">
        <f t="shared" ca="1" si="231"/>
        <v>1</v>
      </c>
      <c r="AW807" s="47" t="str">
        <f t="shared" si="232"/>
        <v/>
      </c>
      <c r="AX807" s="47" t="e">
        <f t="shared" si="233"/>
        <v>#VALUE!</v>
      </c>
      <c r="AY807" s="47">
        <f t="shared" si="212"/>
        <v>0</v>
      </c>
      <c r="AZ807" s="47">
        <f t="shared" si="213"/>
        <v>0</v>
      </c>
      <c r="BA807" s="47" t="e">
        <f t="shared" si="214"/>
        <v>#VALUE!</v>
      </c>
      <c r="BB807" s="47" t="e">
        <f t="shared" si="215"/>
        <v>#VALUE!</v>
      </c>
      <c r="BC807" s="47" t="e">
        <f t="shared" si="216"/>
        <v>#VALUE!</v>
      </c>
      <c r="BD807" s="47" t="e">
        <f>MATCH($AW807,NoteCommaRef!$B$4:$B$10,0)</f>
        <v>#N/A</v>
      </c>
      <c r="BE807" s="47">
        <f>MATCH($BG807,NoteCommaRef!$H$4:$H$1000,0)</f>
        <v>10</v>
      </c>
      <c r="BF807" s="47">
        <f>MATCH($BH807,NoteCommaRef!$H$4:$H$1000,0)</f>
        <v>10</v>
      </c>
      <c r="BG807" s="47">
        <f t="shared" si="238"/>
        <v>1</v>
      </c>
      <c r="BH807" s="47">
        <f t="shared" si="239"/>
        <v>1</v>
      </c>
      <c r="BI807" s="48">
        <f ca="1">IF(ISNA($BD807),1,OFFSET(NoteCommaRef!$E$3,$BD807,0))</f>
        <v>1</v>
      </c>
      <c r="BJ807" s="48">
        <f t="shared" si="240"/>
        <v>1</v>
      </c>
      <c r="BK807" s="48">
        <f t="shared" si="241"/>
        <v>1</v>
      </c>
      <c r="BL807" s="48">
        <f t="shared" si="242"/>
        <v>1</v>
      </c>
      <c r="BM807" s="48">
        <f ca="1">IF(ISNA($BE807),1,OFFSET(NoteCommaRef!$K$3,$BE807,0))</f>
        <v>1</v>
      </c>
      <c r="BN807" s="48">
        <f ca="1">IF(ISNA($BF807),1,OFFSET(NoteCommaRef!$K$3,$BF807,0))</f>
        <v>1</v>
      </c>
    </row>
    <row r="808" spans="3:66" x14ac:dyDescent="0.2">
      <c r="C808" s="1" t="str">
        <f t="shared" si="225"/>
        <v/>
      </c>
      <c r="D808" s="1" t="str">
        <f t="shared" si="226"/>
        <v/>
      </c>
      <c r="E808" s="1" t="str">
        <f t="shared" si="217"/>
        <v/>
      </c>
      <c r="F808" s="32" t="str">
        <f t="shared" si="218"/>
        <v/>
      </c>
      <c r="G808" s="1" t="str">
        <f t="shared" si="219"/>
        <v/>
      </c>
      <c r="H808" s="1" t="str">
        <f t="shared" si="220"/>
        <v/>
      </c>
      <c r="I808" s="1" t="str">
        <f t="shared" si="221"/>
        <v/>
      </c>
      <c r="J808" s="1" t="str">
        <f t="shared" si="222"/>
        <v/>
      </c>
      <c r="K808" s="1" t="str">
        <f t="shared" si="223"/>
        <v/>
      </c>
      <c r="L808" s="1" t="str">
        <f ca="1">IF(COUNTBLANK($D808),"",IF(COUNTBLANK($AG808),OFFSET(ChannelSetup!$E$4,0,$D808-1),$AG808))</f>
        <v/>
      </c>
      <c r="M808" s="1" t="str">
        <f t="shared" si="224"/>
        <v/>
      </c>
      <c r="O808" s="32">
        <f t="shared" si="236"/>
        <v>6</v>
      </c>
      <c r="P808" s="32">
        <f t="shared" si="236"/>
        <v>4</v>
      </c>
      <c r="Q808" s="32">
        <f t="shared" si="236"/>
        <v>2</v>
      </c>
      <c r="R808" s="32">
        <f t="shared" si="236"/>
        <v>2</v>
      </c>
      <c r="S808" s="32">
        <f t="shared" si="236"/>
        <v>2</v>
      </c>
      <c r="T808" s="32">
        <f t="shared" si="236"/>
        <v>2</v>
      </c>
      <c r="U808" s="32">
        <f t="shared" si="236"/>
        <v>2</v>
      </c>
      <c r="V808" s="32">
        <f t="shared" si="236"/>
        <v>4</v>
      </c>
      <c r="W808" s="32">
        <f t="shared" si="236"/>
        <v>2</v>
      </c>
      <c r="X808" s="32">
        <f t="shared" si="236"/>
        <v>2</v>
      </c>
      <c r="Y808" s="32">
        <f t="shared" si="236"/>
        <v>2</v>
      </c>
      <c r="Z808" s="32">
        <f t="shared" si="236"/>
        <v>2</v>
      </c>
      <c r="AB808" s="66"/>
      <c r="AC808" s="51"/>
      <c r="AD808" s="51"/>
      <c r="AE808" s="63"/>
      <c r="AF808" s="64"/>
      <c r="AG808" s="63"/>
      <c r="AH808" s="64"/>
      <c r="AI808" s="63"/>
      <c r="AJ808" s="64"/>
      <c r="AK808" s="62"/>
      <c r="AL808" s="62"/>
      <c r="AM808" s="51"/>
      <c r="AP808" s="39" t="str">
        <f t="shared" si="228"/>
        <v/>
      </c>
      <c r="AQ808" s="49" t="str">
        <f t="shared" si="235"/>
        <v/>
      </c>
      <c r="AR808" s="41">
        <f t="shared" ca="1" si="210"/>
        <v>256</v>
      </c>
      <c r="AS808" s="40">
        <f t="shared" ca="1" si="237"/>
        <v>1</v>
      </c>
      <c r="AT808" s="41">
        <f t="shared" ca="1" si="229"/>
        <v>0</v>
      </c>
      <c r="AU808" s="41">
        <f t="shared" ca="1" si="230"/>
        <v>0</v>
      </c>
      <c r="AV808" s="42">
        <f t="shared" ca="1" si="231"/>
        <v>1</v>
      </c>
      <c r="AW808" s="47" t="str">
        <f t="shared" si="232"/>
        <v/>
      </c>
      <c r="AX808" s="47" t="e">
        <f t="shared" si="233"/>
        <v>#VALUE!</v>
      </c>
      <c r="AY808" s="47">
        <f t="shared" si="212"/>
        <v>0</v>
      </c>
      <c r="AZ808" s="47">
        <f t="shared" si="213"/>
        <v>0</v>
      </c>
      <c r="BA808" s="47" t="e">
        <f t="shared" si="214"/>
        <v>#VALUE!</v>
      </c>
      <c r="BB808" s="47" t="e">
        <f t="shared" si="215"/>
        <v>#VALUE!</v>
      </c>
      <c r="BC808" s="47" t="e">
        <f t="shared" si="216"/>
        <v>#VALUE!</v>
      </c>
      <c r="BD808" s="47" t="e">
        <f>MATCH($AW808,NoteCommaRef!$B$4:$B$10,0)</f>
        <v>#N/A</v>
      </c>
      <c r="BE808" s="47">
        <f>MATCH($BG808,NoteCommaRef!$H$4:$H$1000,0)</f>
        <v>10</v>
      </c>
      <c r="BF808" s="47">
        <f>MATCH($BH808,NoteCommaRef!$H$4:$H$1000,0)</f>
        <v>10</v>
      </c>
      <c r="BG808" s="47">
        <f t="shared" si="238"/>
        <v>1</v>
      </c>
      <c r="BH808" s="47">
        <f t="shared" si="239"/>
        <v>1</v>
      </c>
      <c r="BI808" s="48">
        <f ca="1">IF(ISNA($BD808),1,OFFSET(NoteCommaRef!$E$3,$BD808,0))</f>
        <v>1</v>
      </c>
      <c r="BJ808" s="48">
        <f t="shared" si="240"/>
        <v>1</v>
      </c>
      <c r="BK808" s="48">
        <f t="shared" si="241"/>
        <v>1</v>
      </c>
      <c r="BL808" s="48">
        <f t="shared" si="242"/>
        <v>1</v>
      </c>
      <c r="BM808" s="48">
        <f ca="1">IF(ISNA($BE808),1,OFFSET(NoteCommaRef!$K$3,$BE808,0))</f>
        <v>1</v>
      </c>
      <c r="BN808" s="48">
        <f ca="1">IF(ISNA($BF808),1,OFFSET(NoteCommaRef!$K$3,$BF808,0))</f>
        <v>1</v>
      </c>
    </row>
    <row r="809" spans="3:66" x14ac:dyDescent="0.2">
      <c r="C809" s="1" t="str">
        <f t="shared" si="225"/>
        <v/>
      </c>
      <c r="D809" s="1" t="str">
        <f t="shared" si="226"/>
        <v/>
      </c>
      <c r="E809" s="1" t="str">
        <f t="shared" si="217"/>
        <v/>
      </c>
      <c r="F809" s="32" t="str">
        <f t="shared" si="218"/>
        <v/>
      </c>
      <c r="G809" s="1" t="str">
        <f t="shared" si="219"/>
        <v/>
      </c>
      <c r="H809" s="1" t="str">
        <f t="shared" si="220"/>
        <v/>
      </c>
      <c r="I809" s="1" t="str">
        <f t="shared" si="221"/>
        <v/>
      </c>
      <c r="J809" s="1" t="str">
        <f t="shared" si="222"/>
        <v/>
      </c>
      <c r="K809" s="1" t="str">
        <f t="shared" si="223"/>
        <v/>
      </c>
      <c r="L809" s="1" t="str">
        <f ca="1">IF(COUNTBLANK($D809),"",IF(COUNTBLANK($AG809),OFFSET(ChannelSetup!$E$4,0,$D809-1),$AG809))</f>
        <v/>
      </c>
      <c r="M809" s="1" t="str">
        <f t="shared" si="224"/>
        <v/>
      </c>
      <c r="O809" s="32">
        <f t="shared" si="236"/>
        <v>6</v>
      </c>
      <c r="P809" s="32">
        <f t="shared" si="236"/>
        <v>4</v>
      </c>
      <c r="Q809" s="32">
        <f t="shared" si="236"/>
        <v>2</v>
      </c>
      <c r="R809" s="32">
        <f t="shared" si="236"/>
        <v>2</v>
      </c>
      <c r="S809" s="32">
        <f t="shared" si="236"/>
        <v>2</v>
      </c>
      <c r="T809" s="32">
        <f t="shared" si="236"/>
        <v>2</v>
      </c>
      <c r="U809" s="32">
        <f t="shared" si="236"/>
        <v>2</v>
      </c>
      <c r="V809" s="32">
        <f t="shared" si="236"/>
        <v>4</v>
      </c>
      <c r="W809" s="32">
        <f t="shared" si="236"/>
        <v>2</v>
      </c>
      <c r="X809" s="32">
        <f t="shared" si="236"/>
        <v>2</v>
      </c>
      <c r="Y809" s="32">
        <f t="shared" si="236"/>
        <v>2</v>
      </c>
      <c r="Z809" s="32">
        <f t="shared" si="236"/>
        <v>2</v>
      </c>
      <c r="AB809" s="66"/>
      <c r="AC809" s="51"/>
      <c r="AD809" s="51"/>
      <c r="AE809" s="63"/>
      <c r="AF809" s="64"/>
      <c r="AG809" s="63"/>
      <c r="AH809" s="64"/>
      <c r="AI809" s="63"/>
      <c r="AJ809" s="64"/>
      <c r="AK809" s="62"/>
      <c r="AL809" s="62"/>
      <c r="AM809" s="51"/>
      <c r="AP809" s="39" t="str">
        <f t="shared" si="228"/>
        <v/>
      </c>
      <c r="AQ809" s="49" t="str">
        <f t="shared" si="235"/>
        <v/>
      </c>
      <c r="AR809" s="41">
        <f t="shared" ca="1" si="210"/>
        <v>256</v>
      </c>
      <c r="AS809" s="40">
        <f t="shared" ca="1" si="237"/>
        <v>1</v>
      </c>
      <c r="AT809" s="41">
        <f t="shared" ca="1" si="229"/>
        <v>0</v>
      </c>
      <c r="AU809" s="41">
        <f t="shared" ca="1" si="230"/>
        <v>0</v>
      </c>
      <c r="AV809" s="42">
        <f t="shared" ca="1" si="231"/>
        <v>1</v>
      </c>
      <c r="AW809" s="47" t="str">
        <f t="shared" si="232"/>
        <v/>
      </c>
      <c r="AX809" s="47" t="e">
        <f t="shared" si="233"/>
        <v>#VALUE!</v>
      </c>
      <c r="AY809" s="47">
        <f t="shared" si="212"/>
        <v>0</v>
      </c>
      <c r="AZ809" s="47">
        <f t="shared" si="213"/>
        <v>0</v>
      </c>
      <c r="BA809" s="47" t="e">
        <f t="shared" si="214"/>
        <v>#VALUE!</v>
      </c>
      <c r="BB809" s="47" t="e">
        <f t="shared" si="215"/>
        <v>#VALUE!</v>
      </c>
      <c r="BC809" s="47" t="e">
        <f t="shared" si="216"/>
        <v>#VALUE!</v>
      </c>
      <c r="BD809" s="47" t="e">
        <f>MATCH($AW809,NoteCommaRef!$B$4:$B$10,0)</f>
        <v>#N/A</v>
      </c>
      <c r="BE809" s="47">
        <f>MATCH($BG809,NoteCommaRef!$H$4:$H$1000,0)</f>
        <v>10</v>
      </c>
      <c r="BF809" s="47">
        <f>MATCH($BH809,NoteCommaRef!$H$4:$H$1000,0)</f>
        <v>10</v>
      </c>
      <c r="BG809" s="47">
        <f t="shared" si="238"/>
        <v>1</v>
      </c>
      <c r="BH809" s="47">
        <f t="shared" si="239"/>
        <v>1</v>
      </c>
      <c r="BI809" s="48">
        <f ca="1">IF(ISNA($BD809),1,OFFSET(NoteCommaRef!$E$3,$BD809,0))</f>
        <v>1</v>
      </c>
      <c r="BJ809" s="48">
        <f t="shared" si="240"/>
        <v>1</v>
      </c>
      <c r="BK809" s="48">
        <f t="shared" si="241"/>
        <v>1</v>
      </c>
      <c r="BL809" s="48">
        <f t="shared" si="242"/>
        <v>1</v>
      </c>
      <c r="BM809" s="48">
        <f ca="1">IF(ISNA($BE809),1,OFFSET(NoteCommaRef!$K$3,$BE809,0))</f>
        <v>1</v>
      </c>
      <c r="BN809" s="48">
        <f ca="1">IF(ISNA($BF809),1,OFFSET(NoteCommaRef!$K$3,$BF809,0))</f>
        <v>1</v>
      </c>
    </row>
    <row r="810" spans="3:66" x14ac:dyDescent="0.2">
      <c r="C810" s="1" t="str">
        <f t="shared" si="225"/>
        <v/>
      </c>
      <c r="D810" s="1" t="str">
        <f t="shared" si="226"/>
        <v/>
      </c>
      <c r="E810" s="1" t="str">
        <f t="shared" si="217"/>
        <v/>
      </c>
      <c r="F810" s="32" t="str">
        <f t="shared" si="218"/>
        <v/>
      </c>
      <c r="G810" s="1" t="str">
        <f t="shared" si="219"/>
        <v/>
      </c>
      <c r="H810" s="1" t="str">
        <f t="shared" si="220"/>
        <v/>
      </c>
      <c r="I810" s="1" t="str">
        <f t="shared" si="221"/>
        <v/>
      </c>
      <c r="J810" s="1" t="str">
        <f t="shared" si="222"/>
        <v/>
      </c>
      <c r="K810" s="1" t="str">
        <f t="shared" si="223"/>
        <v/>
      </c>
      <c r="L810" s="1" t="str">
        <f ca="1">IF(COUNTBLANK($D810),"",IF(COUNTBLANK($AG810),OFFSET(ChannelSetup!$E$4,0,$D810-1),$AG810))</f>
        <v/>
      </c>
      <c r="M810" s="1" t="str">
        <f t="shared" si="224"/>
        <v/>
      </c>
      <c r="O810" s="32">
        <f t="shared" si="236"/>
        <v>6</v>
      </c>
      <c r="P810" s="32">
        <f t="shared" si="236"/>
        <v>4</v>
      </c>
      <c r="Q810" s="32">
        <f t="shared" si="236"/>
        <v>2</v>
      </c>
      <c r="R810" s="32">
        <f t="shared" si="236"/>
        <v>2</v>
      </c>
      <c r="S810" s="32">
        <f t="shared" si="236"/>
        <v>2</v>
      </c>
      <c r="T810" s="32">
        <f t="shared" si="236"/>
        <v>2</v>
      </c>
      <c r="U810" s="32">
        <f t="shared" si="236"/>
        <v>2</v>
      </c>
      <c r="V810" s="32">
        <f t="shared" si="236"/>
        <v>4</v>
      </c>
      <c r="W810" s="32">
        <f t="shared" si="236"/>
        <v>2</v>
      </c>
      <c r="X810" s="32">
        <f t="shared" si="236"/>
        <v>2</v>
      </c>
      <c r="Y810" s="32">
        <f t="shared" si="236"/>
        <v>2</v>
      </c>
      <c r="Z810" s="32">
        <f t="shared" si="236"/>
        <v>2</v>
      </c>
      <c r="AB810" s="66"/>
      <c r="AC810" s="51"/>
      <c r="AD810" s="51"/>
      <c r="AE810" s="63"/>
      <c r="AF810" s="64"/>
      <c r="AG810" s="63"/>
      <c r="AH810" s="64"/>
      <c r="AI810" s="63"/>
      <c r="AJ810" s="64"/>
      <c r="AK810" s="62"/>
      <c r="AL810" s="62"/>
      <c r="AM810" s="51"/>
      <c r="AP810" s="39" t="str">
        <f t="shared" si="228"/>
        <v/>
      </c>
      <c r="AQ810" s="49" t="str">
        <f t="shared" si="235"/>
        <v/>
      </c>
      <c r="AR810" s="41">
        <f t="shared" ca="1" si="210"/>
        <v>256</v>
      </c>
      <c r="AS810" s="40">
        <f t="shared" ca="1" si="237"/>
        <v>1</v>
      </c>
      <c r="AT810" s="41">
        <f t="shared" ca="1" si="229"/>
        <v>0</v>
      </c>
      <c r="AU810" s="41">
        <f t="shared" ca="1" si="230"/>
        <v>0</v>
      </c>
      <c r="AV810" s="42">
        <f t="shared" ca="1" si="231"/>
        <v>1</v>
      </c>
      <c r="AW810" s="47" t="str">
        <f t="shared" si="232"/>
        <v/>
      </c>
      <c r="AX810" s="47" t="e">
        <f t="shared" si="233"/>
        <v>#VALUE!</v>
      </c>
      <c r="AY810" s="47">
        <f t="shared" si="212"/>
        <v>0</v>
      </c>
      <c r="AZ810" s="47">
        <f t="shared" si="213"/>
        <v>0</v>
      </c>
      <c r="BA810" s="47" t="e">
        <f t="shared" si="214"/>
        <v>#VALUE!</v>
      </c>
      <c r="BB810" s="47" t="e">
        <f t="shared" si="215"/>
        <v>#VALUE!</v>
      </c>
      <c r="BC810" s="47" t="e">
        <f t="shared" si="216"/>
        <v>#VALUE!</v>
      </c>
      <c r="BD810" s="47" t="e">
        <f>MATCH($AW810,NoteCommaRef!$B$4:$B$10,0)</f>
        <v>#N/A</v>
      </c>
      <c r="BE810" s="47">
        <f>MATCH($BG810,NoteCommaRef!$H$4:$H$1000,0)</f>
        <v>10</v>
      </c>
      <c r="BF810" s="47">
        <f>MATCH($BH810,NoteCommaRef!$H$4:$H$1000,0)</f>
        <v>10</v>
      </c>
      <c r="BG810" s="47">
        <f t="shared" si="238"/>
        <v>1</v>
      </c>
      <c r="BH810" s="47">
        <f t="shared" si="239"/>
        <v>1</v>
      </c>
      <c r="BI810" s="48">
        <f ca="1">IF(ISNA($BD810),1,OFFSET(NoteCommaRef!$E$3,$BD810,0))</f>
        <v>1</v>
      </c>
      <c r="BJ810" s="48">
        <f t="shared" si="240"/>
        <v>1</v>
      </c>
      <c r="BK810" s="48">
        <f t="shared" si="241"/>
        <v>1</v>
      </c>
      <c r="BL810" s="48">
        <f t="shared" si="242"/>
        <v>1</v>
      </c>
      <c r="BM810" s="48">
        <f ca="1">IF(ISNA($BE810),1,OFFSET(NoteCommaRef!$K$3,$BE810,0))</f>
        <v>1</v>
      </c>
      <c r="BN810" s="48">
        <f ca="1">IF(ISNA($BF810),1,OFFSET(NoteCommaRef!$K$3,$BF810,0))</f>
        <v>1</v>
      </c>
    </row>
    <row r="811" spans="3:66" x14ac:dyDescent="0.2">
      <c r="C811" s="1" t="str">
        <f t="shared" si="225"/>
        <v/>
      </c>
      <c r="D811" s="1" t="str">
        <f t="shared" si="226"/>
        <v/>
      </c>
      <c r="E811" s="1" t="str">
        <f t="shared" si="217"/>
        <v/>
      </c>
      <c r="F811" s="32" t="str">
        <f t="shared" si="218"/>
        <v/>
      </c>
      <c r="G811" s="1" t="str">
        <f t="shared" si="219"/>
        <v/>
      </c>
      <c r="H811" s="1" t="str">
        <f t="shared" si="220"/>
        <v/>
      </c>
      <c r="I811" s="1" t="str">
        <f t="shared" si="221"/>
        <v/>
      </c>
      <c r="J811" s="1" t="str">
        <f t="shared" si="222"/>
        <v/>
      </c>
      <c r="K811" s="1" t="str">
        <f t="shared" si="223"/>
        <v/>
      </c>
      <c r="L811" s="1" t="str">
        <f ca="1">IF(COUNTBLANK($D811),"",IF(COUNTBLANK($AG811),OFFSET(ChannelSetup!$E$4,0,$D811-1),$AG811))</f>
        <v/>
      </c>
      <c r="M811" s="1" t="str">
        <f t="shared" si="224"/>
        <v/>
      </c>
      <c r="O811" s="32">
        <f t="shared" si="236"/>
        <v>6</v>
      </c>
      <c r="P811" s="32">
        <f t="shared" si="236"/>
        <v>4</v>
      </c>
      <c r="Q811" s="32">
        <f t="shared" si="236"/>
        <v>2</v>
      </c>
      <c r="R811" s="32">
        <f t="shared" si="236"/>
        <v>2</v>
      </c>
      <c r="S811" s="32">
        <f t="shared" si="236"/>
        <v>2</v>
      </c>
      <c r="T811" s="32">
        <f t="shared" si="236"/>
        <v>2</v>
      </c>
      <c r="U811" s="32">
        <f t="shared" si="236"/>
        <v>2</v>
      </c>
      <c r="V811" s="32">
        <f t="shared" si="236"/>
        <v>4</v>
      </c>
      <c r="W811" s="32">
        <f t="shared" si="236"/>
        <v>2</v>
      </c>
      <c r="X811" s="32">
        <f t="shared" si="236"/>
        <v>2</v>
      </c>
      <c r="Y811" s="32">
        <f t="shared" si="236"/>
        <v>2</v>
      </c>
      <c r="Z811" s="32">
        <f t="shared" si="236"/>
        <v>2</v>
      </c>
      <c r="AB811" s="66"/>
      <c r="AC811" s="51"/>
      <c r="AD811" s="51"/>
      <c r="AE811" s="63"/>
      <c r="AF811" s="64"/>
      <c r="AG811" s="63"/>
      <c r="AH811" s="64"/>
      <c r="AI811" s="63"/>
      <c r="AJ811" s="64"/>
      <c r="AK811" s="62"/>
      <c r="AL811" s="62"/>
      <c r="AM811" s="51"/>
      <c r="AP811" s="39" t="str">
        <f t="shared" si="228"/>
        <v/>
      </c>
      <c r="AQ811" s="49" t="str">
        <f t="shared" si="235"/>
        <v/>
      </c>
      <c r="AR811" s="41">
        <f t="shared" ca="1" si="210"/>
        <v>256</v>
      </c>
      <c r="AS811" s="40">
        <f t="shared" ca="1" si="237"/>
        <v>1</v>
      </c>
      <c r="AT811" s="41">
        <f t="shared" ca="1" si="229"/>
        <v>0</v>
      </c>
      <c r="AU811" s="41">
        <f t="shared" ca="1" si="230"/>
        <v>0</v>
      </c>
      <c r="AV811" s="42">
        <f t="shared" ca="1" si="231"/>
        <v>1</v>
      </c>
      <c r="AW811" s="47" t="str">
        <f t="shared" si="232"/>
        <v/>
      </c>
      <c r="AX811" s="47" t="e">
        <f t="shared" si="233"/>
        <v>#VALUE!</v>
      </c>
      <c r="AY811" s="47">
        <f t="shared" si="212"/>
        <v>0</v>
      </c>
      <c r="AZ811" s="47">
        <f t="shared" si="213"/>
        <v>0</v>
      </c>
      <c r="BA811" s="47" t="e">
        <f t="shared" si="214"/>
        <v>#VALUE!</v>
      </c>
      <c r="BB811" s="47" t="e">
        <f t="shared" si="215"/>
        <v>#VALUE!</v>
      </c>
      <c r="BC811" s="47" t="e">
        <f t="shared" si="216"/>
        <v>#VALUE!</v>
      </c>
      <c r="BD811" s="47" t="e">
        <f>MATCH($AW811,NoteCommaRef!$B$4:$B$10,0)</f>
        <v>#N/A</v>
      </c>
      <c r="BE811" s="47">
        <f>MATCH($BG811,NoteCommaRef!$H$4:$H$1000,0)</f>
        <v>10</v>
      </c>
      <c r="BF811" s="47">
        <f>MATCH($BH811,NoteCommaRef!$H$4:$H$1000,0)</f>
        <v>10</v>
      </c>
      <c r="BG811" s="47">
        <f t="shared" si="238"/>
        <v>1</v>
      </c>
      <c r="BH811" s="47">
        <f t="shared" si="239"/>
        <v>1</v>
      </c>
      <c r="BI811" s="48">
        <f ca="1">IF(ISNA($BD811),1,OFFSET(NoteCommaRef!$E$3,$BD811,0))</f>
        <v>1</v>
      </c>
      <c r="BJ811" s="48">
        <f t="shared" si="240"/>
        <v>1</v>
      </c>
      <c r="BK811" s="48">
        <f t="shared" si="241"/>
        <v>1</v>
      </c>
      <c r="BL811" s="48">
        <f t="shared" si="242"/>
        <v>1</v>
      </c>
      <c r="BM811" s="48">
        <f ca="1">IF(ISNA($BE811),1,OFFSET(NoteCommaRef!$K$3,$BE811,0))</f>
        <v>1</v>
      </c>
      <c r="BN811" s="48">
        <f ca="1">IF(ISNA($BF811),1,OFFSET(NoteCommaRef!$K$3,$BF811,0))</f>
        <v>1</v>
      </c>
    </row>
    <row r="812" spans="3:66" x14ac:dyDescent="0.2">
      <c r="C812" s="1" t="str">
        <f t="shared" si="225"/>
        <v/>
      </c>
      <c r="D812" s="1" t="str">
        <f t="shared" si="226"/>
        <v/>
      </c>
      <c r="E812" s="1" t="str">
        <f t="shared" si="217"/>
        <v/>
      </c>
      <c r="F812" s="32" t="str">
        <f t="shared" si="218"/>
        <v/>
      </c>
      <c r="G812" s="1" t="str">
        <f t="shared" si="219"/>
        <v/>
      </c>
      <c r="H812" s="1" t="str">
        <f t="shared" si="220"/>
        <v/>
      </c>
      <c r="I812" s="1" t="str">
        <f t="shared" si="221"/>
        <v/>
      </c>
      <c r="J812" s="1" t="str">
        <f t="shared" si="222"/>
        <v/>
      </c>
      <c r="K812" s="1" t="str">
        <f t="shared" si="223"/>
        <v/>
      </c>
      <c r="L812" s="1" t="str">
        <f ca="1">IF(COUNTBLANK($D812),"",IF(COUNTBLANK($AG812),OFFSET(ChannelSetup!$E$4,0,$D812-1),$AG812))</f>
        <v/>
      </c>
      <c r="M812" s="1" t="str">
        <f t="shared" si="224"/>
        <v/>
      </c>
      <c r="O812" s="32">
        <f t="shared" si="236"/>
        <v>6</v>
      </c>
      <c r="P812" s="32">
        <f t="shared" si="236"/>
        <v>4</v>
      </c>
      <c r="Q812" s="32">
        <f t="shared" si="236"/>
        <v>2</v>
      </c>
      <c r="R812" s="32">
        <f t="shared" si="236"/>
        <v>2</v>
      </c>
      <c r="S812" s="32">
        <f t="shared" si="236"/>
        <v>2</v>
      </c>
      <c r="T812" s="32">
        <f t="shared" si="236"/>
        <v>2</v>
      </c>
      <c r="U812" s="32">
        <f t="shared" si="236"/>
        <v>2</v>
      </c>
      <c r="V812" s="32">
        <f t="shared" si="236"/>
        <v>4</v>
      </c>
      <c r="W812" s="32">
        <f t="shared" si="236"/>
        <v>2</v>
      </c>
      <c r="X812" s="32">
        <f t="shared" si="236"/>
        <v>2</v>
      </c>
      <c r="Y812" s="32">
        <f t="shared" si="236"/>
        <v>2</v>
      </c>
      <c r="Z812" s="32">
        <f t="shared" si="236"/>
        <v>2</v>
      </c>
      <c r="AB812" s="66"/>
      <c r="AC812" s="51"/>
      <c r="AD812" s="51"/>
      <c r="AE812" s="63"/>
      <c r="AF812" s="64"/>
      <c r="AG812" s="63"/>
      <c r="AH812" s="64"/>
      <c r="AI812" s="63"/>
      <c r="AJ812" s="64"/>
      <c r="AK812" s="62"/>
      <c r="AL812" s="62"/>
      <c r="AM812" s="51"/>
      <c r="AP812" s="39" t="str">
        <f t="shared" si="228"/>
        <v/>
      </c>
      <c r="AQ812" s="49" t="str">
        <f t="shared" si="235"/>
        <v/>
      </c>
      <c r="AR812" s="41">
        <f t="shared" ca="1" si="210"/>
        <v>256</v>
      </c>
      <c r="AS812" s="40">
        <f t="shared" ca="1" si="237"/>
        <v>1</v>
      </c>
      <c r="AT812" s="41">
        <f t="shared" ca="1" si="229"/>
        <v>0</v>
      </c>
      <c r="AU812" s="41">
        <f t="shared" ca="1" si="230"/>
        <v>0</v>
      </c>
      <c r="AV812" s="42">
        <f t="shared" ca="1" si="231"/>
        <v>1</v>
      </c>
      <c r="AW812" s="47" t="str">
        <f t="shared" si="232"/>
        <v/>
      </c>
      <c r="AX812" s="47" t="e">
        <f t="shared" si="233"/>
        <v>#VALUE!</v>
      </c>
      <c r="AY812" s="47">
        <f t="shared" si="212"/>
        <v>0</v>
      </c>
      <c r="AZ812" s="47">
        <f t="shared" si="213"/>
        <v>0</v>
      </c>
      <c r="BA812" s="47" t="e">
        <f t="shared" si="214"/>
        <v>#VALUE!</v>
      </c>
      <c r="BB812" s="47" t="e">
        <f t="shared" si="215"/>
        <v>#VALUE!</v>
      </c>
      <c r="BC812" s="47" t="e">
        <f t="shared" si="216"/>
        <v>#VALUE!</v>
      </c>
      <c r="BD812" s="47" t="e">
        <f>MATCH($AW812,NoteCommaRef!$B$4:$B$10,0)</f>
        <v>#N/A</v>
      </c>
      <c r="BE812" s="47">
        <f>MATCH($BG812,NoteCommaRef!$H$4:$H$1000,0)</f>
        <v>10</v>
      </c>
      <c r="BF812" s="47">
        <f>MATCH($BH812,NoteCommaRef!$H$4:$H$1000,0)</f>
        <v>10</v>
      </c>
      <c r="BG812" s="47">
        <f t="shared" si="238"/>
        <v>1</v>
      </c>
      <c r="BH812" s="47">
        <f t="shared" si="239"/>
        <v>1</v>
      </c>
      <c r="BI812" s="48">
        <f ca="1">IF(ISNA($BD812),1,OFFSET(NoteCommaRef!$E$3,$BD812,0))</f>
        <v>1</v>
      </c>
      <c r="BJ812" s="48">
        <f t="shared" si="240"/>
        <v>1</v>
      </c>
      <c r="BK812" s="48">
        <f t="shared" si="241"/>
        <v>1</v>
      </c>
      <c r="BL812" s="48">
        <f t="shared" si="242"/>
        <v>1</v>
      </c>
      <c r="BM812" s="48">
        <f ca="1">IF(ISNA($BE812),1,OFFSET(NoteCommaRef!$K$3,$BE812,0))</f>
        <v>1</v>
      </c>
      <c r="BN812" s="48">
        <f ca="1">IF(ISNA($BF812),1,OFFSET(NoteCommaRef!$K$3,$BF812,0))</f>
        <v>1</v>
      </c>
    </row>
    <row r="813" spans="3:66" x14ac:dyDescent="0.2">
      <c r="C813" s="1" t="str">
        <f t="shared" si="225"/>
        <v/>
      </c>
      <c r="D813" s="1" t="str">
        <f t="shared" si="226"/>
        <v/>
      </c>
      <c r="E813" s="1" t="str">
        <f t="shared" si="217"/>
        <v/>
      </c>
      <c r="F813" s="32" t="str">
        <f t="shared" si="218"/>
        <v/>
      </c>
      <c r="G813" s="1" t="str">
        <f t="shared" si="219"/>
        <v/>
      </c>
      <c r="H813" s="1" t="str">
        <f t="shared" si="220"/>
        <v/>
      </c>
      <c r="I813" s="1" t="str">
        <f t="shared" si="221"/>
        <v/>
      </c>
      <c r="J813" s="1" t="str">
        <f t="shared" si="222"/>
        <v/>
      </c>
      <c r="K813" s="1" t="str">
        <f t="shared" si="223"/>
        <v/>
      </c>
      <c r="L813" s="1" t="str">
        <f ca="1">IF(COUNTBLANK($D813),"",IF(COUNTBLANK($AG813),OFFSET(ChannelSetup!$E$4,0,$D813-1),$AG813))</f>
        <v/>
      </c>
      <c r="M813" s="1" t="str">
        <f t="shared" si="224"/>
        <v/>
      </c>
      <c r="O813" s="32">
        <f t="shared" si="236"/>
        <v>6</v>
      </c>
      <c r="P813" s="32">
        <f t="shared" si="236"/>
        <v>4</v>
      </c>
      <c r="Q813" s="32">
        <f t="shared" si="236"/>
        <v>2</v>
      </c>
      <c r="R813" s="32">
        <f t="shared" si="236"/>
        <v>2</v>
      </c>
      <c r="S813" s="32">
        <f t="shared" si="236"/>
        <v>2</v>
      </c>
      <c r="T813" s="32">
        <f t="shared" si="236"/>
        <v>2</v>
      </c>
      <c r="U813" s="32">
        <f t="shared" si="236"/>
        <v>2</v>
      </c>
      <c r="V813" s="32">
        <f t="shared" si="236"/>
        <v>4</v>
      </c>
      <c r="W813" s="32">
        <f t="shared" si="236"/>
        <v>2</v>
      </c>
      <c r="X813" s="32">
        <f t="shared" si="236"/>
        <v>2</v>
      </c>
      <c r="Y813" s="32">
        <f t="shared" si="236"/>
        <v>2</v>
      </c>
      <c r="Z813" s="32">
        <f t="shared" si="236"/>
        <v>2</v>
      </c>
      <c r="AB813" s="66"/>
      <c r="AC813" s="51"/>
      <c r="AD813" s="51"/>
      <c r="AE813" s="63"/>
      <c r="AF813" s="64"/>
      <c r="AG813" s="63"/>
      <c r="AH813" s="64"/>
      <c r="AI813" s="63"/>
      <c r="AJ813" s="64"/>
      <c r="AK813" s="62"/>
      <c r="AL813" s="62"/>
      <c r="AM813" s="51"/>
      <c r="AP813" s="39" t="str">
        <f t="shared" si="228"/>
        <v/>
      </c>
      <c r="AQ813" s="49" t="str">
        <f t="shared" si="235"/>
        <v/>
      </c>
      <c r="AR813" s="41">
        <f t="shared" ca="1" si="210"/>
        <v>256</v>
      </c>
      <c r="AS813" s="40">
        <f t="shared" ca="1" si="237"/>
        <v>1</v>
      </c>
      <c r="AT813" s="41">
        <f t="shared" ca="1" si="229"/>
        <v>0</v>
      </c>
      <c r="AU813" s="41">
        <f t="shared" ca="1" si="230"/>
        <v>0</v>
      </c>
      <c r="AV813" s="42">
        <f t="shared" ca="1" si="231"/>
        <v>1</v>
      </c>
      <c r="AW813" s="47" t="str">
        <f t="shared" si="232"/>
        <v/>
      </c>
      <c r="AX813" s="47" t="e">
        <f t="shared" si="233"/>
        <v>#VALUE!</v>
      </c>
      <c r="AY813" s="47">
        <f t="shared" si="212"/>
        <v>0</v>
      </c>
      <c r="AZ813" s="47">
        <f t="shared" si="213"/>
        <v>0</v>
      </c>
      <c r="BA813" s="47" t="e">
        <f t="shared" si="214"/>
        <v>#VALUE!</v>
      </c>
      <c r="BB813" s="47" t="e">
        <f t="shared" si="215"/>
        <v>#VALUE!</v>
      </c>
      <c r="BC813" s="47" t="e">
        <f t="shared" si="216"/>
        <v>#VALUE!</v>
      </c>
      <c r="BD813" s="47" t="e">
        <f>MATCH($AW813,NoteCommaRef!$B$4:$B$10,0)</f>
        <v>#N/A</v>
      </c>
      <c r="BE813" s="47">
        <f>MATCH($BG813,NoteCommaRef!$H$4:$H$1000,0)</f>
        <v>10</v>
      </c>
      <c r="BF813" s="47">
        <f>MATCH($BH813,NoteCommaRef!$H$4:$H$1000,0)</f>
        <v>10</v>
      </c>
      <c r="BG813" s="47">
        <f t="shared" si="238"/>
        <v>1</v>
      </c>
      <c r="BH813" s="47">
        <f t="shared" si="239"/>
        <v>1</v>
      </c>
      <c r="BI813" s="48">
        <f ca="1">IF(ISNA($BD813),1,OFFSET(NoteCommaRef!$E$3,$BD813,0))</f>
        <v>1</v>
      </c>
      <c r="BJ813" s="48">
        <f t="shared" si="240"/>
        <v>1</v>
      </c>
      <c r="BK813" s="48">
        <f t="shared" si="241"/>
        <v>1</v>
      </c>
      <c r="BL813" s="48">
        <f t="shared" si="242"/>
        <v>1</v>
      </c>
      <c r="BM813" s="48">
        <f ca="1">IF(ISNA($BE813),1,OFFSET(NoteCommaRef!$K$3,$BE813,0))</f>
        <v>1</v>
      </c>
      <c r="BN813" s="48">
        <f ca="1">IF(ISNA($BF813),1,OFFSET(NoteCommaRef!$K$3,$BF813,0))</f>
        <v>1</v>
      </c>
    </row>
    <row r="814" spans="3:66" x14ac:dyDescent="0.2">
      <c r="C814" s="1" t="str">
        <f t="shared" si="225"/>
        <v/>
      </c>
      <c r="D814" s="1" t="str">
        <f t="shared" si="226"/>
        <v/>
      </c>
      <c r="E814" s="1" t="str">
        <f t="shared" si="217"/>
        <v/>
      </c>
      <c r="F814" s="32" t="str">
        <f t="shared" si="218"/>
        <v/>
      </c>
      <c r="G814" s="1" t="str">
        <f t="shared" si="219"/>
        <v/>
      </c>
      <c r="H814" s="1" t="str">
        <f t="shared" si="220"/>
        <v/>
      </c>
      <c r="I814" s="1" t="str">
        <f t="shared" si="221"/>
        <v/>
      </c>
      <c r="J814" s="1" t="str">
        <f t="shared" si="222"/>
        <v/>
      </c>
      <c r="K814" s="1" t="str">
        <f t="shared" si="223"/>
        <v/>
      </c>
      <c r="L814" s="1" t="str">
        <f ca="1">IF(COUNTBLANK($D814),"",IF(COUNTBLANK($AG814),OFFSET(ChannelSetup!$E$4,0,$D814-1),$AG814))</f>
        <v/>
      </c>
      <c r="M814" s="1" t="str">
        <f t="shared" si="224"/>
        <v/>
      </c>
      <c r="O814" s="32">
        <f t="shared" si="236"/>
        <v>6</v>
      </c>
      <c r="P814" s="32">
        <f t="shared" si="236"/>
        <v>4</v>
      </c>
      <c r="Q814" s="32">
        <f t="shared" si="236"/>
        <v>2</v>
      </c>
      <c r="R814" s="32">
        <f t="shared" si="236"/>
        <v>2</v>
      </c>
      <c r="S814" s="32">
        <f t="shared" si="236"/>
        <v>2</v>
      </c>
      <c r="T814" s="32">
        <f t="shared" si="236"/>
        <v>2</v>
      </c>
      <c r="U814" s="32">
        <f t="shared" si="236"/>
        <v>2</v>
      </c>
      <c r="V814" s="32">
        <f t="shared" si="236"/>
        <v>4</v>
      </c>
      <c r="W814" s="32">
        <f t="shared" si="236"/>
        <v>2</v>
      </c>
      <c r="X814" s="32">
        <f t="shared" si="236"/>
        <v>2</v>
      </c>
      <c r="Y814" s="32">
        <f t="shared" si="236"/>
        <v>2</v>
      </c>
      <c r="Z814" s="32">
        <f t="shared" si="236"/>
        <v>2</v>
      </c>
      <c r="AB814" s="66"/>
      <c r="AC814" s="51"/>
      <c r="AD814" s="51"/>
      <c r="AE814" s="63"/>
      <c r="AF814" s="64"/>
      <c r="AG814" s="63"/>
      <c r="AH814" s="64"/>
      <c r="AI814" s="63"/>
      <c r="AJ814" s="64"/>
      <c r="AK814" s="62"/>
      <c r="AL814" s="62"/>
      <c r="AM814" s="51"/>
      <c r="AP814" s="39" t="str">
        <f t="shared" si="228"/>
        <v/>
      </c>
      <c r="AQ814" s="49" t="str">
        <f t="shared" si="235"/>
        <v/>
      </c>
      <c r="AR814" s="41">
        <f t="shared" ca="1" si="210"/>
        <v>256</v>
      </c>
      <c r="AS814" s="40">
        <f t="shared" ca="1" si="237"/>
        <v>1</v>
      </c>
      <c r="AT814" s="41">
        <f t="shared" ca="1" si="229"/>
        <v>0</v>
      </c>
      <c r="AU814" s="41">
        <f t="shared" ca="1" si="230"/>
        <v>0</v>
      </c>
      <c r="AV814" s="42">
        <f t="shared" ca="1" si="231"/>
        <v>1</v>
      </c>
      <c r="AW814" s="47" t="str">
        <f t="shared" si="232"/>
        <v/>
      </c>
      <c r="AX814" s="47" t="e">
        <f t="shared" si="233"/>
        <v>#VALUE!</v>
      </c>
      <c r="AY814" s="47">
        <f t="shared" si="212"/>
        <v>0</v>
      </c>
      <c r="AZ814" s="47">
        <f t="shared" si="213"/>
        <v>0</v>
      </c>
      <c r="BA814" s="47" t="e">
        <f t="shared" si="214"/>
        <v>#VALUE!</v>
      </c>
      <c r="BB814" s="47" t="e">
        <f t="shared" si="215"/>
        <v>#VALUE!</v>
      </c>
      <c r="BC814" s="47" t="e">
        <f t="shared" si="216"/>
        <v>#VALUE!</v>
      </c>
      <c r="BD814" s="47" t="e">
        <f>MATCH($AW814,NoteCommaRef!$B$4:$B$10,0)</f>
        <v>#N/A</v>
      </c>
      <c r="BE814" s="47">
        <f>MATCH($BG814,NoteCommaRef!$H$4:$H$1000,0)</f>
        <v>10</v>
      </c>
      <c r="BF814" s="47">
        <f>MATCH($BH814,NoteCommaRef!$H$4:$H$1000,0)</f>
        <v>10</v>
      </c>
      <c r="BG814" s="47">
        <f t="shared" si="238"/>
        <v>1</v>
      </c>
      <c r="BH814" s="47">
        <f t="shared" si="239"/>
        <v>1</v>
      </c>
      <c r="BI814" s="48">
        <f ca="1">IF(ISNA($BD814),1,OFFSET(NoteCommaRef!$E$3,$BD814,0))</f>
        <v>1</v>
      </c>
      <c r="BJ814" s="48">
        <f t="shared" si="240"/>
        <v>1</v>
      </c>
      <c r="BK814" s="48">
        <f t="shared" si="241"/>
        <v>1</v>
      </c>
      <c r="BL814" s="48">
        <f t="shared" si="242"/>
        <v>1</v>
      </c>
      <c r="BM814" s="48">
        <f ca="1">IF(ISNA($BE814),1,OFFSET(NoteCommaRef!$K$3,$BE814,0))</f>
        <v>1</v>
      </c>
      <c r="BN814" s="48">
        <f ca="1">IF(ISNA($BF814),1,OFFSET(NoteCommaRef!$K$3,$BF814,0))</f>
        <v>1</v>
      </c>
    </row>
    <row r="815" spans="3:66" x14ac:dyDescent="0.2">
      <c r="C815" s="1" t="str">
        <f t="shared" si="225"/>
        <v/>
      </c>
      <c r="D815" s="1" t="str">
        <f t="shared" si="226"/>
        <v/>
      </c>
      <c r="E815" s="1" t="str">
        <f t="shared" si="217"/>
        <v/>
      </c>
      <c r="F815" s="32" t="str">
        <f t="shared" si="218"/>
        <v/>
      </c>
      <c r="G815" s="1" t="str">
        <f t="shared" si="219"/>
        <v/>
      </c>
      <c r="H815" s="1" t="str">
        <f t="shared" si="220"/>
        <v/>
      </c>
      <c r="I815" s="1" t="str">
        <f t="shared" si="221"/>
        <v/>
      </c>
      <c r="J815" s="1" t="str">
        <f t="shared" si="222"/>
        <v/>
      </c>
      <c r="K815" s="1" t="str">
        <f t="shared" si="223"/>
        <v/>
      </c>
      <c r="L815" s="1" t="str">
        <f ca="1">IF(COUNTBLANK($D815),"",IF(COUNTBLANK($AG815),OFFSET(ChannelSetup!$E$4,0,$D815-1),$AG815))</f>
        <v/>
      </c>
      <c r="M815" s="1" t="str">
        <f t="shared" si="224"/>
        <v/>
      </c>
      <c r="O815" s="32">
        <f t="shared" si="236"/>
        <v>6</v>
      </c>
      <c r="P815" s="32">
        <f t="shared" si="236"/>
        <v>4</v>
      </c>
      <c r="Q815" s="32">
        <f t="shared" si="236"/>
        <v>2</v>
      </c>
      <c r="R815" s="32">
        <f t="shared" si="236"/>
        <v>2</v>
      </c>
      <c r="S815" s="32">
        <f t="shared" si="236"/>
        <v>2</v>
      </c>
      <c r="T815" s="32">
        <f t="shared" si="236"/>
        <v>2</v>
      </c>
      <c r="U815" s="32">
        <f t="shared" si="236"/>
        <v>2</v>
      </c>
      <c r="V815" s="32">
        <f t="shared" si="236"/>
        <v>4</v>
      </c>
      <c r="W815" s="32">
        <f t="shared" si="236"/>
        <v>2</v>
      </c>
      <c r="X815" s="32">
        <f t="shared" si="236"/>
        <v>2</v>
      </c>
      <c r="Y815" s="32">
        <f t="shared" si="236"/>
        <v>2</v>
      </c>
      <c r="Z815" s="32">
        <f t="shared" si="236"/>
        <v>2</v>
      </c>
      <c r="AB815" s="66"/>
      <c r="AC815" s="51"/>
      <c r="AD815" s="51"/>
      <c r="AE815" s="63"/>
      <c r="AF815" s="64"/>
      <c r="AG815" s="63"/>
      <c r="AH815" s="64"/>
      <c r="AI815" s="63"/>
      <c r="AJ815" s="64"/>
      <c r="AK815" s="62"/>
      <c r="AL815" s="62"/>
      <c r="AM815" s="51"/>
      <c r="AP815" s="39" t="str">
        <f t="shared" si="228"/>
        <v/>
      </c>
      <c r="AQ815" s="49" t="str">
        <f t="shared" si="235"/>
        <v/>
      </c>
      <c r="AR815" s="41">
        <f t="shared" ca="1" si="210"/>
        <v>256</v>
      </c>
      <c r="AS815" s="40">
        <f t="shared" ca="1" si="237"/>
        <v>1</v>
      </c>
      <c r="AT815" s="41">
        <f t="shared" ca="1" si="229"/>
        <v>0</v>
      </c>
      <c r="AU815" s="41">
        <f t="shared" ca="1" si="230"/>
        <v>0</v>
      </c>
      <c r="AV815" s="42">
        <f t="shared" ca="1" si="231"/>
        <v>1</v>
      </c>
      <c r="AW815" s="47" t="str">
        <f t="shared" si="232"/>
        <v/>
      </c>
      <c r="AX815" s="47" t="e">
        <f t="shared" si="233"/>
        <v>#VALUE!</v>
      </c>
      <c r="AY815" s="47">
        <f t="shared" si="212"/>
        <v>0</v>
      </c>
      <c r="AZ815" s="47">
        <f t="shared" si="213"/>
        <v>0</v>
      </c>
      <c r="BA815" s="47" t="e">
        <f t="shared" si="214"/>
        <v>#VALUE!</v>
      </c>
      <c r="BB815" s="47" t="e">
        <f t="shared" si="215"/>
        <v>#VALUE!</v>
      </c>
      <c r="BC815" s="47" t="e">
        <f t="shared" si="216"/>
        <v>#VALUE!</v>
      </c>
      <c r="BD815" s="47" t="e">
        <f>MATCH($AW815,NoteCommaRef!$B$4:$B$10,0)</f>
        <v>#N/A</v>
      </c>
      <c r="BE815" s="47">
        <f>MATCH($BG815,NoteCommaRef!$H$4:$H$1000,0)</f>
        <v>10</v>
      </c>
      <c r="BF815" s="47">
        <f>MATCH($BH815,NoteCommaRef!$H$4:$H$1000,0)</f>
        <v>10</v>
      </c>
      <c r="BG815" s="47">
        <f t="shared" si="238"/>
        <v>1</v>
      </c>
      <c r="BH815" s="47">
        <f t="shared" si="239"/>
        <v>1</v>
      </c>
      <c r="BI815" s="48">
        <f ca="1">IF(ISNA($BD815),1,OFFSET(NoteCommaRef!$E$3,$BD815,0))</f>
        <v>1</v>
      </c>
      <c r="BJ815" s="48">
        <f t="shared" si="240"/>
        <v>1</v>
      </c>
      <c r="BK815" s="48">
        <f t="shared" si="241"/>
        <v>1</v>
      </c>
      <c r="BL815" s="48">
        <f t="shared" si="242"/>
        <v>1</v>
      </c>
      <c r="BM815" s="48">
        <f ca="1">IF(ISNA($BE815),1,OFFSET(NoteCommaRef!$K$3,$BE815,0))</f>
        <v>1</v>
      </c>
      <c r="BN815" s="48">
        <f ca="1">IF(ISNA($BF815),1,OFFSET(NoteCommaRef!$K$3,$BF815,0))</f>
        <v>1</v>
      </c>
    </row>
    <row r="816" spans="3:66" x14ac:dyDescent="0.2">
      <c r="C816" s="1" t="str">
        <f t="shared" si="225"/>
        <v/>
      </c>
      <c r="D816" s="1" t="str">
        <f t="shared" si="226"/>
        <v/>
      </c>
      <c r="E816" s="1" t="str">
        <f t="shared" si="217"/>
        <v/>
      </c>
      <c r="F816" s="32" t="str">
        <f t="shared" si="218"/>
        <v/>
      </c>
      <c r="G816" s="1" t="str">
        <f t="shared" si="219"/>
        <v/>
      </c>
      <c r="H816" s="1" t="str">
        <f t="shared" si="220"/>
        <v/>
      </c>
      <c r="I816" s="1" t="str">
        <f t="shared" si="221"/>
        <v/>
      </c>
      <c r="J816" s="1" t="str">
        <f t="shared" si="222"/>
        <v/>
      </c>
      <c r="K816" s="1" t="str">
        <f t="shared" si="223"/>
        <v/>
      </c>
      <c r="L816" s="1" t="str">
        <f ca="1">IF(COUNTBLANK($D816),"",IF(COUNTBLANK($AG816),OFFSET(ChannelSetup!$E$4,0,$D816-1),$AG816))</f>
        <v/>
      </c>
      <c r="M816" s="1" t="str">
        <f t="shared" si="224"/>
        <v/>
      </c>
      <c r="O816" s="32">
        <f t="shared" si="236"/>
        <v>6</v>
      </c>
      <c r="P816" s="32">
        <f t="shared" si="236"/>
        <v>4</v>
      </c>
      <c r="Q816" s="32">
        <f t="shared" si="236"/>
        <v>2</v>
      </c>
      <c r="R816" s="32">
        <f t="shared" si="236"/>
        <v>2</v>
      </c>
      <c r="S816" s="32">
        <f t="shared" si="236"/>
        <v>2</v>
      </c>
      <c r="T816" s="32">
        <f t="shared" si="236"/>
        <v>2</v>
      </c>
      <c r="U816" s="32">
        <f t="shared" si="236"/>
        <v>2</v>
      </c>
      <c r="V816" s="32">
        <f t="shared" si="236"/>
        <v>4</v>
      </c>
      <c r="W816" s="32">
        <f t="shared" si="236"/>
        <v>2</v>
      </c>
      <c r="X816" s="32">
        <f t="shared" si="236"/>
        <v>2</v>
      </c>
      <c r="Y816" s="32">
        <f t="shared" si="236"/>
        <v>2</v>
      </c>
      <c r="Z816" s="32">
        <f t="shared" si="236"/>
        <v>2</v>
      </c>
      <c r="AB816" s="66"/>
      <c r="AC816" s="51"/>
      <c r="AD816" s="51"/>
      <c r="AE816" s="63"/>
      <c r="AF816" s="64"/>
      <c r="AG816" s="63"/>
      <c r="AH816" s="64"/>
      <c r="AI816" s="63"/>
      <c r="AJ816" s="64"/>
      <c r="AK816" s="62"/>
      <c r="AL816" s="62"/>
      <c r="AM816" s="51"/>
      <c r="AP816" s="39" t="str">
        <f t="shared" si="228"/>
        <v/>
      </c>
      <c r="AQ816" s="49" t="str">
        <f t="shared" si="235"/>
        <v/>
      </c>
      <c r="AR816" s="41">
        <f t="shared" ca="1" si="210"/>
        <v>256</v>
      </c>
      <c r="AS816" s="40">
        <f t="shared" ca="1" si="237"/>
        <v>1</v>
      </c>
      <c r="AT816" s="41">
        <f t="shared" ca="1" si="229"/>
        <v>0</v>
      </c>
      <c r="AU816" s="41">
        <f t="shared" ca="1" si="230"/>
        <v>0</v>
      </c>
      <c r="AV816" s="42">
        <f t="shared" ca="1" si="231"/>
        <v>1</v>
      </c>
      <c r="AW816" s="47" t="str">
        <f t="shared" si="232"/>
        <v/>
      </c>
      <c r="AX816" s="47" t="e">
        <f t="shared" si="233"/>
        <v>#VALUE!</v>
      </c>
      <c r="AY816" s="47">
        <f t="shared" si="212"/>
        <v>0</v>
      </c>
      <c r="AZ816" s="47">
        <f t="shared" si="213"/>
        <v>0</v>
      </c>
      <c r="BA816" s="47" t="e">
        <f t="shared" si="214"/>
        <v>#VALUE!</v>
      </c>
      <c r="BB816" s="47" t="e">
        <f t="shared" si="215"/>
        <v>#VALUE!</v>
      </c>
      <c r="BC816" s="47" t="e">
        <f t="shared" si="216"/>
        <v>#VALUE!</v>
      </c>
      <c r="BD816" s="47" t="e">
        <f>MATCH($AW816,NoteCommaRef!$B$4:$B$10,0)</f>
        <v>#N/A</v>
      </c>
      <c r="BE816" s="47">
        <f>MATCH($BG816,NoteCommaRef!$H$4:$H$1000,0)</f>
        <v>10</v>
      </c>
      <c r="BF816" s="47">
        <f>MATCH($BH816,NoteCommaRef!$H$4:$H$1000,0)</f>
        <v>10</v>
      </c>
      <c r="BG816" s="47">
        <f t="shared" si="238"/>
        <v>1</v>
      </c>
      <c r="BH816" s="47">
        <f t="shared" si="239"/>
        <v>1</v>
      </c>
      <c r="BI816" s="48">
        <f ca="1">IF(ISNA($BD816),1,OFFSET(NoteCommaRef!$E$3,$BD816,0))</f>
        <v>1</v>
      </c>
      <c r="BJ816" s="48">
        <f t="shared" si="240"/>
        <v>1</v>
      </c>
      <c r="BK816" s="48">
        <f t="shared" si="241"/>
        <v>1</v>
      </c>
      <c r="BL816" s="48">
        <f t="shared" si="242"/>
        <v>1</v>
      </c>
      <c r="BM816" s="48">
        <f ca="1">IF(ISNA($BE816),1,OFFSET(NoteCommaRef!$K$3,$BE816,0))</f>
        <v>1</v>
      </c>
      <c r="BN816" s="48">
        <f ca="1">IF(ISNA($BF816),1,OFFSET(NoteCommaRef!$K$3,$BF816,0))</f>
        <v>1</v>
      </c>
    </row>
    <row r="817" spans="3:66" x14ac:dyDescent="0.2">
      <c r="C817" s="1" t="str">
        <f t="shared" si="225"/>
        <v/>
      </c>
      <c r="D817" s="1" t="str">
        <f t="shared" si="226"/>
        <v/>
      </c>
      <c r="E817" s="1" t="str">
        <f t="shared" si="217"/>
        <v/>
      </c>
      <c r="F817" s="32" t="str">
        <f t="shared" si="218"/>
        <v/>
      </c>
      <c r="G817" s="1" t="str">
        <f t="shared" si="219"/>
        <v/>
      </c>
      <c r="H817" s="1" t="str">
        <f t="shared" si="220"/>
        <v/>
      </c>
      <c r="I817" s="1" t="str">
        <f t="shared" si="221"/>
        <v/>
      </c>
      <c r="J817" s="1" t="str">
        <f t="shared" si="222"/>
        <v/>
      </c>
      <c r="K817" s="1" t="str">
        <f t="shared" si="223"/>
        <v/>
      </c>
      <c r="L817" s="1" t="str">
        <f ca="1">IF(COUNTBLANK($D817),"",IF(COUNTBLANK($AG817),OFFSET(ChannelSetup!$E$4,0,$D817-1),$AG817))</f>
        <v/>
      </c>
      <c r="M817" s="1" t="str">
        <f t="shared" si="224"/>
        <v/>
      </c>
      <c r="O817" s="32">
        <f t="shared" si="236"/>
        <v>6</v>
      </c>
      <c r="P817" s="32">
        <f t="shared" si="236"/>
        <v>4</v>
      </c>
      <c r="Q817" s="32">
        <f t="shared" si="236"/>
        <v>2</v>
      </c>
      <c r="R817" s="32">
        <f t="shared" si="236"/>
        <v>2</v>
      </c>
      <c r="S817" s="32">
        <f t="shared" si="236"/>
        <v>2</v>
      </c>
      <c r="T817" s="32">
        <f t="shared" si="236"/>
        <v>2</v>
      </c>
      <c r="U817" s="32">
        <f t="shared" si="236"/>
        <v>2</v>
      </c>
      <c r="V817" s="32">
        <f t="shared" si="236"/>
        <v>4</v>
      </c>
      <c r="W817" s="32">
        <f t="shared" si="236"/>
        <v>2</v>
      </c>
      <c r="X817" s="32">
        <f t="shared" si="236"/>
        <v>2</v>
      </c>
      <c r="Y817" s="32">
        <f t="shared" si="236"/>
        <v>2</v>
      </c>
      <c r="Z817" s="32">
        <f t="shared" si="236"/>
        <v>2</v>
      </c>
      <c r="AB817" s="66"/>
      <c r="AC817" s="51"/>
      <c r="AD817" s="51"/>
      <c r="AE817" s="63"/>
      <c r="AF817" s="64"/>
      <c r="AG817" s="63"/>
      <c r="AH817" s="64"/>
      <c r="AI817" s="63"/>
      <c r="AJ817" s="64"/>
      <c r="AK817" s="62"/>
      <c r="AL817" s="62"/>
      <c r="AM817" s="51"/>
      <c r="AP817" s="39" t="str">
        <f t="shared" si="228"/>
        <v/>
      </c>
      <c r="AQ817" s="49" t="str">
        <f t="shared" si="235"/>
        <v/>
      </c>
      <c r="AR817" s="41">
        <f t="shared" ca="1" si="210"/>
        <v>256</v>
      </c>
      <c r="AS817" s="40">
        <f t="shared" ca="1" si="237"/>
        <v>1</v>
      </c>
      <c r="AT817" s="41">
        <f t="shared" ca="1" si="229"/>
        <v>0</v>
      </c>
      <c r="AU817" s="41">
        <f t="shared" ca="1" si="230"/>
        <v>0</v>
      </c>
      <c r="AV817" s="42">
        <f t="shared" ca="1" si="231"/>
        <v>1</v>
      </c>
      <c r="AW817" s="47" t="str">
        <f t="shared" si="232"/>
        <v/>
      </c>
      <c r="AX817" s="47" t="e">
        <f t="shared" si="233"/>
        <v>#VALUE!</v>
      </c>
      <c r="AY817" s="47">
        <f t="shared" si="212"/>
        <v>0</v>
      </c>
      <c r="AZ817" s="47">
        <f t="shared" si="213"/>
        <v>0</v>
      </c>
      <c r="BA817" s="47" t="e">
        <f t="shared" si="214"/>
        <v>#VALUE!</v>
      </c>
      <c r="BB817" s="47" t="e">
        <f t="shared" si="215"/>
        <v>#VALUE!</v>
      </c>
      <c r="BC817" s="47" t="e">
        <f t="shared" si="216"/>
        <v>#VALUE!</v>
      </c>
      <c r="BD817" s="47" t="e">
        <f>MATCH($AW817,NoteCommaRef!$B$4:$B$10,0)</f>
        <v>#N/A</v>
      </c>
      <c r="BE817" s="47">
        <f>MATCH($BG817,NoteCommaRef!$H$4:$H$1000,0)</f>
        <v>10</v>
      </c>
      <c r="BF817" s="47">
        <f>MATCH($BH817,NoteCommaRef!$H$4:$H$1000,0)</f>
        <v>10</v>
      </c>
      <c r="BG817" s="47">
        <f t="shared" si="238"/>
        <v>1</v>
      </c>
      <c r="BH817" s="47">
        <f t="shared" si="239"/>
        <v>1</v>
      </c>
      <c r="BI817" s="48">
        <f ca="1">IF(ISNA($BD817),1,OFFSET(NoteCommaRef!$E$3,$BD817,0))</f>
        <v>1</v>
      </c>
      <c r="BJ817" s="48">
        <f t="shared" si="240"/>
        <v>1</v>
      </c>
      <c r="BK817" s="48">
        <f t="shared" si="241"/>
        <v>1</v>
      </c>
      <c r="BL817" s="48">
        <f t="shared" si="242"/>
        <v>1</v>
      </c>
      <c r="BM817" s="48">
        <f ca="1">IF(ISNA($BE817),1,OFFSET(NoteCommaRef!$K$3,$BE817,0))</f>
        <v>1</v>
      </c>
      <c r="BN817" s="48">
        <f ca="1">IF(ISNA($BF817),1,OFFSET(NoteCommaRef!$K$3,$BF817,0))</f>
        <v>1</v>
      </c>
    </row>
    <row r="818" spans="3:66" x14ac:dyDescent="0.2">
      <c r="C818" s="1" t="str">
        <f t="shared" si="225"/>
        <v/>
      </c>
      <c r="D818" s="1" t="str">
        <f t="shared" si="226"/>
        <v/>
      </c>
      <c r="E818" s="1" t="str">
        <f t="shared" si="217"/>
        <v/>
      </c>
      <c r="F818" s="32" t="str">
        <f t="shared" si="218"/>
        <v/>
      </c>
      <c r="G818" s="1" t="str">
        <f t="shared" si="219"/>
        <v/>
      </c>
      <c r="H818" s="1" t="str">
        <f t="shared" si="220"/>
        <v/>
      </c>
      <c r="I818" s="1" t="str">
        <f t="shared" si="221"/>
        <v/>
      </c>
      <c r="J818" s="1" t="str">
        <f t="shared" si="222"/>
        <v/>
      </c>
      <c r="K818" s="1" t="str">
        <f t="shared" si="223"/>
        <v/>
      </c>
      <c r="L818" s="1" t="str">
        <f ca="1">IF(COUNTBLANK($D818),"",IF(COUNTBLANK($AG818),OFFSET(ChannelSetup!$E$4,0,$D818-1),$AG818))</f>
        <v/>
      </c>
      <c r="M818" s="1" t="str">
        <f t="shared" si="224"/>
        <v/>
      </c>
      <c r="O818" s="32">
        <f t="shared" si="236"/>
        <v>6</v>
      </c>
      <c r="P818" s="32">
        <f t="shared" si="236"/>
        <v>4</v>
      </c>
      <c r="Q818" s="32">
        <f t="shared" si="236"/>
        <v>2</v>
      </c>
      <c r="R818" s="32">
        <f t="shared" si="236"/>
        <v>2</v>
      </c>
      <c r="S818" s="32">
        <f t="shared" si="236"/>
        <v>2</v>
      </c>
      <c r="T818" s="32">
        <f t="shared" si="236"/>
        <v>2</v>
      </c>
      <c r="U818" s="32">
        <f t="shared" si="236"/>
        <v>2</v>
      </c>
      <c r="V818" s="32">
        <f t="shared" si="236"/>
        <v>4</v>
      </c>
      <c r="W818" s="32">
        <f t="shared" si="236"/>
        <v>2</v>
      </c>
      <c r="X818" s="32">
        <f t="shared" si="236"/>
        <v>2</v>
      </c>
      <c r="Y818" s="32">
        <f t="shared" si="236"/>
        <v>2</v>
      </c>
      <c r="Z818" s="32">
        <f t="shared" si="236"/>
        <v>2</v>
      </c>
      <c r="AB818" s="66"/>
      <c r="AC818" s="51"/>
      <c r="AD818" s="51"/>
      <c r="AE818" s="63"/>
      <c r="AF818" s="64"/>
      <c r="AG818" s="63"/>
      <c r="AH818" s="64"/>
      <c r="AI818" s="63"/>
      <c r="AJ818" s="64"/>
      <c r="AK818" s="62"/>
      <c r="AL818" s="62"/>
      <c r="AM818" s="51"/>
      <c r="AP818" s="39" t="str">
        <f t="shared" si="228"/>
        <v/>
      </c>
      <c r="AQ818" s="49" t="str">
        <f t="shared" si="235"/>
        <v/>
      </c>
      <c r="AR818" s="41">
        <f t="shared" ref="AR818:AR881" ca="1" si="243">$AS818*$BP$3</f>
        <v>256</v>
      </c>
      <c r="AS818" s="40">
        <f t="shared" ca="1" si="237"/>
        <v>1</v>
      </c>
      <c r="AT818" s="41">
        <f t="shared" ca="1" si="229"/>
        <v>0</v>
      </c>
      <c r="AU818" s="41">
        <f t="shared" ca="1" si="230"/>
        <v>0</v>
      </c>
      <c r="AV818" s="42">
        <f t="shared" ca="1" si="231"/>
        <v>1</v>
      </c>
      <c r="AW818" s="47" t="str">
        <f t="shared" si="232"/>
        <v/>
      </c>
      <c r="AX818" s="47" t="e">
        <f t="shared" si="233"/>
        <v>#VALUE!</v>
      </c>
      <c r="AY818" s="47">
        <f t="shared" si="212"/>
        <v>0</v>
      </c>
      <c r="AZ818" s="47">
        <f t="shared" si="213"/>
        <v>0</v>
      </c>
      <c r="BA818" s="47" t="e">
        <f t="shared" si="214"/>
        <v>#VALUE!</v>
      </c>
      <c r="BB818" s="47" t="e">
        <f t="shared" si="215"/>
        <v>#VALUE!</v>
      </c>
      <c r="BC818" s="47" t="e">
        <f t="shared" si="216"/>
        <v>#VALUE!</v>
      </c>
      <c r="BD818" s="47" t="e">
        <f>MATCH($AW818,NoteCommaRef!$B$4:$B$10,0)</f>
        <v>#N/A</v>
      </c>
      <c r="BE818" s="47">
        <f>MATCH($BG818,NoteCommaRef!$H$4:$H$1000,0)</f>
        <v>10</v>
      </c>
      <c r="BF818" s="47">
        <f>MATCH($BH818,NoteCommaRef!$H$4:$H$1000,0)</f>
        <v>10</v>
      </c>
      <c r="BG818" s="47">
        <f t="shared" si="238"/>
        <v>1</v>
      </c>
      <c r="BH818" s="47">
        <f t="shared" si="239"/>
        <v>1</v>
      </c>
      <c r="BI818" s="48">
        <f ca="1">IF(ISNA($BD818),1,OFFSET(NoteCommaRef!$E$3,$BD818,0))</f>
        <v>1</v>
      </c>
      <c r="BJ818" s="48">
        <f t="shared" si="240"/>
        <v>1</v>
      </c>
      <c r="BK818" s="48">
        <f t="shared" si="241"/>
        <v>1</v>
      </c>
      <c r="BL818" s="48">
        <f t="shared" si="242"/>
        <v>1</v>
      </c>
      <c r="BM818" s="48">
        <f ca="1">IF(ISNA($BE818),1,OFFSET(NoteCommaRef!$K$3,$BE818,0))</f>
        <v>1</v>
      </c>
      <c r="BN818" s="48">
        <f ca="1">IF(ISNA($BF818),1,OFFSET(NoteCommaRef!$K$3,$BF818,0))</f>
        <v>1</v>
      </c>
    </row>
    <row r="819" spans="3:66" x14ac:dyDescent="0.2">
      <c r="C819" s="1" t="str">
        <f t="shared" si="225"/>
        <v/>
      </c>
      <c r="D819" s="1" t="str">
        <f t="shared" si="226"/>
        <v/>
      </c>
      <c r="E819" s="1" t="str">
        <f t="shared" si="217"/>
        <v/>
      </c>
      <c r="F819" s="32" t="str">
        <f t="shared" si="218"/>
        <v/>
      </c>
      <c r="G819" s="1" t="str">
        <f t="shared" si="219"/>
        <v/>
      </c>
      <c r="H819" s="1" t="str">
        <f t="shared" si="220"/>
        <v/>
      </c>
      <c r="I819" s="1" t="str">
        <f t="shared" si="221"/>
        <v/>
      </c>
      <c r="J819" s="1" t="str">
        <f t="shared" si="222"/>
        <v/>
      </c>
      <c r="K819" s="1" t="str">
        <f t="shared" si="223"/>
        <v/>
      </c>
      <c r="L819" s="1" t="str">
        <f ca="1">IF(COUNTBLANK($D819),"",IF(COUNTBLANK($AG819),OFFSET(ChannelSetup!$E$4,0,$D819-1),$AG819))</f>
        <v/>
      </c>
      <c r="M819" s="1" t="str">
        <f t="shared" si="224"/>
        <v/>
      </c>
      <c r="O819" s="32">
        <f t="shared" ref="O819:Z834" si="244">O818+IF($D819=O$3,IF(COUNTBLANK($E819),0,$E819/$AD$2),0)</f>
        <v>6</v>
      </c>
      <c r="P819" s="32">
        <f t="shared" si="244"/>
        <v>4</v>
      </c>
      <c r="Q819" s="32">
        <f t="shared" si="244"/>
        <v>2</v>
      </c>
      <c r="R819" s="32">
        <f t="shared" si="244"/>
        <v>2</v>
      </c>
      <c r="S819" s="32">
        <f t="shared" si="244"/>
        <v>2</v>
      </c>
      <c r="T819" s="32">
        <f t="shared" si="244"/>
        <v>2</v>
      </c>
      <c r="U819" s="32">
        <f t="shared" si="244"/>
        <v>2</v>
      </c>
      <c r="V819" s="32">
        <f t="shared" si="244"/>
        <v>4</v>
      </c>
      <c r="W819" s="32">
        <f t="shared" si="244"/>
        <v>2</v>
      </c>
      <c r="X819" s="32">
        <f t="shared" si="244"/>
        <v>2</v>
      </c>
      <c r="Y819" s="32">
        <f t="shared" si="244"/>
        <v>2</v>
      </c>
      <c r="Z819" s="32">
        <f t="shared" si="244"/>
        <v>2</v>
      </c>
      <c r="AB819" s="66"/>
      <c r="AC819" s="51"/>
      <c r="AD819" s="51"/>
      <c r="AE819" s="63"/>
      <c r="AF819" s="64"/>
      <c r="AG819" s="63"/>
      <c r="AH819" s="64"/>
      <c r="AI819" s="63"/>
      <c r="AJ819" s="64"/>
      <c r="AK819" s="62"/>
      <c r="AL819" s="62"/>
      <c r="AM819" s="51"/>
      <c r="AP819" s="39" t="str">
        <f t="shared" si="228"/>
        <v/>
      </c>
      <c r="AQ819" s="49" t="str">
        <f t="shared" si="235"/>
        <v/>
      </c>
      <c r="AR819" s="41">
        <f t="shared" ca="1" si="243"/>
        <v>256</v>
      </c>
      <c r="AS819" s="40">
        <f t="shared" ca="1" si="237"/>
        <v>1</v>
      </c>
      <c r="AT819" s="41">
        <f t="shared" ca="1" si="229"/>
        <v>0</v>
      </c>
      <c r="AU819" s="41">
        <f t="shared" ca="1" si="230"/>
        <v>0</v>
      </c>
      <c r="AV819" s="42">
        <f t="shared" ca="1" si="231"/>
        <v>1</v>
      </c>
      <c r="AW819" s="47" t="str">
        <f t="shared" si="232"/>
        <v/>
      </c>
      <c r="AX819" s="47" t="e">
        <f t="shared" si="233"/>
        <v>#VALUE!</v>
      </c>
      <c r="AY819" s="47">
        <f t="shared" ref="AY819:AY882" si="245">LEN(SUBSTITUTE($AQ819,"b",""))-LEN(SUBSTITUTE($AQ819,"#",""))</f>
        <v>0</v>
      </c>
      <c r="AZ819" s="47">
        <f t="shared" ref="AZ819:AZ882" si="246">LEN(SUBSTITUTE($AQ819,".",""))-LEN(SUBSTITUTE($AQ819,"'",""))</f>
        <v>0</v>
      </c>
      <c r="BA819" s="47" t="e">
        <f t="shared" ref="BA819:BA882" si="247">FIND("[",$AQ819)</f>
        <v>#VALUE!</v>
      </c>
      <c r="BB819" s="47" t="e">
        <f t="shared" ref="BB819:BB882" si="248">FIND("/",$AQ819)</f>
        <v>#VALUE!</v>
      </c>
      <c r="BC819" s="47" t="e">
        <f t="shared" ref="BC819:BC882" si="249">FIND("]",$AQ819)</f>
        <v>#VALUE!</v>
      </c>
      <c r="BD819" s="47" t="e">
        <f>MATCH($AW819,NoteCommaRef!$B$4:$B$10,0)</f>
        <v>#N/A</v>
      </c>
      <c r="BE819" s="47">
        <f>MATCH($BG819,NoteCommaRef!$H$4:$H$1000,0)</f>
        <v>10</v>
      </c>
      <c r="BF819" s="47">
        <f>MATCH($BH819,NoteCommaRef!$H$4:$H$1000,0)</f>
        <v>10</v>
      </c>
      <c r="BG819" s="47">
        <f t="shared" si="238"/>
        <v>1</v>
      </c>
      <c r="BH819" s="47">
        <f t="shared" si="239"/>
        <v>1</v>
      </c>
      <c r="BI819" s="48">
        <f ca="1">IF(ISNA($BD819),1,OFFSET(NoteCommaRef!$E$3,$BD819,0))</f>
        <v>1</v>
      </c>
      <c r="BJ819" s="48">
        <f t="shared" si="240"/>
        <v>1</v>
      </c>
      <c r="BK819" s="48">
        <f t="shared" si="241"/>
        <v>1</v>
      </c>
      <c r="BL819" s="48">
        <f t="shared" si="242"/>
        <v>1</v>
      </c>
      <c r="BM819" s="48">
        <f ca="1">IF(ISNA($BE819),1,OFFSET(NoteCommaRef!$K$3,$BE819,0))</f>
        <v>1</v>
      </c>
      <c r="BN819" s="48">
        <f ca="1">IF(ISNA($BF819),1,OFFSET(NoteCommaRef!$K$3,$BF819,0))</f>
        <v>1</v>
      </c>
    </row>
    <row r="820" spans="3:66" x14ac:dyDescent="0.2">
      <c r="C820" s="1" t="str">
        <f t="shared" si="225"/>
        <v/>
      </c>
      <c r="D820" s="1" t="str">
        <f t="shared" si="226"/>
        <v/>
      </c>
      <c r="E820" s="1" t="str">
        <f t="shared" si="217"/>
        <v/>
      </c>
      <c r="F820" s="32" t="str">
        <f t="shared" si="218"/>
        <v/>
      </c>
      <c r="G820" s="1" t="str">
        <f t="shared" si="219"/>
        <v/>
      </c>
      <c r="H820" s="1" t="str">
        <f t="shared" si="220"/>
        <v/>
      </c>
      <c r="I820" s="1" t="str">
        <f t="shared" si="221"/>
        <v/>
      </c>
      <c r="J820" s="1" t="str">
        <f t="shared" si="222"/>
        <v/>
      </c>
      <c r="K820" s="1" t="str">
        <f t="shared" si="223"/>
        <v/>
      </c>
      <c r="L820" s="1" t="str">
        <f ca="1">IF(COUNTBLANK($D820),"",IF(COUNTBLANK($AG820),OFFSET(ChannelSetup!$E$4,0,$D820-1),$AG820))</f>
        <v/>
      </c>
      <c r="M820" s="1" t="str">
        <f t="shared" si="224"/>
        <v/>
      </c>
      <c r="O820" s="32">
        <f t="shared" si="244"/>
        <v>6</v>
      </c>
      <c r="P820" s="32">
        <f t="shared" si="244"/>
        <v>4</v>
      </c>
      <c r="Q820" s="32">
        <f t="shared" si="244"/>
        <v>2</v>
      </c>
      <c r="R820" s="32">
        <f t="shared" si="244"/>
        <v>2</v>
      </c>
      <c r="S820" s="32">
        <f t="shared" si="244"/>
        <v>2</v>
      </c>
      <c r="T820" s="32">
        <f t="shared" si="244"/>
        <v>2</v>
      </c>
      <c r="U820" s="32">
        <f t="shared" si="244"/>
        <v>2</v>
      </c>
      <c r="V820" s="32">
        <f t="shared" si="244"/>
        <v>4</v>
      </c>
      <c r="W820" s="32">
        <f t="shared" si="244"/>
        <v>2</v>
      </c>
      <c r="X820" s="32">
        <f t="shared" si="244"/>
        <v>2</v>
      </c>
      <c r="Y820" s="32">
        <f t="shared" si="244"/>
        <v>2</v>
      </c>
      <c r="Z820" s="32">
        <f t="shared" si="244"/>
        <v>2</v>
      </c>
      <c r="AB820" s="66"/>
      <c r="AC820" s="51"/>
      <c r="AD820" s="51"/>
      <c r="AE820" s="63"/>
      <c r="AF820" s="64"/>
      <c r="AG820" s="63"/>
      <c r="AH820" s="64"/>
      <c r="AI820" s="63"/>
      <c r="AJ820" s="64"/>
      <c r="AK820" s="62"/>
      <c r="AL820" s="62"/>
      <c r="AM820" s="51"/>
      <c r="AP820" s="39" t="str">
        <f t="shared" si="228"/>
        <v/>
      </c>
      <c r="AQ820" s="49" t="str">
        <f t="shared" si="235"/>
        <v/>
      </c>
      <c r="AR820" s="41">
        <f t="shared" ca="1" si="243"/>
        <v>256</v>
      </c>
      <c r="AS820" s="40">
        <f t="shared" ca="1" si="237"/>
        <v>1</v>
      </c>
      <c r="AT820" s="41">
        <f t="shared" ca="1" si="229"/>
        <v>0</v>
      </c>
      <c r="AU820" s="41">
        <f t="shared" ca="1" si="230"/>
        <v>0</v>
      </c>
      <c r="AV820" s="42">
        <f t="shared" ca="1" si="231"/>
        <v>1</v>
      </c>
      <c r="AW820" s="47" t="str">
        <f t="shared" si="232"/>
        <v/>
      </c>
      <c r="AX820" s="47" t="e">
        <f t="shared" si="233"/>
        <v>#VALUE!</v>
      </c>
      <c r="AY820" s="47">
        <f t="shared" si="245"/>
        <v>0</v>
      </c>
      <c r="AZ820" s="47">
        <f t="shared" si="246"/>
        <v>0</v>
      </c>
      <c r="BA820" s="47" t="e">
        <f t="shared" si="247"/>
        <v>#VALUE!</v>
      </c>
      <c r="BB820" s="47" t="e">
        <f t="shared" si="248"/>
        <v>#VALUE!</v>
      </c>
      <c r="BC820" s="47" t="e">
        <f t="shared" si="249"/>
        <v>#VALUE!</v>
      </c>
      <c r="BD820" s="47" t="e">
        <f>MATCH($AW820,NoteCommaRef!$B$4:$B$10,0)</f>
        <v>#N/A</v>
      </c>
      <c r="BE820" s="47">
        <f>MATCH($BG820,NoteCommaRef!$H$4:$H$1000,0)</f>
        <v>10</v>
      </c>
      <c r="BF820" s="47">
        <f>MATCH($BH820,NoteCommaRef!$H$4:$H$1000,0)</f>
        <v>10</v>
      </c>
      <c r="BG820" s="47">
        <f t="shared" si="238"/>
        <v>1</v>
      </c>
      <c r="BH820" s="47">
        <f t="shared" si="239"/>
        <v>1</v>
      </c>
      <c r="BI820" s="48">
        <f ca="1">IF(ISNA($BD820),1,OFFSET(NoteCommaRef!$E$3,$BD820,0))</f>
        <v>1</v>
      </c>
      <c r="BJ820" s="48">
        <f t="shared" si="240"/>
        <v>1</v>
      </c>
      <c r="BK820" s="48">
        <f t="shared" si="241"/>
        <v>1</v>
      </c>
      <c r="BL820" s="48">
        <f t="shared" si="242"/>
        <v>1</v>
      </c>
      <c r="BM820" s="48">
        <f ca="1">IF(ISNA($BE820),1,OFFSET(NoteCommaRef!$K$3,$BE820,0))</f>
        <v>1</v>
      </c>
      <c r="BN820" s="48">
        <f ca="1">IF(ISNA($BF820),1,OFFSET(NoteCommaRef!$K$3,$BF820,0))</f>
        <v>1</v>
      </c>
    </row>
    <row r="821" spans="3:66" x14ac:dyDescent="0.2">
      <c r="C821" s="1" t="str">
        <f t="shared" si="225"/>
        <v/>
      </c>
      <c r="D821" s="1" t="str">
        <f t="shared" si="226"/>
        <v/>
      </c>
      <c r="E821" s="1" t="str">
        <f t="shared" ref="E821:E884" si="250">IF(COUNTBLANK($AD821),"",$AD821)</f>
        <v/>
      </c>
      <c r="F821" s="32" t="str">
        <f t="shared" ref="F821:F884" si="251">IF(OR(COUNTBLANK($AE821),$AE821="x"),"",$AR821)</f>
        <v/>
      </c>
      <c r="G821" s="1" t="str">
        <f t="shared" ref="G821:G884" si="252">IF(COUNTBLANK($AF821),"",$AF821)</f>
        <v/>
      </c>
      <c r="H821" s="1" t="str">
        <f t="shared" ref="H821:H884" si="253">IF(COUNTBLANK($AI821),"",$AI821)</f>
        <v/>
      </c>
      <c r="I821" s="1" t="str">
        <f t="shared" ref="I821:I884" si="254">IF(COUNTBLANK($D821),"",IF(COUNTBLANK($AJ821),1,$AJ821))</f>
        <v/>
      </c>
      <c r="J821" s="1" t="str">
        <f t="shared" ref="J821:J884" si="255">IF(COUNTBLANK($AK821),"",$AK821)</f>
        <v/>
      </c>
      <c r="K821" s="1" t="str">
        <f t="shared" ref="K821:K884" si="256">IF(COUNTBLANK($AL821),"",$AL821)</f>
        <v/>
      </c>
      <c r="L821" s="1" t="str">
        <f ca="1">IF(COUNTBLANK($D821),"",IF(COUNTBLANK($AG821),OFFSET(ChannelSetup!$E$4,0,$D821-1),$AG821))</f>
        <v/>
      </c>
      <c r="M821" s="1" t="str">
        <f t="shared" ref="M821:M884" si="257">IF(COUNTBLANK($AH821),"",$AH821)</f>
        <v/>
      </c>
      <c r="O821" s="32">
        <f t="shared" si="244"/>
        <v>6</v>
      </c>
      <c r="P821" s="32">
        <f t="shared" si="244"/>
        <v>4</v>
      </c>
      <c r="Q821" s="32">
        <f t="shared" si="244"/>
        <v>2</v>
      </c>
      <c r="R821" s="32">
        <f t="shared" si="244"/>
        <v>2</v>
      </c>
      <c r="S821" s="32">
        <f t="shared" si="244"/>
        <v>2</v>
      </c>
      <c r="T821" s="32">
        <f t="shared" si="244"/>
        <v>2</v>
      </c>
      <c r="U821" s="32">
        <f t="shared" si="244"/>
        <v>2</v>
      </c>
      <c r="V821" s="32">
        <f t="shared" si="244"/>
        <v>4</v>
      </c>
      <c r="W821" s="32">
        <f t="shared" si="244"/>
        <v>2</v>
      </c>
      <c r="X821" s="32">
        <f t="shared" si="244"/>
        <v>2</v>
      </c>
      <c r="Y821" s="32">
        <f t="shared" si="244"/>
        <v>2</v>
      </c>
      <c r="Z821" s="32">
        <f t="shared" si="244"/>
        <v>2</v>
      </c>
      <c r="AB821" s="66"/>
      <c r="AC821" s="51"/>
      <c r="AD821" s="51"/>
      <c r="AE821" s="63"/>
      <c r="AF821" s="64"/>
      <c r="AG821" s="63"/>
      <c r="AH821" s="64"/>
      <c r="AI821" s="63"/>
      <c r="AJ821" s="64"/>
      <c r="AK821" s="62"/>
      <c r="AL821" s="62"/>
      <c r="AM821" s="51"/>
      <c r="AP821" s="39" t="str">
        <f t="shared" si="228"/>
        <v/>
      </c>
      <c r="AQ821" s="49" t="str">
        <f t="shared" si="235"/>
        <v/>
      </c>
      <c r="AR821" s="41">
        <f t="shared" ca="1" si="243"/>
        <v>256</v>
      </c>
      <c r="AS821" s="40">
        <f t="shared" ca="1" si="237"/>
        <v>1</v>
      </c>
      <c r="AT821" s="41">
        <f t="shared" ca="1" si="229"/>
        <v>0</v>
      </c>
      <c r="AU821" s="41">
        <f t="shared" ca="1" si="230"/>
        <v>0</v>
      </c>
      <c r="AV821" s="42">
        <f t="shared" ca="1" si="231"/>
        <v>1</v>
      </c>
      <c r="AW821" s="47" t="str">
        <f t="shared" si="232"/>
        <v/>
      </c>
      <c r="AX821" s="47" t="e">
        <f t="shared" si="233"/>
        <v>#VALUE!</v>
      </c>
      <c r="AY821" s="47">
        <f t="shared" si="245"/>
        <v>0</v>
      </c>
      <c r="AZ821" s="47">
        <f t="shared" si="246"/>
        <v>0</v>
      </c>
      <c r="BA821" s="47" t="e">
        <f t="shared" si="247"/>
        <v>#VALUE!</v>
      </c>
      <c r="BB821" s="47" t="e">
        <f t="shared" si="248"/>
        <v>#VALUE!</v>
      </c>
      <c r="BC821" s="47" t="e">
        <f t="shared" si="249"/>
        <v>#VALUE!</v>
      </c>
      <c r="BD821" s="47" t="e">
        <f>MATCH($AW821,NoteCommaRef!$B$4:$B$10,0)</f>
        <v>#N/A</v>
      </c>
      <c r="BE821" s="47">
        <f>MATCH($BG821,NoteCommaRef!$H$4:$H$1000,0)</f>
        <v>10</v>
      </c>
      <c r="BF821" s="47">
        <f>MATCH($BH821,NoteCommaRef!$H$4:$H$1000,0)</f>
        <v>10</v>
      </c>
      <c r="BG821" s="47">
        <f t="shared" si="238"/>
        <v>1</v>
      </c>
      <c r="BH821" s="47">
        <f t="shared" si="239"/>
        <v>1</v>
      </c>
      <c r="BI821" s="48">
        <f ca="1">IF(ISNA($BD821),1,OFFSET(NoteCommaRef!$E$3,$BD821,0))</f>
        <v>1</v>
      </c>
      <c r="BJ821" s="48">
        <f t="shared" si="240"/>
        <v>1</v>
      </c>
      <c r="BK821" s="48">
        <f t="shared" si="241"/>
        <v>1</v>
      </c>
      <c r="BL821" s="48">
        <f t="shared" si="242"/>
        <v>1</v>
      </c>
      <c r="BM821" s="48">
        <f ca="1">IF(ISNA($BE821),1,OFFSET(NoteCommaRef!$K$3,$BE821,0))</f>
        <v>1</v>
      </c>
      <c r="BN821" s="48">
        <f ca="1">IF(ISNA($BF821),1,OFFSET(NoteCommaRef!$K$3,$BF821,0))</f>
        <v>1</v>
      </c>
    </row>
    <row r="822" spans="3:66" x14ac:dyDescent="0.2">
      <c r="C822" s="1" t="str">
        <f t="shared" si="225"/>
        <v/>
      </c>
      <c r="D822" s="1" t="str">
        <f t="shared" si="226"/>
        <v/>
      </c>
      <c r="E822" s="1" t="str">
        <f t="shared" si="250"/>
        <v/>
      </c>
      <c r="F822" s="32" t="str">
        <f t="shared" si="251"/>
        <v/>
      </c>
      <c r="G822" s="1" t="str">
        <f t="shared" si="252"/>
        <v/>
      </c>
      <c r="H822" s="1" t="str">
        <f t="shared" si="253"/>
        <v/>
      </c>
      <c r="I822" s="1" t="str">
        <f t="shared" si="254"/>
        <v/>
      </c>
      <c r="J822" s="1" t="str">
        <f t="shared" si="255"/>
        <v/>
      </c>
      <c r="K822" s="1" t="str">
        <f t="shared" si="256"/>
        <v/>
      </c>
      <c r="L822" s="1" t="str">
        <f ca="1">IF(COUNTBLANK($D822),"",IF(COUNTBLANK($AG822),OFFSET(ChannelSetup!$E$4,0,$D822-1),$AG822))</f>
        <v/>
      </c>
      <c r="M822" s="1" t="str">
        <f t="shared" si="257"/>
        <v/>
      </c>
      <c r="O822" s="32">
        <f t="shared" si="244"/>
        <v>6</v>
      </c>
      <c r="P822" s="32">
        <f t="shared" si="244"/>
        <v>4</v>
      </c>
      <c r="Q822" s="32">
        <f t="shared" si="244"/>
        <v>2</v>
      </c>
      <c r="R822" s="32">
        <f t="shared" si="244"/>
        <v>2</v>
      </c>
      <c r="S822" s="32">
        <f t="shared" si="244"/>
        <v>2</v>
      </c>
      <c r="T822" s="32">
        <f t="shared" si="244"/>
        <v>2</v>
      </c>
      <c r="U822" s="32">
        <f t="shared" si="244"/>
        <v>2</v>
      </c>
      <c r="V822" s="32">
        <f t="shared" si="244"/>
        <v>4</v>
      </c>
      <c r="W822" s="32">
        <f t="shared" si="244"/>
        <v>2</v>
      </c>
      <c r="X822" s="32">
        <f t="shared" si="244"/>
        <v>2</v>
      </c>
      <c r="Y822" s="32">
        <f t="shared" si="244"/>
        <v>2</v>
      </c>
      <c r="Z822" s="32">
        <f t="shared" si="244"/>
        <v>2</v>
      </c>
      <c r="AB822" s="66"/>
      <c r="AC822" s="51"/>
      <c r="AD822" s="51"/>
      <c r="AE822" s="63"/>
      <c r="AF822" s="64"/>
      <c r="AG822" s="63"/>
      <c r="AH822" s="64"/>
      <c r="AI822" s="63"/>
      <c r="AJ822" s="64"/>
      <c r="AK822" s="62"/>
      <c r="AL822" s="62"/>
      <c r="AM822" s="51"/>
      <c r="AP822" s="39" t="str">
        <f t="shared" si="228"/>
        <v/>
      </c>
      <c r="AQ822" s="49" t="str">
        <f t="shared" si="235"/>
        <v/>
      </c>
      <c r="AR822" s="41">
        <f t="shared" ca="1" si="243"/>
        <v>256</v>
      </c>
      <c r="AS822" s="40">
        <f t="shared" ca="1" si="237"/>
        <v>1</v>
      </c>
      <c r="AT822" s="41">
        <f t="shared" ca="1" si="229"/>
        <v>0</v>
      </c>
      <c r="AU822" s="41">
        <f t="shared" ca="1" si="230"/>
        <v>0</v>
      </c>
      <c r="AV822" s="42">
        <f t="shared" ca="1" si="231"/>
        <v>1</v>
      </c>
      <c r="AW822" s="47" t="str">
        <f t="shared" si="232"/>
        <v/>
      </c>
      <c r="AX822" s="47" t="e">
        <f t="shared" si="233"/>
        <v>#VALUE!</v>
      </c>
      <c r="AY822" s="47">
        <f t="shared" si="245"/>
        <v>0</v>
      </c>
      <c r="AZ822" s="47">
        <f t="shared" si="246"/>
        <v>0</v>
      </c>
      <c r="BA822" s="47" t="e">
        <f t="shared" si="247"/>
        <v>#VALUE!</v>
      </c>
      <c r="BB822" s="47" t="e">
        <f t="shared" si="248"/>
        <v>#VALUE!</v>
      </c>
      <c r="BC822" s="47" t="e">
        <f t="shared" si="249"/>
        <v>#VALUE!</v>
      </c>
      <c r="BD822" s="47" t="e">
        <f>MATCH($AW822,NoteCommaRef!$B$4:$B$10,0)</f>
        <v>#N/A</v>
      </c>
      <c r="BE822" s="47">
        <f>MATCH($BG822,NoteCommaRef!$H$4:$H$1000,0)</f>
        <v>10</v>
      </c>
      <c r="BF822" s="47">
        <f>MATCH($BH822,NoteCommaRef!$H$4:$H$1000,0)</f>
        <v>10</v>
      </c>
      <c r="BG822" s="47">
        <f t="shared" si="238"/>
        <v>1</v>
      </c>
      <c r="BH822" s="47">
        <f t="shared" si="239"/>
        <v>1</v>
      </c>
      <c r="BI822" s="48">
        <f ca="1">IF(ISNA($BD822),1,OFFSET(NoteCommaRef!$E$3,$BD822,0))</f>
        <v>1</v>
      </c>
      <c r="BJ822" s="48">
        <f t="shared" si="240"/>
        <v>1</v>
      </c>
      <c r="BK822" s="48">
        <f t="shared" si="241"/>
        <v>1</v>
      </c>
      <c r="BL822" s="48">
        <f t="shared" si="242"/>
        <v>1</v>
      </c>
      <c r="BM822" s="48">
        <f ca="1">IF(ISNA($BE822),1,OFFSET(NoteCommaRef!$K$3,$BE822,0))</f>
        <v>1</v>
      </c>
      <c r="BN822" s="48">
        <f ca="1">IF(ISNA($BF822),1,OFFSET(NoteCommaRef!$K$3,$BF822,0))</f>
        <v>1</v>
      </c>
    </row>
    <row r="823" spans="3:66" x14ac:dyDescent="0.2">
      <c r="C823" s="1" t="str">
        <f t="shared" si="225"/>
        <v/>
      </c>
      <c r="D823" s="1" t="str">
        <f t="shared" si="226"/>
        <v/>
      </c>
      <c r="E823" s="1" t="str">
        <f t="shared" si="250"/>
        <v/>
      </c>
      <c r="F823" s="32" t="str">
        <f t="shared" si="251"/>
        <v/>
      </c>
      <c r="G823" s="1" t="str">
        <f t="shared" si="252"/>
        <v/>
      </c>
      <c r="H823" s="1" t="str">
        <f t="shared" si="253"/>
        <v/>
      </c>
      <c r="I823" s="1" t="str">
        <f t="shared" si="254"/>
        <v/>
      </c>
      <c r="J823" s="1" t="str">
        <f t="shared" si="255"/>
        <v/>
      </c>
      <c r="K823" s="1" t="str">
        <f t="shared" si="256"/>
        <v/>
      </c>
      <c r="L823" s="1" t="str">
        <f ca="1">IF(COUNTBLANK($D823),"",IF(COUNTBLANK($AG823),OFFSET(ChannelSetup!$E$4,0,$D823-1),$AG823))</f>
        <v/>
      </c>
      <c r="M823" s="1" t="str">
        <f t="shared" si="257"/>
        <v/>
      </c>
      <c r="O823" s="32">
        <f t="shared" si="244"/>
        <v>6</v>
      </c>
      <c r="P823" s="32">
        <f t="shared" si="244"/>
        <v>4</v>
      </c>
      <c r="Q823" s="32">
        <f t="shared" si="244"/>
        <v>2</v>
      </c>
      <c r="R823" s="32">
        <f t="shared" si="244"/>
        <v>2</v>
      </c>
      <c r="S823" s="32">
        <f t="shared" si="244"/>
        <v>2</v>
      </c>
      <c r="T823" s="32">
        <f t="shared" si="244"/>
        <v>2</v>
      </c>
      <c r="U823" s="32">
        <f t="shared" si="244"/>
        <v>2</v>
      </c>
      <c r="V823" s="32">
        <f t="shared" si="244"/>
        <v>4</v>
      </c>
      <c r="W823" s="32">
        <f t="shared" si="244"/>
        <v>2</v>
      </c>
      <c r="X823" s="32">
        <f t="shared" si="244"/>
        <v>2</v>
      </c>
      <c r="Y823" s="32">
        <f t="shared" si="244"/>
        <v>2</v>
      </c>
      <c r="Z823" s="32">
        <f t="shared" si="244"/>
        <v>2</v>
      </c>
      <c r="AB823" s="66"/>
      <c r="AC823" s="51"/>
      <c r="AD823" s="51"/>
      <c r="AE823" s="63"/>
      <c r="AF823" s="64"/>
      <c r="AG823" s="63"/>
      <c r="AH823" s="64"/>
      <c r="AI823" s="63"/>
      <c r="AJ823" s="64"/>
      <c r="AK823" s="62"/>
      <c r="AL823" s="62"/>
      <c r="AM823" s="51"/>
      <c r="AP823" s="39" t="str">
        <f t="shared" si="228"/>
        <v/>
      </c>
      <c r="AQ823" s="49" t="str">
        <f t="shared" si="235"/>
        <v/>
      </c>
      <c r="AR823" s="41">
        <f t="shared" ca="1" si="243"/>
        <v>256</v>
      </c>
      <c r="AS823" s="40">
        <f t="shared" ca="1" si="237"/>
        <v>1</v>
      </c>
      <c r="AT823" s="41">
        <f t="shared" ca="1" si="229"/>
        <v>0</v>
      </c>
      <c r="AU823" s="41">
        <f t="shared" ca="1" si="230"/>
        <v>0</v>
      </c>
      <c r="AV823" s="42">
        <f t="shared" ca="1" si="231"/>
        <v>1</v>
      </c>
      <c r="AW823" s="47" t="str">
        <f t="shared" si="232"/>
        <v/>
      </c>
      <c r="AX823" s="47" t="e">
        <f t="shared" si="233"/>
        <v>#VALUE!</v>
      </c>
      <c r="AY823" s="47">
        <f t="shared" si="245"/>
        <v>0</v>
      </c>
      <c r="AZ823" s="47">
        <f t="shared" si="246"/>
        <v>0</v>
      </c>
      <c r="BA823" s="47" t="e">
        <f t="shared" si="247"/>
        <v>#VALUE!</v>
      </c>
      <c r="BB823" s="47" t="e">
        <f t="shared" si="248"/>
        <v>#VALUE!</v>
      </c>
      <c r="BC823" s="47" t="e">
        <f t="shared" si="249"/>
        <v>#VALUE!</v>
      </c>
      <c r="BD823" s="47" t="e">
        <f>MATCH($AW823,NoteCommaRef!$B$4:$B$10,0)</f>
        <v>#N/A</v>
      </c>
      <c r="BE823" s="47">
        <f>MATCH($BG823,NoteCommaRef!$H$4:$H$1000,0)</f>
        <v>10</v>
      </c>
      <c r="BF823" s="47">
        <f>MATCH($BH823,NoteCommaRef!$H$4:$H$1000,0)</f>
        <v>10</v>
      </c>
      <c r="BG823" s="47">
        <f t="shared" si="238"/>
        <v>1</v>
      </c>
      <c r="BH823" s="47">
        <f t="shared" si="239"/>
        <v>1</v>
      </c>
      <c r="BI823" s="48">
        <f ca="1">IF(ISNA($BD823),1,OFFSET(NoteCommaRef!$E$3,$BD823,0))</f>
        <v>1</v>
      </c>
      <c r="BJ823" s="48">
        <f t="shared" si="240"/>
        <v>1</v>
      </c>
      <c r="BK823" s="48">
        <f t="shared" si="241"/>
        <v>1</v>
      </c>
      <c r="BL823" s="48">
        <f t="shared" si="242"/>
        <v>1</v>
      </c>
      <c r="BM823" s="48">
        <f ca="1">IF(ISNA($BE823),1,OFFSET(NoteCommaRef!$K$3,$BE823,0))</f>
        <v>1</v>
      </c>
      <c r="BN823" s="48">
        <f ca="1">IF(ISNA($BF823),1,OFFSET(NoteCommaRef!$K$3,$BF823,0))</f>
        <v>1</v>
      </c>
    </row>
    <row r="824" spans="3:66" x14ac:dyDescent="0.2">
      <c r="C824" s="1" t="str">
        <f t="shared" si="225"/>
        <v/>
      </c>
      <c r="D824" s="1" t="str">
        <f t="shared" si="226"/>
        <v/>
      </c>
      <c r="E824" s="1" t="str">
        <f t="shared" si="250"/>
        <v/>
      </c>
      <c r="F824" s="32" t="str">
        <f t="shared" si="251"/>
        <v/>
      </c>
      <c r="G824" s="1" t="str">
        <f t="shared" si="252"/>
        <v/>
      </c>
      <c r="H824" s="1" t="str">
        <f t="shared" si="253"/>
        <v/>
      </c>
      <c r="I824" s="1" t="str">
        <f t="shared" si="254"/>
        <v/>
      </c>
      <c r="J824" s="1" t="str">
        <f t="shared" si="255"/>
        <v/>
      </c>
      <c r="K824" s="1" t="str">
        <f t="shared" si="256"/>
        <v/>
      </c>
      <c r="L824" s="1" t="str">
        <f ca="1">IF(COUNTBLANK($D824),"",IF(COUNTBLANK($AG824),OFFSET(ChannelSetup!$E$4,0,$D824-1),$AG824))</f>
        <v/>
      </c>
      <c r="M824" s="1" t="str">
        <f t="shared" si="257"/>
        <v/>
      </c>
      <c r="O824" s="32">
        <f t="shared" si="244"/>
        <v>6</v>
      </c>
      <c r="P824" s="32">
        <f t="shared" si="244"/>
        <v>4</v>
      </c>
      <c r="Q824" s="32">
        <f t="shared" si="244"/>
        <v>2</v>
      </c>
      <c r="R824" s="32">
        <f t="shared" si="244"/>
        <v>2</v>
      </c>
      <c r="S824" s="32">
        <f t="shared" si="244"/>
        <v>2</v>
      </c>
      <c r="T824" s="32">
        <f t="shared" si="244"/>
        <v>2</v>
      </c>
      <c r="U824" s="32">
        <f t="shared" si="244"/>
        <v>2</v>
      </c>
      <c r="V824" s="32">
        <f t="shared" si="244"/>
        <v>4</v>
      </c>
      <c r="W824" s="32">
        <f t="shared" si="244"/>
        <v>2</v>
      </c>
      <c r="X824" s="32">
        <f t="shared" si="244"/>
        <v>2</v>
      </c>
      <c r="Y824" s="32">
        <f t="shared" si="244"/>
        <v>2</v>
      </c>
      <c r="Z824" s="32">
        <f t="shared" si="244"/>
        <v>2</v>
      </c>
      <c r="AB824" s="66"/>
      <c r="AC824" s="51"/>
      <c r="AD824" s="51"/>
      <c r="AE824" s="63"/>
      <c r="AF824" s="64"/>
      <c r="AG824" s="63"/>
      <c r="AH824" s="64"/>
      <c r="AI824" s="63"/>
      <c r="AJ824" s="64"/>
      <c r="AK824" s="62"/>
      <c r="AL824" s="62"/>
      <c r="AM824" s="51"/>
      <c r="AP824" s="39" t="str">
        <f t="shared" si="228"/>
        <v/>
      </c>
      <c r="AQ824" s="49" t="str">
        <f t="shared" si="235"/>
        <v/>
      </c>
      <c r="AR824" s="41">
        <f t="shared" ca="1" si="243"/>
        <v>256</v>
      </c>
      <c r="AS824" s="40">
        <f t="shared" ca="1" si="237"/>
        <v>1</v>
      </c>
      <c r="AT824" s="41">
        <f t="shared" ca="1" si="229"/>
        <v>0</v>
      </c>
      <c r="AU824" s="41">
        <f t="shared" ca="1" si="230"/>
        <v>0</v>
      </c>
      <c r="AV824" s="42">
        <f t="shared" ca="1" si="231"/>
        <v>1</v>
      </c>
      <c r="AW824" s="47" t="str">
        <f t="shared" si="232"/>
        <v/>
      </c>
      <c r="AX824" s="47" t="e">
        <f t="shared" si="233"/>
        <v>#VALUE!</v>
      </c>
      <c r="AY824" s="47">
        <f t="shared" si="245"/>
        <v>0</v>
      </c>
      <c r="AZ824" s="47">
        <f t="shared" si="246"/>
        <v>0</v>
      </c>
      <c r="BA824" s="47" t="e">
        <f t="shared" si="247"/>
        <v>#VALUE!</v>
      </c>
      <c r="BB824" s="47" t="e">
        <f t="shared" si="248"/>
        <v>#VALUE!</v>
      </c>
      <c r="BC824" s="47" t="e">
        <f t="shared" si="249"/>
        <v>#VALUE!</v>
      </c>
      <c r="BD824" s="47" t="e">
        <f>MATCH($AW824,NoteCommaRef!$B$4:$B$10,0)</f>
        <v>#N/A</v>
      </c>
      <c r="BE824" s="47">
        <f>MATCH($BG824,NoteCommaRef!$H$4:$H$1000,0)</f>
        <v>10</v>
      </c>
      <c r="BF824" s="47">
        <f>MATCH($BH824,NoteCommaRef!$H$4:$H$1000,0)</f>
        <v>10</v>
      </c>
      <c r="BG824" s="47">
        <f t="shared" si="238"/>
        <v>1</v>
      </c>
      <c r="BH824" s="47">
        <f t="shared" si="239"/>
        <v>1</v>
      </c>
      <c r="BI824" s="48">
        <f ca="1">IF(ISNA($BD824),1,OFFSET(NoteCommaRef!$E$3,$BD824,0))</f>
        <v>1</v>
      </c>
      <c r="BJ824" s="48">
        <f t="shared" si="240"/>
        <v>1</v>
      </c>
      <c r="BK824" s="48">
        <f t="shared" si="241"/>
        <v>1</v>
      </c>
      <c r="BL824" s="48">
        <f t="shared" si="242"/>
        <v>1</v>
      </c>
      <c r="BM824" s="48">
        <f ca="1">IF(ISNA($BE824),1,OFFSET(NoteCommaRef!$K$3,$BE824,0))</f>
        <v>1</v>
      </c>
      <c r="BN824" s="48">
        <f ca="1">IF(ISNA($BF824),1,OFFSET(NoteCommaRef!$K$3,$BF824,0))</f>
        <v>1</v>
      </c>
    </row>
    <row r="825" spans="3:66" x14ac:dyDescent="0.2">
      <c r="C825" s="1" t="str">
        <f t="shared" si="225"/>
        <v/>
      </c>
      <c r="D825" s="1" t="str">
        <f t="shared" si="226"/>
        <v/>
      </c>
      <c r="E825" s="1" t="str">
        <f t="shared" si="250"/>
        <v/>
      </c>
      <c r="F825" s="32" t="str">
        <f t="shared" si="251"/>
        <v/>
      </c>
      <c r="G825" s="1" t="str">
        <f t="shared" si="252"/>
        <v/>
      </c>
      <c r="H825" s="1" t="str">
        <f t="shared" si="253"/>
        <v/>
      </c>
      <c r="I825" s="1" t="str">
        <f t="shared" si="254"/>
        <v/>
      </c>
      <c r="J825" s="1" t="str">
        <f t="shared" si="255"/>
        <v/>
      </c>
      <c r="K825" s="1" t="str">
        <f t="shared" si="256"/>
        <v/>
      </c>
      <c r="L825" s="1" t="str">
        <f ca="1">IF(COUNTBLANK($D825),"",IF(COUNTBLANK($AG825),OFFSET(ChannelSetup!$E$4,0,$D825-1),$AG825))</f>
        <v/>
      </c>
      <c r="M825" s="1" t="str">
        <f t="shared" si="257"/>
        <v/>
      </c>
      <c r="O825" s="32">
        <f t="shared" si="244"/>
        <v>6</v>
      </c>
      <c r="P825" s="32">
        <f t="shared" si="244"/>
        <v>4</v>
      </c>
      <c r="Q825" s="32">
        <f t="shared" si="244"/>
        <v>2</v>
      </c>
      <c r="R825" s="32">
        <f t="shared" si="244"/>
        <v>2</v>
      </c>
      <c r="S825" s="32">
        <f t="shared" si="244"/>
        <v>2</v>
      </c>
      <c r="T825" s="32">
        <f t="shared" si="244"/>
        <v>2</v>
      </c>
      <c r="U825" s="32">
        <f t="shared" si="244"/>
        <v>2</v>
      </c>
      <c r="V825" s="32">
        <f t="shared" si="244"/>
        <v>4</v>
      </c>
      <c r="W825" s="32">
        <f t="shared" si="244"/>
        <v>2</v>
      </c>
      <c r="X825" s="32">
        <f t="shared" si="244"/>
        <v>2</v>
      </c>
      <c r="Y825" s="32">
        <f t="shared" si="244"/>
        <v>2</v>
      </c>
      <c r="Z825" s="32">
        <f t="shared" si="244"/>
        <v>2</v>
      </c>
      <c r="AB825" s="66"/>
      <c r="AC825" s="51"/>
      <c r="AD825" s="51"/>
      <c r="AE825" s="63"/>
      <c r="AF825" s="64"/>
      <c r="AG825" s="63"/>
      <c r="AH825" s="64"/>
      <c r="AI825" s="63"/>
      <c r="AJ825" s="64"/>
      <c r="AK825" s="62"/>
      <c r="AL825" s="62"/>
      <c r="AM825" s="51"/>
      <c r="AP825" s="39" t="str">
        <f t="shared" si="228"/>
        <v/>
      </c>
      <c r="AQ825" s="49" t="str">
        <f t="shared" si="235"/>
        <v/>
      </c>
      <c r="AR825" s="41">
        <f t="shared" ca="1" si="243"/>
        <v>256</v>
      </c>
      <c r="AS825" s="40">
        <f t="shared" ca="1" si="237"/>
        <v>1</v>
      </c>
      <c r="AT825" s="41">
        <f t="shared" ca="1" si="229"/>
        <v>0</v>
      </c>
      <c r="AU825" s="41">
        <f t="shared" ca="1" si="230"/>
        <v>0</v>
      </c>
      <c r="AV825" s="42">
        <f t="shared" ca="1" si="231"/>
        <v>1</v>
      </c>
      <c r="AW825" s="47" t="str">
        <f t="shared" si="232"/>
        <v/>
      </c>
      <c r="AX825" s="47" t="e">
        <f t="shared" si="233"/>
        <v>#VALUE!</v>
      </c>
      <c r="AY825" s="47">
        <f t="shared" si="245"/>
        <v>0</v>
      </c>
      <c r="AZ825" s="47">
        <f t="shared" si="246"/>
        <v>0</v>
      </c>
      <c r="BA825" s="47" t="e">
        <f t="shared" si="247"/>
        <v>#VALUE!</v>
      </c>
      <c r="BB825" s="47" t="e">
        <f t="shared" si="248"/>
        <v>#VALUE!</v>
      </c>
      <c r="BC825" s="47" t="e">
        <f t="shared" si="249"/>
        <v>#VALUE!</v>
      </c>
      <c r="BD825" s="47" t="e">
        <f>MATCH($AW825,NoteCommaRef!$B$4:$B$10,0)</f>
        <v>#N/A</v>
      </c>
      <c r="BE825" s="47">
        <f>MATCH($BG825,NoteCommaRef!$H$4:$H$1000,0)</f>
        <v>10</v>
      </c>
      <c r="BF825" s="47">
        <f>MATCH($BH825,NoteCommaRef!$H$4:$H$1000,0)</f>
        <v>10</v>
      </c>
      <c r="BG825" s="47">
        <f t="shared" si="238"/>
        <v>1</v>
      </c>
      <c r="BH825" s="47">
        <f t="shared" si="239"/>
        <v>1</v>
      </c>
      <c r="BI825" s="48">
        <f ca="1">IF(ISNA($BD825),1,OFFSET(NoteCommaRef!$E$3,$BD825,0))</f>
        <v>1</v>
      </c>
      <c r="BJ825" s="48">
        <f t="shared" si="240"/>
        <v>1</v>
      </c>
      <c r="BK825" s="48">
        <f t="shared" si="241"/>
        <v>1</v>
      </c>
      <c r="BL825" s="48">
        <f t="shared" si="242"/>
        <v>1</v>
      </c>
      <c r="BM825" s="48">
        <f ca="1">IF(ISNA($BE825),1,OFFSET(NoteCommaRef!$K$3,$BE825,0))</f>
        <v>1</v>
      </c>
      <c r="BN825" s="48">
        <f ca="1">IF(ISNA($BF825),1,OFFSET(NoteCommaRef!$K$3,$BF825,0))</f>
        <v>1</v>
      </c>
    </row>
    <row r="826" spans="3:66" x14ac:dyDescent="0.2">
      <c r="C826" s="1" t="str">
        <f t="shared" si="225"/>
        <v/>
      </c>
      <c r="D826" s="1" t="str">
        <f t="shared" si="226"/>
        <v/>
      </c>
      <c r="E826" s="1" t="str">
        <f t="shared" si="250"/>
        <v/>
      </c>
      <c r="F826" s="32" t="str">
        <f t="shared" si="251"/>
        <v/>
      </c>
      <c r="G826" s="1" t="str">
        <f t="shared" si="252"/>
        <v/>
      </c>
      <c r="H826" s="1" t="str">
        <f t="shared" si="253"/>
        <v/>
      </c>
      <c r="I826" s="1" t="str">
        <f t="shared" si="254"/>
        <v/>
      </c>
      <c r="J826" s="1" t="str">
        <f t="shared" si="255"/>
        <v/>
      </c>
      <c r="K826" s="1" t="str">
        <f t="shared" si="256"/>
        <v/>
      </c>
      <c r="L826" s="1" t="str">
        <f ca="1">IF(COUNTBLANK($D826),"",IF(COUNTBLANK($AG826),OFFSET(ChannelSetup!$E$4,0,$D826-1),$AG826))</f>
        <v/>
      </c>
      <c r="M826" s="1" t="str">
        <f t="shared" si="257"/>
        <v/>
      </c>
      <c r="O826" s="32">
        <f t="shared" si="244"/>
        <v>6</v>
      </c>
      <c r="P826" s="32">
        <f t="shared" si="244"/>
        <v>4</v>
      </c>
      <c r="Q826" s="32">
        <f t="shared" si="244"/>
        <v>2</v>
      </c>
      <c r="R826" s="32">
        <f t="shared" si="244"/>
        <v>2</v>
      </c>
      <c r="S826" s="32">
        <f t="shared" si="244"/>
        <v>2</v>
      </c>
      <c r="T826" s="32">
        <f t="shared" si="244"/>
        <v>2</v>
      </c>
      <c r="U826" s="32">
        <f t="shared" si="244"/>
        <v>2</v>
      </c>
      <c r="V826" s="32">
        <f t="shared" si="244"/>
        <v>4</v>
      </c>
      <c r="W826" s="32">
        <f t="shared" si="244"/>
        <v>2</v>
      </c>
      <c r="X826" s="32">
        <f t="shared" si="244"/>
        <v>2</v>
      </c>
      <c r="Y826" s="32">
        <f t="shared" si="244"/>
        <v>2</v>
      </c>
      <c r="Z826" s="32">
        <f t="shared" si="244"/>
        <v>2</v>
      </c>
      <c r="AB826" s="66"/>
      <c r="AC826" s="51"/>
      <c r="AD826" s="51"/>
      <c r="AE826" s="63"/>
      <c r="AF826" s="64"/>
      <c r="AG826" s="63"/>
      <c r="AH826" s="64"/>
      <c r="AI826" s="63"/>
      <c r="AJ826" s="64"/>
      <c r="AK826" s="62"/>
      <c r="AL826" s="62"/>
      <c r="AM826" s="51"/>
      <c r="AP826" s="39" t="str">
        <f t="shared" si="228"/>
        <v/>
      </c>
      <c r="AQ826" s="49" t="str">
        <f t="shared" si="235"/>
        <v/>
      </c>
      <c r="AR826" s="41">
        <f t="shared" ca="1" si="243"/>
        <v>256</v>
      </c>
      <c r="AS826" s="40">
        <f t="shared" ca="1" si="237"/>
        <v>1</v>
      </c>
      <c r="AT826" s="41">
        <f t="shared" ca="1" si="229"/>
        <v>0</v>
      </c>
      <c r="AU826" s="41">
        <f t="shared" ca="1" si="230"/>
        <v>0</v>
      </c>
      <c r="AV826" s="42">
        <f t="shared" ca="1" si="231"/>
        <v>1</v>
      </c>
      <c r="AW826" s="47" t="str">
        <f t="shared" si="232"/>
        <v/>
      </c>
      <c r="AX826" s="47" t="e">
        <f t="shared" si="233"/>
        <v>#VALUE!</v>
      </c>
      <c r="AY826" s="47">
        <f t="shared" si="245"/>
        <v>0</v>
      </c>
      <c r="AZ826" s="47">
        <f t="shared" si="246"/>
        <v>0</v>
      </c>
      <c r="BA826" s="47" t="e">
        <f t="shared" si="247"/>
        <v>#VALUE!</v>
      </c>
      <c r="BB826" s="47" t="e">
        <f t="shared" si="248"/>
        <v>#VALUE!</v>
      </c>
      <c r="BC826" s="47" t="e">
        <f t="shared" si="249"/>
        <v>#VALUE!</v>
      </c>
      <c r="BD826" s="47" t="e">
        <f>MATCH($AW826,NoteCommaRef!$B$4:$B$10,0)</f>
        <v>#N/A</v>
      </c>
      <c r="BE826" s="47">
        <f>MATCH($BG826,NoteCommaRef!$H$4:$H$1000,0)</f>
        <v>10</v>
      </c>
      <c r="BF826" s="47">
        <f>MATCH($BH826,NoteCommaRef!$H$4:$H$1000,0)</f>
        <v>10</v>
      </c>
      <c r="BG826" s="47">
        <f t="shared" si="238"/>
        <v>1</v>
      </c>
      <c r="BH826" s="47">
        <f t="shared" si="239"/>
        <v>1</v>
      </c>
      <c r="BI826" s="48">
        <f ca="1">IF(ISNA($BD826),1,OFFSET(NoteCommaRef!$E$3,$BD826,0))</f>
        <v>1</v>
      </c>
      <c r="BJ826" s="48">
        <f t="shared" si="240"/>
        <v>1</v>
      </c>
      <c r="BK826" s="48">
        <f t="shared" si="241"/>
        <v>1</v>
      </c>
      <c r="BL826" s="48">
        <f t="shared" si="242"/>
        <v>1</v>
      </c>
      <c r="BM826" s="48">
        <f ca="1">IF(ISNA($BE826),1,OFFSET(NoteCommaRef!$K$3,$BE826,0))</f>
        <v>1</v>
      </c>
      <c r="BN826" s="48">
        <f ca="1">IF(ISNA($BF826),1,OFFSET(NoteCommaRef!$K$3,$BF826,0))</f>
        <v>1</v>
      </c>
    </row>
    <row r="827" spans="3:66" x14ac:dyDescent="0.2">
      <c r="C827" s="1" t="str">
        <f t="shared" si="225"/>
        <v/>
      </c>
      <c r="D827" s="1" t="str">
        <f t="shared" si="226"/>
        <v/>
      </c>
      <c r="E827" s="1" t="str">
        <f t="shared" si="250"/>
        <v/>
      </c>
      <c r="F827" s="32" t="str">
        <f t="shared" si="251"/>
        <v/>
      </c>
      <c r="G827" s="1" t="str">
        <f t="shared" si="252"/>
        <v/>
      </c>
      <c r="H827" s="1" t="str">
        <f t="shared" si="253"/>
        <v/>
      </c>
      <c r="I827" s="1" t="str">
        <f t="shared" si="254"/>
        <v/>
      </c>
      <c r="J827" s="1" t="str">
        <f t="shared" si="255"/>
        <v/>
      </c>
      <c r="K827" s="1" t="str">
        <f t="shared" si="256"/>
        <v/>
      </c>
      <c r="L827" s="1" t="str">
        <f ca="1">IF(COUNTBLANK($D827),"",IF(COUNTBLANK($AG827),OFFSET(ChannelSetup!$E$4,0,$D827-1),$AG827))</f>
        <v/>
      </c>
      <c r="M827" s="1" t="str">
        <f t="shared" si="257"/>
        <v/>
      </c>
      <c r="O827" s="32">
        <f t="shared" si="244"/>
        <v>6</v>
      </c>
      <c r="P827" s="32">
        <f t="shared" si="244"/>
        <v>4</v>
      </c>
      <c r="Q827" s="32">
        <f t="shared" si="244"/>
        <v>2</v>
      </c>
      <c r="R827" s="32">
        <f t="shared" si="244"/>
        <v>2</v>
      </c>
      <c r="S827" s="32">
        <f t="shared" si="244"/>
        <v>2</v>
      </c>
      <c r="T827" s="32">
        <f t="shared" si="244"/>
        <v>2</v>
      </c>
      <c r="U827" s="32">
        <f t="shared" si="244"/>
        <v>2</v>
      </c>
      <c r="V827" s="32">
        <f t="shared" si="244"/>
        <v>4</v>
      </c>
      <c r="W827" s="32">
        <f t="shared" si="244"/>
        <v>2</v>
      </c>
      <c r="X827" s="32">
        <f t="shared" si="244"/>
        <v>2</v>
      </c>
      <c r="Y827" s="32">
        <f t="shared" si="244"/>
        <v>2</v>
      </c>
      <c r="Z827" s="32">
        <f t="shared" si="244"/>
        <v>2</v>
      </c>
      <c r="AB827" s="66"/>
      <c r="AC827" s="51"/>
      <c r="AD827" s="51"/>
      <c r="AE827" s="63"/>
      <c r="AF827" s="64"/>
      <c r="AG827" s="63"/>
      <c r="AH827" s="64"/>
      <c r="AI827" s="63"/>
      <c r="AJ827" s="64"/>
      <c r="AK827" s="62"/>
      <c r="AL827" s="62"/>
      <c r="AM827" s="51"/>
      <c r="AP827" s="39" t="str">
        <f t="shared" si="228"/>
        <v/>
      </c>
      <c r="AQ827" s="49" t="str">
        <f t="shared" si="235"/>
        <v/>
      </c>
      <c r="AR827" s="41">
        <f t="shared" ca="1" si="243"/>
        <v>256</v>
      </c>
      <c r="AS827" s="40">
        <f t="shared" ca="1" si="237"/>
        <v>1</v>
      </c>
      <c r="AT827" s="41">
        <f t="shared" ca="1" si="229"/>
        <v>0</v>
      </c>
      <c r="AU827" s="41">
        <f t="shared" ca="1" si="230"/>
        <v>0</v>
      </c>
      <c r="AV827" s="42">
        <f t="shared" ca="1" si="231"/>
        <v>1</v>
      </c>
      <c r="AW827" s="47" t="str">
        <f t="shared" si="232"/>
        <v/>
      </c>
      <c r="AX827" s="47" t="e">
        <f t="shared" si="233"/>
        <v>#VALUE!</v>
      </c>
      <c r="AY827" s="47">
        <f t="shared" si="245"/>
        <v>0</v>
      </c>
      <c r="AZ827" s="47">
        <f t="shared" si="246"/>
        <v>0</v>
      </c>
      <c r="BA827" s="47" t="e">
        <f t="shared" si="247"/>
        <v>#VALUE!</v>
      </c>
      <c r="BB827" s="47" t="e">
        <f t="shared" si="248"/>
        <v>#VALUE!</v>
      </c>
      <c r="BC827" s="47" t="e">
        <f t="shared" si="249"/>
        <v>#VALUE!</v>
      </c>
      <c r="BD827" s="47" t="e">
        <f>MATCH($AW827,NoteCommaRef!$B$4:$B$10,0)</f>
        <v>#N/A</v>
      </c>
      <c r="BE827" s="47">
        <f>MATCH($BG827,NoteCommaRef!$H$4:$H$1000,0)</f>
        <v>10</v>
      </c>
      <c r="BF827" s="47">
        <f>MATCH($BH827,NoteCommaRef!$H$4:$H$1000,0)</f>
        <v>10</v>
      </c>
      <c r="BG827" s="47">
        <f t="shared" si="238"/>
        <v>1</v>
      </c>
      <c r="BH827" s="47">
        <f t="shared" si="239"/>
        <v>1</v>
      </c>
      <c r="BI827" s="48">
        <f ca="1">IF(ISNA($BD827),1,OFFSET(NoteCommaRef!$E$3,$BD827,0))</f>
        <v>1</v>
      </c>
      <c r="BJ827" s="48">
        <f t="shared" si="240"/>
        <v>1</v>
      </c>
      <c r="BK827" s="48">
        <f t="shared" si="241"/>
        <v>1</v>
      </c>
      <c r="BL827" s="48">
        <f t="shared" si="242"/>
        <v>1</v>
      </c>
      <c r="BM827" s="48">
        <f ca="1">IF(ISNA($BE827),1,OFFSET(NoteCommaRef!$K$3,$BE827,0))</f>
        <v>1</v>
      </c>
      <c r="BN827" s="48">
        <f ca="1">IF(ISNA($BF827),1,OFFSET(NoteCommaRef!$K$3,$BF827,0))</f>
        <v>1</v>
      </c>
    </row>
    <row r="828" spans="3:66" x14ac:dyDescent="0.2">
      <c r="C828" s="1" t="str">
        <f t="shared" si="225"/>
        <v/>
      </c>
      <c r="D828" s="1" t="str">
        <f t="shared" si="226"/>
        <v/>
      </c>
      <c r="E828" s="1" t="str">
        <f t="shared" si="250"/>
        <v/>
      </c>
      <c r="F828" s="32" t="str">
        <f t="shared" si="251"/>
        <v/>
      </c>
      <c r="G828" s="1" t="str">
        <f t="shared" si="252"/>
        <v/>
      </c>
      <c r="H828" s="1" t="str">
        <f t="shared" si="253"/>
        <v/>
      </c>
      <c r="I828" s="1" t="str">
        <f t="shared" si="254"/>
        <v/>
      </c>
      <c r="J828" s="1" t="str">
        <f t="shared" si="255"/>
        <v/>
      </c>
      <c r="K828" s="1" t="str">
        <f t="shared" si="256"/>
        <v/>
      </c>
      <c r="L828" s="1" t="str">
        <f ca="1">IF(COUNTBLANK($D828),"",IF(COUNTBLANK($AG828),OFFSET(ChannelSetup!$E$4,0,$D828-1),$AG828))</f>
        <v/>
      </c>
      <c r="M828" s="1" t="str">
        <f t="shared" si="257"/>
        <v/>
      </c>
      <c r="O828" s="32">
        <f t="shared" si="244"/>
        <v>6</v>
      </c>
      <c r="P828" s="32">
        <f t="shared" si="244"/>
        <v>4</v>
      </c>
      <c r="Q828" s="32">
        <f t="shared" si="244"/>
        <v>2</v>
      </c>
      <c r="R828" s="32">
        <f t="shared" si="244"/>
        <v>2</v>
      </c>
      <c r="S828" s="32">
        <f t="shared" si="244"/>
        <v>2</v>
      </c>
      <c r="T828" s="32">
        <f t="shared" si="244"/>
        <v>2</v>
      </c>
      <c r="U828" s="32">
        <f t="shared" si="244"/>
        <v>2</v>
      </c>
      <c r="V828" s="32">
        <f t="shared" si="244"/>
        <v>4</v>
      </c>
      <c r="W828" s="32">
        <f t="shared" si="244"/>
        <v>2</v>
      </c>
      <c r="X828" s="32">
        <f t="shared" si="244"/>
        <v>2</v>
      </c>
      <c r="Y828" s="32">
        <f t="shared" si="244"/>
        <v>2</v>
      </c>
      <c r="Z828" s="32">
        <f t="shared" si="244"/>
        <v>2</v>
      </c>
      <c r="AB828" s="66"/>
      <c r="AC828" s="51"/>
      <c r="AD828" s="51"/>
      <c r="AE828" s="63"/>
      <c r="AF828" s="64"/>
      <c r="AG828" s="63"/>
      <c r="AH828" s="64"/>
      <c r="AI828" s="63"/>
      <c r="AJ828" s="64"/>
      <c r="AK828" s="62"/>
      <c r="AL828" s="62"/>
      <c r="AM828" s="51"/>
      <c r="AP828" s="39" t="str">
        <f t="shared" si="228"/>
        <v/>
      </c>
      <c r="AQ828" s="49" t="str">
        <f t="shared" si="235"/>
        <v/>
      </c>
      <c r="AR828" s="41">
        <f t="shared" ca="1" si="243"/>
        <v>256</v>
      </c>
      <c r="AS828" s="40">
        <f t="shared" ca="1" si="237"/>
        <v>1</v>
      </c>
      <c r="AT828" s="41">
        <f t="shared" ca="1" si="229"/>
        <v>0</v>
      </c>
      <c r="AU828" s="41">
        <f t="shared" ca="1" si="230"/>
        <v>0</v>
      </c>
      <c r="AV828" s="42">
        <f t="shared" ca="1" si="231"/>
        <v>1</v>
      </c>
      <c r="AW828" s="47" t="str">
        <f t="shared" si="232"/>
        <v/>
      </c>
      <c r="AX828" s="47" t="e">
        <f t="shared" si="233"/>
        <v>#VALUE!</v>
      </c>
      <c r="AY828" s="47">
        <f t="shared" si="245"/>
        <v>0</v>
      </c>
      <c r="AZ828" s="47">
        <f t="shared" si="246"/>
        <v>0</v>
      </c>
      <c r="BA828" s="47" t="e">
        <f t="shared" si="247"/>
        <v>#VALUE!</v>
      </c>
      <c r="BB828" s="47" t="e">
        <f t="shared" si="248"/>
        <v>#VALUE!</v>
      </c>
      <c r="BC828" s="47" t="e">
        <f t="shared" si="249"/>
        <v>#VALUE!</v>
      </c>
      <c r="BD828" s="47" t="e">
        <f>MATCH($AW828,NoteCommaRef!$B$4:$B$10,0)</f>
        <v>#N/A</v>
      </c>
      <c r="BE828" s="47">
        <f>MATCH($BG828,NoteCommaRef!$H$4:$H$1000,0)</f>
        <v>10</v>
      </c>
      <c r="BF828" s="47">
        <f>MATCH($BH828,NoteCommaRef!$H$4:$H$1000,0)</f>
        <v>10</v>
      </c>
      <c r="BG828" s="47">
        <f t="shared" si="238"/>
        <v>1</v>
      </c>
      <c r="BH828" s="47">
        <f t="shared" si="239"/>
        <v>1</v>
      </c>
      <c r="BI828" s="48">
        <f ca="1">IF(ISNA($BD828),1,OFFSET(NoteCommaRef!$E$3,$BD828,0))</f>
        <v>1</v>
      </c>
      <c r="BJ828" s="48">
        <f t="shared" si="240"/>
        <v>1</v>
      </c>
      <c r="BK828" s="48">
        <f t="shared" si="241"/>
        <v>1</v>
      </c>
      <c r="BL828" s="48">
        <f t="shared" si="242"/>
        <v>1</v>
      </c>
      <c r="BM828" s="48">
        <f ca="1">IF(ISNA($BE828),1,OFFSET(NoteCommaRef!$K$3,$BE828,0))</f>
        <v>1</v>
      </c>
      <c r="BN828" s="48">
        <f ca="1">IF(ISNA($BF828),1,OFFSET(NoteCommaRef!$K$3,$BF828,0))</f>
        <v>1</v>
      </c>
    </row>
    <row r="829" spans="3:66" x14ac:dyDescent="0.2">
      <c r="C829" s="1" t="str">
        <f t="shared" si="225"/>
        <v/>
      </c>
      <c r="D829" s="1" t="str">
        <f t="shared" si="226"/>
        <v/>
      </c>
      <c r="E829" s="1" t="str">
        <f t="shared" si="250"/>
        <v/>
      </c>
      <c r="F829" s="32" t="str">
        <f t="shared" si="251"/>
        <v/>
      </c>
      <c r="G829" s="1" t="str">
        <f t="shared" si="252"/>
        <v/>
      </c>
      <c r="H829" s="1" t="str">
        <f t="shared" si="253"/>
        <v/>
      </c>
      <c r="I829" s="1" t="str">
        <f t="shared" si="254"/>
        <v/>
      </c>
      <c r="J829" s="1" t="str">
        <f t="shared" si="255"/>
        <v/>
      </c>
      <c r="K829" s="1" t="str">
        <f t="shared" si="256"/>
        <v/>
      </c>
      <c r="L829" s="1" t="str">
        <f ca="1">IF(COUNTBLANK($D829),"",IF(COUNTBLANK($AG829),OFFSET(ChannelSetup!$E$4,0,$D829-1),$AG829))</f>
        <v/>
      </c>
      <c r="M829" s="1" t="str">
        <f t="shared" si="257"/>
        <v/>
      </c>
      <c r="O829" s="32">
        <f t="shared" si="244"/>
        <v>6</v>
      </c>
      <c r="P829" s="32">
        <f t="shared" si="244"/>
        <v>4</v>
      </c>
      <c r="Q829" s="32">
        <f t="shared" si="244"/>
        <v>2</v>
      </c>
      <c r="R829" s="32">
        <f t="shared" si="244"/>
        <v>2</v>
      </c>
      <c r="S829" s="32">
        <f t="shared" si="244"/>
        <v>2</v>
      </c>
      <c r="T829" s="32">
        <f t="shared" si="244"/>
        <v>2</v>
      </c>
      <c r="U829" s="32">
        <f t="shared" si="244"/>
        <v>2</v>
      </c>
      <c r="V829" s="32">
        <f t="shared" si="244"/>
        <v>4</v>
      </c>
      <c r="W829" s="32">
        <f t="shared" si="244"/>
        <v>2</v>
      </c>
      <c r="X829" s="32">
        <f t="shared" si="244"/>
        <v>2</v>
      </c>
      <c r="Y829" s="32">
        <f t="shared" si="244"/>
        <v>2</v>
      </c>
      <c r="Z829" s="32">
        <f t="shared" si="244"/>
        <v>2</v>
      </c>
      <c r="AB829" s="66"/>
      <c r="AC829" s="51"/>
      <c r="AD829" s="51"/>
      <c r="AE829" s="63"/>
      <c r="AF829" s="64"/>
      <c r="AG829" s="63"/>
      <c r="AH829" s="64"/>
      <c r="AI829" s="63"/>
      <c r="AJ829" s="64"/>
      <c r="AK829" s="62"/>
      <c r="AL829" s="62"/>
      <c r="AM829" s="51"/>
      <c r="AP829" s="39" t="str">
        <f t="shared" si="228"/>
        <v/>
      </c>
      <c r="AQ829" s="49" t="str">
        <f t="shared" si="235"/>
        <v/>
      </c>
      <c r="AR829" s="41">
        <f t="shared" ca="1" si="243"/>
        <v>256</v>
      </c>
      <c r="AS829" s="40">
        <f t="shared" ca="1" si="237"/>
        <v>1</v>
      </c>
      <c r="AT829" s="41">
        <f t="shared" ca="1" si="229"/>
        <v>0</v>
      </c>
      <c r="AU829" s="41">
        <f t="shared" ca="1" si="230"/>
        <v>0</v>
      </c>
      <c r="AV829" s="42">
        <f t="shared" ca="1" si="231"/>
        <v>1</v>
      </c>
      <c r="AW829" s="47" t="str">
        <f t="shared" si="232"/>
        <v/>
      </c>
      <c r="AX829" s="47" t="e">
        <f t="shared" si="233"/>
        <v>#VALUE!</v>
      </c>
      <c r="AY829" s="47">
        <f t="shared" si="245"/>
        <v>0</v>
      </c>
      <c r="AZ829" s="47">
        <f t="shared" si="246"/>
        <v>0</v>
      </c>
      <c r="BA829" s="47" t="e">
        <f t="shared" si="247"/>
        <v>#VALUE!</v>
      </c>
      <c r="BB829" s="47" t="e">
        <f t="shared" si="248"/>
        <v>#VALUE!</v>
      </c>
      <c r="BC829" s="47" t="e">
        <f t="shared" si="249"/>
        <v>#VALUE!</v>
      </c>
      <c r="BD829" s="47" t="e">
        <f>MATCH($AW829,NoteCommaRef!$B$4:$B$10,0)</f>
        <v>#N/A</v>
      </c>
      <c r="BE829" s="47">
        <f>MATCH($BG829,NoteCommaRef!$H$4:$H$1000,0)</f>
        <v>10</v>
      </c>
      <c r="BF829" s="47">
        <f>MATCH($BH829,NoteCommaRef!$H$4:$H$1000,0)</f>
        <v>10</v>
      </c>
      <c r="BG829" s="47">
        <f t="shared" si="238"/>
        <v>1</v>
      </c>
      <c r="BH829" s="47">
        <f t="shared" si="239"/>
        <v>1</v>
      </c>
      <c r="BI829" s="48">
        <f ca="1">IF(ISNA($BD829),1,OFFSET(NoteCommaRef!$E$3,$BD829,0))</f>
        <v>1</v>
      </c>
      <c r="BJ829" s="48">
        <f t="shared" si="240"/>
        <v>1</v>
      </c>
      <c r="BK829" s="48">
        <f t="shared" si="241"/>
        <v>1</v>
      </c>
      <c r="BL829" s="48">
        <f t="shared" si="242"/>
        <v>1</v>
      </c>
      <c r="BM829" s="48">
        <f ca="1">IF(ISNA($BE829),1,OFFSET(NoteCommaRef!$K$3,$BE829,0))</f>
        <v>1</v>
      </c>
      <c r="BN829" s="48">
        <f ca="1">IF(ISNA($BF829),1,OFFSET(NoteCommaRef!$K$3,$BF829,0))</f>
        <v>1</v>
      </c>
    </row>
    <row r="830" spans="3:66" x14ac:dyDescent="0.2">
      <c r="C830" s="1" t="str">
        <f t="shared" si="225"/>
        <v/>
      </c>
      <c r="D830" s="1" t="str">
        <f t="shared" si="226"/>
        <v/>
      </c>
      <c r="E830" s="1" t="str">
        <f t="shared" si="250"/>
        <v/>
      </c>
      <c r="F830" s="32" t="str">
        <f t="shared" si="251"/>
        <v/>
      </c>
      <c r="G830" s="1" t="str">
        <f t="shared" si="252"/>
        <v/>
      </c>
      <c r="H830" s="1" t="str">
        <f t="shared" si="253"/>
        <v/>
      </c>
      <c r="I830" s="1" t="str">
        <f t="shared" si="254"/>
        <v/>
      </c>
      <c r="J830" s="1" t="str">
        <f t="shared" si="255"/>
        <v/>
      </c>
      <c r="K830" s="1" t="str">
        <f t="shared" si="256"/>
        <v/>
      </c>
      <c r="L830" s="1" t="str">
        <f ca="1">IF(COUNTBLANK($D830),"",IF(COUNTBLANK($AG830),OFFSET(ChannelSetup!$E$4,0,$D830-1),$AG830))</f>
        <v/>
      </c>
      <c r="M830" s="1" t="str">
        <f t="shared" si="257"/>
        <v/>
      </c>
      <c r="O830" s="32">
        <f t="shared" si="244"/>
        <v>6</v>
      </c>
      <c r="P830" s="32">
        <f t="shared" si="244"/>
        <v>4</v>
      </c>
      <c r="Q830" s="32">
        <f t="shared" si="244"/>
        <v>2</v>
      </c>
      <c r="R830" s="32">
        <f t="shared" si="244"/>
        <v>2</v>
      </c>
      <c r="S830" s="32">
        <f t="shared" si="244"/>
        <v>2</v>
      </c>
      <c r="T830" s="32">
        <f t="shared" si="244"/>
        <v>2</v>
      </c>
      <c r="U830" s="32">
        <f t="shared" si="244"/>
        <v>2</v>
      </c>
      <c r="V830" s="32">
        <f t="shared" si="244"/>
        <v>4</v>
      </c>
      <c r="W830" s="32">
        <f t="shared" si="244"/>
        <v>2</v>
      </c>
      <c r="X830" s="32">
        <f t="shared" si="244"/>
        <v>2</v>
      </c>
      <c r="Y830" s="32">
        <f t="shared" si="244"/>
        <v>2</v>
      </c>
      <c r="Z830" s="32">
        <f t="shared" si="244"/>
        <v>2</v>
      </c>
      <c r="AB830" s="66"/>
      <c r="AC830" s="51"/>
      <c r="AD830" s="51"/>
      <c r="AE830" s="63"/>
      <c r="AF830" s="64"/>
      <c r="AG830" s="63"/>
      <c r="AH830" s="64"/>
      <c r="AI830" s="63"/>
      <c r="AJ830" s="64"/>
      <c r="AK830" s="62"/>
      <c r="AL830" s="62"/>
      <c r="AM830" s="51"/>
      <c r="AP830" s="39" t="str">
        <f t="shared" si="228"/>
        <v/>
      </c>
      <c r="AQ830" s="49" t="str">
        <f t="shared" si="235"/>
        <v/>
      </c>
      <c r="AR830" s="41">
        <f t="shared" ca="1" si="243"/>
        <v>256</v>
      </c>
      <c r="AS830" s="40">
        <f t="shared" ca="1" si="237"/>
        <v>1</v>
      </c>
      <c r="AT830" s="41">
        <f t="shared" ca="1" si="229"/>
        <v>0</v>
      </c>
      <c r="AU830" s="41">
        <f t="shared" ca="1" si="230"/>
        <v>0</v>
      </c>
      <c r="AV830" s="42">
        <f t="shared" ca="1" si="231"/>
        <v>1</v>
      </c>
      <c r="AW830" s="47" t="str">
        <f t="shared" si="232"/>
        <v/>
      </c>
      <c r="AX830" s="47" t="e">
        <f t="shared" si="233"/>
        <v>#VALUE!</v>
      </c>
      <c r="AY830" s="47">
        <f t="shared" si="245"/>
        <v>0</v>
      </c>
      <c r="AZ830" s="47">
        <f t="shared" si="246"/>
        <v>0</v>
      </c>
      <c r="BA830" s="47" t="e">
        <f t="shared" si="247"/>
        <v>#VALUE!</v>
      </c>
      <c r="BB830" s="47" t="e">
        <f t="shared" si="248"/>
        <v>#VALUE!</v>
      </c>
      <c r="BC830" s="47" t="e">
        <f t="shared" si="249"/>
        <v>#VALUE!</v>
      </c>
      <c r="BD830" s="47" t="e">
        <f>MATCH($AW830,NoteCommaRef!$B$4:$B$10,0)</f>
        <v>#N/A</v>
      </c>
      <c r="BE830" s="47">
        <f>MATCH($BG830,NoteCommaRef!$H$4:$H$1000,0)</f>
        <v>10</v>
      </c>
      <c r="BF830" s="47">
        <f>MATCH($BH830,NoteCommaRef!$H$4:$H$1000,0)</f>
        <v>10</v>
      </c>
      <c r="BG830" s="47">
        <f t="shared" si="238"/>
        <v>1</v>
      </c>
      <c r="BH830" s="47">
        <f t="shared" si="239"/>
        <v>1</v>
      </c>
      <c r="BI830" s="48">
        <f ca="1">IF(ISNA($BD830),1,OFFSET(NoteCommaRef!$E$3,$BD830,0))</f>
        <v>1</v>
      </c>
      <c r="BJ830" s="48">
        <f t="shared" si="240"/>
        <v>1</v>
      </c>
      <c r="BK830" s="48">
        <f t="shared" si="241"/>
        <v>1</v>
      </c>
      <c r="BL830" s="48">
        <f t="shared" si="242"/>
        <v>1</v>
      </c>
      <c r="BM830" s="48">
        <f ca="1">IF(ISNA($BE830),1,OFFSET(NoteCommaRef!$K$3,$BE830,0))</f>
        <v>1</v>
      </c>
      <c r="BN830" s="48">
        <f ca="1">IF(ISNA($BF830),1,OFFSET(NoteCommaRef!$K$3,$BF830,0))</f>
        <v>1</v>
      </c>
    </row>
    <row r="831" spans="3:66" x14ac:dyDescent="0.2">
      <c r="C831" s="1" t="str">
        <f t="shared" ref="C831:C894" si="258">IF(COUNTBLANK($AM831),"",$AM831)</f>
        <v/>
      </c>
      <c r="D831" s="1" t="str">
        <f t="shared" ref="D831:D894" si="259">IF(COUNTBLANK($AC831),"",$AC831)</f>
        <v/>
      </c>
      <c r="E831" s="1" t="str">
        <f t="shared" si="250"/>
        <v/>
      </c>
      <c r="F831" s="32" t="str">
        <f t="shared" si="251"/>
        <v/>
      </c>
      <c r="G831" s="1" t="str">
        <f t="shared" si="252"/>
        <v/>
      </c>
      <c r="H831" s="1" t="str">
        <f t="shared" si="253"/>
        <v/>
      </c>
      <c r="I831" s="1" t="str">
        <f t="shared" si="254"/>
        <v/>
      </c>
      <c r="J831" s="1" t="str">
        <f t="shared" si="255"/>
        <v/>
      </c>
      <c r="K831" s="1" t="str">
        <f t="shared" si="256"/>
        <v/>
      </c>
      <c r="L831" s="1" t="str">
        <f ca="1">IF(COUNTBLANK($D831),"",IF(COUNTBLANK($AG831),OFFSET(ChannelSetup!$E$4,0,$D831-1),$AG831))</f>
        <v/>
      </c>
      <c r="M831" s="1" t="str">
        <f t="shared" si="257"/>
        <v/>
      </c>
      <c r="O831" s="32">
        <f t="shared" si="244"/>
        <v>6</v>
      </c>
      <c r="P831" s="32">
        <f t="shared" si="244"/>
        <v>4</v>
      </c>
      <c r="Q831" s="32">
        <f t="shared" si="244"/>
        <v>2</v>
      </c>
      <c r="R831" s="32">
        <f t="shared" si="244"/>
        <v>2</v>
      </c>
      <c r="S831" s="32">
        <f t="shared" si="244"/>
        <v>2</v>
      </c>
      <c r="T831" s="32">
        <f t="shared" si="244"/>
        <v>2</v>
      </c>
      <c r="U831" s="32">
        <f t="shared" si="244"/>
        <v>2</v>
      </c>
      <c r="V831" s="32">
        <f t="shared" si="244"/>
        <v>4</v>
      </c>
      <c r="W831" s="32">
        <f t="shared" si="244"/>
        <v>2</v>
      </c>
      <c r="X831" s="32">
        <f t="shared" si="244"/>
        <v>2</v>
      </c>
      <c r="Y831" s="32">
        <f t="shared" si="244"/>
        <v>2</v>
      </c>
      <c r="Z831" s="32">
        <f t="shared" si="244"/>
        <v>2</v>
      </c>
      <c r="AB831" s="66"/>
      <c r="AC831" s="51"/>
      <c r="AD831" s="51"/>
      <c r="AE831" s="63"/>
      <c r="AF831" s="64"/>
      <c r="AG831" s="63"/>
      <c r="AH831" s="64"/>
      <c r="AI831" s="63"/>
      <c r="AJ831" s="64"/>
      <c r="AK831" s="62"/>
      <c r="AL831" s="62"/>
      <c r="AM831" s="51"/>
      <c r="AP831" s="39" t="str">
        <f t="shared" si="228"/>
        <v/>
      </c>
      <c r="AQ831" s="49" t="str">
        <f t="shared" si="235"/>
        <v/>
      </c>
      <c r="AR831" s="41">
        <f t="shared" ca="1" si="243"/>
        <v>256</v>
      </c>
      <c r="AS831" s="40">
        <f t="shared" ca="1" si="237"/>
        <v>1</v>
      </c>
      <c r="AT831" s="41">
        <f t="shared" ca="1" si="229"/>
        <v>0</v>
      </c>
      <c r="AU831" s="41">
        <f t="shared" ca="1" si="230"/>
        <v>0</v>
      </c>
      <c r="AV831" s="42">
        <f t="shared" ca="1" si="231"/>
        <v>1</v>
      </c>
      <c r="AW831" s="47" t="str">
        <f t="shared" si="232"/>
        <v/>
      </c>
      <c r="AX831" s="47" t="e">
        <f t="shared" si="233"/>
        <v>#VALUE!</v>
      </c>
      <c r="AY831" s="47">
        <f t="shared" si="245"/>
        <v>0</v>
      </c>
      <c r="AZ831" s="47">
        <f t="shared" si="246"/>
        <v>0</v>
      </c>
      <c r="BA831" s="47" t="e">
        <f t="shared" si="247"/>
        <v>#VALUE!</v>
      </c>
      <c r="BB831" s="47" t="e">
        <f t="shared" si="248"/>
        <v>#VALUE!</v>
      </c>
      <c r="BC831" s="47" t="e">
        <f t="shared" si="249"/>
        <v>#VALUE!</v>
      </c>
      <c r="BD831" s="47" t="e">
        <f>MATCH($AW831,NoteCommaRef!$B$4:$B$10,0)</f>
        <v>#N/A</v>
      </c>
      <c r="BE831" s="47">
        <f>MATCH($BG831,NoteCommaRef!$H$4:$H$1000,0)</f>
        <v>10</v>
      </c>
      <c r="BF831" s="47">
        <f>MATCH($BH831,NoteCommaRef!$H$4:$H$1000,0)</f>
        <v>10</v>
      </c>
      <c r="BG831" s="47">
        <f t="shared" si="238"/>
        <v>1</v>
      </c>
      <c r="BH831" s="47">
        <f t="shared" si="239"/>
        <v>1</v>
      </c>
      <c r="BI831" s="48">
        <f ca="1">IF(ISNA($BD831),1,OFFSET(NoteCommaRef!$E$3,$BD831,0))</f>
        <v>1</v>
      </c>
      <c r="BJ831" s="48">
        <f t="shared" si="240"/>
        <v>1</v>
      </c>
      <c r="BK831" s="48">
        <f t="shared" si="241"/>
        <v>1</v>
      </c>
      <c r="BL831" s="48">
        <f t="shared" si="242"/>
        <v>1</v>
      </c>
      <c r="BM831" s="48">
        <f ca="1">IF(ISNA($BE831),1,OFFSET(NoteCommaRef!$K$3,$BE831,0))</f>
        <v>1</v>
      </c>
      <c r="BN831" s="48">
        <f ca="1">IF(ISNA($BF831),1,OFFSET(NoteCommaRef!$K$3,$BF831,0))</f>
        <v>1</v>
      </c>
    </row>
    <row r="832" spans="3:66" x14ac:dyDescent="0.2">
      <c r="C832" s="1" t="str">
        <f t="shared" si="258"/>
        <v/>
      </c>
      <c r="D832" s="1" t="str">
        <f t="shared" si="259"/>
        <v/>
      </c>
      <c r="E832" s="1" t="str">
        <f t="shared" si="250"/>
        <v/>
      </c>
      <c r="F832" s="32" t="str">
        <f t="shared" si="251"/>
        <v/>
      </c>
      <c r="G832" s="1" t="str">
        <f t="shared" si="252"/>
        <v/>
      </c>
      <c r="H832" s="1" t="str">
        <f t="shared" si="253"/>
        <v/>
      </c>
      <c r="I832" s="1" t="str">
        <f t="shared" si="254"/>
        <v/>
      </c>
      <c r="J832" s="1" t="str">
        <f t="shared" si="255"/>
        <v/>
      </c>
      <c r="K832" s="1" t="str">
        <f t="shared" si="256"/>
        <v/>
      </c>
      <c r="L832" s="1" t="str">
        <f ca="1">IF(COUNTBLANK($D832),"",IF(COUNTBLANK($AG832),OFFSET(ChannelSetup!$E$4,0,$D832-1),$AG832))</f>
        <v/>
      </c>
      <c r="M832" s="1" t="str">
        <f t="shared" si="257"/>
        <v/>
      </c>
      <c r="O832" s="32">
        <f t="shared" si="244"/>
        <v>6</v>
      </c>
      <c r="P832" s="32">
        <f t="shared" si="244"/>
        <v>4</v>
      </c>
      <c r="Q832" s="32">
        <f t="shared" si="244"/>
        <v>2</v>
      </c>
      <c r="R832" s="32">
        <f t="shared" si="244"/>
        <v>2</v>
      </c>
      <c r="S832" s="32">
        <f t="shared" si="244"/>
        <v>2</v>
      </c>
      <c r="T832" s="32">
        <f t="shared" si="244"/>
        <v>2</v>
      </c>
      <c r="U832" s="32">
        <f t="shared" si="244"/>
        <v>2</v>
      </c>
      <c r="V832" s="32">
        <f t="shared" si="244"/>
        <v>4</v>
      </c>
      <c r="W832" s="32">
        <f t="shared" si="244"/>
        <v>2</v>
      </c>
      <c r="X832" s="32">
        <f t="shared" si="244"/>
        <v>2</v>
      </c>
      <c r="Y832" s="32">
        <f t="shared" si="244"/>
        <v>2</v>
      </c>
      <c r="Z832" s="32">
        <f t="shared" si="244"/>
        <v>2</v>
      </c>
      <c r="AB832" s="66"/>
      <c r="AC832" s="51"/>
      <c r="AD832" s="51"/>
      <c r="AE832" s="63"/>
      <c r="AF832" s="64"/>
      <c r="AG832" s="63"/>
      <c r="AH832" s="64"/>
      <c r="AI832" s="63"/>
      <c r="AJ832" s="64"/>
      <c r="AK832" s="62"/>
      <c r="AL832" s="62"/>
      <c r="AM832" s="51"/>
      <c r="AP832" s="39" t="str">
        <f t="shared" si="228"/>
        <v/>
      </c>
      <c r="AQ832" s="49" t="str">
        <f t="shared" si="235"/>
        <v/>
      </c>
      <c r="AR832" s="41">
        <f t="shared" ca="1" si="243"/>
        <v>256</v>
      </c>
      <c r="AS832" s="40">
        <f t="shared" ca="1" si="237"/>
        <v>1</v>
      </c>
      <c r="AT832" s="41">
        <f t="shared" ca="1" si="229"/>
        <v>0</v>
      </c>
      <c r="AU832" s="41">
        <f t="shared" ca="1" si="230"/>
        <v>0</v>
      </c>
      <c r="AV832" s="42">
        <f t="shared" ca="1" si="231"/>
        <v>1</v>
      </c>
      <c r="AW832" s="47" t="str">
        <f t="shared" si="232"/>
        <v/>
      </c>
      <c r="AX832" s="47" t="e">
        <f t="shared" si="233"/>
        <v>#VALUE!</v>
      </c>
      <c r="AY832" s="47">
        <f t="shared" si="245"/>
        <v>0</v>
      </c>
      <c r="AZ832" s="47">
        <f t="shared" si="246"/>
        <v>0</v>
      </c>
      <c r="BA832" s="47" t="e">
        <f t="shared" si="247"/>
        <v>#VALUE!</v>
      </c>
      <c r="BB832" s="47" t="e">
        <f t="shared" si="248"/>
        <v>#VALUE!</v>
      </c>
      <c r="BC832" s="47" t="e">
        <f t="shared" si="249"/>
        <v>#VALUE!</v>
      </c>
      <c r="BD832" s="47" t="e">
        <f>MATCH($AW832,NoteCommaRef!$B$4:$B$10,0)</f>
        <v>#N/A</v>
      </c>
      <c r="BE832" s="47">
        <f>MATCH($BG832,NoteCommaRef!$H$4:$H$1000,0)</f>
        <v>10</v>
      </c>
      <c r="BF832" s="47">
        <f>MATCH($BH832,NoteCommaRef!$H$4:$H$1000,0)</f>
        <v>10</v>
      </c>
      <c r="BG832" s="47">
        <f t="shared" si="238"/>
        <v>1</v>
      </c>
      <c r="BH832" s="47">
        <f t="shared" si="239"/>
        <v>1</v>
      </c>
      <c r="BI832" s="48">
        <f ca="1">IF(ISNA($BD832),1,OFFSET(NoteCommaRef!$E$3,$BD832,0))</f>
        <v>1</v>
      </c>
      <c r="BJ832" s="48">
        <f t="shared" si="240"/>
        <v>1</v>
      </c>
      <c r="BK832" s="48">
        <f t="shared" si="241"/>
        <v>1</v>
      </c>
      <c r="BL832" s="48">
        <f t="shared" si="242"/>
        <v>1</v>
      </c>
      <c r="BM832" s="48">
        <f ca="1">IF(ISNA($BE832),1,OFFSET(NoteCommaRef!$K$3,$BE832,0))</f>
        <v>1</v>
      </c>
      <c r="BN832" s="48">
        <f ca="1">IF(ISNA($BF832),1,OFFSET(NoteCommaRef!$K$3,$BF832,0))</f>
        <v>1</v>
      </c>
    </row>
    <row r="833" spans="3:66" x14ac:dyDescent="0.2">
      <c r="C833" s="1" t="str">
        <f t="shared" si="258"/>
        <v/>
      </c>
      <c r="D833" s="1" t="str">
        <f t="shared" si="259"/>
        <v/>
      </c>
      <c r="E833" s="1" t="str">
        <f t="shared" si="250"/>
        <v/>
      </c>
      <c r="F833" s="32" t="str">
        <f t="shared" si="251"/>
        <v/>
      </c>
      <c r="G833" s="1" t="str">
        <f t="shared" si="252"/>
        <v/>
      </c>
      <c r="H833" s="1" t="str">
        <f t="shared" si="253"/>
        <v/>
      </c>
      <c r="I833" s="1" t="str">
        <f t="shared" si="254"/>
        <v/>
      </c>
      <c r="J833" s="1" t="str">
        <f t="shared" si="255"/>
        <v/>
      </c>
      <c r="K833" s="1" t="str">
        <f t="shared" si="256"/>
        <v/>
      </c>
      <c r="L833" s="1" t="str">
        <f ca="1">IF(COUNTBLANK($D833),"",IF(COUNTBLANK($AG833),OFFSET(ChannelSetup!$E$4,0,$D833-1),$AG833))</f>
        <v/>
      </c>
      <c r="M833" s="1" t="str">
        <f t="shared" si="257"/>
        <v/>
      </c>
      <c r="O833" s="32">
        <f t="shared" si="244"/>
        <v>6</v>
      </c>
      <c r="P833" s="32">
        <f t="shared" si="244"/>
        <v>4</v>
      </c>
      <c r="Q833" s="32">
        <f t="shared" si="244"/>
        <v>2</v>
      </c>
      <c r="R833" s="32">
        <f t="shared" si="244"/>
        <v>2</v>
      </c>
      <c r="S833" s="32">
        <f t="shared" si="244"/>
        <v>2</v>
      </c>
      <c r="T833" s="32">
        <f t="shared" si="244"/>
        <v>2</v>
      </c>
      <c r="U833" s="32">
        <f t="shared" si="244"/>
        <v>2</v>
      </c>
      <c r="V833" s="32">
        <f t="shared" si="244"/>
        <v>4</v>
      </c>
      <c r="W833" s="32">
        <f t="shared" si="244"/>
        <v>2</v>
      </c>
      <c r="X833" s="32">
        <f t="shared" si="244"/>
        <v>2</v>
      </c>
      <c r="Y833" s="32">
        <f t="shared" si="244"/>
        <v>2</v>
      </c>
      <c r="Z833" s="32">
        <f t="shared" si="244"/>
        <v>2</v>
      </c>
      <c r="AB833" s="66"/>
      <c r="AC833" s="51"/>
      <c r="AD833" s="51"/>
      <c r="AE833" s="63"/>
      <c r="AF833" s="64"/>
      <c r="AG833" s="63"/>
      <c r="AH833" s="64"/>
      <c r="AI833" s="63"/>
      <c r="AJ833" s="64"/>
      <c r="AK833" s="62"/>
      <c r="AL833" s="62"/>
      <c r="AM833" s="51"/>
      <c r="AP833" s="39" t="str">
        <f t="shared" si="228"/>
        <v/>
      </c>
      <c r="AQ833" s="49" t="str">
        <f t="shared" si="235"/>
        <v/>
      </c>
      <c r="AR833" s="41">
        <f t="shared" ca="1" si="243"/>
        <v>256</v>
      </c>
      <c r="AS833" s="40">
        <f t="shared" ca="1" si="237"/>
        <v>1</v>
      </c>
      <c r="AT833" s="41">
        <f t="shared" ca="1" si="229"/>
        <v>0</v>
      </c>
      <c r="AU833" s="41">
        <f t="shared" ca="1" si="230"/>
        <v>0</v>
      </c>
      <c r="AV833" s="42">
        <f t="shared" ca="1" si="231"/>
        <v>1</v>
      </c>
      <c r="AW833" s="47" t="str">
        <f t="shared" si="232"/>
        <v/>
      </c>
      <c r="AX833" s="47" t="e">
        <f t="shared" si="233"/>
        <v>#VALUE!</v>
      </c>
      <c r="AY833" s="47">
        <f t="shared" si="245"/>
        <v>0</v>
      </c>
      <c r="AZ833" s="47">
        <f t="shared" si="246"/>
        <v>0</v>
      </c>
      <c r="BA833" s="47" t="e">
        <f t="shared" si="247"/>
        <v>#VALUE!</v>
      </c>
      <c r="BB833" s="47" t="e">
        <f t="shared" si="248"/>
        <v>#VALUE!</v>
      </c>
      <c r="BC833" s="47" t="e">
        <f t="shared" si="249"/>
        <v>#VALUE!</v>
      </c>
      <c r="BD833" s="47" t="e">
        <f>MATCH($AW833,NoteCommaRef!$B$4:$B$10,0)</f>
        <v>#N/A</v>
      </c>
      <c r="BE833" s="47">
        <f>MATCH($BG833,NoteCommaRef!$H$4:$H$1000,0)</f>
        <v>10</v>
      </c>
      <c r="BF833" s="47">
        <f>MATCH($BH833,NoteCommaRef!$H$4:$H$1000,0)</f>
        <v>10</v>
      </c>
      <c r="BG833" s="47">
        <f t="shared" si="238"/>
        <v>1</v>
      </c>
      <c r="BH833" s="47">
        <f t="shared" si="239"/>
        <v>1</v>
      </c>
      <c r="BI833" s="48">
        <f ca="1">IF(ISNA($BD833),1,OFFSET(NoteCommaRef!$E$3,$BD833,0))</f>
        <v>1</v>
      </c>
      <c r="BJ833" s="48">
        <f t="shared" si="240"/>
        <v>1</v>
      </c>
      <c r="BK833" s="48">
        <f t="shared" si="241"/>
        <v>1</v>
      </c>
      <c r="BL833" s="48">
        <f t="shared" si="242"/>
        <v>1</v>
      </c>
      <c r="BM833" s="48">
        <f ca="1">IF(ISNA($BE833),1,OFFSET(NoteCommaRef!$K$3,$BE833,0))</f>
        <v>1</v>
      </c>
      <c r="BN833" s="48">
        <f ca="1">IF(ISNA($BF833),1,OFFSET(NoteCommaRef!$K$3,$BF833,0))</f>
        <v>1</v>
      </c>
    </row>
    <row r="834" spans="3:66" x14ac:dyDescent="0.2">
      <c r="C834" s="1" t="str">
        <f t="shared" si="258"/>
        <v/>
      </c>
      <c r="D834" s="1" t="str">
        <f t="shared" si="259"/>
        <v/>
      </c>
      <c r="E834" s="1" t="str">
        <f t="shared" si="250"/>
        <v/>
      </c>
      <c r="F834" s="32" t="str">
        <f t="shared" si="251"/>
        <v/>
      </c>
      <c r="G834" s="1" t="str">
        <f t="shared" si="252"/>
        <v/>
      </c>
      <c r="H834" s="1" t="str">
        <f t="shared" si="253"/>
        <v/>
      </c>
      <c r="I834" s="1" t="str">
        <f t="shared" si="254"/>
        <v/>
      </c>
      <c r="J834" s="1" t="str">
        <f t="shared" si="255"/>
        <v/>
      </c>
      <c r="K834" s="1" t="str">
        <f t="shared" si="256"/>
        <v/>
      </c>
      <c r="L834" s="1" t="str">
        <f ca="1">IF(COUNTBLANK($D834),"",IF(COUNTBLANK($AG834),OFFSET(ChannelSetup!$E$4,0,$D834-1),$AG834))</f>
        <v/>
      </c>
      <c r="M834" s="1" t="str">
        <f t="shared" si="257"/>
        <v/>
      </c>
      <c r="O834" s="32">
        <f t="shared" si="244"/>
        <v>6</v>
      </c>
      <c r="P834" s="32">
        <f t="shared" si="244"/>
        <v>4</v>
      </c>
      <c r="Q834" s="32">
        <f t="shared" si="244"/>
        <v>2</v>
      </c>
      <c r="R834" s="32">
        <f t="shared" si="244"/>
        <v>2</v>
      </c>
      <c r="S834" s="32">
        <f t="shared" si="244"/>
        <v>2</v>
      </c>
      <c r="T834" s="32">
        <f t="shared" si="244"/>
        <v>2</v>
      </c>
      <c r="U834" s="32">
        <f t="shared" si="244"/>
        <v>2</v>
      </c>
      <c r="V834" s="32">
        <f t="shared" si="244"/>
        <v>4</v>
      </c>
      <c r="W834" s="32">
        <f t="shared" si="244"/>
        <v>2</v>
      </c>
      <c r="X834" s="32">
        <f t="shared" si="244"/>
        <v>2</v>
      </c>
      <c r="Y834" s="32">
        <f t="shared" si="244"/>
        <v>2</v>
      </c>
      <c r="Z834" s="32">
        <f t="shared" si="244"/>
        <v>2</v>
      </c>
      <c r="AB834" s="66"/>
      <c r="AC834" s="51"/>
      <c r="AD834" s="51"/>
      <c r="AE834" s="63"/>
      <c r="AF834" s="64"/>
      <c r="AG834" s="63"/>
      <c r="AH834" s="64"/>
      <c r="AI834" s="63"/>
      <c r="AJ834" s="64"/>
      <c r="AK834" s="62"/>
      <c r="AL834" s="62"/>
      <c r="AM834" s="51"/>
      <c r="AP834" s="39" t="str">
        <f t="shared" si="228"/>
        <v/>
      </c>
      <c r="AQ834" s="49" t="str">
        <f t="shared" si="235"/>
        <v/>
      </c>
      <c r="AR834" s="41">
        <f t="shared" ca="1" si="243"/>
        <v>256</v>
      </c>
      <c r="AS834" s="40">
        <f t="shared" ca="1" si="237"/>
        <v>1</v>
      </c>
      <c r="AT834" s="41">
        <f t="shared" ca="1" si="229"/>
        <v>0</v>
      </c>
      <c r="AU834" s="41">
        <f t="shared" ca="1" si="230"/>
        <v>0</v>
      </c>
      <c r="AV834" s="42">
        <f t="shared" ca="1" si="231"/>
        <v>1</v>
      </c>
      <c r="AW834" s="47" t="str">
        <f t="shared" si="232"/>
        <v/>
      </c>
      <c r="AX834" s="47" t="e">
        <f t="shared" si="233"/>
        <v>#VALUE!</v>
      </c>
      <c r="AY834" s="47">
        <f t="shared" si="245"/>
        <v>0</v>
      </c>
      <c r="AZ834" s="47">
        <f t="shared" si="246"/>
        <v>0</v>
      </c>
      <c r="BA834" s="47" t="e">
        <f t="shared" si="247"/>
        <v>#VALUE!</v>
      </c>
      <c r="BB834" s="47" t="e">
        <f t="shared" si="248"/>
        <v>#VALUE!</v>
      </c>
      <c r="BC834" s="47" t="e">
        <f t="shared" si="249"/>
        <v>#VALUE!</v>
      </c>
      <c r="BD834" s="47" t="e">
        <f>MATCH($AW834,NoteCommaRef!$B$4:$B$10,0)</f>
        <v>#N/A</v>
      </c>
      <c r="BE834" s="47">
        <f>MATCH($BG834,NoteCommaRef!$H$4:$H$1000,0)</f>
        <v>10</v>
      </c>
      <c r="BF834" s="47">
        <f>MATCH($BH834,NoteCommaRef!$H$4:$H$1000,0)</f>
        <v>10</v>
      </c>
      <c r="BG834" s="47">
        <f t="shared" si="238"/>
        <v>1</v>
      </c>
      <c r="BH834" s="47">
        <f t="shared" si="239"/>
        <v>1</v>
      </c>
      <c r="BI834" s="48">
        <f ca="1">IF(ISNA($BD834),1,OFFSET(NoteCommaRef!$E$3,$BD834,0))</f>
        <v>1</v>
      </c>
      <c r="BJ834" s="48">
        <f t="shared" si="240"/>
        <v>1</v>
      </c>
      <c r="BK834" s="48">
        <f t="shared" si="241"/>
        <v>1</v>
      </c>
      <c r="BL834" s="48">
        <f t="shared" si="242"/>
        <v>1</v>
      </c>
      <c r="BM834" s="48">
        <f ca="1">IF(ISNA($BE834),1,OFFSET(NoteCommaRef!$K$3,$BE834,0))</f>
        <v>1</v>
      </c>
      <c r="BN834" s="48">
        <f ca="1">IF(ISNA($BF834),1,OFFSET(NoteCommaRef!$K$3,$BF834,0))</f>
        <v>1</v>
      </c>
    </row>
    <row r="835" spans="3:66" x14ac:dyDescent="0.2">
      <c r="C835" s="1" t="str">
        <f t="shared" si="258"/>
        <v/>
      </c>
      <c r="D835" s="1" t="str">
        <f t="shared" si="259"/>
        <v/>
      </c>
      <c r="E835" s="1" t="str">
        <f t="shared" si="250"/>
        <v/>
      </c>
      <c r="F835" s="32" t="str">
        <f t="shared" si="251"/>
        <v/>
      </c>
      <c r="G835" s="1" t="str">
        <f t="shared" si="252"/>
        <v/>
      </c>
      <c r="H835" s="1" t="str">
        <f t="shared" si="253"/>
        <v/>
      </c>
      <c r="I835" s="1" t="str">
        <f t="shared" si="254"/>
        <v/>
      </c>
      <c r="J835" s="1" t="str">
        <f t="shared" si="255"/>
        <v/>
      </c>
      <c r="K835" s="1" t="str">
        <f t="shared" si="256"/>
        <v/>
      </c>
      <c r="L835" s="1" t="str">
        <f ca="1">IF(COUNTBLANK($D835),"",IF(COUNTBLANK($AG835),OFFSET(ChannelSetup!$E$4,0,$D835-1),$AG835))</f>
        <v/>
      </c>
      <c r="M835" s="1" t="str">
        <f t="shared" si="257"/>
        <v/>
      </c>
      <c r="O835" s="32">
        <f t="shared" ref="O835:Z850" si="260">O834+IF($D835=O$3,IF(COUNTBLANK($E835),0,$E835/$AD$2),0)</f>
        <v>6</v>
      </c>
      <c r="P835" s="32">
        <f t="shared" si="260"/>
        <v>4</v>
      </c>
      <c r="Q835" s="32">
        <f t="shared" si="260"/>
        <v>2</v>
      </c>
      <c r="R835" s="32">
        <f t="shared" si="260"/>
        <v>2</v>
      </c>
      <c r="S835" s="32">
        <f t="shared" si="260"/>
        <v>2</v>
      </c>
      <c r="T835" s="32">
        <f t="shared" si="260"/>
        <v>2</v>
      </c>
      <c r="U835" s="32">
        <f t="shared" si="260"/>
        <v>2</v>
      </c>
      <c r="V835" s="32">
        <f t="shared" si="260"/>
        <v>4</v>
      </c>
      <c r="W835" s="32">
        <f t="shared" si="260"/>
        <v>2</v>
      </c>
      <c r="X835" s="32">
        <f t="shared" si="260"/>
        <v>2</v>
      </c>
      <c r="Y835" s="32">
        <f t="shared" si="260"/>
        <v>2</v>
      </c>
      <c r="Z835" s="32">
        <f t="shared" si="260"/>
        <v>2</v>
      </c>
      <c r="AB835" s="66"/>
      <c r="AC835" s="51"/>
      <c r="AD835" s="51"/>
      <c r="AE835" s="63"/>
      <c r="AF835" s="64"/>
      <c r="AG835" s="63"/>
      <c r="AH835" s="64"/>
      <c r="AI835" s="63"/>
      <c r="AJ835" s="64"/>
      <c r="AK835" s="62"/>
      <c r="AL835" s="62"/>
      <c r="AM835" s="51"/>
      <c r="AP835" s="39" t="str">
        <f t="shared" si="228"/>
        <v/>
      </c>
      <c r="AQ835" s="49" t="str">
        <f t="shared" si="235"/>
        <v/>
      </c>
      <c r="AR835" s="41">
        <f t="shared" ca="1" si="243"/>
        <v>256</v>
      </c>
      <c r="AS835" s="40">
        <f t="shared" ca="1" si="237"/>
        <v>1</v>
      </c>
      <c r="AT835" s="41">
        <f t="shared" ca="1" si="229"/>
        <v>0</v>
      </c>
      <c r="AU835" s="41">
        <f t="shared" ca="1" si="230"/>
        <v>0</v>
      </c>
      <c r="AV835" s="42">
        <f t="shared" ca="1" si="231"/>
        <v>1</v>
      </c>
      <c r="AW835" s="47" t="str">
        <f t="shared" si="232"/>
        <v/>
      </c>
      <c r="AX835" s="47" t="e">
        <f t="shared" si="233"/>
        <v>#VALUE!</v>
      </c>
      <c r="AY835" s="47">
        <f t="shared" si="245"/>
        <v>0</v>
      </c>
      <c r="AZ835" s="47">
        <f t="shared" si="246"/>
        <v>0</v>
      </c>
      <c r="BA835" s="47" t="e">
        <f t="shared" si="247"/>
        <v>#VALUE!</v>
      </c>
      <c r="BB835" s="47" t="e">
        <f t="shared" si="248"/>
        <v>#VALUE!</v>
      </c>
      <c r="BC835" s="47" t="e">
        <f t="shared" si="249"/>
        <v>#VALUE!</v>
      </c>
      <c r="BD835" s="47" t="e">
        <f>MATCH($AW835,NoteCommaRef!$B$4:$B$10,0)</f>
        <v>#N/A</v>
      </c>
      <c r="BE835" s="47">
        <f>MATCH($BG835,NoteCommaRef!$H$4:$H$1000,0)</f>
        <v>10</v>
      </c>
      <c r="BF835" s="47">
        <f>MATCH($BH835,NoteCommaRef!$H$4:$H$1000,0)</f>
        <v>10</v>
      </c>
      <c r="BG835" s="47">
        <f t="shared" si="238"/>
        <v>1</v>
      </c>
      <c r="BH835" s="47">
        <f t="shared" si="239"/>
        <v>1</v>
      </c>
      <c r="BI835" s="48">
        <f ca="1">IF(ISNA($BD835),1,OFFSET(NoteCommaRef!$E$3,$BD835,0))</f>
        <v>1</v>
      </c>
      <c r="BJ835" s="48">
        <f t="shared" si="240"/>
        <v>1</v>
      </c>
      <c r="BK835" s="48">
        <f t="shared" si="241"/>
        <v>1</v>
      </c>
      <c r="BL835" s="48">
        <f t="shared" si="242"/>
        <v>1</v>
      </c>
      <c r="BM835" s="48">
        <f ca="1">IF(ISNA($BE835),1,OFFSET(NoteCommaRef!$K$3,$BE835,0))</f>
        <v>1</v>
      </c>
      <c r="BN835" s="48">
        <f ca="1">IF(ISNA($BF835),1,OFFSET(NoteCommaRef!$K$3,$BF835,0))</f>
        <v>1</v>
      </c>
    </row>
    <row r="836" spans="3:66" x14ac:dyDescent="0.2">
      <c r="C836" s="1" t="str">
        <f t="shared" si="258"/>
        <v/>
      </c>
      <c r="D836" s="1" t="str">
        <f t="shared" si="259"/>
        <v/>
      </c>
      <c r="E836" s="1" t="str">
        <f t="shared" si="250"/>
        <v/>
      </c>
      <c r="F836" s="32" t="str">
        <f t="shared" si="251"/>
        <v/>
      </c>
      <c r="G836" s="1" t="str">
        <f t="shared" si="252"/>
        <v/>
      </c>
      <c r="H836" s="1" t="str">
        <f t="shared" si="253"/>
        <v/>
      </c>
      <c r="I836" s="1" t="str">
        <f t="shared" si="254"/>
        <v/>
      </c>
      <c r="J836" s="1" t="str">
        <f t="shared" si="255"/>
        <v/>
      </c>
      <c r="K836" s="1" t="str">
        <f t="shared" si="256"/>
        <v/>
      </c>
      <c r="L836" s="1" t="str">
        <f ca="1">IF(COUNTBLANK($D836),"",IF(COUNTBLANK($AG836),OFFSET(ChannelSetup!$E$4,0,$D836-1),$AG836))</f>
        <v/>
      </c>
      <c r="M836" s="1" t="str">
        <f t="shared" si="257"/>
        <v/>
      </c>
      <c r="O836" s="32">
        <f t="shared" si="260"/>
        <v>6</v>
      </c>
      <c r="P836" s="32">
        <f t="shared" si="260"/>
        <v>4</v>
      </c>
      <c r="Q836" s="32">
        <f t="shared" si="260"/>
        <v>2</v>
      </c>
      <c r="R836" s="32">
        <f t="shared" si="260"/>
        <v>2</v>
      </c>
      <c r="S836" s="32">
        <f t="shared" si="260"/>
        <v>2</v>
      </c>
      <c r="T836" s="32">
        <f t="shared" si="260"/>
        <v>2</v>
      </c>
      <c r="U836" s="32">
        <f t="shared" si="260"/>
        <v>2</v>
      </c>
      <c r="V836" s="32">
        <f t="shared" si="260"/>
        <v>4</v>
      </c>
      <c r="W836" s="32">
        <f t="shared" si="260"/>
        <v>2</v>
      </c>
      <c r="X836" s="32">
        <f t="shared" si="260"/>
        <v>2</v>
      </c>
      <c r="Y836" s="32">
        <f t="shared" si="260"/>
        <v>2</v>
      </c>
      <c r="Z836" s="32">
        <f t="shared" si="260"/>
        <v>2</v>
      </c>
      <c r="AB836" s="66"/>
      <c r="AC836" s="51"/>
      <c r="AD836" s="51"/>
      <c r="AE836" s="63"/>
      <c r="AF836" s="64"/>
      <c r="AG836" s="63"/>
      <c r="AH836" s="64"/>
      <c r="AI836" s="63"/>
      <c r="AJ836" s="64"/>
      <c r="AK836" s="62"/>
      <c r="AL836" s="62"/>
      <c r="AM836" s="51"/>
      <c r="AP836" s="39" t="str">
        <f t="shared" si="228"/>
        <v/>
      </c>
      <c r="AQ836" s="49" t="str">
        <f t="shared" si="235"/>
        <v/>
      </c>
      <c r="AR836" s="41">
        <f t="shared" ca="1" si="243"/>
        <v>256</v>
      </c>
      <c r="AS836" s="40">
        <f t="shared" ca="1" si="237"/>
        <v>1</v>
      </c>
      <c r="AT836" s="41">
        <f t="shared" ca="1" si="229"/>
        <v>0</v>
      </c>
      <c r="AU836" s="41">
        <f t="shared" ca="1" si="230"/>
        <v>0</v>
      </c>
      <c r="AV836" s="42">
        <f t="shared" ca="1" si="231"/>
        <v>1</v>
      </c>
      <c r="AW836" s="47" t="str">
        <f t="shared" si="232"/>
        <v/>
      </c>
      <c r="AX836" s="47" t="e">
        <f t="shared" si="233"/>
        <v>#VALUE!</v>
      </c>
      <c r="AY836" s="47">
        <f t="shared" si="245"/>
        <v>0</v>
      </c>
      <c r="AZ836" s="47">
        <f t="shared" si="246"/>
        <v>0</v>
      </c>
      <c r="BA836" s="47" t="e">
        <f t="shared" si="247"/>
        <v>#VALUE!</v>
      </c>
      <c r="BB836" s="47" t="e">
        <f t="shared" si="248"/>
        <v>#VALUE!</v>
      </c>
      <c r="BC836" s="47" t="e">
        <f t="shared" si="249"/>
        <v>#VALUE!</v>
      </c>
      <c r="BD836" s="47" t="e">
        <f>MATCH($AW836,NoteCommaRef!$B$4:$B$10,0)</f>
        <v>#N/A</v>
      </c>
      <c r="BE836" s="47">
        <f>MATCH($BG836,NoteCommaRef!$H$4:$H$1000,0)</f>
        <v>10</v>
      </c>
      <c r="BF836" s="47">
        <f>MATCH($BH836,NoteCommaRef!$H$4:$H$1000,0)</f>
        <v>10</v>
      </c>
      <c r="BG836" s="47">
        <f t="shared" si="238"/>
        <v>1</v>
      </c>
      <c r="BH836" s="47">
        <f t="shared" si="239"/>
        <v>1</v>
      </c>
      <c r="BI836" s="48">
        <f ca="1">IF(ISNA($BD836),1,OFFSET(NoteCommaRef!$E$3,$BD836,0))</f>
        <v>1</v>
      </c>
      <c r="BJ836" s="48">
        <f t="shared" si="240"/>
        <v>1</v>
      </c>
      <c r="BK836" s="48">
        <f t="shared" si="241"/>
        <v>1</v>
      </c>
      <c r="BL836" s="48">
        <f t="shared" si="242"/>
        <v>1</v>
      </c>
      <c r="BM836" s="48">
        <f ca="1">IF(ISNA($BE836),1,OFFSET(NoteCommaRef!$K$3,$BE836,0))</f>
        <v>1</v>
      </c>
      <c r="BN836" s="48">
        <f ca="1">IF(ISNA($BF836),1,OFFSET(NoteCommaRef!$K$3,$BF836,0))</f>
        <v>1</v>
      </c>
    </row>
    <row r="837" spans="3:66" x14ac:dyDescent="0.2">
      <c r="C837" s="1" t="str">
        <f t="shared" si="258"/>
        <v/>
      </c>
      <c r="D837" s="1" t="str">
        <f t="shared" si="259"/>
        <v/>
      </c>
      <c r="E837" s="1" t="str">
        <f t="shared" si="250"/>
        <v/>
      </c>
      <c r="F837" s="32" t="str">
        <f t="shared" si="251"/>
        <v/>
      </c>
      <c r="G837" s="1" t="str">
        <f t="shared" si="252"/>
        <v/>
      </c>
      <c r="H837" s="1" t="str">
        <f t="shared" si="253"/>
        <v/>
      </c>
      <c r="I837" s="1" t="str">
        <f t="shared" si="254"/>
        <v/>
      </c>
      <c r="J837" s="1" t="str">
        <f t="shared" si="255"/>
        <v/>
      </c>
      <c r="K837" s="1" t="str">
        <f t="shared" si="256"/>
        <v/>
      </c>
      <c r="L837" s="1" t="str">
        <f ca="1">IF(COUNTBLANK($D837),"",IF(COUNTBLANK($AG837),OFFSET(ChannelSetup!$E$4,0,$D837-1),$AG837))</f>
        <v/>
      </c>
      <c r="M837" s="1" t="str">
        <f t="shared" si="257"/>
        <v/>
      </c>
      <c r="O837" s="32">
        <f t="shared" si="260"/>
        <v>6</v>
      </c>
      <c r="P837" s="32">
        <f t="shared" si="260"/>
        <v>4</v>
      </c>
      <c r="Q837" s="32">
        <f t="shared" si="260"/>
        <v>2</v>
      </c>
      <c r="R837" s="32">
        <f t="shared" si="260"/>
        <v>2</v>
      </c>
      <c r="S837" s="32">
        <f t="shared" si="260"/>
        <v>2</v>
      </c>
      <c r="T837" s="32">
        <f t="shared" si="260"/>
        <v>2</v>
      </c>
      <c r="U837" s="32">
        <f t="shared" si="260"/>
        <v>2</v>
      </c>
      <c r="V837" s="32">
        <f t="shared" si="260"/>
        <v>4</v>
      </c>
      <c r="W837" s="32">
        <f t="shared" si="260"/>
        <v>2</v>
      </c>
      <c r="X837" s="32">
        <f t="shared" si="260"/>
        <v>2</v>
      </c>
      <c r="Y837" s="32">
        <f t="shared" si="260"/>
        <v>2</v>
      </c>
      <c r="Z837" s="32">
        <f t="shared" si="260"/>
        <v>2</v>
      </c>
      <c r="AB837" s="66"/>
      <c r="AC837" s="51"/>
      <c r="AD837" s="51"/>
      <c r="AE837" s="63"/>
      <c r="AF837" s="64"/>
      <c r="AG837" s="63"/>
      <c r="AH837" s="64"/>
      <c r="AI837" s="63"/>
      <c r="AJ837" s="64"/>
      <c r="AK837" s="62"/>
      <c r="AL837" s="62"/>
      <c r="AM837" s="51"/>
      <c r="AP837" s="39" t="str">
        <f t="shared" si="228"/>
        <v/>
      </c>
      <c r="AQ837" s="49" t="str">
        <f t="shared" si="235"/>
        <v/>
      </c>
      <c r="AR837" s="41">
        <f t="shared" ca="1" si="243"/>
        <v>256</v>
      </c>
      <c r="AS837" s="40">
        <f t="shared" ca="1" si="237"/>
        <v>1</v>
      </c>
      <c r="AT837" s="41">
        <f t="shared" ca="1" si="229"/>
        <v>0</v>
      </c>
      <c r="AU837" s="41">
        <f t="shared" ca="1" si="230"/>
        <v>0</v>
      </c>
      <c r="AV837" s="42">
        <f t="shared" ca="1" si="231"/>
        <v>1</v>
      </c>
      <c r="AW837" s="47" t="str">
        <f t="shared" si="232"/>
        <v/>
      </c>
      <c r="AX837" s="47" t="e">
        <f t="shared" si="233"/>
        <v>#VALUE!</v>
      </c>
      <c r="AY837" s="47">
        <f t="shared" si="245"/>
        <v>0</v>
      </c>
      <c r="AZ837" s="47">
        <f t="shared" si="246"/>
        <v>0</v>
      </c>
      <c r="BA837" s="47" t="e">
        <f t="shared" si="247"/>
        <v>#VALUE!</v>
      </c>
      <c r="BB837" s="47" t="e">
        <f t="shared" si="248"/>
        <v>#VALUE!</v>
      </c>
      <c r="BC837" s="47" t="e">
        <f t="shared" si="249"/>
        <v>#VALUE!</v>
      </c>
      <c r="BD837" s="47" t="e">
        <f>MATCH($AW837,NoteCommaRef!$B$4:$B$10,0)</f>
        <v>#N/A</v>
      </c>
      <c r="BE837" s="47">
        <f>MATCH($BG837,NoteCommaRef!$H$4:$H$1000,0)</f>
        <v>10</v>
      </c>
      <c r="BF837" s="47">
        <f>MATCH($BH837,NoteCommaRef!$H$4:$H$1000,0)</f>
        <v>10</v>
      </c>
      <c r="BG837" s="47">
        <f t="shared" si="238"/>
        <v>1</v>
      </c>
      <c r="BH837" s="47">
        <f t="shared" si="239"/>
        <v>1</v>
      </c>
      <c r="BI837" s="48">
        <f ca="1">IF(ISNA($BD837),1,OFFSET(NoteCommaRef!$E$3,$BD837,0))</f>
        <v>1</v>
      </c>
      <c r="BJ837" s="48">
        <f t="shared" si="240"/>
        <v>1</v>
      </c>
      <c r="BK837" s="48">
        <f t="shared" si="241"/>
        <v>1</v>
      </c>
      <c r="BL837" s="48">
        <f t="shared" si="242"/>
        <v>1</v>
      </c>
      <c r="BM837" s="48">
        <f ca="1">IF(ISNA($BE837),1,OFFSET(NoteCommaRef!$K$3,$BE837,0))</f>
        <v>1</v>
      </c>
      <c r="BN837" s="48">
        <f ca="1">IF(ISNA($BF837),1,OFFSET(NoteCommaRef!$K$3,$BF837,0))</f>
        <v>1</v>
      </c>
    </row>
    <row r="838" spans="3:66" x14ac:dyDescent="0.2">
      <c r="C838" s="1" t="str">
        <f t="shared" si="258"/>
        <v/>
      </c>
      <c r="D838" s="1" t="str">
        <f t="shared" si="259"/>
        <v/>
      </c>
      <c r="E838" s="1" t="str">
        <f t="shared" si="250"/>
        <v/>
      </c>
      <c r="F838" s="32" t="str">
        <f t="shared" si="251"/>
        <v/>
      </c>
      <c r="G838" s="1" t="str">
        <f t="shared" si="252"/>
        <v/>
      </c>
      <c r="H838" s="1" t="str">
        <f t="shared" si="253"/>
        <v/>
      </c>
      <c r="I838" s="1" t="str">
        <f t="shared" si="254"/>
        <v/>
      </c>
      <c r="J838" s="1" t="str">
        <f t="shared" si="255"/>
        <v/>
      </c>
      <c r="K838" s="1" t="str">
        <f t="shared" si="256"/>
        <v/>
      </c>
      <c r="L838" s="1" t="str">
        <f ca="1">IF(COUNTBLANK($D838),"",IF(COUNTBLANK($AG838),OFFSET(ChannelSetup!$E$4,0,$D838-1),$AG838))</f>
        <v/>
      </c>
      <c r="M838" s="1" t="str">
        <f t="shared" si="257"/>
        <v/>
      </c>
      <c r="O838" s="32">
        <f t="shared" si="260"/>
        <v>6</v>
      </c>
      <c r="P838" s="32">
        <f t="shared" si="260"/>
        <v>4</v>
      </c>
      <c r="Q838" s="32">
        <f t="shared" si="260"/>
        <v>2</v>
      </c>
      <c r="R838" s="32">
        <f t="shared" si="260"/>
        <v>2</v>
      </c>
      <c r="S838" s="32">
        <f t="shared" si="260"/>
        <v>2</v>
      </c>
      <c r="T838" s="32">
        <f t="shared" si="260"/>
        <v>2</v>
      </c>
      <c r="U838" s="32">
        <f t="shared" si="260"/>
        <v>2</v>
      </c>
      <c r="V838" s="32">
        <f t="shared" si="260"/>
        <v>4</v>
      </c>
      <c r="W838" s="32">
        <f t="shared" si="260"/>
        <v>2</v>
      </c>
      <c r="X838" s="32">
        <f t="shared" si="260"/>
        <v>2</v>
      </c>
      <c r="Y838" s="32">
        <f t="shared" si="260"/>
        <v>2</v>
      </c>
      <c r="Z838" s="32">
        <f t="shared" si="260"/>
        <v>2</v>
      </c>
      <c r="AB838" s="66"/>
      <c r="AC838" s="51"/>
      <c r="AD838" s="51"/>
      <c r="AE838" s="63"/>
      <c r="AF838" s="64"/>
      <c r="AG838" s="63"/>
      <c r="AH838" s="64"/>
      <c r="AI838" s="63"/>
      <c r="AJ838" s="64"/>
      <c r="AK838" s="62"/>
      <c r="AL838" s="62"/>
      <c r="AM838" s="51"/>
      <c r="AP838" s="39" t="str">
        <f t="shared" si="228"/>
        <v/>
      </c>
      <c r="AQ838" s="49" t="str">
        <f t="shared" si="235"/>
        <v/>
      </c>
      <c r="AR838" s="41">
        <f t="shared" ca="1" si="243"/>
        <v>256</v>
      </c>
      <c r="AS838" s="40">
        <f t="shared" ca="1" si="237"/>
        <v>1</v>
      </c>
      <c r="AT838" s="41">
        <f t="shared" ca="1" si="229"/>
        <v>0</v>
      </c>
      <c r="AU838" s="41">
        <f t="shared" ca="1" si="230"/>
        <v>0</v>
      </c>
      <c r="AV838" s="42">
        <f t="shared" ca="1" si="231"/>
        <v>1</v>
      </c>
      <c r="AW838" s="47" t="str">
        <f t="shared" si="232"/>
        <v/>
      </c>
      <c r="AX838" s="47" t="e">
        <f t="shared" si="233"/>
        <v>#VALUE!</v>
      </c>
      <c r="AY838" s="47">
        <f t="shared" si="245"/>
        <v>0</v>
      </c>
      <c r="AZ838" s="47">
        <f t="shared" si="246"/>
        <v>0</v>
      </c>
      <c r="BA838" s="47" t="e">
        <f t="shared" si="247"/>
        <v>#VALUE!</v>
      </c>
      <c r="BB838" s="47" t="e">
        <f t="shared" si="248"/>
        <v>#VALUE!</v>
      </c>
      <c r="BC838" s="47" t="e">
        <f t="shared" si="249"/>
        <v>#VALUE!</v>
      </c>
      <c r="BD838" s="47" t="e">
        <f>MATCH($AW838,NoteCommaRef!$B$4:$B$10,0)</f>
        <v>#N/A</v>
      </c>
      <c r="BE838" s="47">
        <f>MATCH($BG838,NoteCommaRef!$H$4:$H$1000,0)</f>
        <v>10</v>
      </c>
      <c r="BF838" s="47">
        <f>MATCH($BH838,NoteCommaRef!$H$4:$H$1000,0)</f>
        <v>10</v>
      </c>
      <c r="BG838" s="47">
        <f t="shared" si="238"/>
        <v>1</v>
      </c>
      <c r="BH838" s="47">
        <f t="shared" si="239"/>
        <v>1</v>
      </c>
      <c r="BI838" s="48">
        <f ca="1">IF(ISNA($BD838),1,OFFSET(NoteCommaRef!$E$3,$BD838,0))</f>
        <v>1</v>
      </c>
      <c r="BJ838" s="48">
        <f t="shared" si="240"/>
        <v>1</v>
      </c>
      <c r="BK838" s="48">
        <f t="shared" si="241"/>
        <v>1</v>
      </c>
      <c r="BL838" s="48">
        <f t="shared" si="242"/>
        <v>1</v>
      </c>
      <c r="BM838" s="48">
        <f ca="1">IF(ISNA($BE838),1,OFFSET(NoteCommaRef!$K$3,$BE838,0))</f>
        <v>1</v>
      </c>
      <c r="BN838" s="48">
        <f ca="1">IF(ISNA($BF838),1,OFFSET(NoteCommaRef!$K$3,$BF838,0))</f>
        <v>1</v>
      </c>
    </row>
    <row r="839" spans="3:66" x14ac:dyDescent="0.2">
      <c r="C839" s="1" t="str">
        <f t="shared" si="258"/>
        <v/>
      </c>
      <c r="D839" s="1" t="str">
        <f t="shared" si="259"/>
        <v/>
      </c>
      <c r="E839" s="1" t="str">
        <f t="shared" si="250"/>
        <v/>
      </c>
      <c r="F839" s="32" t="str">
        <f t="shared" si="251"/>
        <v/>
      </c>
      <c r="G839" s="1" t="str">
        <f t="shared" si="252"/>
        <v/>
      </c>
      <c r="H839" s="1" t="str">
        <f t="shared" si="253"/>
        <v/>
      </c>
      <c r="I839" s="1" t="str">
        <f t="shared" si="254"/>
        <v/>
      </c>
      <c r="J839" s="1" t="str">
        <f t="shared" si="255"/>
        <v/>
      </c>
      <c r="K839" s="1" t="str">
        <f t="shared" si="256"/>
        <v/>
      </c>
      <c r="L839" s="1" t="str">
        <f ca="1">IF(COUNTBLANK($D839),"",IF(COUNTBLANK($AG839),OFFSET(ChannelSetup!$E$4,0,$D839-1),$AG839))</f>
        <v/>
      </c>
      <c r="M839" s="1" t="str">
        <f t="shared" si="257"/>
        <v/>
      </c>
      <c r="O839" s="32">
        <f t="shared" si="260"/>
        <v>6</v>
      </c>
      <c r="P839" s="32">
        <f t="shared" si="260"/>
        <v>4</v>
      </c>
      <c r="Q839" s="32">
        <f t="shared" si="260"/>
        <v>2</v>
      </c>
      <c r="R839" s="32">
        <f t="shared" si="260"/>
        <v>2</v>
      </c>
      <c r="S839" s="32">
        <f t="shared" si="260"/>
        <v>2</v>
      </c>
      <c r="T839" s="32">
        <f t="shared" si="260"/>
        <v>2</v>
      </c>
      <c r="U839" s="32">
        <f t="shared" si="260"/>
        <v>2</v>
      </c>
      <c r="V839" s="32">
        <f t="shared" si="260"/>
        <v>4</v>
      </c>
      <c r="W839" s="32">
        <f t="shared" si="260"/>
        <v>2</v>
      </c>
      <c r="X839" s="32">
        <f t="shared" si="260"/>
        <v>2</v>
      </c>
      <c r="Y839" s="32">
        <f t="shared" si="260"/>
        <v>2</v>
      </c>
      <c r="Z839" s="32">
        <f t="shared" si="260"/>
        <v>2</v>
      </c>
      <c r="AB839" s="66"/>
      <c r="AC839" s="51"/>
      <c r="AD839" s="51"/>
      <c r="AE839" s="63"/>
      <c r="AF839" s="64"/>
      <c r="AG839" s="63"/>
      <c r="AH839" s="64"/>
      <c r="AI839" s="63"/>
      <c r="AJ839" s="64"/>
      <c r="AK839" s="62"/>
      <c r="AL839" s="62"/>
      <c r="AM839" s="51"/>
      <c r="AP839" s="39" t="str">
        <f t="shared" si="228"/>
        <v/>
      </c>
      <c r="AQ839" s="49" t="str">
        <f t="shared" si="235"/>
        <v/>
      </c>
      <c r="AR839" s="41">
        <f t="shared" ca="1" si="243"/>
        <v>256</v>
      </c>
      <c r="AS839" s="40">
        <f t="shared" ca="1" si="237"/>
        <v>1</v>
      </c>
      <c r="AT839" s="41">
        <f t="shared" ca="1" si="229"/>
        <v>0</v>
      </c>
      <c r="AU839" s="41">
        <f t="shared" ca="1" si="230"/>
        <v>0</v>
      </c>
      <c r="AV839" s="42">
        <f t="shared" ca="1" si="231"/>
        <v>1</v>
      </c>
      <c r="AW839" s="47" t="str">
        <f t="shared" si="232"/>
        <v/>
      </c>
      <c r="AX839" s="47" t="e">
        <f t="shared" si="233"/>
        <v>#VALUE!</v>
      </c>
      <c r="AY839" s="47">
        <f t="shared" si="245"/>
        <v>0</v>
      </c>
      <c r="AZ839" s="47">
        <f t="shared" si="246"/>
        <v>0</v>
      </c>
      <c r="BA839" s="47" t="e">
        <f t="shared" si="247"/>
        <v>#VALUE!</v>
      </c>
      <c r="BB839" s="47" t="e">
        <f t="shared" si="248"/>
        <v>#VALUE!</v>
      </c>
      <c r="BC839" s="47" t="e">
        <f t="shared" si="249"/>
        <v>#VALUE!</v>
      </c>
      <c r="BD839" s="47" t="e">
        <f>MATCH($AW839,NoteCommaRef!$B$4:$B$10,0)</f>
        <v>#N/A</v>
      </c>
      <c r="BE839" s="47">
        <f>MATCH($BG839,NoteCommaRef!$H$4:$H$1000,0)</f>
        <v>10</v>
      </c>
      <c r="BF839" s="47">
        <f>MATCH($BH839,NoteCommaRef!$H$4:$H$1000,0)</f>
        <v>10</v>
      </c>
      <c r="BG839" s="47">
        <f t="shared" si="238"/>
        <v>1</v>
      </c>
      <c r="BH839" s="47">
        <f t="shared" si="239"/>
        <v>1</v>
      </c>
      <c r="BI839" s="48">
        <f ca="1">IF(ISNA($BD839),1,OFFSET(NoteCommaRef!$E$3,$BD839,0))</f>
        <v>1</v>
      </c>
      <c r="BJ839" s="48">
        <f t="shared" si="240"/>
        <v>1</v>
      </c>
      <c r="BK839" s="48">
        <f t="shared" si="241"/>
        <v>1</v>
      </c>
      <c r="BL839" s="48">
        <f t="shared" si="242"/>
        <v>1</v>
      </c>
      <c r="BM839" s="48">
        <f ca="1">IF(ISNA($BE839),1,OFFSET(NoteCommaRef!$K$3,$BE839,0))</f>
        <v>1</v>
      </c>
      <c r="BN839" s="48">
        <f ca="1">IF(ISNA($BF839),1,OFFSET(NoteCommaRef!$K$3,$BF839,0))</f>
        <v>1</v>
      </c>
    </row>
    <row r="840" spans="3:66" x14ac:dyDescent="0.2">
      <c r="C840" s="1" t="str">
        <f t="shared" si="258"/>
        <v/>
      </c>
      <c r="D840" s="1" t="str">
        <f t="shared" si="259"/>
        <v/>
      </c>
      <c r="E840" s="1" t="str">
        <f t="shared" si="250"/>
        <v/>
      </c>
      <c r="F840" s="32" t="str">
        <f t="shared" si="251"/>
        <v/>
      </c>
      <c r="G840" s="1" t="str">
        <f t="shared" si="252"/>
        <v/>
      </c>
      <c r="H840" s="1" t="str">
        <f t="shared" si="253"/>
        <v/>
      </c>
      <c r="I840" s="1" t="str">
        <f t="shared" si="254"/>
        <v/>
      </c>
      <c r="J840" s="1" t="str">
        <f t="shared" si="255"/>
        <v/>
      </c>
      <c r="K840" s="1" t="str">
        <f t="shared" si="256"/>
        <v/>
      </c>
      <c r="L840" s="1" t="str">
        <f ca="1">IF(COUNTBLANK($D840),"",IF(COUNTBLANK($AG840),OFFSET(ChannelSetup!$E$4,0,$D840-1),$AG840))</f>
        <v/>
      </c>
      <c r="M840" s="1" t="str">
        <f t="shared" si="257"/>
        <v/>
      </c>
      <c r="O840" s="32">
        <f t="shared" si="260"/>
        <v>6</v>
      </c>
      <c r="P840" s="32">
        <f t="shared" si="260"/>
        <v>4</v>
      </c>
      <c r="Q840" s="32">
        <f t="shared" si="260"/>
        <v>2</v>
      </c>
      <c r="R840" s="32">
        <f t="shared" si="260"/>
        <v>2</v>
      </c>
      <c r="S840" s="32">
        <f t="shared" si="260"/>
        <v>2</v>
      </c>
      <c r="T840" s="32">
        <f t="shared" si="260"/>
        <v>2</v>
      </c>
      <c r="U840" s="32">
        <f t="shared" si="260"/>
        <v>2</v>
      </c>
      <c r="V840" s="32">
        <f t="shared" si="260"/>
        <v>4</v>
      </c>
      <c r="W840" s="32">
        <f t="shared" si="260"/>
        <v>2</v>
      </c>
      <c r="X840" s="32">
        <f t="shared" si="260"/>
        <v>2</v>
      </c>
      <c r="Y840" s="32">
        <f t="shared" si="260"/>
        <v>2</v>
      </c>
      <c r="Z840" s="32">
        <f t="shared" si="260"/>
        <v>2</v>
      </c>
      <c r="AB840" s="66"/>
      <c r="AC840" s="51"/>
      <c r="AD840" s="51"/>
      <c r="AE840" s="63"/>
      <c r="AF840" s="64"/>
      <c r="AG840" s="63"/>
      <c r="AH840" s="64"/>
      <c r="AI840" s="63"/>
      <c r="AJ840" s="64"/>
      <c r="AK840" s="62"/>
      <c r="AL840" s="62"/>
      <c r="AM840" s="51"/>
      <c r="AP840" s="39" t="str">
        <f t="shared" si="228"/>
        <v/>
      </c>
      <c r="AQ840" s="49" t="str">
        <f t="shared" si="235"/>
        <v/>
      </c>
      <c r="AR840" s="41">
        <f t="shared" ca="1" si="243"/>
        <v>256</v>
      </c>
      <c r="AS840" s="40">
        <f t="shared" ca="1" si="237"/>
        <v>1</v>
      </c>
      <c r="AT840" s="41">
        <f t="shared" ca="1" si="229"/>
        <v>0</v>
      </c>
      <c r="AU840" s="41">
        <f t="shared" ca="1" si="230"/>
        <v>0</v>
      </c>
      <c r="AV840" s="42">
        <f t="shared" ca="1" si="231"/>
        <v>1</v>
      </c>
      <c r="AW840" s="47" t="str">
        <f t="shared" si="232"/>
        <v/>
      </c>
      <c r="AX840" s="47" t="e">
        <f t="shared" si="233"/>
        <v>#VALUE!</v>
      </c>
      <c r="AY840" s="47">
        <f t="shared" si="245"/>
        <v>0</v>
      </c>
      <c r="AZ840" s="47">
        <f t="shared" si="246"/>
        <v>0</v>
      </c>
      <c r="BA840" s="47" t="e">
        <f t="shared" si="247"/>
        <v>#VALUE!</v>
      </c>
      <c r="BB840" s="47" t="e">
        <f t="shared" si="248"/>
        <v>#VALUE!</v>
      </c>
      <c r="BC840" s="47" t="e">
        <f t="shared" si="249"/>
        <v>#VALUE!</v>
      </c>
      <c r="BD840" s="47" t="e">
        <f>MATCH($AW840,NoteCommaRef!$B$4:$B$10,0)</f>
        <v>#N/A</v>
      </c>
      <c r="BE840" s="47">
        <f>MATCH($BG840,NoteCommaRef!$H$4:$H$1000,0)</f>
        <v>10</v>
      </c>
      <c r="BF840" s="47">
        <f>MATCH($BH840,NoteCommaRef!$H$4:$H$1000,0)</f>
        <v>10</v>
      </c>
      <c r="BG840" s="47">
        <f t="shared" si="238"/>
        <v>1</v>
      </c>
      <c r="BH840" s="47">
        <f t="shared" si="239"/>
        <v>1</v>
      </c>
      <c r="BI840" s="48">
        <f ca="1">IF(ISNA($BD840),1,OFFSET(NoteCommaRef!$E$3,$BD840,0))</f>
        <v>1</v>
      </c>
      <c r="BJ840" s="48">
        <f t="shared" si="240"/>
        <v>1</v>
      </c>
      <c r="BK840" s="48">
        <f t="shared" si="241"/>
        <v>1</v>
      </c>
      <c r="BL840" s="48">
        <f t="shared" si="242"/>
        <v>1</v>
      </c>
      <c r="BM840" s="48">
        <f ca="1">IF(ISNA($BE840),1,OFFSET(NoteCommaRef!$K$3,$BE840,0))</f>
        <v>1</v>
      </c>
      <c r="BN840" s="48">
        <f ca="1">IF(ISNA($BF840),1,OFFSET(NoteCommaRef!$K$3,$BF840,0))</f>
        <v>1</v>
      </c>
    </row>
    <row r="841" spans="3:66" x14ac:dyDescent="0.2">
      <c r="C841" s="1" t="str">
        <f t="shared" si="258"/>
        <v/>
      </c>
      <c r="D841" s="1" t="str">
        <f t="shared" si="259"/>
        <v/>
      </c>
      <c r="E841" s="1" t="str">
        <f t="shared" si="250"/>
        <v/>
      </c>
      <c r="F841" s="32" t="str">
        <f t="shared" si="251"/>
        <v/>
      </c>
      <c r="G841" s="1" t="str">
        <f t="shared" si="252"/>
        <v/>
      </c>
      <c r="H841" s="1" t="str">
        <f t="shared" si="253"/>
        <v/>
      </c>
      <c r="I841" s="1" t="str">
        <f t="shared" si="254"/>
        <v/>
      </c>
      <c r="J841" s="1" t="str">
        <f t="shared" si="255"/>
        <v/>
      </c>
      <c r="K841" s="1" t="str">
        <f t="shared" si="256"/>
        <v/>
      </c>
      <c r="L841" s="1" t="str">
        <f ca="1">IF(COUNTBLANK($D841),"",IF(COUNTBLANK($AG841),OFFSET(ChannelSetup!$E$4,0,$D841-1),$AG841))</f>
        <v/>
      </c>
      <c r="M841" s="1" t="str">
        <f t="shared" si="257"/>
        <v/>
      </c>
      <c r="O841" s="32">
        <f t="shared" si="260"/>
        <v>6</v>
      </c>
      <c r="P841" s="32">
        <f t="shared" si="260"/>
        <v>4</v>
      </c>
      <c r="Q841" s="32">
        <f t="shared" si="260"/>
        <v>2</v>
      </c>
      <c r="R841" s="32">
        <f t="shared" si="260"/>
        <v>2</v>
      </c>
      <c r="S841" s="32">
        <f t="shared" si="260"/>
        <v>2</v>
      </c>
      <c r="T841" s="32">
        <f t="shared" si="260"/>
        <v>2</v>
      </c>
      <c r="U841" s="32">
        <f t="shared" si="260"/>
        <v>2</v>
      </c>
      <c r="V841" s="32">
        <f t="shared" si="260"/>
        <v>4</v>
      </c>
      <c r="W841" s="32">
        <f t="shared" si="260"/>
        <v>2</v>
      </c>
      <c r="X841" s="32">
        <f t="shared" si="260"/>
        <v>2</v>
      </c>
      <c r="Y841" s="32">
        <f t="shared" si="260"/>
        <v>2</v>
      </c>
      <c r="Z841" s="32">
        <f t="shared" si="260"/>
        <v>2</v>
      </c>
      <c r="AB841" s="66"/>
      <c r="AC841" s="51"/>
      <c r="AD841" s="51"/>
      <c r="AE841" s="63"/>
      <c r="AF841" s="64"/>
      <c r="AG841" s="63"/>
      <c r="AH841" s="64"/>
      <c r="AI841" s="63"/>
      <c r="AJ841" s="64"/>
      <c r="AK841" s="62"/>
      <c r="AL841" s="62"/>
      <c r="AM841" s="51"/>
      <c r="AP841" s="39" t="str">
        <f t="shared" si="228"/>
        <v/>
      </c>
      <c r="AQ841" s="49" t="str">
        <f t="shared" si="235"/>
        <v/>
      </c>
      <c r="AR841" s="41">
        <f t="shared" ca="1" si="243"/>
        <v>256</v>
      </c>
      <c r="AS841" s="40">
        <f t="shared" ca="1" si="237"/>
        <v>1</v>
      </c>
      <c r="AT841" s="41">
        <f t="shared" ca="1" si="229"/>
        <v>0</v>
      </c>
      <c r="AU841" s="41">
        <f t="shared" ca="1" si="230"/>
        <v>0</v>
      </c>
      <c r="AV841" s="42">
        <f t="shared" ca="1" si="231"/>
        <v>1</v>
      </c>
      <c r="AW841" s="47" t="str">
        <f t="shared" si="232"/>
        <v/>
      </c>
      <c r="AX841" s="47" t="e">
        <f t="shared" si="233"/>
        <v>#VALUE!</v>
      </c>
      <c r="AY841" s="47">
        <f t="shared" si="245"/>
        <v>0</v>
      </c>
      <c r="AZ841" s="47">
        <f t="shared" si="246"/>
        <v>0</v>
      </c>
      <c r="BA841" s="47" t="e">
        <f t="shared" si="247"/>
        <v>#VALUE!</v>
      </c>
      <c r="BB841" s="47" t="e">
        <f t="shared" si="248"/>
        <v>#VALUE!</v>
      </c>
      <c r="BC841" s="47" t="e">
        <f t="shared" si="249"/>
        <v>#VALUE!</v>
      </c>
      <c r="BD841" s="47" t="e">
        <f>MATCH($AW841,NoteCommaRef!$B$4:$B$10,0)</f>
        <v>#N/A</v>
      </c>
      <c r="BE841" s="47">
        <f>MATCH($BG841,NoteCommaRef!$H$4:$H$1000,0)</f>
        <v>10</v>
      </c>
      <c r="BF841" s="47">
        <f>MATCH($BH841,NoteCommaRef!$H$4:$H$1000,0)</f>
        <v>10</v>
      </c>
      <c r="BG841" s="47">
        <f t="shared" si="238"/>
        <v>1</v>
      </c>
      <c r="BH841" s="47">
        <f t="shared" si="239"/>
        <v>1</v>
      </c>
      <c r="BI841" s="48">
        <f ca="1">IF(ISNA($BD841),1,OFFSET(NoteCommaRef!$E$3,$BD841,0))</f>
        <v>1</v>
      </c>
      <c r="BJ841" s="48">
        <f t="shared" si="240"/>
        <v>1</v>
      </c>
      <c r="BK841" s="48">
        <f t="shared" si="241"/>
        <v>1</v>
      </c>
      <c r="BL841" s="48">
        <f t="shared" si="242"/>
        <v>1</v>
      </c>
      <c r="BM841" s="48">
        <f ca="1">IF(ISNA($BE841),1,OFFSET(NoteCommaRef!$K$3,$BE841,0))</f>
        <v>1</v>
      </c>
      <c r="BN841" s="48">
        <f ca="1">IF(ISNA($BF841),1,OFFSET(NoteCommaRef!$K$3,$BF841,0))</f>
        <v>1</v>
      </c>
    </row>
    <row r="842" spans="3:66" x14ac:dyDescent="0.2">
      <c r="C842" s="1" t="str">
        <f t="shared" si="258"/>
        <v/>
      </c>
      <c r="D842" s="1" t="str">
        <f t="shared" si="259"/>
        <v/>
      </c>
      <c r="E842" s="1" t="str">
        <f t="shared" si="250"/>
        <v/>
      </c>
      <c r="F842" s="32" t="str">
        <f t="shared" si="251"/>
        <v/>
      </c>
      <c r="G842" s="1" t="str">
        <f t="shared" si="252"/>
        <v/>
      </c>
      <c r="H842" s="1" t="str">
        <f t="shared" si="253"/>
        <v/>
      </c>
      <c r="I842" s="1" t="str">
        <f t="shared" si="254"/>
        <v/>
      </c>
      <c r="J842" s="1" t="str">
        <f t="shared" si="255"/>
        <v/>
      </c>
      <c r="K842" s="1" t="str">
        <f t="shared" si="256"/>
        <v/>
      </c>
      <c r="L842" s="1" t="str">
        <f ca="1">IF(COUNTBLANK($D842),"",IF(COUNTBLANK($AG842),OFFSET(ChannelSetup!$E$4,0,$D842-1),$AG842))</f>
        <v/>
      </c>
      <c r="M842" s="1" t="str">
        <f t="shared" si="257"/>
        <v/>
      </c>
      <c r="O842" s="32">
        <f t="shared" si="260"/>
        <v>6</v>
      </c>
      <c r="P842" s="32">
        <f t="shared" si="260"/>
        <v>4</v>
      </c>
      <c r="Q842" s="32">
        <f t="shared" si="260"/>
        <v>2</v>
      </c>
      <c r="R842" s="32">
        <f t="shared" si="260"/>
        <v>2</v>
      </c>
      <c r="S842" s="32">
        <f t="shared" si="260"/>
        <v>2</v>
      </c>
      <c r="T842" s="32">
        <f t="shared" si="260"/>
        <v>2</v>
      </c>
      <c r="U842" s="32">
        <f t="shared" si="260"/>
        <v>2</v>
      </c>
      <c r="V842" s="32">
        <f t="shared" si="260"/>
        <v>4</v>
      </c>
      <c r="W842" s="32">
        <f t="shared" si="260"/>
        <v>2</v>
      </c>
      <c r="X842" s="32">
        <f t="shared" si="260"/>
        <v>2</v>
      </c>
      <c r="Y842" s="32">
        <f t="shared" si="260"/>
        <v>2</v>
      </c>
      <c r="Z842" s="32">
        <f t="shared" si="260"/>
        <v>2</v>
      </c>
      <c r="AB842" s="66"/>
      <c r="AC842" s="51"/>
      <c r="AD842" s="51"/>
      <c r="AE842" s="63"/>
      <c r="AF842" s="64"/>
      <c r="AG842" s="63"/>
      <c r="AH842" s="64"/>
      <c r="AI842" s="63"/>
      <c r="AJ842" s="64"/>
      <c r="AK842" s="62"/>
      <c r="AL842" s="62"/>
      <c r="AM842" s="51"/>
      <c r="AP842" s="39" t="str">
        <f t="shared" si="228"/>
        <v/>
      </c>
      <c r="AQ842" s="49" t="str">
        <f t="shared" si="235"/>
        <v/>
      </c>
      <c r="AR842" s="41">
        <f t="shared" ca="1" si="243"/>
        <v>256</v>
      </c>
      <c r="AS842" s="40">
        <f t="shared" ca="1" si="237"/>
        <v>1</v>
      </c>
      <c r="AT842" s="41">
        <f t="shared" ca="1" si="229"/>
        <v>0</v>
      </c>
      <c r="AU842" s="41">
        <f t="shared" ca="1" si="230"/>
        <v>0</v>
      </c>
      <c r="AV842" s="42">
        <f t="shared" ca="1" si="231"/>
        <v>1</v>
      </c>
      <c r="AW842" s="47" t="str">
        <f t="shared" si="232"/>
        <v/>
      </c>
      <c r="AX842" s="47" t="e">
        <f t="shared" si="233"/>
        <v>#VALUE!</v>
      </c>
      <c r="AY842" s="47">
        <f t="shared" si="245"/>
        <v>0</v>
      </c>
      <c r="AZ842" s="47">
        <f t="shared" si="246"/>
        <v>0</v>
      </c>
      <c r="BA842" s="47" t="e">
        <f t="shared" si="247"/>
        <v>#VALUE!</v>
      </c>
      <c r="BB842" s="47" t="e">
        <f t="shared" si="248"/>
        <v>#VALUE!</v>
      </c>
      <c r="BC842" s="47" t="e">
        <f t="shared" si="249"/>
        <v>#VALUE!</v>
      </c>
      <c r="BD842" s="47" t="e">
        <f>MATCH($AW842,NoteCommaRef!$B$4:$B$10,0)</f>
        <v>#N/A</v>
      </c>
      <c r="BE842" s="47">
        <f>MATCH($BG842,NoteCommaRef!$H$4:$H$1000,0)</f>
        <v>10</v>
      </c>
      <c r="BF842" s="47">
        <f>MATCH($BH842,NoteCommaRef!$H$4:$H$1000,0)</f>
        <v>10</v>
      </c>
      <c r="BG842" s="47">
        <f t="shared" si="238"/>
        <v>1</v>
      </c>
      <c r="BH842" s="47">
        <f t="shared" si="239"/>
        <v>1</v>
      </c>
      <c r="BI842" s="48">
        <f ca="1">IF(ISNA($BD842),1,OFFSET(NoteCommaRef!$E$3,$BD842,0))</f>
        <v>1</v>
      </c>
      <c r="BJ842" s="48">
        <f t="shared" si="240"/>
        <v>1</v>
      </c>
      <c r="BK842" s="48">
        <f t="shared" si="241"/>
        <v>1</v>
      </c>
      <c r="BL842" s="48">
        <f t="shared" si="242"/>
        <v>1</v>
      </c>
      <c r="BM842" s="48">
        <f ca="1">IF(ISNA($BE842),1,OFFSET(NoteCommaRef!$K$3,$BE842,0))</f>
        <v>1</v>
      </c>
      <c r="BN842" s="48">
        <f ca="1">IF(ISNA($BF842),1,OFFSET(NoteCommaRef!$K$3,$BF842,0))</f>
        <v>1</v>
      </c>
    </row>
    <row r="843" spans="3:66" x14ac:dyDescent="0.2">
      <c r="C843" s="1" t="str">
        <f t="shared" si="258"/>
        <v/>
      </c>
      <c r="D843" s="1" t="str">
        <f t="shared" si="259"/>
        <v/>
      </c>
      <c r="E843" s="1" t="str">
        <f t="shared" si="250"/>
        <v/>
      </c>
      <c r="F843" s="32" t="str">
        <f t="shared" si="251"/>
        <v/>
      </c>
      <c r="G843" s="1" t="str">
        <f t="shared" si="252"/>
        <v/>
      </c>
      <c r="H843" s="1" t="str">
        <f t="shared" si="253"/>
        <v/>
      </c>
      <c r="I843" s="1" t="str">
        <f t="shared" si="254"/>
        <v/>
      </c>
      <c r="J843" s="1" t="str">
        <f t="shared" si="255"/>
        <v/>
      </c>
      <c r="K843" s="1" t="str">
        <f t="shared" si="256"/>
        <v/>
      </c>
      <c r="L843" s="1" t="str">
        <f ca="1">IF(COUNTBLANK($D843),"",IF(COUNTBLANK($AG843),OFFSET(ChannelSetup!$E$4,0,$D843-1),$AG843))</f>
        <v/>
      </c>
      <c r="M843" s="1" t="str">
        <f t="shared" si="257"/>
        <v/>
      </c>
      <c r="O843" s="32">
        <f t="shared" si="260"/>
        <v>6</v>
      </c>
      <c r="P843" s="32">
        <f t="shared" si="260"/>
        <v>4</v>
      </c>
      <c r="Q843" s="32">
        <f t="shared" si="260"/>
        <v>2</v>
      </c>
      <c r="R843" s="32">
        <f t="shared" si="260"/>
        <v>2</v>
      </c>
      <c r="S843" s="32">
        <f t="shared" si="260"/>
        <v>2</v>
      </c>
      <c r="T843" s="32">
        <f t="shared" si="260"/>
        <v>2</v>
      </c>
      <c r="U843" s="32">
        <f t="shared" si="260"/>
        <v>2</v>
      </c>
      <c r="V843" s="32">
        <f t="shared" si="260"/>
        <v>4</v>
      </c>
      <c r="W843" s="32">
        <f t="shared" si="260"/>
        <v>2</v>
      </c>
      <c r="X843" s="32">
        <f t="shared" si="260"/>
        <v>2</v>
      </c>
      <c r="Y843" s="32">
        <f t="shared" si="260"/>
        <v>2</v>
      </c>
      <c r="Z843" s="32">
        <f t="shared" si="260"/>
        <v>2</v>
      </c>
      <c r="AB843" s="66"/>
      <c r="AC843" s="51"/>
      <c r="AD843" s="51"/>
      <c r="AE843" s="63"/>
      <c r="AF843" s="64"/>
      <c r="AG843" s="63"/>
      <c r="AH843" s="64"/>
      <c r="AI843" s="63"/>
      <c r="AJ843" s="64"/>
      <c r="AK843" s="62"/>
      <c r="AL843" s="62"/>
      <c r="AM843" s="51"/>
      <c r="AP843" s="39" t="str">
        <f t="shared" si="228"/>
        <v/>
      </c>
      <c r="AQ843" s="49" t="str">
        <f t="shared" si="235"/>
        <v/>
      </c>
      <c r="AR843" s="41">
        <f t="shared" ca="1" si="243"/>
        <v>256</v>
      </c>
      <c r="AS843" s="40">
        <f t="shared" ca="1" si="237"/>
        <v>1</v>
      </c>
      <c r="AT843" s="41">
        <f t="shared" ca="1" si="229"/>
        <v>0</v>
      </c>
      <c r="AU843" s="41">
        <f t="shared" ca="1" si="230"/>
        <v>0</v>
      </c>
      <c r="AV843" s="42">
        <f t="shared" ca="1" si="231"/>
        <v>1</v>
      </c>
      <c r="AW843" s="47" t="str">
        <f t="shared" si="232"/>
        <v/>
      </c>
      <c r="AX843" s="47" t="e">
        <f t="shared" si="233"/>
        <v>#VALUE!</v>
      </c>
      <c r="AY843" s="47">
        <f t="shared" si="245"/>
        <v>0</v>
      </c>
      <c r="AZ843" s="47">
        <f t="shared" si="246"/>
        <v>0</v>
      </c>
      <c r="BA843" s="47" t="e">
        <f t="shared" si="247"/>
        <v>#VALUE!</v>
      </c>
      <c r="BB843" s="47" t="e">
        <f t="shared" si="248"/>
        <v>#VALUE!</v>
      </c>
      <c r="BC843" s="47" t="e">
        <f t="shared" si="249"/>
        <v>#VALUE!</v>
      </c>
      <c r="BD843" s="47" t="e">
        <f>MATCH($AW843,NoteCommaRef!$B$4:$B$10,0)</f>
        <v>#N/A</v>
      </c>
      <c r="BE843" s="47">
        <f>MATCH($BG843,NoteCommaRef!$H$4:$H$1000,0)</f>
        <v>10</v>
      </c>
      <c r="BF843" s="47">
        <f>MATCH($BH843,NoteCommaRef!$H$4:$H$1000,0)</f>
        <v>10</v>
      </c>
      <c r="BG843" s="47">
        <f t="shared" si="238"/>
        <v>1</v>
      </c>
      <c r="BH843" s="47">
        <f t="shared" si="239"/>
        <v>1</v>
      </c>
      <c r="BI843" s="48">
        <f ca="1">IF(ISNA($BD843),1,OFFSET(NoteCommaRef!$E$3,$BD843,0))</f>
        <v>1</v>
      </c>
      <c r="BJ843" s="48">
        <f t="shared" si="240"/>
        <v>1</v>
      </c>
      <c r="BK843" s="48">
        <f t="shared" si="241"/>
        <v>1</v>
      </c>
      <c r="BL843" s="48">
        <f t="shared" si="242"/>
        <v>1</v>
      </c>
      <c r="BM843" s="48">
        <f ca="1">IF(ISNA($BE843),1,OFFSET(NoteCommaRef!$K$3,$BE843,0))</f>
        <v>1</v>
      </c>
      <c r="BN843" s="48">
        <f ca="1">IF(ISNA($BF843),1,OFFSET(NoteCommaRef!$K$3,$BF843,0))</f>
        <v>1</v>
      </c>
    </row>
    <row r="844" spans="3:66" x14ac:dyDescent="0.2">
      <c r="C844" s="1" t="str">
        <f t="shared" si="258"/>
        <v/>
      </c>
      <c r="D844" s="1" t="str">
        <f t="shared" si="259"/>
        <v/>
      </c>
      <c r="E844" s="1" t="str">
        <f t="shared" si="250"/>
        <v/>
      </c>
      <c r="F844" s="32" t="str">
        <f t="shared" si="251"/>
        <v/>
      </c>
      <c r="G844" s="1" t="str">
        <f t="shared" si="252"/>
        <v/>
      </c>
      <c r="H844" s="1" t="str">
        <f t="shared" si="253"/>
        <v/>
      </c>
      <c r="I844" s="1" t="str">
        <f t="shared" si="254"/>
        <v/>
      </c>
      <c r="J844" s="1" t="str">
        <f t="shared" si="255"/>
        <v/>
      </c>
      <c r="K844" s="1" t="str">
        <f t="shared" si="256"/>
        <v/>
      </c>
      <c r="L844" s="1" t="str">
        <f ca="1">IF(COUNTBLANK($D844),"",IF(COUNTBLANK($AG844),OFFSET(ChannelSetup!$E$4,0,$D844-1),$AG844))</f>
        <v/>
      </c>
      <c r="M844" s="1" t="str">
        <f t="shared" si="257"/>
        <v/>
      </c>
      <c r="O844" s="32">
        <f t="shared" si="260"/>
        <v>6</v>
      </c>
      <c r="P844" s="32">
        <f t="shared" si="260"/>
        <v>4</v>
      </c>
      <c r="Q844" s="32">
        <f t="shared" si="260"/>
        <v>2</v>
      </c>
      <c r="R844" s="32">
        <f t="shared" si="260"/>
        <v>2</v>
      </c>
      <c r="S844" s="32">
        <f t="shared" si="260"/>
        <v>2</v>
      </c>
      <c r="T844" s="32">
        <f t="shared" si="260"/>
        <v>2</v>
      </c>
      <c r="U844" s="32">
        <f t="shared" si="260"/>
        <v>2</v>
      </c>
      <c r="V844" s="32">
        <f t="shared" si="260"/>
        <v>4</v>
      </c>
      <c r="W844" s="32">
        <f t="shared" si="260"/>
        <v>2</v>
      </c>
      <c r="X844" s="32">
        <f t="shared" si="260"/>
        <v>2</v>
      </c>
      <c r="Y844" s="32">
        <f t="shared" si="260"/>
        <v>2</v>
      </c>
      <c r="Z844" s="32">
        <f t="shared" si="260"/>
        <v>2</v>
      </c>
      <c r="AB844" s="66"/>
      <c r="AC844" s="51"/>
      <c r="AD844" s="51"/>
      <c r="AE844" s="63"/>
      <c r="AF844" s="64"/>
      <c r="AG844" s="63"/>
      <c r="AH844" s="64"/>
      <c r="AI844" s="63"/>
      <c r="AJ844" s="64"/>
      <c r="AK844" s="62"/>
      <c r="AL844" s="62"/>
      <c r="AM844" s="51"/>
      <c r="AP844" s="39" t="str">
        <f t="shared" si="228"/>
        <v/>
      </c>
      <c r="AQ844" s="49" t="str">
        <f t="shared" si="235"/>
        <v/>
      </c>
      <c r="AR844" s="41">
        <f t="shared" ca="1" si="243"/>
        <v>256</v>
      </c>
      <c r="AS844" s="40">
        <f t="shared" ca="1" si="237"/>
        <v>1</v>
      </c>
      <c r="AT844" s="41">
        <f t="shared" ca="1" si="229"/>
        <v>0</v>
      </c>
      <c r="AU844" s="41">
        <f t="shared" ca="1" si="230"/>
        <v>0</v>
      </c>
      <c r="AV844" s="42">
        <f t="shared" ca="1" si="231"/>
        <v>1</v>
      </c>
      <c r="AW844" s="47" t="str">
        <f t="shared" si="232"/>
        <v/>
      </c>
      <c r="AX844" s="47" t="e">
        <f t="shared" si="233"/>
        <v>#VALUE!</v>
      </c>
      <c r="AY844" s="47">
        <f t="shared" si="245"/>
        <v>0</v>
      </c>
      <c r="AZ844" s="47">
        <f t="shared" si="246"/>
        <v>0</v>
      </c>
      <c r="BA844" s="47" t="e">
        <f t="shared" si="247"/>
        <v>#VALUE!</v>
      </c>
      <c r="BB844" s="47" t="e">
        <f t="shared" si="248"/>
        <v>#VALUE!</v>
      </c>
      <c r="BC844" s="47" t="e">
        <f t="shared" si="249"/>
        <v>#VALUE!</v>
      </c>
      <c r="BD844" s="47" t="e">
        <f>MATCH($AW844,NoteCommaRef!$B$4:$B$10,0)</f>
        <v>#N/A</v>
      </c>
      <c r="BE844" s="47">
        <f>MATCH($BG844,NoteCommaRef!$H$4:$H$1000,0)</f>
        <v>10</v>
      </c>
      <c r="BF844" s="47">
        <f>MATCH($BH844,NoteCommaRef!$H$4:$H$1000,0)</f>
        <v>10</v>
      </c>
      <c r="BG844" s="47">
        <f t="shared" si="238"/>
        <v>1</v>
      </c>
      <c r="BH844" s="47">
        <f t="shared" si="239"/>
        <v>1</v>
      </c>
      <c r="BI844" s="48">
        <f ca="1">IF(ISNA($BD844),1,OFFSET(NoteCommaRef!$E$3,$BD844,0))</f>
        <v>1</v>
      </c>
      <c r="BJ844" s="48">
        <f t="shared" si="240"/>
        <v>1</v>
      </c>
      <c r="BK844" s="48">
        <f t="shared" si="241"/>
        <v>1</v>
      </c>
      <c r="BL844" s="48">
        <f t="shared" si="242"/>
        <v>1</v>
      </c>
      <c r="BM844" s="48">
        <f ca="1">IF(ISNA($BE844),1,OFFSET(NoteCommaRef!$K$3,$BE844,0))</f>
        <v>1</v>
      </c>
      <c r="BN844" s="48">
        <f ca="1">IF(ISNA($BF844),1,OFFSET(NoteCommaRef!$K$3,$BF844,0))</f>
        <v>1</v>
      </c>
    </row>
    <row r="845" spans="3:66" x14ac:dyDescent="0.2">
      <c r="C845" s="1" t="str">
        <f t="shared" si="258"/>
        <v/>
      </c>
      <c r="D845" s="1" t="str">
        <f t="shared" si="259"/>
        <v/>
      </c>
      <c r="E845" s="1" t="str">
        <f t="shared" si="250"/>
        <v/>
      </c>
      <c r="F845" s="32" t="str">
        <f t="shared" si="251"/>
        <v/>
      </c>
      <c r="G845" s="1" t="str">
        <f t="shared" si="252"/>
        <v/>
      </c>
      <c r="H845" s="1" t="str">
        <f t="shared" si="253"/>
        <v/>
      </c>
      <c r="I845" s="1" t="str">
        <f t="shared" si="254"/>
        <v/>
      </c>
      <c r="J845" s="1" t="str">
        <f t="shared" si="255"/>
        <v/>
      </c>
      <c r="K845" s="1" t="str">
        <f t="shared" si="256"/>
        <v/>
      </c>
      <c r="L845" s="1" t="str">
        <f ca="1">IF(COUNTBLANK($D845),"",IF(COUNTBLANK($AG845),OFFSET(ChannelSetup!$E$4,0,$D845-1),$AG845))</f>
        <v/>
      </c>
      <c r="M845" s="1" t="str">
        <f t="shared" si="257"/>
        <v/>
      </c>
      <c r="O845" s="32">
        <f t="shared" si="260"/>
        <v>6</v>
      </c>
      <c r="P845" s="32">
        <f t="shared" si="260"/>
        <v>4</v>
      </c>
      <c r="Q845" s="32">
        <f t="shared" si="260"/>
        <v>2</v>
      </c>
      <c r="R845" s="32">
        <f t="shared" si="260"/>
        <v>2</v>
      </c>
      <c r="S845" s="32">
        <f t="shared" si="260"/>
        <v>2</v>
      </c>
      <c r="T845" s="32">
        <f t="shared" si="260"/>
        <v>2</v>
      </c>
      <c r="U845" s="32">
        <f t="shared" si="260"/>
        <v>2</v>
      </c>
      <c r="V845" s="32">
        <f t="shared" si="260"/>
        <v>4</v>
      </c>
      <c r="W845" s="32">
        <f t="shared" si="260"/>
        <v>2</v>
      </c>
      <c r="X845" s="32">
        <f t="shared" si="260"/>
        <v>2</v>
      </c>
      <c r="Y845" s="32">
        <f t="shared" si="260"/>
        <v>2</v>
      </c>
      <c r="Z845" s="32">
        <f t="shared" si="260"/>
        <v>2</v>
      </c>
      <c r="AB845" s="66"/>
      <c r="AC845" s="51"/>
      <c r="AD845" s="51"/>
      <c r="AE845" s="63"/>
      <c r="AF845" s="64"/>
      <c r="AG845" s="63"/>
      <c r="AH845" s="64"/>
      <c r="AI845" s="63"/>
      <c r="AJ845" s="64"/>
      <c r="AK845" s="62"/>
      <c r="AL845" s="62"/>
      <c r="AM845" s="51"/>
      <c r="AP845" s="39" t="str">
        <f t="shared" si="228"/>
        <v/>
      </c>
      <c r="AQ845" s="49" t="str">
        <f t="shared" si="235"/>
        <v/>
      </c>
      <c r="AR845" s="41">
        <f t="shared" ca="1" si="243"/>
        <v>256</v>
      </c>
      <c r="AS845" s="40">
        <f t="shared" ca="1" si="237"/>
        <v>1</v>
      </c>
      <c r="AT845" s="41">
        <f t="shared" ca="1" si="229"/>
        <v>0</v>
      </c>
      <c r="AU845" s="41">
        <f t="shared" ca="1" si="230"/>
        <v>0</v>
      </c>
      <c r="AV845" s="42">
        <f t="shared" ca="1" si="231"/>
        <v>1</v>
      </c>
      <c r="AW845" s="47" t="str">
        <f t="shared" si="232"/>
        <v/>
      </c>
      <c r="AX845" s="47" t="e">
        <f t="shared" si="233"/>
        <v>#VALUE!</v>
      </c>
      <c r="AY845" s="47">
        <f t="shared" si="245"/>
        <v>0</v>
      </c>
      <c r="AZ845" s="47">
        <f t="shared" si="246"/>
        <v>0</v>
      </c>
      <c r="BA845" s="47" t="e">
        <f t="shared" si="247"/>
        <v>#VALUE!</v>
      </c>
      <c r="BB845" s="47" t="e">
        <f t="shared" si="248"/>
        <v>#VALUE!</v>
      </c>
      <c r="BC845" s="47" t="e">
        <f t="shared" si="249"/>
        <v>#VALUE!</v>
      </c>
      <c r="BD845" s="47" t="e">
        <f>MATCH($AW845,NoteCommaRef!$B$4:$B$10,0)</f>
        <v>#N/A</v>
      </c>
      <c r="BE845" s="47">
        <f>MATCH($BG845,NoteCommaRef!$H$4:$H$1000,0)</f>
        <v>10</v>
      </c>
      <c r="BF845" s="47">
        <f>MATCH($BH845,NoteCommaRef!$H$4:$H$1000,0)</f>
        <v>10</v>
      </c>
      <c r="BG845" s="47">
        <f t="shared" si="238"/>
        <v>1</v>
      </c>
      <c r="BH845" s="47">
        <f t="shared" si="239"/>
        <v>1</v>
      </c>
      <c r="BI845" s="48">
        <f ca="1">IF(ISNA($BD845),1,OFFSET(NoteCommaRef!$E$3,$BD845,0))</f>
        <v>1</v>
      </c>
      <c r="BJ845" s="48">
        <f t="shared" si="240"/>
        <v>1</v>
      </c>
      <c r="BK845" s="48">
        <f t="shared" si="241"/>
        <v>1</v>
      </c>
      <c r="BL845" s="48">
        <f t="shared" si="242"/>
        <v>1</v>
      </c>
      <c r="BM845" s="48">
        <f ca="1">IF(ISNA($BE845),1,OFFSET(NoteCommaRef!$K$3,$BE845,0))</f>
        <v>1</v>
      </c>
      <c r="BN845" s="48">
        <f ca="1">IF(ISNA($BF845),1,OFFSET(NoteCommaRef!$K$3,$BF845,0))</f>
        <v>1</v>
      </c>
    </row>
    <row r="846" spans="3:66" x14ac:dyDescent="0.2">
      <c r="C846" s="1" t="str">
        <f t="shared" si="258"/>
        <v/>
      </c>
      <c r="D846" s="1" t="str">
        <f t="shared" si="259"/>
        <v/>
      </c>
      <c r="E846" s="1" t="str">
        <f t="shared" si="250"/>
        <v/>
      </c>
      <c r="F846" s="32" t="str">
        <f t="shared" si="251"/>
        <v/>
      </c>
      <c r="G846" s="1" t="str">
        <f t="shared" si="252"/>
        <v/>
      </c>
      <c r="H846" s="1" t="str">
        <f t="shared" si="253"/>
        <v/>
      </c>
      <c r="I846" s="1" t="str">
        <f t="shared" si="254"/>
        <v/>
      </c>
      <c r="J846" s="1" t="str">
        <f t="shared" si="255"/>
        <v/>
      </c>
      <c r="K846" s="1" t="str">
        <f t="shared" si="256"/>
        <v/>
      </c>
      <c r="L846" s="1" t="str">
        <f ca="1">IF(COUNTBLANK($D846),"",IF(COUNTBLANK($AG846),OFFSET(ChannelSetup!$E$4,0,$D846-1),$AG846))</f>
        <v/>
      </c>
      <c r="M846" s="1" t="str">
        <f t="shared" si="257"/>
        <v/>
      </c>
      <c r="O846" s="32">
        <f t="shared" si="260"/>
        <v>6</v>
      </c>
      <c r="P846" s="32">
        <f t="shared" si="260"/>
        <v>4</v>
      </c>
      <c r="Q846" s="32">
        <f t="shared" si="260"/>
        <v>2</v>
      </c>
      <c r="R846" s="32">
        <f t="shared" si="260"/>
        <v>2</v>
      </c>
      <c r="S846" s="32">
        <f t="shared" si="260"/>
        <v>2</v>
      </c>
      <c r="T846" s="32">
        <f t="shared" si="260"/>
        <v>2</v>
      </c>
      <c r="U846" s="32">
        <f t="shared" si="260"/>
        <v>2</v>
      </c>
      <c r="V846" s="32">
        <f t="shared" si="260"/>
        <v>4</v>
      </c>
      <c r="W846" s="32">
        <f t="shared" si="260"/>
        <v>2</v>
      </c>
      <c r="X846" s="32">
        <f t="shared" si="260"/>
        <v>2</v>
      </c>
      <c r="Y846" s="32">
        <f t="shared" si="260"/>
        <v>2</v>
      </c>
      <c r="Z846" s="32">
        <f t="shared" si="260"/>
        <v>2</v>
      </c>
      <c r="AB846" s="66"/>
      <c r="AC846" s="51"/>
      <c r="AD846" s="51"/>
      <c r="AE846" s="63"/>
      <c r="AF846" s="64"/>
      <c r="AG846" s="63"/>
      <c r="AH846" s="64"/>
      <c r="AI846" s="63"/>
      <c r="AJ846" s="64"/>
      <c r="AK846" s="62"/>
      <c r="AL846" s="62"/>
      <c r="AM846" s="51"/>
      <c r="AP846" s="39" t="str">
        <f t="shared" si="228"/>
        <v/>
      </c>
      <c r="AQ846" s="49" t="str">
        <f t="shared" si="235"/>
        <v/>
      </c>
      <c r="AR846" s="41">
        <f t="shared" ca="1" si="243"/>
        <v>256</v>
      </c>
      <c r="AS846" s="40">
        <f t="shared" ca="1" si="237"/>
        <v>1</v>
      </c>
      <c r="AT846" s="41">
        <f t="shared" ca="1" si="229"/>
        <v>0</v>
      </c>
      <c r="AU846" s="41">
        <f t="shared" ca="1" si="230"/>
        <v>0</v>
      </c>
      <c r="AV846" s="42">
        <f t="shared" ca="1" si="231"/>
        <v>1</v>
      </c>
      <c r="AW846" s="47" t="str">
        <f t="shared" si="232"/>
        <v/>
      </c>
      <c r="AX846" s="47" t="e">
        <f t="shared" si="233"/>
        <v>#VALUE!</v>
      </c>
      <c r="AY846" s="47">
        <f t="shared" si="245"/>
        <v>0</v>
      </c>
      <c r="AZ846" s="47">
        <f t="shared" si="246"/>
        <v>0</v>
      </c>
      <c r="BA846" s="47" t="e">
        <f t="shared" si="247"/>
        <v>#VALUE!</v>
      </c>
      <c r="BB846" s="47" t="e">
        <f t="shared" si="248"/>
        <v>#VALUE!</v>
      </c>
      <c r="BC846" s="47" t="e">
        <f t="shared" si="249"/>
        <v>#VALUE!</v>
      </c>
      <c r="BD846" s="47" t="e">
        <f>MATCH($AW846,NoteCommaRef!$B$4:$B$10,0)</f>
        <v>#N/A</v>
      </c>
      <c r="BE846" s="47">
        <f>MATCH($BG846,NoteCommaRef!$H$4:$H$1000,0)</f>
        <v>10</v>
      </c>
      <c r="BF846" s="47">
        <f>MATCH($BH846,NoteCommaRef!$H$4:$H$1000,0)</f>
        <v>10</v>
      </c>
      <c r="BG846" s="47">
        <f t="shared" si="238"/>
        <v>1</v>
      </c>
      <c r="BH846" s="47">
        <f t="shared" si="239"/>
        <v>1</v>
      </c>
      <c r="BI846" s="48">
        <f ca="1">IF(ISNA($BD846),1,OFFSET(NoteCommaRef!$E$3,$BD846,0))</f>
        <v>1</v>
      </c>
      <c r="BJ846" s="48">
        <f t="shared" si="240"/>
        <v>1</v>
      </c>
      <c r="BK846" s="48">
        <f t="shared" si="241"/>
        <v>1</v>
      </c>
      <c r="BL846" s="48">
        <f t="shared" si="242"/>
        <v>1</v>
      </c>
      <c r="BM846" s="48">
        <f ca="1">IF(ISNA($BE846),1,OFFSET(NoteCommaRef!$K$3,$BE846,0))</f>
        <v>1</v>
      </c>
      <c r="BN846" s="48">
        <f ca="1">IF(ISNA($BF846),1,OFFSET(NoteCommaRef!$K$3,$BF846,0))</f>
        <v>1</v>
      </c>
    </row>
    <row r="847" spans="3:66" x14ac:dyDescent="0.2">
      <c r="C847" s="1" t="str">
        <f t="shared" si="258"/>
        <v/>
      </c>
      <c r="D847" s="1" t="str">
        <f t="shared" si="259"/>
        <v/>
      </c>
      <c r="E847" s="1" t="str">
        <f t="shared" si="250"/>
        <v/>
      </c>
      <c r="F847" s="32" t="str">
        <f t="shared" si="251"/>
        <v/>
      </c>
      <c r="G847" s="1" t="str">
        <f t="shared" si="252"/>
        <v/>
      </c>
      <c r="H847" s="1" t="str">
        <f t="shared" si="253"/>
        <v/>
      </c>
      <c r="I847" s="1" t="str">
        <f t="shared" si="254"/>
        <v/>
      </c>
      <c r="J847" s="1" t="str">
        <f t="shared" si="255"/>
        <v/>
      </c>
      <c r="K847" s="1" t="str">
        <f t="shared" si="256"/>
        <v/>
      </c>
      <c r="L847" s="1" t="str">
        <f ca="1">IF(COUNTBLANK($D847),"",IF(COUNTBLANK($AG847),OFFSET(ChannelSetup!$E$4,0,$D847-1),$AG847))</f>
        <v/>
      </c>
      <c r="M847" s="1" t="str">
        <f t="shared" si="257"/>
        <v/>
      </c>
      <c r="O847" s="32">
        <f t="shared" si="260"/>
        <v>6</v>
      </c>
      <c r="P847" s="32">
        <f t="shared" si="260"/>
        <v>4</v>
      </c>
      <c r="Q847" s="32">
        <f t="shared" si="260"/>
        <v>2</v>
      </c>
      <c r="R847" s="32">
        <f t="shared" si="260"/>
        <v>2</v>
      </c>
      <c r="S847" s="32">
        <f t="shared" si="260"/>
        <v>2</v>
      </c>
      <c r="T847" s="32">
        <f t="shared" si="260"/>
        <v>2</v>
      </c>
      <c r="U847" s="32">
        <f t="shared" si="260"/>
        <v>2</v>
      </c>
      <c r="V847" s="32">
        <f t="shared" si="260"/>
        <v>4</v>
      </c>
      <c r="W847" s="32">
        <f t="shared" si="260"/>
        <v>2</v>
      </c>
      <c r="X847" s="32">
        <f t="shared" si="260"/>
        <v>2</v>
      </c>
      <c r="Y847" s="32">
        <f t="shared" si="260"/>
        <v>2</v>
      </c>
      <c r="Z847" s="32">
        <f t="shared" si="260"/>
        <v>2</v>
      </c>
      <c r="AB847" s="66"/>
      <c r="AC847" s="51"/>
      <c r="AD847" s="51"/>
      <c r="AE847" s="63"/>
      <c r="AF847" s="64"/>
      <c r="AG847" s="63"/>
      <c r="AH847" s="64"/>
      <c r="AI847" s="63"/>
      <c r="AJ847" s="64"/>
      <c r="AK847" s="62"/>
      <c r="AL847" s="62"/>
      <c r="AM847" s="51"/>
      <c r="AP847" s="39" t="str">
        <f t="shared" si="228"/>
        <v/>
      </c>
      <c r="AQ847" s="49" t="str">
        <f t="shared" si="235"/>
        <v/>
      </c>
      <c r="AR847" s="41">
        <f t="shared" ca="1" si="243"/>
        <v>256</v>
      </c>
      <c r="AS847" s="40">
        <f t="shared" ca="1" si="237"/>
        <v>1</v>
      </c>
      <c r="AT847" s="41">
        <f t="shared" ca="1" si="229"/>
        <v>0</v>
      </c>
      <c r="AU847" s="41">
        <f t="shared" ca="1" si="230"/>
        <v>0</v>
      </c>
      <c r="AV847" s="42">
        <f t="shared" ca="1" si="231"/>
        <v>1</v>
      </c>
      <c r="AW847" s="47" t="str">
        <f t="shared" si="232"/>
        <v/>
      </c>
      <c r="AX847" s="47" t="e">
        <f t="shared" si="233"/>
        <v>#VALUE!</v>
      </c>
      <c r="AY847" s="47">
        <f t="shared" si="245"/>
        <v>0</v>
      </c>
      <c r="AZ847" s="47">
        <f t="shared" si="246"/>
        <v>0</v>
      </c>
      <c r="BA847" s="47" t="e">
        <f t="shared" si="247"/>
        <v>#VALUE!</v>
      </c>
      <c r="BB847" s="47" t="e">
        <f t="shared" si="248"/>
        <v>#VALUE!</v>
      </c>
      <c r="BC847" s="47" t="e">
        <f t="shared" si="249"/>
        <v>#VALUE!</v>
      </c>
      <c r="BD847" s="47" t="e">
        <f>MATCH($AW847,NoteCommaRef!$B$4:$B$10,0)</f>
        <v>#N/A</v>
      </c>
      <c r="BE847" s="47">
        <f>MATCH($BG847,NoteCommaRef!$H$4:$H$1000,0)</f>
        <v>10</v>
      </c>
      <c r="BF847" s="47">
        <f>MATCH($BH847,NoteCommaRef!$H$4:$H$1000,0)</f>
        <v>10</v>
      </c>
      <c r="BG847" s="47">
        <f t="shared" si="238"/>
        <v>1</v>
      </c>
      <c r="BH847" s="47">
        <f t="shared" si="239"/>
        <v>1</v>
      </c>
      <c r="BI847" s="48">
        <f ca="1">IF(ISNA($BD847),1,OFFSET(NoteCommaRef!$E$3,$BD847,0))</f>
        <v>1</v>
      </c>
      <c r="BJ847" s="48">
        <f t="shared" si="240"/>
        <v>1</v>
      </c>
      <c r="BK847" s="48">
        <f t="shared" si="241"/>
        <v>1</v>
      </c>
      <c r="BL847" s="48">
        <f t="shared" si="242"/>
        <v>1</v>
      </c>
      <c r="BM847" s="48">
        <f ca="1">IF(ISNA($BE847),1,OFFSET(NoteCommaRef!$K$3,$BE847,0))</f>
        <v>1</v>
      </c>
      <c r="BN847" s="48">
        <f ca="1">IF(ISNA($BF847),1,OFFSET(NoteCommaRef!$K$3,$BF847,0))</f>
        <v>1</v>
      </c>
    </row>
    <row r="848" spans="3:66" x14ac:dyDescent="0.2">
      <c r="C848" s="1" t="str">
        <f t="shared" si="258"/>
        <v/>
      </c>
      <c r="D848" s="1" t="str">
        <f t="shared" si="259"/>
        <v/>
      </c>
      <c r="E848" s="1" t="str">
        <f t="shared" si="250"/>
        <v/>
      </c>
      <c r="F848" s="32" t="str">
        <f t="shared" si="251"/>
        <v/>
      </c>
      <c r="G848" s="1" t="str">
        <f t="shared" si="252"/>
        <v/>
      </c>
      <c r="H848" s="1" t="str">
        <f t="shared" si="253"/>
        <v/>
      </c>
      <c r="I848" s="1" t="str">
        <f t="shared" si="254"/>
        <v/>
      </c>
      <c r="J848" s="1" t="str">
        <f t="shared" si="255"/>
        <v/>
      </c>
      <c r="K848" s="1" t="str">
        <f t="shared" si="256"/>
        <v/>
      </c>
      <c r="L848" s="1" t="str">
        <f ca="1">IF(COUNTBLANK($D848),"",IF(COUNTBLANK($AG848),OFFSET(ChannelSetup!$E$4,0,$D848-1),$AG848))</f>
        <v/>
      </c>
      <c r="M848" s="1" t="str">
        <f t="shared" si="257"/>
        <v/>
      </c>
      <c r="O848" s="32">
        <f t="shared" si="260"/>
        <v>6</v>
      </c>
      <c r="P848" s="32">
        <f t="shared" si="260"/>
        <v>4</v>
      </c>
      <c r="Q848" s="32">
        <f t="shared" si="260"/>
        <v>2</v>
      </c>
      <c r="R848" s="32">
        <f t="shared" si="260"/>
        <v>2</v>
      </c>
      <c r="S848" s="32">
        <f t="shared" si="260"/>
        <v>2</v>
      </c>
      <c r="T848" s="32">
        <f t="shared" si="260"/>
        <v>2</v>
      </c>
      <c r="U848" s="32">
        <f t="shared" si="260"/>
        <v>2</v>
      </c>
      <c r="V848" s="32">
        <f t="shared" si="260"/>
        <v>4</v>
      </c>
      <c r="W848" s="32">
        <f t="shared" si="260"/>
        <v>2</v>
      </c>
      <c r="X848" s="32">
        <f t="shared" si="260"/>
        <v>2</v>
      </c>
      <c r="Y848" s="32">
        <f t="shared" si="260"/>
        <v>2</v>
      </c>
      <c r="Z848" s="32">
        <f t="shared" si="260"/>
        <v>2</v>
      </c>
      <c r="AB848" s="66"/>
      <c r="AC848" s="51"/>
      <c r="AD848" s="51"/>
      <c r="AE848" s="63"/>
      <c r="AF848" s="64"/>
      <c r="AG848" s="63"/>
      <c r="AH848" s="64"/>
      <c r="AI848" s="63"/>
      <c r="AJ848" s="64"/>
      <c r="AK848" s="62"/>
      <c r="AL848" s="62"/>
      <c r="AM848" s="51"/>
      <c r="AP848" s="39" t="str">
        <f t="shared" si="228"/>
        <v/>
      </c>
      <c r="AQ848" s="49" t="str">
        <f t="shared" si="235"/>
        <v/>
      </c>
      <c r="AR848" s="41">
        <f t="shared" ca="1" si="243"/>
        <v>256</v>
      </c>
      <c r="AS848" s="40">
        <f t="shared" ca="1" si="237"/>
        <v>1</v>
      </c>
      <c r="AT848" s="41">
        <f t="shared" ca="1" si="229"/>
        <v>0</v>
      </c>
      <c r="AU848" s="41">
        <f t="shared" ca="1" si="230"/>
        <v>0</v>
      </c>
      <c r="AV848" s="42">
        <f t="shared" ca="1" si="231"/>
        <v>1</v>
      </c>
      <c r="AW848" s="47" t="str">
        <f t="shared" si="232"/>
        <v/>
      </c>
      <c r="AX848" s="47" t="e">
        <f t="shared" si="233"/>
        <v>#VALUE!</v>
      </c>
      <c r="AY848" s="47">
        <f t="shared" si="245"/>
        <v>0</v>
      </c>
      <c r="AZ848" s="47">
        <f t="shared" si="246"/>
        <v>0</v>
      </c>
      <c r="BA848" s="47" t="e">
        <f t="shared" si="247"/>
        <v>#VALUE!</v>
      </c>
      <c r="BB848" s="47" t="e">
        <f t="shared" si="248"/>
        <v>#VALUE!</v>
      </c>
      <c r="BC848" s="47" t="e">
        <f t="shared" si="249"/>
        <v>#VALUE!</v>
      </c>
      <c r="BD848" s="47" t="e">
        <f>MATCH($AW848,NoteCommaRef!$B$4:$B$10,0)</f>
        <v>#N/A</v>
      </c>
      <c r="BE848" s="47">
        <f>MATCH($BG848,NoteCommaRef!$H$4:$H$1000,0)</f>
        <v>10</v>
      </c>
      <c r="BF848" s="47">
        <f>MATCH($BH848,NoteCommaRef!$H$4:$H$1000,0)</f>
        <v>10</v>
      </c>
      <c r="BG848" s="47">
        <f t="shared" si="238"/>
        <v>1</v>
      </c>
      <c r="BH848" s="47">
        <f t="shared" si="239"/>
        <v>1</v>
      </c>
      <c r="BI848" s="48">
        <f ca="1">IF(ISNA($BD848),1,OFFSET(NoteCommaRef!$E$3,$BD848,0))</f>
        <v>1</v>
      </c>
      <c r="BJ848" s="48">
        <f t="shared" si="240"/>
        <v>1</v>
      </c>
      <c r="BK848" s="48">
        <f t="shared" si="241"/>
        <v>1</v>
      </c>
      <c r="BL848" s="48">
        <f t="shared" si="242"/>
        <v>1</v>
      </c>
      <c r="BM848" s="48">
        <f ca="1">IF(ISNA($BE848),1,OFFSET(NoteCommaRef!$K$3,$BE848,0))</f>
        <v>1</v>
      </c>
      <c r="BN848" s="48">
        <f ca="1">IF(ISNA($BF848),1,OFFSET(NoteCommaRef!$K$3,$BF848,0))</f>
        <v>1</v>
      </c>
    </row>
    <row r="849" spans="3:66" x14ac:dyDescent="0.2">
      <c r="C849" s="1" t="str">
        <f t="shared" si="258"/>
        <v/>
      </c>
      <c r="D849" s="1" t="str">
        <f t="shared" si="259"/>
        <v/>
      </c>
      <c r="E849" s="1" t="str">
        <f t="shared" si="250"/>
        <v/>
      </c>
      <c r="F849" s="32" t="str">
        <f t="shared" si="251"/>
        <v/>
      </c>
      <c r="G849" s="1" t="str">
        <f t="shared" si="252"/>
        <v/>
      </c>
      <c r="H849" s="1" t="str">
        <f t="shared" si="253"/>
        <v/>
      </c>
      <c r="I849" s="1" t="str">
        <f t="shared" si="254"/>
        <v/>
      </c>
      <c r="J849" s="1" t="str">
        <f t="shared" si="255"/>
        <v/>
      </c>
      <c r="K849" s="1" t="str">
        <f t="shared" si="256"/>
        <v/>
      </c>
      <c r="L849" s="1" t="str">
        <f ca="1">IF(COUNTBLANK($D849),"",IF(COUNTBLANK($AG849),OFFSET(ChannelSetup!$E$4,0,$D849-1),$AG849))</f>
        <v/>
      </c>
      <c r="M849" s="1" t="str">
        <f t="shared" si="257"/>
        <v/>
      </c>
      <c r="O849" s="32">
        <f t="shared" si="260"/>
        <v>6</v>
      </c>
      <c r="P849" s="32">
        <f t="shared" si="260"/>
        <v>4</v>
      </c>
      <c r="Q849" s="32">
        <f t="shared" si="260"/>
        <v>2</v>
      </c>
      <c r="R849" s="32">
        <f t="shared" si="260"/>
        <v>2</v>
      </c>
      <c r="S849" s="32">
        <f t="shared" si="260"/>
        <v>2</v>
      </c>
      <c r="T849" s="32">
        <f t="shared" si="260"/>
        <v>2</v>
      </c>
      <c r="U849" s="32">
        <f t="shared" si="260"/>
        <v>2</v>
      </c>
      <c r="V849" s="32">
        <f t="shared" si="260"/>
        <v>4</v>
      </c>
      <c r="W849" s="32">
        <f t="shared" si="260"/>
        <v>2</v>
      </c>
      <c r="X849" s="32">
        <f t="shared" si="260"/>
        <v>2</v>
      </c>
      <c r="Y849" s="32">
        <f t="shared" si="260"/>
        <v>2</v>
      </c>
      <c r="Z849" s="32">
        <f t="shared" si="260"/>
        <v>2</v>
      </c>
      <c r="AB849" s="66"/>
      <c r="AC849" s="51"/>
      <c r="AD849" s="51"/>
      <c r="AE849" s="63"/>
      <c r="AF849" s="64"/>
      <c r="AG849" s="63"/>
      <c r="AH849" s="64"/>
      <c r="AI849" s="63"/>
      <c r="AJ849" s="64"/>
      <c r="AK849" s="62"/>
      <c r="AL849" s="62"/>
      <c r="AM849" s="51"/>
      <c r="AP849" s="39" t="str">
        <f t="shared" ref="AP849:AP912" si="261">IF(OR(ISNA(BE849),ISNA(BF849)),"ERR","")</f>
        <v/>
      </c>
      <c r="AQ849" s="49" t="str">
        <f t="shared" si="235"/>
        <v/>
      </c>
      <c r="AR849" s="41">
        <f t="shared" ca="1" si="243"/>
        <v>256</v>
      </c>
      <c r="AS849" s="40">
        <f t="shared" ca="1" si="237"/>
        <v>1</v>
      </c>
      <c r="AT849" s="41">
        <f t="shared" ref="AT849:AT912" ca="1" si="262">1200*LOG(AS849,2)</f>
        <v>0</v>
      </c>
      <c r="AU849" s="41">
        <f t="shared" ref="AU849:AU912" ca="1" si="263">MOD(AT849,1200)</f>
        <v>0</v>
      </c>
      <c r="AV849" s="42">
        <f t="shared" ref="AV849:AV912" ca="1" si="264">AS849</f>
        <v>1</v>
      </c>
      <c r="AW849" s="47" t="str">
        <f t="shared" ref="AW849:AW912" si="265">LEFT(AQ849,1)</f>
        <v/>
      </c>
      <c r="AX849" s="47" t="e">
        <f t="shared" ref="AX849:AX912" si="266">RIGHT(AQ849,1)-4</f>
        <v>#VALUE!</v>
      </c>
      <c r="AY849" s="47">
        <f t="shared" si="245"/>
        <v>0</v>
      </c>
      <c r="AZ849" s="47">
        <f t="shared" si="246"/>
        <v>0</v>
      </c>
      <c r="BA849" s="47" t="e">
        <f t="shared" si="247"/>
        <v>#VALUE!</v>
      </c>
      <c r="BB849" s="47" t="e">
        <f t="shared" si="248"/>
        <v>#VALUE!</v>
      </c>
      <c r="BC849" s="47" t="e">
        <f t="shared" si="249"/>
        <v>#VALUE!</v>
      </c>
      <c r="BD849" s="47" t="e">
        <f>MATCH($AW849,NoteCommaRef!$B$4:$B$10,0)</f>
        <v>#N/A</v>
      </c>
      <c r="BE849" s="47">
        <f>MATCH($BG849,NoteCommaRef!$H$4:$H$1000,0)</f>
        <v>10</v>
      </c>
      <c r="BF849" s="47">
        <f>MATCH($BH849,NoteCommaRef!$H$4:$H$1000,0)</f>
        <v>10</v>
      </c>
      <c r="BG849" s="47">
        <f t="shared" si="238"/>
        <v>1</v>
      </c>
      <c r="BH849" s="47">
        <f t="shared" si="239"/>
        <v>1</v>
      </c>
      <c r="BI849" s="48">
        <f ca="1">IF(ISNA($BD849),1,OFFSET(NoteCommaRef!$E$3,$BD849,0))</f>
        <v>1</v>
      </c>
      <c r="BJ849" s="48">
        <f t="shared" si="240"/>
        <v>1</v>
      </c>
      <c r="BK849" s="48">
        <f t="shared" si="241"/>
        <v>1</v>
      </c>
      <c r="BL849" s="48">
        <f t="shared" si="242"/>
        <v>1</v>
      </c>
      <c r="BM849" s="48">
        <f ca="1">IF(ISNA($BE849),1,OFFSET(NoteCommaRef!$K$3,$BE849,0))</f>
        <v>1</v>
      </c>
      <c r="BN849" s="48">
        <f ca="1">IF(ISNA($BF849),1,OFFSET(NoteCommaRef!$K$3,$BF849,0))</f>
        <v>1</v>
      </c>
    </row>
    <row r="850" spans="3:66" x14ac:dyDescent="0.2">
      <c r="C850" s="1" t="str">
        <f t="shared" si="258"/>
        <v/>
      </c>
      <c r="D850" s="1" t="str">
        <f t="shared" si="259"/>
        <v/>
      </c>
      <c r="E850" s="1" t="str">
        <f t="shared" si="250"/>
        <v/>
      </c>
      <c r="F850" s="32" t="str">
        <f t="shared" si="251"/>
        <v/>
      </c>
      <c r="G850" s="1" t="str">
        <f t="shared" si="252"/>
        <v/>
      </c>
      <c r="H850" s="1" t="str">
        <f t="shared" si="253"/>
        <v/>
      </c>
      <c r="I850" s="1" t="str">
        <f t="shared" si="254"/>
        <v/>
      </c>
      <c r="J850" s="1" t="str">
        <f t="shared" si="255"/>
        <v/>
      </c>
      <c r="K850" s="1" t="str">
        <f t="shared" si="256"/>
        <v/>
      </c>
      <c r="L850" s="1" t="str">
        <f ca="1">IF(COUNTBLANK($D850),"",IF(COUNTBLANK($AG850),OFFSET(ChannelSetup!$E$4,0,$D850-1),$AG850))</f>
        <v/>
      </c>
      <c r="M850" s="1" t="str">
        <f t="shared" si="257"/>
        <v/>
      </c>
      <c r="O850" s="32">
        <f t="shared" si="260"/>
        <v>6</v>
      </c>
      <c r="P850" s="32">
        <f t="shared" si="260"/>
        <v>4</v>
      </c>
      <c r="Q850" s="32">
        <f t="shared" si="260"/>
        <v>2</v>
      </c>
      <c r="R850" s="32">
        <f t="shared" si="260"/>
        <v>2</v>
      </c>
      <c r="S850" s="32">
        <f t="shared" si="260"/>
        <v>2</v>
      </c>
      <c r="T850" s="32">
        <f t="shared" si="260"/>
        <v>2</v>
      </c>
      <c r="U850" s="32">
        <f t="shared" si="260"/>
        <v>2</v>
      </c>
      <c r="V850" s="32">
        <f t="shared" si="260"/>
        <v>4</v>
      </c>
      <c r="W850" s="32">
        <f t="shared" si="260"/>
        <v>2</v>
      </c>
      <c r="X850" s="32">
        <f t="shared" si="260"/>
        <v>2</v>
      </c>
      <c r="Y850" s="32">
        <f t="shared" si="260"/>
        <v>2</v>
      </c>
      <c r="Z850" s="32">
        <f t="shared" si="260"/>
        <v>2</v>
      </c>
      <c r="AB850" s="66"/>
      <c r="AC850" s="51"/>
      <c r="AD850" s="51"/>
      <c r="AE850" s="63"/>
      <c r="AF850" s="64"/>
      <c r="AG850" s="63"/>
      <c r="AH850" s="64"/>
      <c r="AI850" s="63"/>
      <c r="AJ850" s="64"/>
      <c r="AK850" s="62"/>
      <c r="AL850" s="62"/>
      <c r="AM850" s="51"/>
      <c r="AP850" s="39" t="str">
        <f t="shared" si="261"/>
        <v/>
      </c>
      <c r="AQ850" s="49" t="str">
        <f t="shared" si="235"/>
        <v/>
      </c>
      <c r="AR850" s="41">
        <f t="shared" ca="1" si="243"/>
        <v>256</v>
      </c>
      <c r="AS850" s="40">
        <f t="shared" ca="1" si="237"/>
        <v>1</v>
      </c>
      <c r="AT850" s="41">
        <f t="shared" ca="1" si="262"/>
        <v>0</v>
      </c>
      <c r="AU850" s="41">
        <f t="shared" ca="1" si="263"/>
        <v>0</v>
      </c>
      <c r="AV850" s="42">
        <f t="shared" ca="1" si="264"/>
        <v>1</v>
      </c>
      <c r="AW850" s="47" t="str">
        <f t="shared" si="265"/>
        <v/>
      </c>
      <c r="AX850" s="47" t="e">
        <f t="shared" si="266"/>
        <v>#VALUE!</v>
      </c>
      <c r="AY850" s="47">
        <f t="shared" si="245"/>
        <v>0</v>
      </c>
      <c r="AZ850" s="47">
        <f t="shared" si="246"/>
        <v>0</v>
      </c>
      <c r="BA850" s="47" t="e">
        <f t="shared" si="247"/>
        <v>#VALUE!</v>
      </c>
      <c r="BB850" s="47" t="e">
        <f t="shared" si="248"/>
        <v>#VALUE!</v>
      </c>
      <c r="BC850" s="47" t="e">
        <f t="shared" si="249"/>
        <v>#VALUE!</v>
      </c>
      <c r="BD850" s="47" t="e">
        <f>MATCH($AW850,NoteCommaRef!$B$4:$B$10,0)</f>
        <v>#N/A</v>
      </c>
      <c r="BE850" s="47">
        <f>MATCH($BG850,NoteCommaRef!$H$4:$H$1000,0)</f>
        <v>10</v>
      </c>
      <c r="BF850" s="47">
        <f>MATCH($BH850,NoteCommaRef!$H$4:$H$1000,0)</f>
        <v>10</v>
      </c>
      <c r="BG850" s="47">
        <f t="shared" si="238"/>
        <v>1</v>
      </c>
      <c r="BH850" s="47">
        <f t="shared" si="239"/>
        <v>1</v>
      </c>
      <c r="BI850" s="48">
        <f ca="1">IF(ISNA($BD850),1,OFFSET(NoteCommaRef!$E$3,$BD850,0))</f>
        <v>1</v>
      </c>
      <c r="BJ850" s="48">
        <f t="shared" si="240"/>
        <v>1</v>
      </c>
      <c r="BK850" s="48">
        <f t="shared" si="241"/>
        <v>1</v>
      </c>
      <c r="BL850" s="48">
        <f t="shared" si="242"/>
        <v>1</v>
      </c>
      <c r="BM850" s="48">
        <f ca="1">IF(ISNA($BE850),1,OFFSET(NoteCommaRef!$K$3,$BE850,0))</f>
        <v>1</v>
      </c>
      <c r="BN850" s="48">
        <f ca="1">IF(ISNA($BF850),1,OFFSET(NoteCommaRef!$K$3,$BF850,0))</f>
        <v>1</v>
      </c>
    </row>
    <row r="851" spans="3:66" x14ac:dyDescent="0.2">
      <c r="C851" s="1" t="str">
        <f t="shared" si="258"/>
        <v/>
      </c>
      <c r="D851" s="1" t="str">
        <f t="shared" si="259"/>
        <v/>
      </c>
      <c r="E851" s="1" t="str">
        <f t="shared" si="250"/>
        <v/>
      </c>
      <c r="F851" s="32" t="str">
        <f t="shared" si="251"/>
        <v/>
      </c>
      <c r="G851" s="1" t="str">
        <f t="shared" si="252"/>
        <v/>
      </c>
      <c r="H851" s="1" t="str">
        <f t="shared" si="253"/>
        <v/>
      </c>
      <c r="I851" s="1" t="str">
        <f t="shared" si="254"/>
        <v/>
      </c>
      <c r="J851" s="1" t="str">
        <f t="shared" si="255"/>
        <v/>
      </c>
      <c r="K851" s="1" t="str">
        <f t="shared" si="256"/>
        <v/>
      </c>
      <c r="L851" s="1" t="str">
        <f ca="1">IF(COUNTBLANK($D851),"",IF(COUNTBLANK($AG851),OFFSET(ChannelSetup!$E$4,0,$D851-1),$AG851))</f>
        <v/>
      </c>
      <c r="M851" s="1" t="str">
        <f t="shared" si="257"/>
        <v/>
      </c>
      <c r="O851" s="32">
        <f t="shared" ref="O851:Z866" si="267">O850+IF($D851=O$3,IF(COUNTBLANK($E851),0,$E851/$AD$2),0)</f>
        <v>6</v>
      </c>
      <c r="P851" s="32">
        <f t="shared" si="267"/>
        <v>4</v>
      </c>
      <c r="Q851" s="32">
        <f t="shared" si="267"/>
        <v>2</v>
      </c>
      <c r="R851" s="32">
        <f t="shared" si="267"/>
        <v>2</v>
      </c>
      <c r="S851" s="32">
        <f t="shared" si="267"/>
        <v>2</v>
      </c>
      <c r="T851" s="32">
        <f t="shared" si="267"/>
        <v>2</v>
      </c>
      <c r="U851" s="32">
        <f t="shared" si="267"/>
        <v>2</v>
      </c>
      <c r="V851" s="32">
        <f t="shared" si="267"/>
        <v>4</v>
      </c>
      <c r="W851" s="32">
        <f t="shared" si="267"/>
        <v>2</v>
      </c>
      <c r="X851" s="32">
        <f t="shared" si="267"/>
        <v>2</v>
      </c>
      <c r="Y851" s="32">
        <f t="shared" si="267"/>
        <v>2</v>
      </c>
      <c r="Z851" s="32">
        <f t="shared" si="267"/>
        <v>2</v>
      </c>
      <c r="AB851" s="66"/>
      <c r="AC851" s="51"/>
      <c r="AD851" s="51"/>
      <c r="AE851" s="63"/>
      <c r="AF851" s="64"/>
      <c r="AG851" s="63"/>
      <c r="AH851" s="64"/>
      <c r="AI851" s="63"/>
      <c r="AJ851" s="64"/>
      <c r="AK851" s="62"/>
      <c r="AL851" s="62"/>
      <c r="AM851" s="51"/>
      <c r="AP851" s="39" t="str">
        <f t="shared" si="261"/>
        <v/>
      </c>
      <c r="AQ851" s="49" t="str">
        <f t="shared" si="235"/>
        <v/>
      </c>
      <c r="AR851" s="41">
        <f t="shared" ca="1" si="243"/>
        <v>256</v>
      </c>
      <c r="AS851" s="40">
        <f t="shared" ca="1" si="237"/>
        <v>1</v>
      </c>
      <c r="AT851" s="41">
        <f t="shared" ca="1" si="262"/>
        <v>0</v>
      </c>
      <c r="AU851" s="41">
        <f t="shared" ca="1" si="263"/>
        <v>0</v>
      </c>
      <c r="AV851" s="42">
        <f t="shared" ca="1" si="264"/>
        <v>1</v>
      </c>
      <c r="AW851" s="47" t="str">
        <f t="shared" si="265"/>
        <v/>
      </c>
      <c r="AX851" s="47" t="e">
        <f t="shared" si="266"/>
        <v>#VALUE!</v>
      </c>
      <c r="AY851" s="47">
        <f t="shared" si="245"/>
        <v>0</v>
      </c>
      <c r="AZ851" s="47">
        <f t="shared" si="246"/>
        <v>0</v>
      </c>
      <c r="BA851" s="47" t="e">
        <f t="shared" si="247"/>
        <v>#VALUE!</v>
      </c>
      <c r="BB851" s="47" t="e">
        <f t="shared" si="248"/>
        <v>#VALUE!</v>
      </c>
      <c r="BC851" s="47" t="e">
        <f t="shared" si="249"/>
        <v>#VALUE!</v>
      </c>
      <c r="BD851" s="47" t="e">
        <f>MATCH($AW851,NoteCommaRef!$B$4:$B$10,0)</f>
        <v>#N/A</v>
      </c>
      <c r="BE851" s="47">
        <f>MATCH($BG851,NoteCommaRef!$H$4:$H$1000,0)</f>
        <v>10</v>
      </c>
      <c r="BF851" s="47">
        <f>MATCH($BH851,NoteCommaRef!$H$4:$H$1000,0)</f>
        <v>10</v>
      </c>
      <c r="BG851" s="47">
        <f t="shared" si="238"/>
        <v>1</v>
      </c>
      <c r="BH851" s="47">
        <f t="shared" si="239"/>
        <v>1</v>
      </c>
      <c r="BI851" s="48">
        <f ca="1">IF(ISNA($BD851),1,OFFSET(NoteCommaRef!$E$3,$BD851,0))</f>
        <v>1</v>
      </c>
      <c r="BJ851" s="48">
        <f t="shared" si="240"/>
        <v>1</v>
      </c>
      <c r="BK851" s="48">
        <f t="shared" si="241"/>
        <v>1</v>
      </c>
      <c r="BL851" s="48">
        <f t="shared" si="242"/>
        <v>1</v>
      </c>
      <c r="BM851" s="48">
        <f ca="1">IF(ISNA($BE851),1,OFFSET(NoteCommaRef!$K$3,$BE851,0))</f>
        <v>1</v>
      </c>
      <c r="BN851" s="48">
        <f ca="1">IF(ISNA($BF851),1,OFFSET(NoteCommaRef!$K$3,$BF851,0))</f>
        <v>1</v>
      </c>
    </row>
    <row r="852" spans="3:66" x14ac:dyDescent="0.2">
      <c r="C852" s="1" t="str">
        <f t="shared" si="258"/>
        <v/>
      </c>
      <c r="D852" s="1" t="str">
        <f t="shared" si="259"/>
        <v/>
      </c>
      <c r="E852" s="1" t="str">
        <f t="shared" si="250"/>
        <v/>
      </c>
      <c r="F852" s="32" t="str">
        <f t="shared" si="251"/>
        <v/>
      </c>
      <c r="G852" s="1" t="str">
        <f t="shared" si="252"/>
        <v/>
      </c>
      <c r="H852" s="1" t="str">
        <f t="shared" si="253"/>
        <v/>
      </c>
      <c r="I852" s="1" t="str">
        <f t="shared" si="254"/>
        <v/>
      </c>
      <c r="J852" s="1" t="str">
        <f t="shared" si="255"/>
        <v/>
      </c>
      <c r="K852" s="1" t="str">
        <f t="shared" si="256"/>
        <v/>
      </c>
      <c r="L852" s="1" t="str">
        <f ca="1">IF(COUNTBLANK($D852),"",IF(COUNTBLANK($AG852),OFFSET(ChannelSetup!$E$4,0,$D852-1),$AG852))</f>
        <v/>
      </c>
      <c r="M852" s="1" t="str">
        <f t="shared" si="257"/>
        <v/>
      </c>
      <c r="O852" s="32">
        <f t="shared" si="267"/>
        <v>6</v>
      </c>
      <c r="P852" s="32">
        <f t="shared" si="267"/>
        <v>4</v>
      </c>
      <c r="Q852" s="32">
        <f t="shared" si="267"/>
        <v>2</v>
      </c>
      <c r="R852" s="32">
        <f t="shared" si="267"/>
        <v>2</v>
      </c>
      <c r="S852" s="32">
        <f t="shared" si="267"/>
        <v>2</v>
      </c>
      <c r="T852" s="32">
        <f t="shared" si="267"/>
        <v>2</v>
      </c>
      <c r="U852" s="32">
        <f t="shared" si="267"/>
        <v>2</v>
      </c>
      <c r="V852" s="32">
        <f t="shared" si="267"/>
        <v>4</v>
      </c>
      <c r="W852" s="32">
        <f t="shared" si="267"/>
        <v>2</v>
      </c>
      <c r="X852" s="32">
        <f t="shared" si="267"/>
        <v>2</v>
      </c>
      <c r="Y852" s="32">
        <f t="shared" si="267"/>
        <v>2</v>
      </c>
      <c r="Z852" s="32">
        <f t="shared" si="267"/>
        <v>2</v>
      </c>
      <c r="AB852" s="66"/>
      <c r="AC852" s="51"/>
      <c r="AD852" s="51"/>
      <c r="AE852" s="63"/>
      <c r="AF852" s="64"/>
      <c r="AG852" s="63"/>
      <c r="AH852" s="64"/>
      <c r="AI852" s="63"/>
      <c r="AJ852" s="64"/>
      <c r="AK852" s="62"/>
      <c r="AL852" s="62"/>
      <c r="AM852" s="51"/>
      <c r="AP852" s="39" t="str">
        <f t="shared" si="261"/>
        <v/>
      </c>
      <c r="AQ852" s="49" t="str">
        <f t="shared" ref="AQ852:AQ915" si="268">""&amp;AE852</f>
        <v/>
      </c>
      <c r="AR852" s="41">
        <f t="shared" ca="1" si="243"/>
        <v>256</v>
      </c>
      <c r="AS852" s="40">
        <f t="shared" ca="1" si="237"/>
        <v>1</v>
      </c>
      <c r="AT852" s="41">
        <f t="shared" ca="1" si="262"/>
        <v>0</v>
      </c>
      <c r="AU852" s="41">
        <f t="shared" ca="1" si="263"/>
        <v>0</v>
      </c>
      <c r="AV852" s="42">
        <f t="shared" ca="1" si="264"/>
        <v>1</v>
      </c>
      <c r="AW852" s="47" t="str">
        <f t="shared" si="265"/>
        <v/>
      </c>
      <c r="AX852" s="47" t="e">
        <f t="shared" si="266"/>
        <v>#VALUE!</v>
      </c>
      <c r="AY852" s="47">
        <f t="shared" si="245"/>
        <v>0</v>
      </c>
      <c r="AZ852" s="47">
        <f t="shared" si="246"/>
        <v>0</v>
      </c>
      <c r="BA852" s="47" t="e">
        <f t="shared" si="247"/>
        <v>#VALUE!</v>
      </c>
      <c r="BB852" s="47" t="e">
        <f t="shared" si="248"/>
        <v>#VALUE!</v>
      </c>
      <c r="BC852" s="47" t="e">
        <f t="shared" si="249"/>
        <v>#VALUE!</v>
      </c>
      <c r="BD852" s="47" t="e">
        <f>MATCH($AW852,NoteCommaRef!$B$4:$B$10,0)</f>
        <v>#N/A</v>
      </c>
      <c r="BE852" s="47">
        <f>MATCH($BG852,NoteCommaRef!$H$4:$H$1000,0)</f>
        <v>10</v>
      </c>
      <c r="BF852" s="47">
        <f>MATCH($BH852,NoteCommaRef!$H$4:$H$1000,0)</f>
        <v>10</v>
      </c>
      <c r="BG852" s="47">
        <f t="shared" si="238"/>
        <v>1</v>
      </c>
      <c r="BH852" s="47">
        <f t="shared" si="239"/>
        <v>1</v>
      </c>
      <c r="BI852" s="48">
        <f ca="1">IF(ISNA($BD852),1,OFFSET(NoteCommaRef!$E$3,$BD852,0))</f>
        <v>1</v>
      </c>
      <c r="BJ852" s="48">
        <f t="shared" si="240"/>
        <v>1</v>
      </c>
      <c r="BK852" s="48">
        <f t="shared" si="241"/>
        <v>1</v>
      </c>
      <c r="BL852" s="48">
        <f t="shared" si="242"/>
        <v>1</v>
      </c>
      <c r="BM852" s="48">
        <f ca="1">IF(ISNA($BE852),1,OFFSET(NoteCommaRef!$K$3,$BE852,0))</f>
        <v>1</v>
      </c>
      <c r="BN852" s="48">
        <f ca="1">IF(ISNA($BF852),1,OFFSET(NoteCommaRef!$K$3,$BF852,0))</f>
        <v>1</v>
      </c>
    </row>
    <row r="853" spans="3:66" x14ac:dyDescent="0.2">
      <c r="C853" s="1" t="str">
        <f t="shared" si="258"/>
        <v/>
      </c>
      <c r="D853" s="1" t="str">
        <f t="shared" si="259"/>
        <v/>
      </c>
      <c r="E853" s="1" t="str">
        <f t="shared" si="250"/>
        <v/>
      </c>
      <c r="F853" s="32" t="str">
        <f t="shared" si="251"/>
        <v/>
      </c>
      <c r="G853" s="1" t="str">
        <f t="shared" si="252"/>
        <v/>
      </c>
      <c r="H853" s="1" t="str">
        <f t="shared" si="253"/>
        <v/>
      </c>
      <c r="I853" s="1" t="str">
        <f t="shared" si="254"/>
        <v/>
      </c>
      <c r="J853" s="1" t="str">
        <f t="shared" si="255"/>
        <v/>
      </c>
      <c r="K853" s="1" t="str">
        <f t="shared" si="256"/>
        <v/>
      </c>
      <c r="L853" s="1" t="str">
        <f ca="1">IF(COUNTBLANK($D853),"",IF(COUNTBLANK($AG853),OFFSET(ChannelSetup!$E$4,0,$D853-1),$AG853))</f>
        <v/>
      </c>
      <c r="M853" s="1" t="str">
        <f t="shared" si="257"/>
        <v/>
      </c>
      <c r="O853" s="32">
        <f t="shared" si="267"/>
        <v>6</v>
      </c>
      <c r="P853" s="32">
        <f t="shared" si="267"/>
        <v>4</v>
      </c>
      <c r="Q853" s="32">
        <f t="shared" si="267"/>
        <v>2</v>
      </c>
      <c r="R853" s="32">
        <f t="shared" si="267"/>
        <v>2</v>
      </c>
      <c r="S853" s="32">
        <f t="shared" si="267"/>
        <v>2</v>
      </c>
      <c r="T853" s="32">
        <f t="shared" si="267"/>
        <v>2</v>
      </c>
      <c r="U853" s="32">
        <f t="shared" si="267"/>
        <v>2</v>
      </c>
      <c r="V853" s="32">
        <f t="shared" si="267"/>
        <v>4</v>
      </c>
      <c r="W853" s="32">
        <f t="shared" si="267"/>
        <v>2</v>
      </c>
      <c r="X853" s="32">
        <f t="shared" si="267"/>
        <v>2</v>
      </c>
      <c r="Y853" s="32">
        <f t="shared" si="267"/>
        <v>2</v>
      </c>
      <c r="Z853" s="32">
        <f t="shared" si="267"/>
        <v>2</v>
      </c>
      <c r="AB853" s="66"/>
      <c r="AC853" s="51"/>
      <c r="AD853" s="51"/>
      <c r="AE853" s="63"/>
      <c r="AF853" s="64"/>
      <c r="AG853" s="63"/>
      <c r="AH853" s="64"/>
      <c r="AI853" s="63"/>
      <c r="AJ853" s="64"/>
      <c r="AK853" s="62"/>
      <c r="AL853" s="62"/>
      <c r="AM853" s="51"/>
      <c r="AP853" s="39" t="str">
        <f t="shared" si="261"/>
        <v/>
      </c>
      <c r="AQ853" s="49" t="str">
        <f t="shared" si="268"/>
        <v/>
      </c>
      <c r="AR853" s="41">
        <f t="shared" ca="1" si="243"/>
        <v>256</v>
      </c>
      <c r="AS853" s="40">
        <f t="shared" ca="1" si="237"/>
        <v>1</v>
      </c>
      <c r="AT853" s="41">
        <f t="shared" ca="1" si="262"/>
        <v>0</v>
      </c>
      <c r="AU853" s="41">
        <f t="shared" ca="1" si="263"/>
        <v>0</v>
      </c>
      <c r="AV853" s="42">
        <f t="shared" ca="1" si="264"/>
        <v>1</v>
      </c>
      <c r="AW853" s="47" t="str">
        <f t="shared" si="265"/>
        <v/>
      </c>
      <c r="AX853" s="47" t="e">
        <f t="shared" si="266"/>
        <v>#VALUE!</v>
      </c>
      <c r="AY853" s="47">
        <f t="shared" si="245"/>
        <v>0</v>
      </c>
      <c r="AZ853" s="47">
        <f t="shared" si="246"/>
        <v>0</v>
      </c>
      <c r="BA853" s="47" t="e">
        <f t="shared" si="247"/>
        <v>#VALUE!</v>
      </c>
      <c r="BB853" s="47" t="e">
        <f t="shared" si="248"/>
        <v>#VALUE!</v>
      </c>
      <c r="BC853" s="47" t="e">
        <f t="shared" si="249"/>
        <v>#VALUE!</v>
      </c>
      <c r="BD853" s="47" t="e">
        <f>MATCH($AW853,NoteCommaRef!$B$4:$B$10,0)</f>
        <v>#N/A</v>
      </c>
      <c r="BE853" s="47">
        <f>MATCH($BG853,NoteCommaRef!$H$4:$H$1000,0)</f>
        <v>10</v>
      </c>
      <c r="BF853" s="47">
        <f>MATCH($BH853,NoteCommaRef!$H$4:$H$1000,0)</f>
        <v>10</v>
      </c>
      <c r="BG853" s="47">
        <f t="shared" si="238"/>
        <v>1</v>
      </c>
      <c r="BH853" s="47">
        <f t="shared" si="239"/>
        <v>1</v>
      </c>
      <c r="BI853" s="48">
        <f ca="1">IF(ISNA($BD853),1,OFFSET(NoteCommaRef!$E$3,$BD853,0))</f>
        <v>1</v>
      </c>
      <c r="BJ853" s="48">
        <f t="shared" si="240"/>
        <v>1</v>
      </c>
      <c r="BK853" s="48">
        <f t="shared" si="241"/>
        <v>1</v>
      </c>
      <c r="BL853" s="48">
        <f t="shared" si="242"/>
        <v>1</v>
      </c>
      <c r="BM853" s="48">
        <f ca="1">IF(ISNA($BE853),1,OFFSET(NoteCommaRef!$K$3,$BE853,0))</f>
        <v>1</v>
      </c>
      <c r="BN853" s="48">
        <f ca="1">IF(ISNA($BF853),1,OFFSET(NoteCommaRef!$K$3,$BF853,0))</f>
        <v>1</v>
      </c>
    </row>
    <row r="854" spans="3:66" x14ac:dyDescent="0.2">
      <c r="C854" s="1" t="str">
        <f t="shared" si="258"/>
        <v/>
      </c>
      <c r="D854" s="1" t="str">
        <f t="shared" si="259"/>
        <v/>
      </c>
      <c r="E854" s="1" t="str">
        <f t="shared" si="250"/>
        <v/>
      </c>
      <c r="F854" s="32" t="str">
        <f t="shared" si="251"/>
        <v/>
      </c>
      <c r="G854" s="1" t="str">
        <f t="shared" si="252"/>
        <v/>
      </c>
      <c r="H854" s="1" t="str">
        <f t="shared" si="253"/>
        <v/>
      </c>
      <c r="I854" s="1" t="str">
        <f t="shared" si="254"/>
        <v/>
      </c>
      <c r="J854" s="1" t="str">
        <f t="shared" si="255"/>
        <v/>
      </c>
      <c r="K854" s="1" t="str">
        <f t="shared" si="256"/>
        <v/>
      </c>
      <c r="L854" s="1" t="str">
        <f ca="1">IF(COUNTBLANK($D854),"",IF(COUNTBLANK($AG854),OFFSET(ChannelSetup!$E$4,0,$D854-1),$AG854))</f>
        <v/>
      </c>
      <c r="M854" s="1" t="str">
        <f t="shared" si="257"/>
        <v/>
      </c>
      <c r="O854" s="32">
        <f t="shared" si="267"/>
        <v>6</v>
      </c>
      <c r="P854" s="32">
        <f t="shared" si="267"/>
        <v>4</v>
      </c>
      <c r="Q854" s="32">
        <f t="shared" si="267"/>
        <v>2</v>
      </c>
      <c r="R854" s="32">
        <f t="shared" si="267"/>
        <v>2</v>
      </c>
      <c r="S854" s="32">
        <f t="shared" si="267"/>
        <v>2</v>
      </c>
      <c r="T854" s="32">
        <f t="shared" si="267"/>
        <v>2</v>
      </c>
      <c r="U854" s="32">
        <f t="shared" si="267"/>
        <v>2</v>
      </c>
      <c r="V854" s="32">
        <f t="shared" si="267"/>
        <v>4</v>
      </c>
      <c r="W854" s="32">
        <f t="shared" si="267"/>
        <v>2</v>
      </c>
      <c r="X854" s="32">
        <f t="shared" si="267"/>
        <v>2</v>
      </c>
      <c r="Y854" s="32">
        <f t="shared" si="267"/>
        <v>2</v>
      </c>
      <c r="Z854" s="32">
        <f t="shared" si="267"/>
        <v>2</v>
      </c>
      <c r="AB854" s="66"/>
      <c r="AC854" s="51"/>
      <c r="AD854" s="51"/>
      <c r="AE854" s="63"/>
      <c r="AF854" s="64"/>
      <c r="AG854" s="63"/>
      <c r="AH854" s="64"/>
      <c r="AI854" s="63"/>
      <c r="AJ854" s="64"/>
      <c r="AK854" s="62"/>
      <c r="AL854" s="62"/>
      <c r="AM854" s="51"/>
      <c r="AP854" s="39" t="str">
        <f t="shared" si="261"/>
        <v/>
      </c>
      <c r="AQ854" s="49" t="str">
        <f t="shared" si="268"/>
        <v/>
      </c>
      <c r="AR854" s="41">
        <f t="shared" ca="1" si="243"/>
        <v>256</v>
      </c>
      <c r="AS854" s="40">
        <f t="shared" ca="1" si="237"/>
        <v>1</v>
      </c>
      <c r="AT854" s="41">
        <f t="shared" ca="1" si="262"/>
        <v>0</v>
      </c>
      <c r="AU854" s="41">
        <f t="shared" ca="1" si="263"/>
        <v>0</v>
      </c>
      <c r="AV854" s="42">
        <f t="shared" ca="1" si="264"/>
        <v>1</v>
      </c>
      <c r="AW854" s="47" t="str">
        <f t="shared" si="265"/>
        <v/>
      </c>
      <c r="AX854" s="47" t="e">
        <f t="shared" si="266"/>
        <v>#VALUE!</v>
      </c>
      <c r="AY854" s="47">
        <f t="shared" si="245"/>
        <v>0</v>
      </c>
      <c r="AZ854" s="47">
        <f t="shared" si="246"/>
        <v>0</v>
      </c>
      <c r="BA854" s="47" t="e">
        <f t="shared" si="247"/>
        <v>#VALUE!</v>
      </c>
      <c r="BB854" s="47" t="e">
        <f t="shared" si="248"/>
        <v>#VALUE!</v>
      </c>
      <c r="BC854" s="47" t="e">
        <f t="shared" si="249"/>
        <v>#VALUE!</v>
      </c>
      <c r="BD854" s="47" t="e">
        <f>MATCH($AW854,NoteCommaRef!$B$4:$B$10,0)</f>
        <v>#N/A</v>
      </c>
      <c r="BE854" s="47">
        <f>MATCH($BG854,NoteCommaRef!$H$4:$H$1000,0)</f>
        <v>10</v>
      </c>
      <c r="BF854" s="47">
        <f>MATCH($BH854,NoteCommaRef!$H$4:$H$1000,0)</f>
        <v>10</v>
      </c>
      <c r="BG854" s="47">
        <f t="shared" si="238"/>
        <v>1</v>
      </c>
      <c r="BH854" s="47">
        <f t="shared" si="239"/>
        <v>1</v>
      </c>
      <c r="BI854" s="48">
        <f ca="1">IF(ISNA($BD854),1,OFFSET(NoteCommaRef!$E$3,$BD854,0))</f>
        <v>1</v>
      </c>
      <c r="BJ854" s="48">
        <f t="shared" si="240"/>
        <v>1</v>
      </c>
      <c r="BK854" s="48">
        <f t="shared" si="241"/>
        <v>1</v>
      </c>
      <c r="BL854" s="48">
        <f t="shared" si="242"/>
        <v>1</v>
      </c>
      <c r="BM854" s="48">
        <f ca="1">IF(ISNA($BE854),1,OFFSET(NoteCommaRef!$K$3,$BE854,0))</f>
        <v>1</v>
      </c>
      <c r="BN854" s="48">
        <f ca="1">IF(ISNA($BF854),1,OFFSET(NoteCommaRef!$K$3,$BF854,0))</f>
        <v>1</v>
      </c>
    </row>
    <row r="855" spans="3:66" x14ac:dyDescent="0.2">
      <c r="C855" s="1" t="str">
        <f t="shared" si="258"/>
        <v/>
      </c>
      <c r="D855" s="1" t="str">
        <f t="shared" si="259"/>
        <v/>
      </c>
      <c r="E855" s="1" t="str">
        <f t="shared" si="250"/>
        <v/>
      </c>
      <c r="F855" s="32" t="str">
        <f t="shared" si="251"/>
        <v/>
      </c>
      <c r="G855" s="1" t="str">
        <f t="shared" si="252"/>
        <v/>
      </c>
      <c r="H855" s="1" t="str">
        <f t="shared" si="253"/>
        <v/>
      </c>
      <c r="I855" s="1" t="str">
        <f t="shared" si="254"/>
        <v/>
      </c>
      <c r="J855" s="1" t="str">
        <f t="shared" si="255"/>
        <v/>
      </c>
      <c r="K855" s="1" t="str">
        <f t="shared" si="256"/>
        <v/>
      </c>
      <c r="L855" s="1" t="str">
        <f ca="1">IF(COUNTBLANK($D855),"",IF(COUNTBLANK($AG855),OFFSET(ChannelSetup!$E$4,0,$D855-1),$AG855))</f>
        <v/>
      </c>
      <c r="M855" s="1" t="str">
        <f t="shared" si="257"/>
        <v/>
      </c>
      <c r="O855" s="32">
        <f t="shared" si="267"/>
        <v>6</v>
      </c>
      <c r="P855" s="32">
        <f t="shared" si="267"/>
        <v>4</v>
      </c>
      <c r="Q855" s="32">
        <f t="shared" si="267"/>
        <v>2</v>
      </c>
      <c r="R855" s="32">
        <f t="shared" si="267"/>
        <v>2</v>
      </c>
      <c r="S855" s="32">
        <f t="shared" si="267"/>
        <v>2</v>
      </c>
      <c r="T855" s="32">
        <f t="shared" si="267"/>
        <v>2</v>
      </c>
      <c r="U855" s="32">
        <f t="shared" si="267"/>
        <v>2</v>
      </c>
      <c r="V855" s="32">
        <f t="shared" si="267"/>
        <v>4</v>
      </c>
      <c r="W855" s="32">
        <f t="shared" si="267"/>
        <v>2</v>
      </c>
      <c r="X855" s="32">
        <f t="shared" si="267"/>
        <v>2</v>
      </c>
      <c r="Y855" s="32">
        <f t="shared" si="267"/>
        <v>2</v>
      </c>
      <c r="Z855" s="32">
        <f t="shared" si="267"/>
        <v>2</v>
      </c>
      <c r="AB855" s="66"/>
      <c r="AC855" s="51"/>
      <c r="AD855" s="51"/>
      <c r="AE855" s="63"/>
      <c r="AF855" s="64"/>
      <c r="AG855" s="63"/>
      <c r="AH855" s="64"/>
      <c r="AI855" s="63"/>
      <c r="AJ855" s="64"/>
      <c r="AK855" s="62"/>
      <c r="AL855" s="62"/>
      <c r="AM855" s="51"/>
      <c r="AP855" s="39" t="str">
        <f t="shared" si="261"/>
        <v/>
      </c>
      <c r="AQ855" s="49" t="str">
        <f t="shared" si="268"/>
        <v/>
      </c>
      <c r="AR855" s="41">
        <f t="shared" ca="1" si="243"/>
        <v>256</v>
      </c>
      <c r="AS855" s="40">
        <f t="shared" ca="1" si="237"/>
        <v>1</v>
      </c>
      <c r="AT855" s="41">
        <f t="shared" ca="1" si="262"/>
        <v>0</v>
      </c>
      <c r="AU855" s="41">
        <f t="shared" ca="1" si="263"/>
        <v>0</v>
      </c>
      <c r="AV855" s="42">
        <f t="shared" ca="1" si="264"/>
        <v>1</v>
      </c>
      <c r="AW855" s="47" t="str">
        <f t="shared" si="265"/>
        <v/>
      </c>
      <c r="AX855" s="47" t="e">
        <f t="shared" si="266"/>
        <v>#VALUE!</v>
      </c>
      <c r="AY855" s="47">
        <f t="shared" si="245"/>
        <v>0</v>
      </c>
      <c r="AZ855" s="47">
        <f t="shared" si="246"/>
        <v>0</v>
      </c>
      <c r="BA855" s="47" t="e">
        <f t="shared" si="247"/>
        <v>#VALUE!</v>
      </c>
      <c r="BB855" s="47" t="e">
        <f t="shared" si="248"/>
        <v>#VALUE!</v>
      </c>
      <c r="BC855" s="47" t="e">
        <f t="shared" si="249"/>
        <v>#VALUE!</v>
      </c>
      <c r="BD855" s="47" t="e">
        <f>MATCH($AW855,NoteCommaRef!$B$4:$B$10,0)</f>
        <v>#N/A</v>
      </c>
      <c r="BE855" s="47">
        <f>MATCH($BG855,NoteCommaRef!$H$4:$H$1000,0)</f>
        <v>10</v>
      </c>
      <c r="BF855" s="47">
        <f>MATCH($BH855,NoteCommaRef!$H$4:$H$1000,0)</f>
        <v>10</v>
      </c>
      <c r="BG855" s="47">
        <f t="shared" si="238"/>
        <v>1</v>
      </c>
      <c r="BH855" s="47">
        <f t="shared" si="239"/>
        <v>1</v>
      </c>
      <c r="BI855" s="48">
        <f ca="1">IF(ISNA($BD855),1,OFFSET(NoteCommaRef!$E$3,$BD855,0))</f>
        <v>1</v>
      </c>
      <c r="BJ855" s="48">
        <f t="shared" si="240"/>
        <v>1</v>
      </c>
      <c r="BK855" s="48">
        <f t="shared" si="241"/>
        <v>1</v>
      </c>
      <c r="BL855" s="48">
        <f t="shared" si="242"/>
        <v>1</v>
      </c>
      <c r="BM855" s="48">
        <f ca="1">IF(ISNA($BE855),1,OFFSET(NoteCommaRef!$K$3,$BE855,0))</f>
        <v>1</v>
      </c>
      <c r="BN855" s="48">
        <f ca="1">IF(ISNA($BF855),1,OFFSET(NoteCommaRef!$K$3,$BF855,0))</f>
        <v>1</v>
      </c>
    </row>
    <row r="856" spans="3:66" x14ac:dyDescent="0.2">
      <c r="C856" s="1" t="str">
        <f t="shared" si="258"/>
        <v/>
      </c>
      <c r="D856" s="1" t="str">
        <f t="shared" si="259"/>
        <v/>
      </c>
      <c r="E856" s="1" t="str">
        <f t="shared" si="250"/>
        <v/>
      </c>
      <c r="F856" s="32" t="str">
        <f t="shared" si="251"/>
        <v/>
      </c>
      <c r="G856" s="1" t="str">
        <f t="shared" si="252"/>
        <v/>
      </c>
      <c r="H856" s="1" t="str">
        <f t="shared" si="253"/>
        <v/>
      </c>
      <c r="I856" s="1" t="str">
        <f t="shared" si="254"/>
        <v/>
      </c>
      <c r="J856" s="1" t="str">
        <f t="shared" si="255"/>
        <v/>
      </c>
      <c r="K856" s="1" t="str">
        <f t="shared" si="256"/>
        <v/>
      </c>
      <c r="L856" s="1" t="str">
        <f ca="1">IF(COUNTBLANK($D856),"",IF(COUNTBLANK($AG856),OFFSET(ChannelSetup!$E$4,0,$D856-1),$AG856))</f>
        <v/>
      </c>
      <c r="M856" s="1" t="str">
        <f t="shared" si="257"/>
        <v/>
      </c>
      <c r="O856" s="32">
        <f t="shared" si="267"/>
        <v>6</v>
      </c>
      <c r="P856" s="32">
        <f t="shared" si="267"/>
        <v>4</v>
      </c>
      <c r="Q856" s="32">
        <f t="shared" si="267"/>
        <v>2</v>
      </c>
      <c r="R856" s="32">
        <f t="shared" si="267"/>
        <v>2</v>
      </c>
      <c r="S856" s="32">
        <f t="shared" si="267"/>
        <v>2</v>
      </c>
      <c r="T856" s="32">
        <f t="shared" si="267"/>
        <v>2</v>
      </c>
      <c r="U856" s="32">
        <f t="shared" si="267"/>
        <v>2</v>
      </c>
      <c r="V856" s="32">
        <f t="shared" si="267"/>
        <v>4</v>
      </c>
      <c r="W856" s="32">
        <f t="shared" si="267"/>
        <v>2</v>
      </c>
      <c r="X856" s="32">
        <f t="shared" si="267"/>
        <v>2</v>
      </c>
      <c r="Y856" s="32">
        <f t="shared" si="267"/>
        <v>2</v>
      </c>
      <c r="Z856" s="32">
        <f t="shared" si="267"/>
        <v>2</v>
      </c>
      <c r="AB856" s="66"/>
      <c r="AC856" s="51"/>
      <c r="AD856" s="51"/>
      <c r="AE856" s="63"/>
      <c r="AF856" s="64"/>
      <c r="AG856" s="63"/>
      <c r="AH856" s="64"/>
      <c r="AI856" s="63"/>
      <c r="AJ856" s="64"/>
      <c r="AK856" s="62"/>
      <c r="AL856" s="62"/>
      <c r="AM856" s="51"/>
      <c r="AP856" s="39" t="str">
        <f t="shared" si="261"/>
        <v/>
      </c>
      <c r="AQ856" s="49" t="str">
        <f t="shared" si="268"/>
        <v/>
      </c>
      <c r="AR856" s="41">
        <f t="shared" ca="1" si="243"/>
        <v>256</v>
      </c>
      <c r="AS856" s="40">
        <f t="shared" ca="1" si="237"/>
        <v>1</v>
      </c>
      <c r="AT856" s="41">
        <f t="shared" ca="1" si="262"/>
        <v>0</v>
      </c>
      <c r="AU856" s="41">
        <f t="shared" ca="1" si="263"/>
        <v>0</v>
      </c>
      <c r="AV856" s="42">
        <f t="shared" ca="1" si="264"/>
        <v>1</v>
      </c>
      <c r="AW856" s="47" t="str">
        <f t="shared" si="265"/>
        <v/>
      </c>
      <c r="AX856" s="47" t="e">
        <f t="shared" si="266"/>
        <v>#VALUE!</v>
      </c>
      <c r="AY856" s="47">
        <f t="shared" si="245"/>
        <v>0</v>
      </c>
      <c r="AZ856" s="47">
        <f t="shared" si="246"/>
        <v>0</v>
      </c>
      <c r="BA856" s="47" t="e">
        <f t="shared" si="247"/>
        <v>#VALUE!</v>
      </c>
      <c r="BB856" s="47" t="e">
        <f t="shared" si="248"/>
        <v>#VALUE!</v>
      </c>
      <c r="BC856" s="47" t="e">
        <f t="shared" si="249"/>
        <v>#VALUE!</v>
      </c>
      <c r="BD856" s="47" t="e">
        <f>MATCH($AW856,NoteCommaRef!$B$4:$B$10,0)</f>
        <v>#N/A</v>
      </c>
      <c r="BE856" s="47">
        <f>MATCH($BG856,NoteCommaRef!$H$4:$H$1000,0)</f>
        <v>10</v>
      </c>
      <c r="BF856" s="47">
        <f>MATCH($BH856,NoteCommaRef!$H$4:$H$1000,0)</f>
        <v>10</v>
      </c>
      <c r="BG856" s="47">
        <f t="shared" si="238"/>
        <v>1</v>
      </c>
      <c r="BH856" s="47">
        <f t="shared" si="239"/>
        <v>1</v>
      </c>
      <c r="BI856" s="48">
        <f ca="1">IF(ISNA($BD856),1,OFFSET(NoteCommaRef!$E$3,$BD856,0))</f>
        <v>1</v>
      </c>
      <c r="BJ856" s="48">
        <f t="shared" si="240"/>
        <v>1</v>
      </c>
      <c r="BK856" s="48">
        <f t="shared" si="241"/>
        <v>1</v>
      </c>
      <c r="BL856" s="48">
        <f t="shared" si="242"/>
        <v>1</v>
      </c>
      <c r="BM856" s="48">
        <f ca="1">IF(ISNA($BE856),1,OFFSET(NoteCommaRef!$K$3,$BE856,0))</f>
        <v>1</v>
      </c>
      <c r="BN856" s="48">
        <f ca="1">IF(ISNA($BF856),1,OFFSET(NoteCommaRef!$K$3,$BF856,0))</f>
        <v>1</v>
      </c>
    </row>
    <row r="857" spans="3:66" x14ac:dyDescent="0.2">
      <c r="C857" s="1" t="str">
        <f t="shared" si="258"/>
        <v/>
      </c>
      <c r="D857" s="1" t="str">
        <f t="shared" si="259"/>
        <v/>
      </c>
      <c r="E857" s="1" t="str">
        <f t="shared" si="250"/>
        <v/>
      </c>
      <c r="F857" s="32" t="str">
        <f t="shared" si="251"/>
        <v/>
      </c>
      <c r="G857" s="1" t="str">
        <f t="shared" si="252"/>
        <v/>
      </c>
      <c r="H857" s="1" t="str">
        <f t="shared" si="253"/>
        <v/>
      </c>
      <c r="I857" s="1" t="str">
        <f t="shared" si="254"/>
        <v/>
      </c>
      <c r="J857" s="1" t="str">
        <f t="shared" si="255"/>
        <v/>
      </c>
      <c r="K857" s="1" t="str">
        <f t="shared" si="256"/>
        <v/>
      </c>
      <c r="L857" s="1" t="str">
        <f ca="1">IF(COUNTBLANK($D857),"",IF(COUNTBLANK($AG857),OFFSET(ChannelSetup!$E$4,0,$D857-1),$AG857))</f>
        <v/>
      </c>
      <c r="M857" s="1" t="str">
        <f t="shared" si="257"/>
        <v/>
      </c>
      <c r="O857" s="32">
        <f t="shared" si="267"/>
        <v>6</v>
      </c>
      <c r="P857" s="32">
        <f t="shared" si="267"/>
        <v>4</v>
      </c>
      <c r="Q857" s="32">
        <f t="shared" si="267"/>
        <v>2</v>
      </c>
      <c r="R857" s="32">
        <f t="shared" si="267"/>
        <v>2</v>
      </c>
      <c r="S857" s="32">
        <f t="shared" si="267"/>
        <v>2</v>
      </c>
      <c r="T857" s="32">
        <f t="shared" si="267"/>
        <v>2</v>
      </c>
      <c r="U857" s="32">
        <f t="shared" si="267"/>
        <v>2</v>
      </c>
      <c r="V857" s="32">
        <f t="shared" si="267"/>
        <v>4</v>
      </c>
      <c r="W857" s="32">
        <f t="shared" si="267"/>
        <v>2</v>
      </c>
      <c r="X857" s="32">
        <f t="shared" si="267"/>
        <v>2</v>
      </c>
      <c r="Y857" s="32">
        <f t="shared" si="267"/>
        <v>2</v>
      </c>
      <c r="Z857" s="32">
        <f t="shared" si="267"/>
        <v>2</v>
      </c>
      <c r="AB857" s="66"/>
      <c r="AC857" s="51"/>
      <c r="AD857" s="51"/>
      <c r="AE857" s="63"/>
      <c r="AF857" s="64"/>
      <c r="AG857" s="63"/>
      <c r="AH857" s="64"/>
      <c r="AI857" s="63"/>
      <c r="AJ857" s="64"/>
      <c r="AK857" s="62"/>
      <c r="AL857" s="62"/>
      <c r="AM857" s="51"/>
      <c r="AP857" s="39" t="str">
        <f t="shared" si="261"/>
        <v/>
      </c>
      <c r="AQ857" s="49" t="str">
        <f t="shared" si="268"/>
        <v/>
      </c>
      <c r="AR857" s="41">
        <f t="shared" ca="1" si="243"/>
        <v>256</v>
      </c>
      <c r="AS857" s="40">
        <f t="shared" ca="1" si="237"/>
        <v>1</v>
      </c>
      <c r="AT857" s="41">
        <f t="shared" ca="1" si="262"/>
        <v>0</v>
      </c>
      <c r="AU857" s="41">
        <f t="shared" ca="1" si="263"/>
        <v>0</v>
      </c>
      <c r="AV857" s="42">
        <f t="shared" ca="1" si="264"/>
        <v>1</v>
      </c>
      <c r="AW857" s="47" t="str">
        <f t="shared" si="265"/>
        <v/>
      </c>
      <c r="AX857" s="47" t="e">
        <f t="shared" si="266"/>
        <v>#VALUE!</v>
      </c>
      <c r="AY857" s="47">
        <f t="shared" si="245"/>
        <v>0</v>
      </c>
      <c r="AZ857" s="47">
        <f t="shared" si="246"/>
        <v>0</v>
      </c>
      <c r="BA857" s="47" t="e">
        <f t="shared" si="247"/>
        <v>#VALUE!</v>
      </c>
      <c r="BB857" s="47" t="e">
        <f t="shared" si="248"/>
        <v>#VALUE!</v>
      </c>
      <c r="BC857" s="47" t="e">
        <f t="shared" si="249"/>
        <v>#VALUE!</v>
      </c>
      <c r="BD857" s="47" t="e">
        <f>MATCH($AW857,NoteCommaRef!$B$4:$B$10,0)</f>
        <v>#N/A</v>
      </c>
      <c r="BE857" s="47">
        <f>MATCH($BG857,NoteCommaRef!$H$4:$H$1000,0)</f>
        <v>10</v>
      </c>
      <c r="BF857" s="47">
        <f>MATCH($BH857,NoteCommaRef!$H$4:$H$1000,0)</f>
        <v>10</v>
      </c>
      <c r="BG857" s="47">
        <f t="shared" si="238"/>
        <v>1</v>
      </c>
      <c r="BH857" s="47">
        <f t="shared" si="239"/>
        <v>1</v>
      </c>
      <c r="BI857" s="48">
        <f ca="1">IF(ISNA($BD857),1,OFFSET(NoteCommaRef!$E$3,$BD857,0))</f>
        <v>1</v>
      </c>
      <c r="BJ857" s="48">
        <f t="shared" si="240"/>
        <v>1</v>
      </c>
      <c r="BK857" s="48">
        <f t="shared" si="241"/>
        <v>1</v>
      </c>
      <c r="BL857" s="48">
        <f t="shared" si="242"/>
        <v>1</v>
      </c>
      <c r="BM857" s="48">
        <f ca="1">IF(ISNA($BE857),1,OFFSET(NoteCommaRef!$K$3,$BE857,0))</f>
        <v>1</v>
      </c>
      <c r="BN857" s="48">
        <f ca="1">IF(ISNA($BF857),1,OFFSET(NoteCommaRef!$K$3,$BF857,0))</f>
        <v>1</v>
      </c>
    </row>
    <row r="858" spans="3:66" x14ac:dyDescent="0.2">
      <c r="C858" s="1" t="str">
        <f t="shared" si="258"/>
        <v/>
      </c>
      <c r="D858" s="1" t="str">
        <f t="shared" si="259"/>
        <v/>
      </c>
      <c r="E858" s="1" t="str">
        <f t="shared" si="250"/>
        <v/>
      </c>
      <c r="F858" s="32" t="str">
        <f t="shared" si="251"/>
        <v/>
      </c>
      <c r="G858" s="1" t="str">
        <f t="shared" si="252"/>
        <v/>
      </c>
      <c r="H858" s="1" t="str">
        <f t="shared" si="253"/>
        <v/>
      </c>
      <c r="I858" s="1" t="str">
        <f t="shared" si="254"/>
        <v/>
      </c>
      <c r="J858" s="1" t="str">
        <f t="shared" si="255"/>
        <v/>
      </c>
      <c r="K858" s="1" t="str">
        <f t="shared" si="256"/>
        <v/>
      </c>
      <c r="L858" s="1" t="str">
        <f ca="1">IF(COUNTBLANK($D858),"",IF(COUNTBLANK($AG858),OFFSET(ChannelSetup!$E$4,0,$D858-1),$AG858))</f>
        <v/>
      </c>
      <c r="M858" s="1" t="str">
        <f t="shared" si="257"/>
        <v/>
      </c>
      <c r="O858" s="32">
        <f t="shared" si="267"/>
        <v>6</v>
      </c>
      <c r="P858" s="32">
        <f t="shared" si="267"/>
        <v>4</v>
      </c>
      <c r="Q858" s="32">
        <f t="shared" si="267"/>
        <v>2</v>
      </c>
      <c r="R858" s="32">
        <f t="shared" si="267"/>
        <v>2</v>
      </c>
      <c r="S858" s="32">
        <f t="shared" si="267"/>
        <v>2</v>
      </c>
      <c r="T858" s="32">
        <f t="shared" si="267"/>
        <v>2</v>
      </c>
      <c r="U858" s="32">
        <f t="shared" si="267"/>
        <v>2</v>
      </c>
      <c r="V858" s="32">
        <f t="shared" si="267"/>
        <v>4</v>
      </c>
      <c r="W858" s="32">
        <f t="shared" si="267"/>
        <v>2</v>
      </c>
      <c r="X858" s="32">
        <f t="shared" si="267"/>
        <v>2</v>
      </c>
      <c r="Y858" s="32">
        <f t="shared" si="267"/>
        <v>2</v>
      </c>
      <c r="Z858" s="32">
        <f t="shared" si="267"/>
        <v>2</v>
      </c>
      <c r="AB858" s="66"/>
      <c r="AC858" s="51"/>
      <c r="AD858" s="51"/>
      <c r="AE858" s="63"/>
      <c r="AF858" s="64"/>
      <c r="AG858" s="63"/>
      <c r="AH858" s="64"/>
      <c r="AI858" s="63"/>
      <c r="AJ858" s="64"/>
      <c r="AK858" s="62"/>
      <c r="AL858" s="62"/>
      <c r="AM858" s="51"/>
      <c r="AP858" s="39" t="str">
        <f t="shared" si="261"/>
        <v/>
      </c>
      <c r="AQ858" s="49" t="str">
        <f t="shared" si="268"/>
        <v/>
      </c>
      <c r="AR858" s="41">
        <f t="shared" ca="1" si="243"/>
        <v>256</v>
      </c>
      <c r="AS858" s="40">
        <f t="shared" ca="1" si="237"/>
        <v>1</v>
      </c>
      <c r="AT858" s="41">
        <f t="shared" ca="1" si="262"/>
        <v>0</v>
      </c>
      <c r="AU858" s="41">
        <f t="shared" ca="1" si="263"/>
        <v>0</v>
      </c>
      <c r="AV858" s="42">
        <f t="shared" ca="1" si="264"/>
        <v>1</v>
      </c>
      <c r="AW858" s="47" t="str">
        <f t="shared" si="265"/>
        <v/>
      </c>
      <c r="AX858" s="47" t="e">
        <f t="shared" si="266"/>
        <v>#VALUE!</v>
      </c>
      <c r="AY858" s="47">
        <f t="shared" si="245"/>
        <v>0</v>
      </c>
      <c r="AZ858" s="47">
        <f t="shared" si="246"/>
        <v>0</v>
      </c>
      <c r="BA858" s="47" t="e">
        <f t="shared" si="247"/>
        <v>#VALUE!</v>
      </c>
      <c r="BB858" s="47" t="e">
        <f t="shared" si="248"/>
        <v>#VALUE!</v>
      </c>
      <c r="BC858" s="47" t="e">
        <f t="shared" si="249"/>
        <v>#VALUE!</v>
      </c>
      <c r="BD858" s="47" t="e">
        <f>MATCH($AW858,NoteCommaRef!$B$4:$B$10,0)</f>
        <v>#N/A</v>
      </c>
      <c r="BE858" s="47">
        <f>MATCH($BG858,NoteCommaRef!$H$4:$H$1000,0)</f>
        <v>10</v>
      </c>
      <c r="BF858" s="47">
        <f>MATCH($BH858,NoteCommaRef!$H$4:$H$1000,0)</f>
        <v>10</v>
      </c>
      <c r="BG858" s="47">
        <f t="shared" si="238"/>
        <v>1</v>
      </c>
      <c r="BH858" s="47">
        <f t="shared" si="239"/>
        <v>1</v>
      </c>
      <c r="BI858" s="48">
        <f ca="1">IF(ISNA($BD858),1,OFFSET(NoteCommaRef!$E$3,$BD858,0))</f>
        <v>1</v>
      </c>
      <c r="BJ858" s="48">
        <f t="shared" si="240"/>
        <v>1</v>
      </c>
      <c r="BK858" s="48">
        <f t="shared" si="241"/>
        <v>1</v>
      </c>
      <c r="BL858" s="48">
        <f t="shared" si="242"/>
        <v>1</v>
      </c>
      <c r="BM858" s="48">
        <f ca="1">IF(ISNA($BE858),1,OFFSET(NoteCommaRef!$K$3,$BE858,0))</f>
        <v>1</v>
      </c>
      <c r="BN858" s="48">
        <f ca="1">IF(ISNA($BF858),1,OFFSET(NoteCommaRef!$K$3,$BF858,0))</f>
        <v>1</v>
      </c>
    </row>
    <row r="859" spans="3:66" x14ac:dyDescent="0.2">
      <c r="C859" s="1" t="str">
        <f t="shared" si="258"/>
        <v/>
      </c>
      <c r="D859" s="1" t="str">
        <f t="shared" si="259"/>
        <v/>
      </c>
      <c r="E859" s="1" t="str">
        <f t="shared" si="250"/>
        <v/>
      </c>
      <c r="F859" s="32" t="str">
        <f t="shared" si="251"/>
        <v/>
      </c>
      <c r="G859" s="1" t="str">
        <f t="shared" si="252"/>
        <v/>
      </c>
      <c r="H859" s="1" t="str">
        <f t="shared" si="253"/>
        <v/>
      </c>
      <c r="I859" s="1" t="str">
        <f t="shared" si="254"/>
        <v/>
      </c>
      <c r="J859" s="1" t="str">
        <f t="shared" si="255"/>
        <v/>
      </c>
      <c r="K859" s="1" t="str">
        <f t="shared" si="256"/>
        <v/>
      </c>
      <c r="L859" s="1" t="str">
        <f ca="1">IF(COUNTBLANK($D859),"",IF(COUNTBLANK($AG859),OFFSET(ChannelSetup!$E$4,0,$D859-1),$AG859))</f>
        <v/>
      </c>
      <c r="M859" s="1" t="str">
        <f t="shared" si="257"/>
        <v/>
      </c>
      <c r="O859" s="32">
        <f t="shared" si="267"/>
        <v>6</v>
      </c>
      <c r="P859" s="32">
        <f t="shared" si="267"/>
        <v>4</v>
      </c>
      <c r="Q859" s="32">
        <f t="shared" si="267"/>
        <v>2</v>
      </c>
      <c r="R859" s="32">
        <f t="shared" si="267"/>
        <v>2</v>
      </c>
      <c r="S859" s="32">
        <f t="shared" si="267"/>
        <v>2</v>
      </c>
      <c r="T859" s="32">
        <f t="shared" si="267"/>
        <v>2</v>
      </c>
      <c r="U859" s="32">
        <f t="shared" si="267"/>
        <v>2</v>
      </c>
      <c r="V859" s="32">
        <f t="shared" si="267"/>
        <v>4</v>
      </c>
      <c r="W859" s="32">
        <f t="shared" si="267"/>
        <v>2</v>
      </c>
      <c r="X859" s="32">
        <f t="shared" si="267"/>
        <v>2</v>
      </c>
      <c r="Y859" s="32">
        <f t="shared" si="267"/>
        <v>2</v>
      </c>
      <c r="Z859" s="32">
        <f t="shared" si="267"/>
        <v>2</v>
      </c>
      <c r="AB859" s="66"/>
      <c r="AC859" s="51"/>
      <c r="AD859" s="51"/>
      <c r="AE859" s="63"/>
      <c r="AF859" s="64"/>
      <c r="AG859" s="63"/>
      <c r="AH859" s="64"/>
      <c r="AI859" s="63"/>
      <c r="AJ859" s="64"/>
      <c r="AK859" s="62"/>
      <c r="AL859" s="62"/>
      <c r="AM859" s="51"/>
      <c r="AP859" s="39" t="str">
        <f t="shared" si="261"/>
        <v/>
      </c>
      <c r="AQ859" s="49" t="str">
        <f t="shared" si="268"/>
        <v/>
      </c>
      <c r="AR859" s="41">
        <f t="shared" ca="1" si="243"/>
        <v>256</v>
      </c>
      <c r="AS859" s="40">
        <f t="shared" ca="1" si="237"/>
        <v>1</v>
      </c>
      <c r="AT859" s="41">
        <f t="shared" ca="1" si="262"/>
        <v>0</v>
      </c>
      <c r="AU859" s="41">
        <f t="shared" ca="1" si="263"/>
        <v>0</v>
      </c>
      <c r="AV859" s="42">
        <f t="shared" ca="1" si="264"/>
        <v>1</v>
      </c>
      <c r="AW859" s="47" t="str">
        <f t="shared" si="265"/>
        <v/>
      </c>
      <c r="AX859" s="47" t="e">
        <f t="shared" si="266"/>
        <v>#VALUE!</v>
      </c>
      <c r="AY859" s="47">
        <f t="shared" si="245"/>
        <v>0</v>
      </c>
      <c r="AZ859" s="47">
        <f t="shared" si="246"/>
        <v>0</v>
      </c>
      <c r="BA859" s="47" t="e">
        <f t="shared" si="247"/>
        <v>#VALUE!</v>
      </c>
      <c r="BB859" s="47" t="e">
        <f t="shared" si="248"/>
        <v>#VALUE!</v>
      </c>
      <c r="BC859" s="47" t="e">
        <f t="shared" si="249"/>
        <v>#VALUE!</v>
      </c>
      <c r="BD859" s="47" t="e">
        <f>MATCH($AW859,NoteCommaRef!$B$4:$B$10,0)</f>
        <v>#N/A</v>
      </c>
      <c r="BE859" s="47">
        <f>MATCH($BG859,NoteCommaRef!$H$4:$H$1000,0)</f>
        <v>10</v>
      </c>
      <c r="BF859" s="47">
        <f>MATCH($BH859,NoteCommaRef!$H$4:$H$1000,0)</f>
        <v>10</v>
      </c>
      <c r="BG859" s="47">
        <f t="shared" si="238"/>
        <v>1</v>
      </c>
      <c r="BH859" s="47">
        <f t="shared" si="239"/>
        <v>1</v>
      </c>
      <c r="BI859" s="48">
        <f ca="1">IF(ISNA($BD859),1,OFFSET(NoteCommaRef!$E$3,$BD859,0))</f>
        <v>1</v>
      </c>
      <c r="BJ859" s="48">
        <f t="shared" si="240"/>
        <v>1</v>
      </c>
      <c r="BK859" s="48">
        <f t="shared" si="241"/>
        <v>1</v>
      </c>
      <c r="BL859" s="48">
        <f t="shared" si="242"/>
        <v>1</v>
      </c>
      <c r="BM859" s="48">
        <f ca="1">IF(ISNA($BE859),1,OFFSET(NoteCommaRef!$K$3,$BE859,0))</f>
        <v>1</v>
      </c>
      <c r="BN859" s="48">
        <f ca="1">IF(ISNA($BF859),1,OFFSET(NoteCommaRef!$K$3,$BF859,0))</f>
        <v>1</v>
      </c>
    </row>
    <row r="860" spans="3:66" x14ac:dyDescent="0.2">
      <c r="C860" s="1" t="str">
        <f t="shared" si="258"/>
        <v/>
      </c>
      <c r="D860" s="1" t="str">
        <f t="shared" si="259"/>
        <v/>
      </c>
      <c r="E860" s="1" t="str">
        <f t="shared" si="250"/>
        <v/>
      </c>
      <c r="F860" s="32" t="str">
        <f t="shared" si="251"/>
        <v/>
      </c>
      <c r="G860" s="1" t="str">
        <f t="shared" si="252"/>
        <v/>
      </c>
      <c r="H860" s="1" t="str">
        <f t="shared" si="253"/>
        <v/>
      </c>
      <c r="I860" s="1" t="str">
        <f t="shared" si="254"/>
        <v/>
      </c>
      <c r="J860" s="1" t="str">
        <f t="shared" si="255"/>
        <v/>
      </c>
      <c r="K860" s="1" t="str">
        <f t="shared" si="256"/>
        <v/>
      </c>
      <c r="L860" s="1" t="str">
        <f ca="1">IF(COUNTBLANK($D860),"",IF(COUNTBLANK($AG860),OFFSET(ChannelSetup!$E$4,0,$D860-1),$AG860))</f>
        <v/>
      </c>
      <c r="M860" s="1" t="str">
        <f t="shared" si="257"/>
        <v/>
      </c>
      <c r="O860" s="32">
        <f t="shared" si="267"/>
        <v>6</v>
      </c>
      <c r="P860" s="32">
        <f t="shared" si="267"/>
        <v>4</v>
      </c>
      <c r="Q860" s="32">
        <f t="shared" si="267"/>
        <v>2</v>
      </c>
      <c r="R860" s="32">
        <f t="shared" si="267"/>
        <v>2</v>
      </c>
      <c r="S860" s="32">
        <f t="shared" si="267"/>
        <v>2</v>
      </c>
      <c r="T860" s="32">
        <f t="shared" si="267"/>
        <v>2</v>
      </c>
      <c r="U860" s="32">
        <f t="shared" si="267"/>
        <v>2</v>
      </c>
      <c r="V860" s="32">
        <f t="shared" si="267"/>
        <v>4</v>
      </c>
      <c r="W860" s="32">
        <f t="shared" si="267"/>
        <v>2</v>
      </c>
      <c r="X860" s="32">
        <f t="shared" si="267"/>
        <v>2</v>
      </c>
      <c r="Y860" s="32">
        <f t="shared" si="267"/>
        <v>2</v>
      </c>
      <c r="Z860" s="32">
        <f t="shared" si="267"/>
        <v>2</v>
      </c>
      <c r="AB860" s="66"/>
      <c r="AC860" s="51"/>
      <c r="AD860" s="51"/>
      <c r="AE860" s="63"/>
      <c r="AF860" s="64"/>
      <c r="AG860" s="63"/>
      <c r="AH860" s="64"/>
      <c r="AI860" s="63"/>
      <c r="AJ860" s="64"/>
      <c r="AK860" s="62"/>
      <c r="AL860" s="62"/>
      <c r="AM860" s="51"/>
      <c r="AP860" s="39" t="str">
        <f t="shared" si="261"/>
        <v/>
      </c>
      <c r="AQ860" s="49" t="str">
        <f t="shared" si="268"/>
        <v/>
      </c>
      <c r="AR860" s="41">
        <f t="shared" ca="1" si="243"/>
        <v>256</v>
      </c>
      <c r="AS860" s="40">
        <f t="shared" ca="1" si="237"/>
        <v>1</v>
      </c>
      <c r="AT860" s="41">
        <f t="shared" ca="1" si="262"/>
        <v>0</v>
      </c>
      <c r="AU860" s="41">
        <f t="shared" ca="1" si="263"/>
        <v>0</v>
      </c>
      <c r="AV860" s="42">
        <f t="shared" ca="1" si="264"/>
        <v>1</v>
      </c>
      <c r="AW860" s="47" t="str">
        <f t="shared" si="265"/>
        <v/>
      </c>
      <c r="AX860" s="47" t="e">
        <f t="shared" si="266"/>
        <v>#VALUE!</v>
      </c>
      <c r="AY860" s="47">
        <f t="shared" si="245"/>
        <v>0</v>
      </c>
      <c r="AZ860" s="47">
        <f t="shared" si="246"/>
        <v>0</v>
      </c>
      <c r="BA860" s="47" t="e">
        <f t="shared" si="247"/>
        <v>#VALUE!</v>
      </c>
      <c r="BB860" s="47" t="e">
        <f t="shared" si="248"/>
        <v>#VALUE!</v>
      </c>
      <c r="BC860" s="47" t="e">
        <f t="shared" si="249"/>
        <v>#VALUE!</v>
      </c>
      <c r="BD860" s="47" t="e">
        <f>MATCH($AW860,NoteCommaRef!$B$4:$B$10,0)</f>
        <v>#N/A</v>
      </c>
      <c r="BE860" s="47">
        <f>MATCH($BG860,NoteCommaRef!$H$4:$H$1000,0)</f>
        <v>10</v>
      </c>
      <c r="BF860" s="47">
        <f>MATCH($BH860,NoteCommaRef!$H$4:$H$1000,0)</f>
        <v>10</v>
      </c>
      <c r="BG860" s="47">
        <f t="shared" si="238"/>
        <v>1</v>
      </c>
      <c r="BH860" s="47">
        <f t="shared" si="239"/>
        <v>1</v>
      </c>
      <c r="BI860" s="48">
        <f ca="1">IF(ISNA($BD860),1,OFFSET(NoteCommaRef!$E$3,$BD860,0))</f>
        <v>1</v>
      </c>
      <c r="BJ860" s="48">
        <f t="shared" si="240"/>
        <v>1</v>
      </c>
      <c r="BK860" s="48">
        <f t="shared" si="241"/>
        <v>1</v>
      </c>
      <c r="BL860" s="48">
        <f t="shared" si="242"/>
        <v>1</v>
      </c>
      <c r="BM860" s="48">
        <f ca="1">IF(ISNA($BE860),1,OFFSET(NoteCommaRef!$K$3,$BE860,0))</f>
        <v>1</v>
      </c>
      <c r="BN860" s="48">
        <f ca="1">IF(ISNA($BF860),1,OFFSET(NoteCommaRef!$K$3,$BF860,0))</f>
        <v>1</v>
      </c>
    </row>
    <row r="861" spans="3:66" x14ac:dyDescent="0.2">
      <c r="C861" s="1" t="str">
        <f t="shared" si="258"/>
        <v/>
      </c>
      <c r="D861" s="1" t="str">
        <f t="shared" si="259"/>
        <v/>
      </c>
      <c r="E861" s="1" t="str">
        <f t="shared" si="250"/>
        <v/>
      </c>
      <c r="F861" s="32" t="str">
        <f t="shared" si="251"/>
        <v/>
      </c>
      <c r="G861" s="1" t="str">
        <f t="shared" si="252"/>
        <v/>
      </c>
      <c r="H861" s="1" t="str">
        <f t="shared" si="253"/>
        <v/>
      </c>
      <c r="I861" s="1" t="str">
        <f t="shared" si="254"/>
        <v/>
      </c>
      <c r="J861" s="1" t="str">
        <f t="shared" si="255"/>
        <v/>
      </c>
      <c r="K861" s="1" t="str">
        <f t="shared" si="256"/>
        <v/>
      </c>
      <c r="L861" s="1" t="str">
        <f ca="1">IF(COUNTBLANK($D861),"",IF(COUNTBLANK($AG861),OFFSET(ChannelSetup!$E$4,0,$D861-1),$AG861))</f>
        <v/>
      </c>
      <c r="M861" s="1" t="str">
        <f t="shared" si="257"/>
        <v/>
      </c>
      <c r="O861" s="32">
        <f t="shared" si="267"/>
        <v>6</v>
      </c>
      <c r="P861" s="32">
        <f t="shared" si="267"/>
        <v>4</v>
      </c>
      <c r="Q861" s="32">
        <f t="shared" si="267"/>
        <v>2</v>
      </c>
      <c r="R861" s="32">
        <f t="shared" si="267"/>
        <v>2</v>
      </c>
      <c r="S861" s="32">
        <f t="shared" si="267"/>
        <v>2</v>
      </c>
      <c r="T861" s="32">
        <f t="shared" si="267"/>
        <v>2</v>
      </c>
      <c r="U861" s="32">
        <f t="shared" si="267"/>
        <v>2</v>
      </c>
      <c r="V861" s="32">
        <f t="shared" si="267"/>
        <v>4</v>
      </c>
      <c r="W861" s="32">
        <f t="shared" si="267"/>
        <v>2</v>
      </c>
      <c r="X861" s="32">
        <f t="shared" si="267"/>
        <v>2</v>
      </c>
      <c r="Y861" s="32">
        <f t="shared" si="267"/>
        <v>2</v>
      </c>
      <c r="Z861" s="32">
        <f t="shared" si="267"/>
        <v>2</v>
      </c>
      <c r="AB861" s="66"/>
      <c r="AC861" s="51"/>
      <c r="AD861" s="51"/>
      <c r="AE861" s="63"/>
      <c r="AF861" s="64"/>
      <c r="AG861" s="63"/>
      <c r="AH861" s="64"/>
      <c r="AI861" s="63"/>
      <c r="AJ861" s="64"/>
      <c r="AK861" s="62"/>
      <c r="AL861" s="62"/>
      <c r="AM861" s="51"/>
      <c r="AP861" s="39" t="str">
        <f t="shared" si="261"/>
        <v/>
      </c>
      <c r="AQ861" s="49" t="str">
        <f t="shared" si="268"/>
        <v/>
      </c>
      <c r="AR861" s="41">
        <f t="shared" ca="1" si="243"/>
        <v>256</v>
      </c>
      <c r="AS861" s="40">
        <f t="shared" ca="1" si="237"/>
        <v>1</v>
      </c>
      <c r="AT861" s="41">
        <f t="shared" ca="1" si="262"/>
        <v>0</v>
      </c>
      <c r="AU861" s="41">
        <f t="shared" ca="1" si="263"/>
        <v>0</v>
      </c>
      <c r="AV861" s="42">
        <f t="shared" ca="1" si="264"/>
        <v>1</v>
      </c>
      <c r="AW861" s="47" t="str">
        <f t="shared" si="265"/>
        <v/>
      </c>
      <c r="AX861" s="47" t="e">
        <f t="shared" si="266"/>
        <v>#VALUE!</v>
      </c>
      <c r="AY861" s="47">
        <f t="shared" si="245"/>
        <v>0</v>
      </c>
      <c r="AZ861" s="47">
        <f t="shared" si="246"/>
        <v>0</v>
      </c>
      <c r="BA861" s="47" t="e">
        <f t="shared" si="247"/>
        <v>#VALUE!</v>
      </c>
      <c r="BB861" s="47" t="e">
        <f t="shared" si="248"/>
        <v>#VALUE!</v>
      </c>
      <c r="BC861" s="47" t="e">
        <f t="shared" si="249"/>
        <v>#VALUE!</v>
      </c>
      <c r="BD861" s="47" t="e">
        <f>MATCH($AW861,NoteCommaRef!$B$4:$B$10,0)</f>
        <v>#N/A</v>
      </c>
      <c r="BE861" s="47">
        <f>MATCH($BG861,NoteCommaRef!$H$4:$H$1000,0)</f>
        <v>10</v>
      </c>
      <c r="BF861" s="47">
        <f>MATCH($BH861,NoteCommaRef!$H$4:$H$1000,0)</f>
        <v>10</v>
      </c>
      <c r="BG861" s="47">
        <f t="shared" si="238"/>
        <v>1</v>
      </c>
      <c r="BH861" s="47">
        <f t="shared" si="239"/>
        <v>1</v>
      </c>
      <c r="BI861" s="48">
        <f ca="1">IF(ISNA($BD861),1,OFFSET(NoteCommaRef!$E$3,$BD861,0))</f>
        <v>1</v>
      </c>
      <c r="BJ861" s="48">
        <f t="shared" si="240"/>
        <v>1</v>
      </c>
      <c r="BK861" s="48">
        <f t="shared" si="241"/>
        <v>1</v>
      </c>
      <c r="BL861" s="48">
        <f t="shared" si="242"/>
        <v>1</v>
      </c>
      <c r="BM861" s="48">
        <f ca="1">IF(ISNA($BE861),1,OFFSET(NoteCommaRef!$K$3,$BE861,0))</f>
        <v>1</v>
      </c>
      <c r="BN861" s="48">
        <f ca="1">IF(ISNA($BF861),1,OFFSET(NoteCommaRef!$K$3,$BF861,0))</f>
        <v>1</v>
      </c>
    </row>
    <row r="862" spans="3:66" x14ac:dyDescent="0.2">
      <c r="C862" s="1" t="str">
        <f t="shared" si="258"/>
        <v/>
      </c>
      <c r="D862" s="1" t="str">
        <f t="shared" si="259"/>
        <v/>
      </c>
      <c r="E862" s="1" t="str">
        <f t="shared" si="250"/>
        <v/>
      </c>
      <c r="F862" s="32" t="str">
        <f t="shared" si="251"/>
        <v/>
      </c>
      <c r="G862" s="1" t="str">
        <f t="shared" si="252"/>
        <v/>
      </c>
      <c r="H862" s="1" t="str">
        <f t="shared" si="253"/>
        <v/>
      </c>
      <c r="I862" s="1" t="str">
        <f t="shared" si="254"/>
        <v/>
      </c>
      <c r="J862" s="1" t="str">
        <f t="shared" si="255"/>
        <v/>
      </c>
      <c r="K862" s="1" t="str">
        <f t="shared" si="256"/>
        <v/>
      </c>
      <c r="L862" s="1" t="str">
        <f ca="1">IF(COUNTBLANK($D862),"",IF(COUNTBLANK($AG862),OFFSET(ChannelSetup!$E$4,0,$D862-1),$AG862))</f>
        <v/>
      </c>
      <c r="M862" s="1" t="str">
        <f t="shared" si="257"/>
        <v/>
      </c>
      <c r="O862" s="32">
        <f t="shared" si="267"/>
        <v>6</v>
      </c>
      <c r="P862" s="32">
        <f t="shared" si="267"/>
        <v>4</v>
      </c>
      <c r="Q862" s="32">
        <f t="shared" si="267"/>
        <v>2</v>
      </c>
      <c r="R862" s="32">
        <f t="shared" si="267"/>
        <v>2</v>
      </c>
      <c r="S862" s="32">
        <f t="shared" si="267"/>
        <v>2</v>
      </c>
      <c r="T862" s="32">
        <f t="shared" si="267"/>
        <v>2</v>
      </c>
      <c r="U862" s="32">
        <f t="shared" si="267"/>
        <v>2</v>
      </c>
      <c r="V862" s="32">
        <f t="shared" si="267"/>
        <v>4</v>
      </c>
      <c r="W862" s="32">
        <f t="shared" si="267"/>
        <v>2</v>
      </c>
      <c r="X862" s="32">
        <f t="shared" si="267"/>
        <v>2</v>
      </c>
      <c r="Y862" s="32">
        <f t="shared" si="267"/>
        <v>2</v>
      </c>
      <c r="Z862" s="32">
        <f t="shared" si="267"/>
        <v>2</v>
      </c>
      <c r="AB862" s="66"/>
      <c r="AC862" s="51"/>
      <c r="AD862" s="51"/>
      <c r="AE862" s="63"/>
      <c r="AF862" s="64"/>
      <c r="AG862" s="63"/>
      <c r="AH862" s="64"/>
      <c r="AI862" s="63"/>
      <c r="AJ862" s="64"/>
      <c r="AK862" s="62"/>
      <c r="AL862" s="62"/>
      <c r="AM862" s="51"/>
      <c r="AP862" s="39" t="str">
        <f t="shared" si="261"/>
        <v/>
      </c>
      <c r="AQ862" s="49" t="str">
        <f t="shared" si="268"/>
        <v/>
      </c>
      <c r="AR862" s="41">
        <f t="shared" ca="1" si="243"/>
        <v>256</v>
      </c>
      <c r="AS862" s="40">
        <f t="shared" ca="1" si="237"/>
        <v>1</v>
      </c>
      <c r="AT862" s="41">
        <f t="shared" ca="1" si="262"/>
        <v>0</v>
      </c>
      <c r="AU862" s="41">
        <f t="shared" ca="1" si="263"/>
        <v>0</v>
      </c>
      <c r="AV862" s="42">
        <f t="shared" ca="1" si="264"/>
        <v>1</v>
      </c>
      <c r="AW862" s="47" t="str">
        <f t="shared" si="265"/>
        <v/>
      </c>
      <c r="AX862" s="47" t="e">
        <f t="shared" si="266"/>
        <v>#VALUE!</v>
      </c>
      <c r="AY862" s="47">
        <f t="shared" si="245"/>
        <v>0</v>
      </c>
      <c r="AZ862" s="47">
        <f t="shared" si="246"/>
        <v>0</v>
      </c>
      <c r="BA862" s="47" t="e">
        <f t="shared" si="247"/>
        <v>#VALUE!</v>
      </c>
      <c r="BB862" s="47" t="e">
        <f t="shared" si="248"/>
        <v>#VALUE!</v>
      </c>
      <c r="BC862" s="47" t="e">
        <f t="shared" si="249"/>
        <v>#VALUE!</v>
      </c>
      <c r="BD862" s="47" t="e">
        <f>MATCH($AW862,NoteCommaRef!$B$4:$B$10,0)</f>
        <v>#N/A</v>
      </c>
      <c r="BE862" s="47">
        <f>MATCH($BG862,NoteCommaRef!$H$4:$H$1000,0)</f>
        <v>10</v>
      </c>
      <c r="BF862" s="47">
        <f>MATCH($BH862,NoteCommaRef!$H$4:$H$1000,0)</f>
        <v>10</v>
      </c>
      <c r="BG862" s="47">
        <f t="shared" si="238"/>
        <v>1</v>
      </c>
      <c r="BH862" s="47">
        <f t="shared" si="239"/>
        <v>1</v>
      </c>
      <c r="BI862" s="48">
        <f ca="1">IF(ISNA($BD862),1,OFFSET(NoteCommaRef!$E$3,$BD862,0))</f>
        <v>1</v>
      </c>
      <c r="BJ862" s="48">
        <f t="shared" si="240"/>
        <v>1</v>
      </c>
      <c r="BK862" s="48">
        <f t="shared" si="241"/>
        <v>1</v>
      </c>
      <c r="BL862" s="48">
        <f t="shared" si="242"/>
        <v>1</v>
      </c>
      <c r="BM862" s="48">
        <f ca="1">IF(ISNA($BE862),1,OFFSET(NoteCommaRef!$K$3,$BE862,0))</f>
        <v>1</v>
      </c>
      <c r="BN862" s="48">
        <f ca="1">IF(ISNA($BF862),1,OFFSET(NoteCommaRef!$K$3,$BF862,0))</f>
        <v>1</v>
      </c>
    </row>
    <row r="863" spans="3:66" x14ac:dyDescent="0.2">
      <c r="C863" s="1" t="str">
        <f t="shared" si="258"/>
        <v/>
      </c>
      <c r="D863" s="1" t="str">
        <f t="shared" si="259"/>
        <v/>
      </c>
      <c r="E863" s="1" t="str">
        <f t="shared" si="250"/>
        <v/>
      </c>
      <c r="F863" s="32" t="str">
        <f t="shared" si="251"/>
        <v/>
      </c>
      <c r="G863" s="1" t="str">
        <f t="shared" si="252"/>
        <v/>
      </c>
      <c r="H863" s="1" t="str">
        <f t="shared" si="253"/>
        <v/>
      </c>
      <c r="I863" s="1" t="str">
        <f t="shared" si="254"/>
        <v/>
      </c>
      <c r="J863" s="1" t="str">
        <f t="shared" si="255"/>
        <v/>
      </c>
      <c r="K863" s="1" t="str">
        <f t="shared" si="256"/>
        <v/>
      </c>
      <c r="L863" s="1" t="str">
        <f ca="1">IF(COUNTBLANK($D863),"",IF(COUNTBLANK($AG863),OFFSET(ChannelSetup!$E$4,0,$D863-1),$AG863))</f>
        <v/>
      </c>
      <c r="M863" s="1" t="str">
        <f t="shared" si="257"/>
        <v/>
      </c>
      <c r="O863" s="32">
        <f t="shared" si="267"/>
        <v>6</v>
      </c>
      <c r="P863" s="32">
        <f t="shared" si="267"/>
        <v>4</v>
      </c>
      <c r="Q863" s="32">
        <f t="shared" si="267"/>
        <v>2</v>
      </c>
      <c r="R863" s="32">
        <f t="shared" si="267"/>
        <v>2</v>
      </c>
      <c r="S863" s="32">
        <f t="shared" si="267"/>
        <v>2</v>
      </c>
      <c r="T863" s="32">
        <f t="shared" si="267"/>
        <v>2</v>
      </c>
      <c r="U863" s="32">
        <f t="shared" si="267"/>
        <v>2</v>
      </c>
      <c r="V863" s="32">
        <f t="shared" si="267"/>
        <v>4</v>
      </c>
      <c r="W863" s="32">
        <f t="shared" si="267"/>
        <v>2</v>
      </c>
      <c r="X863" s="32">
        <f t="shared" si="267"/>
        <v>2</v>
      </c>
      <c r="Y863" s="32">
        <f t="shared" si="267"/>
        <v>2</v>
      </c>
      <c r="Z863" s="32">
        <f t="shared" si="267"/>
        <v>2</v>
      </c>
      <c r="AB863" s="66"/>
      <c r="AC863" s="51"/>
      <c r="AD863" s="51"/>
      <c r="AE863" s="63"/>
      <c r="AF863" s="64"/>
      <c r="AG863" s="63"/>
      <c r="AH863" s="64"/>
      <c r="AI863" s="63"/>
      <c r="AJ863" s="64"/>
      <c r="AK863" s="62"/>
      <c r="AL863" s="62"/>
      <c r="AM863" s="51"/>
      <c r="AP863" s="39" t="str">
        <f t="shared" si="261"/>
        <v/>
      </c>
      <c r="AQ863" s="49" t="str">
        <f t="shared" si="268"/>
        <v/>
      </c>
      <c r="AR863" s="41">
        <f t="shared" ca="1" si="243"/>
        <v>256</v>
      </c>
      <c r="AS863" s="40">
        <f t="shared" ca="1" si="237"/>
        <v>1</v>
      </c>
      <c r="AT863" s="41">
        <f t="shared" ca="1" si="262"/>
        <v>0</v>
      </c>
      <c r="AU863" s="41">
        <f t="shared" ca="1" si="263"/>
        <v>0</v>
      </c>
      <c r="AV863" s="42">
        <f t="shared" ca="1" si="264"/>
        <v>1</v>
      </c>
      <c r="AW863" s="47" t="str">
        <f t="shared" si="265"/>
        <v/>
      </c>
      <c r="AX863" s="47" t="e">
        <f t="shared" si="266"/>
        <v>#VALUE!</v>
      </c>
      <c r="AY863" s="47">
        <f t="shared" si="245"/>
        <v>0</v>
      </c>
      <c r="AZ863" s="47">
        <f t="shared" si="246"/>
        <v>0</v>
      </c>
      <c r="BA863" s="47" t="e">
        <f t="shared" si="247"/>
        <v>#VALUE!</v>
      </c>
      <c r="BB863" s="47" t="e">
        <f t="shared" si="248"/>
        <v>#VALUE!</v>
      </c>
      <c r="BC863" s="47" t="e">
        <f t="shared" si="249"/>
        <v>#VALUE!</v>
      </c>
      <c r="BD863" s="47" t="e">
        <f>MATCH($AW863,NoteCommaRef!$B$4:$B$10,0)</f>
        <v>#N/A</v>
      </c>
      <c r="BE863" s="47">
        <f>MATCH($BG863,NoteCommaRef!$H$4:$H$1000,0)</f>
        <v>10</v>
      </c>
      <c r="BF863" s="47">
        <f>MATCH($BH863,NoteCommaRef!$H$4:$H$1000,0)</f>
        <v>10</v>
      </c>
      <c r="BG863" s="47">
        <f t="shared" si="238"/>
        <v>1</v>
      </c>
      <c r="BH863" s="47">
        <f t="shared" si="239"/>
        <v>1</v>
      </c>
      <c r="BI863" s="48">
        <f ca="1">IF(ISNA($BD863),1,OFFSET(NoteCommaRef!$E$3,$BD863,0))</f>
        <v>1</v>
      </c>
      <c r="BJ863" s="48">
        <f t="shared" si="240"/>
        <v>1</v>
      </c>
      <c r="BK863" s="48">
        <f t="shared" si="241"/>
        <v>1</v>
      </c>
      <c r="BL863" s="48">
        <f t="shared" si="242"/>
        <v>1</v>
      </c>
      <c r="BM863" s="48">
        <f ca="1">IF(ISNA($BE863),1,OFFSET(NoteCommaRef!$K$3,$BE863,0))</f>
        <v>1</v>
      </c>
      <c r="BN863" s="48">
        <f ca="1">IF(ISNA($BF863),1,OFFSET(NoteCommaRef!$K$3,$BF863,0))</f>
        <v>1</v>
      </c>
    </row>
    <row r="864" spans="3:66" x14ac:dyDescent="0.2">
      <c r="C864" s="1" t="str">
        <f t="shared" si="258"/>
        <v/>
      </c>
      <c r="D864" s="1" t="str">
        <f t="shared" si="259"/>
        <v/>
      </c>
      <c r="E864" s="1" t="str">
        <f t="shared" si="250"/>
        <v/>
      </c>
      <c r="F864" s="32" t="str">
        <f t="shared" si="251"/>
        <v/>
      </c>
      <c r="G864" s="1" t="str">
        <f t="shared" si="252"/>
        <v/>
      </c>
      <c r="H864" s="1" t="str">
        <f t="shared" si="253"/>
        <v/>
      </c>
      <c r="I864" s="1" t="str">
        <f t="shared" si="254"/>
        <v/>
      </c>
      <c r="J864" s="1" t="str">
        <f t="shared" si="255"/>
        <v/>
      </c>
      <c r="K864" s="1" t="str">
        <f t="shared" si="256"/>
        <v/>
      </c>
      <c r="L864" s="1" t="str">
        <f ca="1">IF(COUNTBLANK($D864),"",IF(COUNTBLANK($AG864),OFFSET(ChannelSetup!$E$4,0,$D864-1),$AG864))</f>
        <v/>
      </c>
      <c r="M864" s="1" t="str">
        <f t="shared" si="257"/>
        <v/>
      </c>
      <c r="O864" s="32">
        <f t="shared" si="267"/>
        <v>6</v>
      </c>
      <c r="P864" s="32">
        <f t="shared" si="267"/>
        <v>4</v>
      </c>
      <c r="Q864" s="32">
        <f t="shared" si="267"/>
        <v>2</v>
      </c>
      <c r="R864" s="32">
        <f t="shared" si="267"/>
        <v>2</v>
      </c>
      <c r="S864" s="32">
        <f t="shared" si="267"/>
        <v>2</v>
      </c>
      <c r="T864" s="32">
        <f t="shared" si="267"/>
        <v>2</v>
      </c>
      <c r="U864" s="32">
        <f t="shared" si="267"/>
        <v>2</v>
      </c>
      <c r="V864" s="32">
        <f t="shared" si="267"/>
        <v>4</v>
      </c>
      <c r="W864" s="32">
        <f t="shared" si="267"/>
        <v>2</v>
      </c>
      <c r="X864" s="32">
        <f t="shared" si="267"/>
        <v>2</v>
      </c>
      <c r="Y864" s="32">
        <f t="shared" si="267"/>
        <v>2</v>
      </c>
      <c r="Z864" s="32">
        <f t="shared" si="267"/>
        <v>2</v>
      </c>
      <c r="AB864" s="66"/>
      <c r="AC864" s="51"/>
      <c r="AD864" s="51"/>
      <c r="AE864" s="63"/>
      <c r="AF864" s="64"/>
      <c r="AG864" s="63"/>
      <c r="AH864" s="64"/>
      <c r="AI864" s="63"/>
      <c r="AJ864" s="64"/>
      <c r="AK864" s="62"/>
      <c r="AL864" s="62"/>
      <c r="AM864" s="51"/>
      <c r="AP864" s="39" t="str">
        <f t="shared" si="261"/>
        <v/>
      </c>
      <c r="AQ864" s="49" t="str">
        <f t="shared" si="268"/>
        <v/>
      </c>
      <c r="AR864" s="41">
        <f t="shared" ca="1" si="243"/>
        <v>256</v>
      </c>
      <c r="AS864" s="40">
        <f t="shared" ca="1" si="237"/>
        <v>1</v>
      </c>
      <c r="AT864" s="41">
        <f t="shared" ca="1" si="262"/>
        <v>0</v>
      </c>
      <c r="AU864" s="41">
        <f t="shared" ca="1" si="263"/>
        <v>0</v>
      </c>
      <c r="AV864" s="42">
        <f t="shared" ca="1" si="264"/>
        <v>1</v>
      </c>
      <c r="AW864" s="47" t="str">
        <f t="shared" si="265"/>
        <v/>
      </c>
      <c r="AX864" s="47" t="e">
        <f t="shared" si="266"/>
        <v>#VALUE!</v>
      </c>
      <c r="AY864" s="47">
        <f t="shared" si="245"/>
        <v>0</v>
      </c>
      <c r="AZ864" s="47">
        <f t="shared" si="246"/>
        <v>0</v>
      </c>
      <c r="BA864" s="47" t="e">
        <f t="shared" si="247"/>
        <v>#VALUE!</v>
      </c>
      <c r="BB864" s="47" t="e">
        <f t="shared" si="248"/>
        <v>#VALUE!</v>
      </c>
      <c r="BC864" s="47" t="e">
        <f t="shared" si="249"/>
        <v>#VALUE!</v>
      </c>
      <c r="BD864" s="47" t="e">
        <f>MATCH($AW864,NoteCommaRef!$B$4:$B$10,0)</f>
        <v>#N/A</v>
      </c>
      <c r="BE864" s="47">
        <f>MATCH($BG864,NoteCommaRef!$H$4:$H$1000,0)</f>
        <v>10</v>
      </c>
      <c r="BF864" s="47">
        <f>MATCH($BH864,NoteCommaRef!$H$4:$H$1000,0)</f>
        <v>10</v>
      </c>
      <c r="BG864" s="47">
        <f t="shared" si="238"/>
        <v>1</v>
      </c>
      <c r="BH864" s="47">
        <f t="shared" si="239"/>
        <v>1</v>
      </c>
      <c r="BI864" s="48">
        <f ca="1">IF(ISNA($BD864),1,OFFSET(NoteCommaRef!$E$3,$BD864,0))</f>
        <v>1</v>
      </c>
      <c r="BJ864" s="48">
        <f t="shared" si="240"/>
        <v>1</v>
      </c>
      <c r="BK864" s="48">
        <f t="shared" si="241"/>
        <v>1</v>
      </c>
      <c r="BL864" s="48">
        <f t="shared" si="242"/>
        <v>1</v>
      </c>
      <c r="BM864" s="48">
        <f ca="1">IF(ISNA($BE864),1,OFFSET(NoteCommaRef!$K$3,$BE864,0))</f>
        <v>1</v>
      </c>
      <c r="BN864" s="48">
        <f ca="1">IF(ISNA($BF864),1,OFFSET(NoteCommaRef!$K$3,$BF864,0))</f>
        <v>1</v>
      </c>
    </row>
    <row r="865" spans="3:66" x14ac:dyDescent="0.2">
      <c r="C865" s="1" t="str">
        <f t="shared" si="258"/>
        <v/>
      </c>
      <c r="D865" s="1" t="str">
        <f t="shared" si="259"/>
        <v/>
      </c>
      <c r="E865" s="1" t="str">
        <f t="shared" si="250"/>
        <v/>
      </c>
      <c r="F865" s="32" t="str">
        <f t="shared" si="251"/>
        <v/>
      </c>
      <c r="G865" s="1" t="str">
        <f t="shared" si="252"/>
        <v/>
      </c>
      <c r="H865" s="1" t="str">
        <f t="shared" si="253"/>
        <v/>
      </c>
      <c r="I865" s="1" t="str">
        <f t="shared" si="254"/>
        <v/>
      </c>
      <c r="J865" s="1" t="str">
        <f t="shared" si="255"/>
        <v/>
      </c>
      <c r="K865" s="1" t="str">
        <f t="shared" si="256"/>
        <v/>
      </c>
      <c r="L865" s="1" t="str">
        <f ca="1">IF(COUNTBLANK($D865),"",IF(COUNTBLANK($AG865),OFFSET(ChannelSetup!$E$4,0,$D865-1),$AG865))</f>
        <v/>
      </c>
      <c r="M865" s="1" t="str">
        <f t="shared" si="257"/>
        <v/>
      </c>
      <c r="O865" s="32">
        <f t="shared" si="267"/>
        <v>6</v>
      </c>
      <c r="P865" s="32">
        <f t="shared" si="267"/>
        <v>4</v>
      </c>
      <c r="Q865" s="32">
        <f t="shared" si="267"/>
        <v>2</v>
      </c>
      <c r="R865" s="32">
        <f t="shared" si="267"/>
        <v>2</v>
      </c>
      <c r="S865" s="32">
        <f t="shared" si="267"/>
        <v>2</v>
      </c>
      <c r="T865" s="32">
        <f t="shared" si="267"/>
        <v>2</v>
      </c>
      <c r="U865" s="32">
        <f t="shared" si="267"/>
        <v>2</v>
      </c>
      <c r="V865" s="32">
        <f t="shared" si="267"/>
        <v>4</v>
      </c>
      <c r="W865" s="32">
        <f t="shared" si="267"/>
        <v>2</v>
      </c>
      <c r="X865" s="32">
        <f t="shared" si="267"/>
        <v>2</v>
      </c>
      <c r="Y865" s="32">
        <f t="shared" si="267"/>
        <v>2</v>
      </c>
      <c r="Z865" s="32">
        <f t="shared" si="267"/>
        <v>2</v>
      </c>
      <c r="AB865" s="66"/>
      <c r="AC865" s="51"/>
      <c r="AD865" s="51"/>
      <c r="AE865" s="63"/>
      <c r="AF865" s="64"/>
      <c r="AG865" s="63"/>
      <c r="AH865" s="64"/>
      <c r="AI865" s="63"/>
      <c r="AJ865" s="64"/>
      <c r="AK865" s="62"/>
      <c r="AL865" s="62"/>
      <c r="AM865" s="51"/>
      <c r="AP865" s="39" t="str">
        <f t="shared" si="261"/>
        <v/>
      </c>
      <c r="AQ865" s="49" t="str">
        <f t="shared" si="268"/>
        <v/>
      </c>
      <c r="AR865" s="41">
        <f t="shared" ca="1" si="243"/>
        <v>256</v>
      </c>
      <c r="AS865" s="40">
        <f t="shared" ca="1" si="237"/>
        <v>1</v>
      </c>
      <c r="AT865" s="41">
        <f t="shared" ca="1" si="262"/>
        <v>0</v>
      </c>
      <c r="AU865" s="41">
        <f t="shared" ca="1" si="263"/>
        <v>0</v>
      </c>
      <c r="AV865" s="42">
        <f t="shared" ca="1" si="264"/>
        <v>1</v>
      </c>
      <c r="AW865" s="47" t="str">
        <f t="shared" si="265"/>
        <v/>
      </c>
      <c r="AX865" s="47" t="e">
        <f t="shared" si="266"/>
        <v>#VALUE!</v>
      </c>
      <c r="AY865" s="47">
        <f t="shared" si="245"/>
        <v>0</v>
      </c>
      <c r="AZ865" s="47">
        <f t="shared" si="246"/>
        <v>0</v>
      </c>
      <c r="BA865" s="47" t="e">
        <f t="shared" si="247"/>
        <v>#VALUE!</v>
      </c>
      <c r="BB865" s="47" t="e">
        <f t="shared" si="248"/>
        <v>#VALUE!</v>
      </c>
      <c r="BC865" s="47" t="e">
        <f t="shared" si="249"/>
        <v>#VALUE!</v>
      </c>
      <c r="BD865" s="47" t="e">
        <f>MATCH($AW865,NoteCommaRef!$B$4:$B$10,0)</f>
        <v>#N/A</v>
      </c>
      <c r="BE865" s="47">
        <f>MATCH($BG865,NoteCommaRef!$H$4:$H$1000,0)</f>
        <v>10</v>
      </c>
      <c r="BF865" s="47">
        <f>MATCH($BH865,NoteCommaRef!$H$4:$H$1000,0)</f>
        <v>10</v>
      </c>
      <c r="BG865" s="47">
        <f t="shared" si="238"/>
        <v>1</v>
      </c>
      <c r="BH865" s="47">
        <f t="shared" si="239"/>
        <v>1</v>
      </c>
      <c r="BI865" s="48">
        <f ca="1">IF(ISNA($BD865),1,OFFSET(NoteCommaRef!$E$3,$BD865,0))</f>
        <v>1</v>
      </c>
      <c r="BJ865" s="48">
        <f t="shared" si="240"/>
        <v>1</v>
      </c>
      <c r="BK865" s="48">
        <f t="shared" si="241"/>
        <v>1</v>
      </c>
      <c r="BL865" s="48">
        <f t="shared" si="242"/>
        <v>1</v>
      </c>
      <c r="BM865" s="48">
        <f ca="1">IF(ISNA($BE865),1,OFFSET(NoteCommaRef!$K$3,$BE865,0))</f>
        <v>1</v>
      </c>
      <c r="BN865" s="48">
        <f ca="1">IF(ISNA($BF865),1,OFFSET(NoteCommaRef!$K$3,$BF865,0))</f>
        <v>1</v>
      </c>
    </row>
    <row r="866" spans="3:66" x14ac:dyDescent="0.2">
      <c r="C866" s="1" t="str">
        <f t="shared" si="258"/>
        <v/>
      </c>
      <c r="D866" s="1" t="str">
        <f t="shared" si="259"/>
        <v/>
      </c>
      <c r="E866" s="1" t="str">
        <f t="shared" si="250"/>
        <v/>
      </c>
      <c r="F866" s="32" t="str">
        <f t="shared" si="251"/>
        <v/>
      </c>
      <c r="G866" s="1" t="str">
        <f t="shared" si="252"/>
        <v/>
      </c>
      <c r="H866" s="1" t="str">
        <f t="shared" si="253"/>
        <v/>
      </c>
      <c r="I866" s="1" t="str">
        <f t="shared" si="254"/>
        <v/>
      </c>
      <c r="J866" s="1" t="str">
        <f t="shared" si="255"/>
        <v/>
      </c>
      <c r="K866" s="1" t="str">
        <f t="shared" si="256"/>
        <v/>
      </c>
      <c r="L866" s="1" t="str">
        <f ca="1">IF(COUNTBLANK($D866),"",IF(COUNTBLANK($AG866),OFFSET(ChannelSetup!$E$4,0,$D866-1),$AG866))</f>
        <v/>
      </c>
      <c r="M866" s="1" t="str">
        <f t="shared" si="257"/>
        <v/>
      </c>
      <c r="O866" s="32">
        <f t="shared" si="267"/>
        <v>6</v>
      </c>
      <c r="P866" s="32">
        <f t="shared" si="267"/>
        <v>4</v>
      </c>
      <c r="Q866" s="32">
        <f t="shared" si="267"/>
        <v>2</v>
      </c>
      <c r="R866" s="32">
        <f t="shared" si="267"/>
        <v>2</v>
      </c>
      <c r="S866" s="32">
        <f t="shared" si="267"/>
        <v>2</v>
      </c>
      <c r="T866" s="32">
        <f t="shared" si="267"/>
        <v>2</v>
      </c>
      <c r="U866" s="32">
        <f t="shared" si="267"/>
        <v>2</v>
      </c>
      <c r="V866" s="32">
        <f t="shared" si="267"/>
        <v>4</v>
      </c>
      <c r="W866" s="32">
        <f t="shared" si="267"/>
        <v>2</v>
      </c>
      <c r="X866" s="32">
        <f t="shared" si="267"/>
        <v>2</v>
      </c>
      <c r="Y866" s="32">
        <f t="shared" si="267"/>
        <v>2</v>
      </c>
      <c r="Z866" s="32">
        <f t="shared" si="267"/>
        <v>2</v>
      </c>
      <c r="AB866" s="66"/>
      <c r="AC866" s="51"/>
      <c r="AD866" s="51"/>
      <c r="AE866" s="63"/>
      <c r="AF866" s="64"/>
      <c r="AG866" s="63"/>
      <c r="AH866" s="64"/>
      <c r="AI866" s="63"/>
      <c r="AJ866" s="64"/>
      <c r="AK866" s="62"/>
      <c r="AL866" s="62"/>
      <c r="AM866" s="51"/>
      <c r="AP866" s="39" t="str">
        <f t="shared" si="261"/>
        <v/>
      </c>
      <c r="AQ866" s="49" t="str">
        <f t="shared" si="268"/>
        <v/>
      </c>
      <c r="AR866" s="41">
        <f t="shared" ca="1" si="243"/>
        <v>256</v>
      </c>
      <c r="AS866" s="40">
        <f t="shared" ca="1" si="237"/>
        <v>1</v>
      </c>
      <c r="AT866" s="41">
        <f t="shared" ca="1" si="262"/>
        <v>0</v>
      </c>
      <c r="AU866" s="41">
        <f t="shared" ca="1" si="263"/>
        <v>0</v>
      </c>
      <c r="AV866" s="42">
        <f t="shared" ca="1" si="264"/>
        <v>1</v>
      </c>
      <c r="AW866" s="47" t="str">
        <f t="shared" si="265"/>
        <v/>
      </c>
      <c r="AX866" s="47" t="e">
        <f t="shared" si="266"/>
        <v>#VALUE!</v>
      </c>
      <c r="AY866" s="47">
        <f t="shared" si="245"/>
        <v>0</v>
      </c>
      <c r="AZ866" s="47">
        <f t="shared" si="246"/>
        <v>0</v>
      </c>
      <c r="BA866" s="47" t="e">
        <f t="shared" si="247"/>
        <v>#VALUE!</v>
      </c>
      <c r="BB866" s="47" t="e">
        <f t="shared" si="248"/>
        <v>#VALUE!</v>
      </c>
      <c r="BC866" s="47" t="e">
        <f t="shared" si="249"/>
        <v>#VALUE!</v>
      </c>
      <c r="BD866" s="47" t="e">
        <f>MATCH($AW866,NoteCommaRef!$B$4:$B$10,0)</f>
        <v>#N/A</v>
      </c>
      <c r="BE866" s="47">
        <f>MATCH($BG866,NoteCommaRef!$H$4:$H$1000,0)</f>
        <v>10</v>
      </c>
      <c r="BF866" s="47">
        <f>MATCH($BH866,NoteCommaRef!$H$4:$H$1000,0)</f>
        <v>10</v>
      </c>
      <c r="BG866" s="47">
        <f t="shared" si="238"/>
        <v>1</v>
      </c>
      <c r="BH866" s="47">
        <f t="shared" si="239"/>
        <v>1</v>
      </c>
      <c r="BI866" s="48">
        <f ca="1">IF(ISNA($BD866),1,OFFSET(NoteCommaRef!$E$3,$BD866,0))</f>
        <v>1</v>
      </c>
      <c r="BJ866" s="48">
        <f t="shared" si="240"/>
        <v>1</v>
      </c>
      <c r="BK866" s="48">
        <f t="shared" si="241"/>
        <v>1</v>
      </c>
      <c r="BL866" s="48">
        <f t="shared" si="242"/>
        <v>1</v>
      </c>
      <c r="BM866" s="48">
        <f ca="1">IF(ISNA($BE866),1,OFFSET(NoteCommaRef!$K$3,$BE866,0))</f>
        <v>1</v>
      </c>
      <c r="BN866" s="48">
        <f ca="1">IF(ISNA($BF866),1,OFFSET(NoteCommaRef!$K$3,$BF866,0))</f>
        <v>1</v>
      </c>
    </row>
    <row r="867" spans="3:66" x14ac:dyDescent="0.2">
      <c r="C867" s="1" t="str">
        <f t="shared" si="258"/>
        <v/>
      </c>
      <c r="D867" s="1" t="str">
        <f t="shared" si="259"/>
        <v/>
      </c>
      <c r="E867" s="1" t="str">
        <f t="shared" si="250"/>
        <v/>
      </c>
      <c r="F867" s="32" t="str">
        <f t="shared" si="251"/>
        <v/>
      </c>
      <c r="G867" s="1" t="str">
        <f t="shared" si="252"/>
        <v/>
      </c>
      <c r="H867" s="1" t="str">
        <f t="shared" si="253"/>
        <v/>
      </c>
      <c r="I867" s="1" t="str">
        <f t="shared" si="254"/>
        <v/>
      </c>
      <c r="J867" s="1" t="str">
        <f t="shared" si="255"/>
        <v/>
      </c>
      <c r="K867" s="1" t="str">
        <f t="shared" si="256"/>
        <v/>
      </c>
      <c r="L867" s="1" t="str">
        <f ca="1">IF(COUNTBLANK($D867),"",IF(COUNTBLANK($AG867),OFFSET(ChannelSetup!$E$4,0,$D867-1),$AG867))</f>
        <v/>
      </c>
      <c r="M867" s="1" t="str">
        <f t="shared" si="257"/>
        <v/>
      </c>
      <c r="O867" s="32">
        <f t="shared" ref="O867:Z882" si="269">O866+IF($D867=O$3,IF(COUNTBLANK($E867),0,$E867/$AD$2),0)</f>
        <v>6</v>
      </c>
      <c r="P867" s="32">
        <f t="shared" si="269"/>
        <v>4</v>
      </c>
      <c r="Q867" s="32">
        <f t="shared" si="269"/>
        <v>2</v>
      </c>
      <c r="R867" s="32">
        <f t="shared" si="269"/>
        <v>2</v>
      </c>
      <c r="S867" s="32">
        <f t="shared" si="269"/>
        <v>2</v>
      </c>
      <c r="T867" s="32">
        <f t="shared" si="269"/>
        <v>2</v>
      </c>
      <c r="U867" s="32">
        <f t="shared" si="269"/>
        <v>2</v>
      </c>
      <c r="V867" s="32">
        <f t="shared" si="269"/>
        <v>4</v>
      </c>
      <c r="W867" s="32">
        <f t="shared" si="269"/>
        <v>2</v>
      </c>
      <c r="X867" s="32">
        <f t="shared" si="269"/>
        <v>2</v>
      </c>
      <c r="Y867" s="32">
        <f t="shared" si="269"/>
        <v>2</v>
      </c>
      <c r="Z867" s="32">
        <f t="shared" si="269"/>
        <v>2</v>
      </c>
      <c r="AB867" s="66"/>
      <c r="AC867" s="51"/>
      <c r="AD867" s="51"/>
      <c r="AE867" s="63"/>
      <c r="AF867" s="64"/>
      <c r="AG867" s="63"/>
      <c r="AH867" s="64"/>
      <c r="AI867" s="63"/>
      <c r="AJ867" s="64"/>
      <c r="AK867" s="62"/>
      <c r="AL867" s="62"/>
      <c r="AM867" s="51"/>
      <c r="AP867" s="39" t="str">
        <f t="shared" si="261"/>
        <v/>
      </c>
      <c r="AQ867" s="49" t="str">
        <f t="shared" si="268"/>
        <v/>
      </c>
      <c r="AR867" s="41">
        <f t="shared" ca="1" si="243"/>
        <v>256</v>
      </c>
      <c r="AS867" s="40">
        <f t="shared" ca="1" si="237"/>
        <v>1</v>
      </c>
      <c r="AT867" s="41">
        <f t="shared" ca="1" si="262"/>
        <v>0</v>
      </c>
      <c r="AU867" s="41">
        <f t="shared" ca="1" si="263"/>
        <v>0</v>
      </c>
      <c r="AV867" s="42">
        <f t="shared" ca="1" si="264"/>
        <v>1</v>
      </c>
      <c r="AW867" s="47" t="str">
        <f t="shared" si="265"/>
        <v/>
      </c>
      <c r="AX867" s="47" t="e">
        <f t="shared" si="266"/>
        <v>#VALUE!</v>
      </c>
      <c r="AY867" s="47">
        <f t="shared" si="245"/>
        <v>0</v>
      </c>
      <c r="AZ867" s="47">
        <f t="shared" si="246"/>
        <v>0</v>
      </c>
      <c r="BA867" s="47" t="e">
        <f t="shared" si="247"/>
        <v>#VALUE!</v>
      </c>
      <c r="BB867" s="47" t="e">
        <f t="shared" si="248"/>
        <v>#VALUE!</v>
      </c>
      <c r="BC867" s="47" t="e">
        <f t="shared" si="249"/>
        <v>#VALUE!</v>
      </c>
      <c r="BD867" s="47" t="e">
        <f>MATCH($AW867,NoteCommaRef!$B$4:$B$10,0)</f>
        <v>#N/A</v>
      </c>
      <c r="BE867" s="47">
        <f>MATCH($BG867,NoteCommaRef!$H$4:$H$1000,0)</f>
        <v>10</v>
      </c>
      <c r="BF867" s="47">
        <f>MATCH($BH867,NoteCommaRef!$H$4:$H$1000,0)</f>
        <v>10</v>
      </c>
      <c r="BG867" s="47">
        <f t="shared" si="238"/>
        <v>1</v>
      </c>
      <c r="BH867" s="47">
        <f t="shared" si="239"/>
        <v>1</v>
      </c>
      <c r="BI867" s="48">
        <f ca="1">IF(ISNA($BD867),1,OFFSET(NoteCommaRef!$E$3,$BD867,0))</f>
        <v>1</v>
      </c>
      <c r="BJ867" s="48">
        <f t="shared" si="240"/>
        <v>1</v>
      </c>
      <c r="BK867" s="48">
        <f t="shared" si="241"/>
        <v>1</v>
      </c>
      <c r="BL867" s="48">
        <f t="shared" si="242"/>
        <v>1</v>
      </c>
      <c r="BM867" s="48">
        <f ca="1">IF(ISNA($BE867),1,OFFSET(NoteCommaRef!$K$3,$BE867,0))</f>
        <v>1</v>
      </c>
      <c r="BN867" s="48">
        <f ca="1">IF(ISNA($BF867),1,OFFSET(NoteCommaRef!$K$3,$BF867,0))</f>
        <v>1</v>
      </c>
    </row>
    <row r="868" spans="3:66" x14ac:dyDescent="0.2">
      <c r="C868" s="1" t="str">
        <f t="shared" si="258"/>
        <v/>
      </c>
      <c r="D868" s="1" t="str">
        <f t="shared" si="259"/>
        <v/>
      </c>
      <c r="E868" s="1" t="str">
        <f t="shared" si="250"/>
        <v/>
      </c>
      <c r="F868" s="32" t="str">
        <f t="shared" si="251"/>
        <v/>
      </c>
      <c r="G868" s="1" t="str">
        <f t="shared" si="252"/>
        <v/>
      </c>
      <c r="H868" s="1" t="str">
        <f t="shared" si="253"/>
        <v/>
      </c>
      <c r="I868" s="1" t="str">
        <f t="shared" si="254"/>
        <v/>
      </c>
      <c r="J868" s="1" t="str">
        <f t="shared" si="255"/>
        <v/>
      </c>
      <c r="K868" s="1" t="str">
        <f t="shared" si="256"/>
        <v/>
      </c>
      <c r="L868" s="1" t="str">
        <f ca="1">IF(COUNTBLANK($D868),"",IF(COUNTBLANK($AG868),OFFSET(ChannelSetup!$E$4,0,$D868-1),$AG868))</f>
        <v/>
      </c>
      <c r="M868" s="1" t="str">
        <f t="shared" si="257"/>
        <v/>
      </c>
      <c r="O868" s="32">
        <f t="shared" si="269"/>
        <v>6</v>
      </c>
      <c r="P868" s="32">
        <f t="shared" si="269"/>
        <v>4</v>
      </c>
      <c r="Q868" s="32">
        <f t="shared" si="269"/>
        <v>2</v>
      </c>
      <c r="R868" s="32">
        <f t="shared" si="269"/>
        <v>2</v>
      </c>
      <c r="S868" s="32">
        <f t="shared" si="269"/>
        <v>2</v>
      </c>
      <c r="T868" s="32">
        <f t="shared" si="269"/>
        <v>2</v>
      </c>
      <c r="U868" s="32">
        <f t="shared" si="269"/>
        <v>2</v>
      </c>
      <c r="V868" s="32">
        <f t="shared" si="269"/>
        <v>4</v>
      </c>
      <c r="W868" s="32">
        <f t="shared" si="269"/>
        <v>2</v>
      </c>
      <c r="X868" s="32">
        <f t="shared" si="269"/>
        <v>2</v>
      </c>
      <c r="Y868" s="32">
        <f t="shared" si="269"/>
        <v>2</v>
      </c>
      <c r="Z868" s="32">
        <f t="shared" si="269"/>
        <v>2</v>
      </c>
      <c r="AB868" s="66"/>
      <c r="AC868" s="51"/>
      <c r="AD868" s="51"/>
      <c r="AE868" s="63"/>
      <c r="AF868" s="64"/>
      <c r="AG868" s="63"/>
      <c r="AH868" s="64"/>
      <c r="AI868" s="63"/>
      <c r="AJ868" s="64"/>
      <c r="AK868" s="62"/>
      <c r="AL868" s="62"/>
      <c r="AM868" s="51"/>
      <c r="AP868" s="39" t="str">
        <f t="shared" si="261"/>
        <v/>
      </c>
      <c r="AQ868" s="49" t="str">
        <f t="shared" si="268"/>
        <v/>
      </c>
      <c r="AR868" s="41">
        <f t="shared" ca="1" si="243"/>
        <v>256</v>
      </c>
      <c r="AS868" s="40">
        <f t="shared" ca="1" si="237"/>
        <v>1</v>
      </c>
      <c r="AT868" s="41">
        <f t="shared" ca="1" si="262"/>
        <v>0</v>
      </c>
      <c r="AU868" s="41">
        <f t="shared" ca="1" si="263"/>
        <v>0</v>
      </c>
      <c r="AV868" s="42">
        <f t="shared" ca="1" si="264"/>
        <v>1</v>
      </c>
      <c r="AW868" s="47" t="str">
        <f t="shared" si="265"/>
        <v/>
      </c>
      <c r="AX868" s="47" t="e">
        <f t="shared" si="266"/>
        <v>#VALUE!</v>
      </c>
      <c r="AY868" s="47">
        <f t="shared" si="245"/>
        <v>0</v>
      </c>
      <c r="AZ868" s="47">
        <f t="shared" si="246"/>
        <v>0</v>
      </c>
      <c r="BA868" s="47" t="e">
        <f t="shared" si="247"/>
        <v>#VALUE!</v>
      </c>
      <c r="BB868" s="47" t="e">
        <f t="shared" si="248"/>
        <v>#VALUE!</v>
      </c>
      <c r="BC868" s="47" t="e">
        <f t="shared" si="249"/>
        <v>#VALUE!</v>
      </c>
      <c r="BD868" s="47" t="e">
        <f>MATCH($AW868,NoteCommaRef!$B$4:$B$10,0)</f>
        <v>#N/A</v>
      </c>
      <c r="BE868" s="47">
        <f>MATCH($BG868,NoteCommaRef!$H$4:$H$1000,0)</f>
        <v>10</v>
      </c>
      <c r="BF868" s="47">
        <f>MATCH($BH868,NoteCommaRef!$H$4:$H$1000,0)</f>
        <v>10</v>
      </c>
      <c r="BG868" s="47">
        <f t="shared" si="238"/>
        <v>1</v>
      </c>
      <c r="BH868" s="47">
        <f t="shared" si="239"/>
        <v>1</v>
      </c>
      <c r="BI868" s="48">
        <f ca="1">IF(ISNA($BD868),1,OFFSET(NoteCommaRef!$E$3,$BD868,0))</f>
        <v>1</v>
      </c>
      <c r="BJ868" s="48">
        <f t="shared" si="240"/>
        <v>1</v>
      </c>
      <c r="BK868" s="48">
        <f t="shared" si="241"/>
        <v>1</v>
      </c>
      <c r="BL868" s="48">
        <f t="shared" si="242"/>
        <v>1</v>
      </c>
      <c r="BM868" s="48">
        <f ca="1">IF(ISNA($BE868),1,OFFSET(NoteCommaRef!$K$3,$BE868,0))</f>
        <v>1</v>
      </c>
      <c r="BN868" s="48">
        <f ca="1">IF(ISNA($BF868),1,OFFSET(NoteCommaRef!$K$3,$BF868,0))</f>
        <v>1</v>
      </c>
    </row>
    <row r="869" spans="3:66" x14ac:dyDescent="0.2">
      <c r="C869" s="1" t="str">
        <f t="shared" si="258"/>
        <v/>
      </c>
      <c r="D869" s="1" t="str">
        <f t="shared" si="259"/>
        <v/>
      </c>
      <c r="E869" s="1" t="str">
        <f t="shared" si="250"/>
        <v/>
      </c>
      <c r="F869" s="32" t="str">
        <f t="shared" si="251"/>
        <v/>
      </c>
      <c r="G869" s="1" t="str">
        <f t="shared" si="252"/>
        <v/>
      </c>
      <c r="H869" s="1" t="str">
        <f t="shared" si="253"/>
        <v/>
      </c>
      <c r="I869" s="1" t="str">
        <f t="shared" si="254"/>
        <v/>
      </c>
      <c r="J869" s="1" t="str">
        <f t="shared" si="255"/>
        <v/>
      </c>
      <c r="K869" s="1" t="str">
        <f t="shared" si="256"/>
        <v/>
      </c>
      <c r="L869" s="1" t="str">
        <f ca="1">IF(COUNTBLANK($D869),"",IF(COUNTBLANK($AG869),OFFSET(ChannelSetup!$E$4,0,$D869-1),$AG869))</f>
        <v/>
      </c>
      <c r="M869" s="1" t="str">
        <f t="shared" si="257"/>
        <v/>
      </c>
      <c r="O869" s="32">
        <f t="shared" si="269"/>
        <v>6</v>
      </c>
      <c r="P869" s="32">
        <f t="shared" si="269"/>
        <v>4</v>
      </c>
      <c r="Q869" s="32">
        <f t="shared" si="269"/>
        <v>2</v>
      </c>
      <c r="R869" s="32">
        <f t="shared" si="269"/>
        <v>2</v>
      </c>
      <c r="S869" s="32">
        <f t="shared" si="269"/>
        <v>2</v>
      </c>
      <c r="T869" s="32">
        <f t="shared" si="269"/>
        <v>2</v>
      </c>
      <c r="U869" s="32">
        <f t="shared" si="269"/>
        <v>2</v>
      </c>
      <c r="V869" s="32">
        <f t="shared" si="269"/>
        <v>4</v>
      </c>
      <c r="W869" s="32">
        <f t="shared" si="269"/>
        <v>2</v>
      </c>
      <c r="X869" s="32">
        <f t="shared" si="269"/>
        <v>2</v>
      </c>
      <c r="Y869" s="32">
        <f t="shared" si="269"/>
        <v>2</v>
      </c>
      <c r="Z869" s="32">
        <f t="shared" si="269"/>
        <v>2</v>
      </c>
      <c r="AB869" s="66"/>
      <c r="AC869" s="51"/>
      <c r="AD869" s="51"/>
      <c r="AE869" s="63"/>
      <c r="AF869" s="64"/>
      <c r="AG869" s="63"/>
      <c r="AH869" s="64"/>
      <c r="AI869" s="63"/>
      <c r="AJ869" s="64"/>
      <c r="AK869" s="62"/>
      <c r="AL869" s="62"/>
      <c r="AM869" s="51"/>
      <c r="AP869" s="39" t="str">
        <f t="shared" si="261"/>
        <v/>
      </c>
      <c r="AQ869" s="49" t="str">
        <f t="shared" si="268"/>
        <v/>
      </c>
      <c r="AR869" s="41">
        <f t="shared" ca="1" si="243"/>
        <v>256</v>
      </c>
      <c r="AS869" s="40">
        <f t="shared" ref="AS869:AS932" ca="1" si="270">$BI869*$BJ869*$BK869*$BL869*$BM869/$BN869</f>
        <v>1</v>
      </c>
      <c r="AT869" s="41">
        <f t="shared" ca="1" si="262"/>
        <v>0</v>
      </c>
      <c r="AU869" s="41">
        <f t="shared" ca="1" si="263"/>
        <v>0</v>
      </c>
      <c r="AV869" s="42">
        <f t="shared" ca="1" si="264"/>
        <v>1</v>
      </c>
      <c r="AW869" s="47" t="str">
        <f t="shared" si="265"/>
        <v/>
      </c>
      <c r="AX869" s="47" t="e">
        <f t="shared" si="266"/>
        <v>#VALUE!</v>
      </c>
      <c r="AY869" s="47">
        <f t="shared" si="245"/>
        <v>0</v>
      </c>
      <c r="AZ869" s="47">
        <f t="shared" si="246"/>
        <v>0</v>
      </c>
      <c r="BA869" s="47" t="e">
        <f t="shared" si="247"/>
        <v>#VALUE!</v>
      </c>
      <c r="BB869" s="47" t="e">
        <f t="shared" si="248"/>
        <v>#VALUE!</v>
      </c>
      <c r="BC869" s="47" t="e">
        <f t="shared" si="249"/>
        <v>#VALUE!</v>
      </c>
      <c r="BD869" s="47" t="e">
        <f>MATCH($AW869,NoteCommaRef!$B$4:$B$10,0)</f>
        <v>#N/A</v>
      </c>
      <c r="BE869" s="47">
        <f>MATCH($BG869,NoteCommaRef!$H$4:$H$1000,0)</f>
        <v>10</v>
      </c>
      <c r="BF869" s="47">
        <f>MATCH($BH869,NoteCommaRef!$H$4:$H$1000,0)</f>
        <v>10</v>
      </c>
      <c r="BG869" s="47">
        <f t="shared" ref="BG869:BG932" si="271">IF(ISERR($BA869),1,IF(ISERR($BB869),IF(ISERR($BC869),1,MID($AQ869,$BA869+1,$BC869-$BA869-1)),MID($AQ869,$BA869+1,$BB869-$BA869-1)))*1</f>
        <v>1</v>
      </c>
      <c r="BH869" s="47">
        <f t="shared" ref="BH869:BH932" si="272">IF(ISERR($BA869),1,IF(ISERR($BB869),1,MID($AQ869,$BB869+1,$BC869-$BB869-1)))*1</f>
        <v>1</v>
      </c>
      <c r="BI869" s="48">
        <f ca="1">IF(ISNA($BD869),1,OFFSET(NoteCommaRef!$E$3,$BD869,0))</f>
        <v>1</v>
      </c>
      <c r="BJ869" s="48">
        <f t="shared" ref="BJ869:BJ932" si="273">IF(ISERR($AX869),1,2^$AX869)</f>
        <v>1</v>
      </c>
      <c r="BK869" s="48">
        <f t="shared" ref="BK869:BK932" si="274">(2187/2048)^$AY869</f>
        <v>1</v>
      </c>
      <c r="BL869" s="48">
        <f t="shared" ref="BL869:BL932" si="275">(80/81)^$AZ869</f>
        <v>1</v>
      </c>
      <c r="BM869" s="48">
        <f ca="1">IF(ISNA($BE869),1,OFFSET(NoteCommaRef!$K$3,$BE869,0))</f>
        <v>1</v>
      </c>
      <c r="BN869" s="48">
        <f ca="1">IF(ISNA($BF869),1,OFFSET(NoteCommaRef!$K$3,$BF869,0))</f>
        <v>1</v>
      </c>
    </row>
    <row r="870" spans="3:66" x14ac:dyDescent="0.2">
      <c r="C870" s="1" t="str">
        <f t="shared" si="258"/>
        <v/>
      </c>
      <c r="D870" s="1" t="str">
        <f t="shared" si="259"/>
        <v/>
      </c>
      <c r="E870" s="1" t="str">
        <f t="shared" si="250"/>
        <v/>
      </c>
      <c r="F870" s="32" t="str">
        <f t="shared" si="251"/>
        <v/>
      </c>
      <c r="G870" s="1" t="str">
        <f t="shared" si="252"/>
        <v/>
      </c>
      <c r="H870" s="1" t="str">
        <f t="shared" si="253"/>
        <v/>
      </c>
      <c r="I870" s="1" t="str">
        <f t="shared" si="254"/>
        <v/>
      </c>
      <c r="J870" s="1" t="str">
        <f t="shared" si="255"/>
        <v/>
      </c>
      <c r="K870" s="1" t="str">
        <f t="shared" si="256"/>
        <v/>
      </c>
      <c r="L870" s="1" t="str">
        <f ca="1">IF(COUNTBLANK($D870),"",IF(COUNTBLANK($AG870),OFFSET(ChannelSetup!$E$4,0,$D870-1),$AG870))</f>
        <v/>
      </c>
      <c r="M870" s="1" t="str">
        <f t="shared" si="257"/>
        <v/>
      </c>
      <c r="O870" s="32">
        <f t="shared" si="269"/>
        <v>6</v>
      </c>
      <c r="P870" s="32">
        <f t="shared" si="269"/>
        <v>4</v>
      </c>
      <c r="Q870" s="32">
        <f t="shared" si="269"/>
        <v>2</v>
      </c>
      <c r="R870" s="32">
        <f t="shared" si="269"/>
        <v>2</v>
      </c>
      <c r="S870" s="32">
        <f t="shared" si="269"/>
        <v>2</v>
      </c>
      <c r="T870" s="32">
        <f t="shared" si="269"/>
        <v>2</v>
      </c>
      <c r="U870" s="32">
        <f t="shared" si="269"/>
        <v>2</v>
      </c>
      <c r="V870" s="32">
        <f t="shared" si="269"/>
        <v>4</v>
      </c>
      <c r="W870" s="32">
        <f t="shared" si="269"/>
        <v>2</v>
      </c>
      <c r="X870" s="32">
        <f t="shared" si="269"/>
        <v>2</v>
      </c>
      <c r="Y870" s="32">
        <f t="shared" si="269"/>
        <v>2</v>
      </c>
      <c r="Z870" s="32">
        <f t="shared" si="269"/>
        <v>2</v>
      </c>
      <c r="AB870" s="66"/>
      <c r="AC870" s="51"/>
      <c r="AD870" s="51"/>
      <c r="AE870" s="63"/>
      <c r="AF870" s="64"/>
      <c r="AG870" s="63"/>
      <c r="AH870" s="64"/>
      <c r="AI870" s="63"/>
      <c r="AJ870" s="64"/>
      <c r="AK870" s="62"/>
      <c r="AL870" s="62"/>
      <c r="AM870" s="51"/>
      <c r="AP870" s="39" t="str">
        <f t="shared" si="261"/>
        <v/>
      </c>
      <c r="AQ870" s="49" t="str">
        <f t="shared" si="268"/>
        <v/>
      </c>
      <c r="AR870" s="41">
        <f t="shared" ca="1" si="243"/>
        <v>256</v>
      </c>
      <c r="AS870" s="40">
        <f t="shared" ca="1" si="270"/>
        <v>1</v>
      </c>
      <c r="AT870" s="41">
        <f t="shared" ca="1" si="262"/>
        <v>0</v>
      </c>
      <c r="AU870" s="41">
        <f t="shared" ca="1" si="263"/>
        <v>0</v>
      </c>
      <c r="AV870" s="42">
        <f t="shared" ca="1" si="264"/>
        <v>1</v>
      </c>
      <c r="AW870" s="47" t="str">
        <f t="shared" si="265"/>
        <v/>
      </c>
      <c r="AX870" s="47" t="e">
        <f t="shared" si="266"/>
        <v>#VALUE!</v>
      </c>
      <c r="AY870" s="47">
        <f t="shared" si="245"/>
        <v>0</v>
      </c>
      <c r="AZ870" s="47">
        <f t="shared" si="246"/>
        <v>0</v>
      </c>
      <c r="BA870" s="47" t="e">
        <f t="shared" si="247"/>
        <v>#VALUE!</v>
      </c>
      <c r="BB870" s="47" t="e">
        <f t="shared" si="248"/>
        <v>#VALUE!</v>
      </c>
      <c r="BC870" s="47" t="e">
        <f t="shared" si="249"/>
        <v>#VALUE!</v>
      </c>
      <c r="BD870" s="47" t="e">
        <f>MATCH($AW870,NoteCommaRef!$B$4:$B$10,0)</f>
        <v>#N/A</v>
      </c>
      <c r="BE870" s="47">
        <f>MATCH($BG870,NoteCommaRef!$H$4:$H$1000,0)</f>
        <v>10</v>
      </c>
      <c r="BF870" s="47">
        <f>MATCH($BH870,NoteCommaRef!$H$4:$H$1000,0)</f>
        <v>10</v>
      </c>
      <c r="BG870" s="47">
        <f t="shared" si="271"/>
        <v>1</v>
      </c>
      <c r="BH870" s="47">
        <f t="shared" si="272"/>
        <v>1</v>
      </c>
      <c r="BI870" s="48">
        <f ca="1">IF(ISNA($BD870),1,OFFSET(NoteCommaRef!$E$3,$BD870,0))</f>
        <v>1</v>
      </c>
      <c r="BJ870" s="48">
        <f t="shared" si="273"/>
        <v>1</v>
      </c>
      <c r="BK870" s="48">
        <f t="shared" si="274"/>
        <v>1</v>
      </c>
      <c r="BL870" s="48">
        <f t="shared" si="275"/>
        <v>1</v>
      </c>
      <c r="BM870" s="48">
        <f ca="1">IF(ISNA($BE870),1,OFFSET(NoteCommaRef!$K$3,$BE870,0))</f>
        <v>1</v>
      </c>
      <c r="BN870" s="48">
        <f ca="1">IF(ISNA($BF870),1,OFFSET(NoteCommaRef!$K$3,$BF870,0))</f>
        <v>1</v>
      </c>
    </row>
    <row r="871" spans="3:66" x14ac:dyDescent="0.2">
      <c r="C871" s="1" t="str">
        <f t="shared" si="258"/>
        <v/>
      </c>
      <c r="D871" s="1" t="str">
        <f t="shared" si="259"/>
        <v/>
      </c>
      <c r="E871" s="1" t="str">
        <f t="shared" si="250"/>
        <v/>
      </c>
      <c r="F871" s="32" t="str">
        <f t="shared" si="251"/>
        <v/>
      </c>
      <c r="G871" s="1" t="str">
        <f t="shared" si="252"/>
        <v/>
      </c>
      <c r="H871" s="1" t="str">
        <f t="shared" si="253"/>
        <v/>
      </c>
      <c r="I871" s="1" t="str">
        <f t="shared" si="254"/>
        <v/>
      </c>
      <c r="J871" s="1" t="str">
        <f t="shared" si="255"/>
        <v/>
      </c>
      <c r="K871" s="1" t="str">
        <f t="shared" si="256"/>
        <v/>
      </c>
      <c r="L871" s="1" t="str">
        <f ca="1">IF(COUNTBLANK($D871),"",IF(COUNTBLANK($AG871),OFFSET(ChannelSetup!$E$4,0,$D871-1),$AG871))</f>
        <v/>
      </c>
      <c r="M871" s="1" t="str">
        <f t="shared" si="257"/>
        <v/>
      </c>
      <c r="O871" s="32">
        <f t="shared" si="269"/>
        <v>6</v>
      </c>
      <c r="P871" s="32">
        <f t="shared" si="269"/>
        <v>4</v>
      </c>
      <c r="Q871" s="32">
        <f t="shared" si="269"/>
        <v>2</v>
      </c>
      <c r="R871" s="32">
        <f t="shared" si="269"/>
        <v>2</v>
      </c>
      <c r="S871" s="32">
        <f t="shared" si="269"/>
        <v>2</v>
      </c>
      <c r="T871" s="32">
        <f t="shared" si="269"/>
        <v>2</v>
      </c>
      <c r="U871" s="32">
        <f t="shared" si="269"/>
        <v>2</v>
      </c>
      <c r="V871" s="32">
        <f t="shared" si="269"/>
        <v>4</v>
      </c>
      <c r="W871" s="32">
        <f t="shared" si="269"/>
        <v>2</v>
      </c>
      <c r="X871" s="32">
        <f t="shared" si="269"/>
        <v>2</v>
      </c>
      <c r="Y871" s="32">
        <f t="shared" si="269"/>
        <v>2</v>
      </c>
      <c r="Z871" s="32">
        <f t="shared" si="269"/>
        <v>2</v>
      </c>
      <c r="AB871" s="66"/>
      <c r="AC871" s="51"/>
      <c r="AD871" s="51"/>
      <c r="AE871" s="63"/>
      <c r="AF871" s="64"/>
      <c r="AG871" s="63"/>
      <c r="AH871" s="64"/>
      <c r="AI871" s="63"/>
      <c r="AJ871" s="64"/>
      <c r="AK871" s="62"/>
      <c r="AL871" s="62"/>
      <c r="AM871" s="51"/>
      <c r="AP871" s="39" t="str">
        <f t="shared" si="261"/>
        <v/>
      </c>
      <c r="AQ871" s="49" t="str">
        <f t="shared" si="268"/>
        <v/>
      </c>
      <c r="AR871" s="41">
        <f t="shared" ca="1" si="243"/>
        <v>256</v>
      </c>
      <c r="AS871" s="40">
        <f t="shared" ca="1" si="270"/>
        <v>1</v>
      </c>
      <c r="AT871" s="41">
        <f t="shared" ca="1" si="262"/>
        <v>0</v>
      </c>
      <c r="AU871" s="41">
        <f t="shared" ca="1" si="263"/>
        <v>0</v>
      </c>
      <c r="AV871" s="42">
        <f t="shared" ca="1" si="264"/>
        <v>1</v>
      </c>
      <c r="AW871" s="47" t="str">
        <f t="shared" si="265"/>
        <v/>
      </c>
      <c r="AX871" s="47" t="e">
        <f t="shared" si="266"/>
        <v>#VALUE!</v>
      </c>
      <c r="AY871" s="47">
        <f t="shared" si="245"/>
        <v>0</v>
      </c>
      <c r="AZ871" s="47">
        <f t="shared" si="246"/>
        <v>0</v>
      </c>
      <c r="BA871" s="47" t="e">
        <f t="shared" si="247"/>
        <v>#VALUE!</v>
      </c>
      <c r="BB871" s="47" t="e">
        <f t="shared" si="248"/>
        <v>#VALUE!</v>
      </c>
      <c r="BC871" s="47" t="e">
        <f t="shared" si="249"/>
        <v>#VALUE!</v>
      </c>
      <c r="BD871" s="47" t="e">
        <f>MATCH($AW871,NoteCommaRef!$B$4:$B$10,0)</f>
        <v>#N/A</v>
      </c>
      <c r="BE871" s="47">
        <f>MATCH($BG871,NoteCommaRef!$H$4:$H$1000,0)</f>
        <v>10</v>
      </c>
      <c r="BF871" s="47">
        <f>MATCH($BH871,NoteCommaRef!$H$4:$H$1000,0)</f>
        <v>10</v>
      </c>
      <c r="BG871" s="47">
        <f t="shared" si="271"/>
        <v>1</v>
      </c>
      <c r="BH871" s="47">
        <f t="shared" si="272"/>
        <v>1</v>
      </c>
      <c r="BI871" s="48">
        <f ca="1">IF(ISNA($BD871),1,OFFSET(NoteCommaRef!$E$3,$BD871,0))</f>
        <v>1</v>
      </c>
      <c r="BJ871" s="48">
        <f t="shared" si="273"/>
        <v>1</v>
      </c>
      <c r="BK871" s="48">
        <f t="shared" si="274"/>
        <v>1</v>
      </c>
      <c r="BL871" s="48">
        <f t="shared" si="275"/>
        <v>1</v>
      </c>
      <c r="BM871" s="48">
        <f ca="1">IF(ISNA($BE871),1,OFFSET(NoteCommaRef!$K$3,$BE871,0))</f>
        <v>1</v>
      </c>
      <c r="BN871" s="48">
        <f ca="1">IF(ISNA($BF871),1,OFFSET(NoteCommaRef!$K$3,$BF871,0))</f>
        <v>1</v>
      </c>
    </row>
    <row r="872" spans="3:66" x14ac:dyDescent="0.2">
      <c r="C872" s="1" t="str">
        <f t="shared" si="258"/>
        <v/>
      </c>
      <c r="D872" s="1" t="str">
        <f t="shared" si="259"/>
        <v/>
      </c>
      <c r="E872" s="1" t="str">
        <f t="shared" si="250"/>
        <v/>
      </c>
      <c r="F872" s="32" t="str">
        <f t="shared" si="251"/>
        <v/>
      </c>
      <c r="G872" s="1" t="str">
        <f t="shared" si="252"/>
        <v/>
      </c>
      <c r="H872" s="1" t="str">
        <f t="shared" si="253"/>
        <v/>
      </c>
      <c r="I872" s="1" t="str">
        <f t="shared" si="254"/>
        <v/>
      </c>
      <c r="J872" s="1" t="str">
        <f t="shared" si="255"/>
        <v/>
      </c>
      <c r="K872" s="1" t="str">
        <f t="shared" si="256"/>
        <v/>
      </c>
      <c r="L872" s="1" t="str">
        <f ca="1">IF(COUNTBLANK($D872),"",IF(COUNTBLANK($AG872),OFFSET(ChannelSetup!$E$4,0,$D872-1),$AG872))</f>
        <v/>
      </c>
      <c r="M872" s="1" t="str">
        <f t="shared" si="257"/>
        <v/>
      </c>
      <c r="O872" s="32">
        <f t="shared" si="269"/>
        <v>6</v>
      </c>
      <c r="P872" s="32">
        <f t="shared" si="269"/>
        <v>4</v>
      </c>
      <c r="Q872" s="32">
        <f t="shared" si="269"/>
        <v>2</v>
      </c>
      <c r="R872" s="32">
        <f t="shared" si="269"/>
        <v>2</v>
      </c>
      <c r="S872" s="32">
        <f t="shared" si="269"/>
        <v>2</v>
      </c>
      <c r="T872" s="32">
        <f t="shared" si="269"/>
        <v>2</v>
      </c>
      <c r="U872" s="32">
        <f t="shared" si="269"/>
        <v>2</v>
      </c>
      <c r="V872" s="32">
        <f t="shared" si="269"/>
        <v>4</v>
      </c>
      <c r="W872" s="32">
        <f t="shared" si="269"/>
        <v>2</v>
      </c>
      <c r="X872" s="32">
        <f t="shared" si="269"/>
        <v>2</v>
      </c>
      <c r="Y872" s="32">
        <f t="shared" si="269"/>
        <v>2</v>
      </c>
      <c r="Z872" s="32">
        <f t="shared" si="269"/>
        <v>2</v>
      </c>
      <c r="AB872" s="66"/>
      <c r="AC872" s="51"/>
      <c r="AD872" s="51"/>
      <c r="AE872" s="63"/>
      <c r="AF872" s="64"/>
      <c r="AG872" s="63"/>
      <c r="AH872" s="64"/>
      <c r="AI872" s="63"/>
      <c r="AJ872" s="64"/>
      <c r="AK872" s="62"/>
      <c r="AL872" s="62"/>
      <c r="AM872" s="51"/>
      <c r="AP872" s="39" t="str">
        <f t="shared" si="261"/>
        <v/>
      </c>
      <c r="AQ872" s="49" t="str">
        <f t="shared" si="268"/>
        <v/>
      </c>
      <c r="AR872" s="41">
        <f t="shared" ca="1" si="243"/>
        <v>256</v>
      </c>
      <c r="AS872" s="40">
        <f t="shared" ca="1" si="270"/>
        <v>1</v>
      </c>
      <c r="AT872" s="41">
        <f t="shared" ca="1" si="262"/>
        <v>0</v>
      </c>
      <c r="AU872" s="41">
        <f t="shared" ca="1" si="263"/>
        <v>0</v>
      </c>
      <c r="AV872" s="42">
        <f t="shared" ca="1" si="264"/>
        <v>1</v>
      </c>
      <c r="AW872" s="47" t="str">
        <f t="shared" si="265"/>
        <v/>
      </c>
      <c r="AX872" s="47" t="e">
        <f t="shared" si="266"/>
        <v>#VALUE!</v>
      </c>
      <c r="AY872" s="47">
        <f t="shared" si="245"/>
        <v>0</v>
      </c>
      <c r="AZ872" s="47">
        <f t="shared" si="246"/>
        <v>0</v>
      </c>
      <c r="BA872" s="47" t="e">
        <f t="shared" si="247"/>
        <v>#VALUE!</v>
      </c>
      <c r="BB872" s="47" t="e">
        <f t="shared" si="248"/>
        <v>#VALUE!</v>
      </c>
      <c r="BC872" s="47" t="e">
        <f t="shared" si="249"/>
        <v>#VALUE!</v>
      </c>
      <c r="BD872" s="47" t="e">
        <f>MATCH($AW872,NoteCommaRef!$B$4:$B$10,0)</f>
        <v>#N/A</v>
      </c>
      <c r="BE872" s="47">
        <f>MATCH($BG872,NoteCommaRef!$H$4:$H$1000,0)</f>
        <v>10</v>
      </c>
      <c r="BF872" s="47">
        <f>MATCH($BH872,NoteCommaRef!$H$4:$H$1000,0)</f>
        <v>10</v>
      </c>
      <c r="BG872" s="47">
        <f t="shared" si="271"/>
        <v>1</v>
      </c>
      <c r="BH872" s="47">
        <f t="shared" si="272"/>
        <v>1</v>
      </c>
      <c r="BI872" s="48">
        <f ca="1">IF(ISNA($BD872),1,OFFSET(NoteCommaRef!$E$3,$BD872,0))</f>
        <v>1</v>
      </c>
      <c r="BJ872" s="48">
        <f t="shared" si="273"/>
        <v>1</v>
      </c>
      <c r="BK872" s="48">
        <f t="shared" si="274"/>
        <v>1</v>
      </c>
      <c r="BL872" s="48">
        <f t="shared" si="275"/>
        <v>1</v>
      </c>
      <c r="BM872" s="48">
        <f ca="1">IF(ISNA($BE872),1,OFFSET(NoteCommaRef!$K$3,$BE872,0))</f>
        <v>1</v>
      </c>
      <c r="BN872" s="48">
        <f ca="1">IF(ISNA($BF872),1,OFFSET(NoteCommaRef!$K$3,$BF872,0))</f>
        <v>1</v>
      </c>
    </row>
    <row r="873" spans="3:66" x14ac:dyDescent="0.2">
      <c r="C873" s="1" t="str">
        <f t="shared" si="258"/>
        <v/>
      </c>
      <c r="D873" s="1" t="str">
        <f t="shared" si="259"/>
        <v/>
      </c>
      <c r="E873" s="1" t="str">
        <f t="shared" si="250"/>
        <v/>
      </c>
      <c r="F873" s="32" t="str">
        <f t="shared" si="251"/>
        <v/>
      </c>
      <c r="G873" s="1" t="str">
        <f t="shared" si="252"/>
        <v/>
      </c>
      <c r="H873" s="1" t="str">
        <f t="shared" si="253"/>
        <v/>
      </c>
      <c r="I873" s="1" t="str">
        <f t="shared" si="254"/>
        <v/>
      </c>
      <c r="J873" s="1" t="str">
        <f t="shared" si="255"/>
        <v/>
      </c>
      <c r="K873" s="1" t="str">
        <f t="shared" si="256"/>
        <v/>
      </c>
      <c r="L873" s="1" t="str">
        <f ca="1">IF(COUNTBLANK($D873),"",IF(COUNTBLANK($AG873),OFFSET(ChannelSetup!$E$4,0,$D873-1),$AG873))</f>
        <v/>
      </c>
      <c r="M873" s="1" t="str">
        <f t="shared" si="257"/>
        <v/>
      </c>
      <c r="O873" s="32">
        <f t="shared" si="269"/>
        <v>6</v>
      </c>
      <c r="P873" s="32">
        <f t="shared" si="269"/>
        <v>4</v>
      </c>
      <c r="Q873" s="32">
        <f t="shared" si="269"/>
        <v>2</v>
      </c>
      <c r="R873" s="32">
        <f t="shared" si="269"/>
        <v>2</v>
      </c>
      <c r="S873" s="32">
        <f t="shared" si="269"/>
        <v>2</v>
      </c>
      <c r="T873" s="32">
        <f t="shared" si="269"/>
        <v>2</v>
      </c>
      <c r="U873" s="32">
        <f t="shared" si="269"/>
        <v>2</v>
      </c>
      <c r="V873" s="32">
        <f t="shared" si="269"/>
        <v>4</v>
      </c>
      <c r="W873" s="32">
        <f t="shared" si="269"/>
        <v>2</v>
      </c>
      <c r="X873" s="32">
        <f t="shared" si="269"/>
        <v>2</v>
      </c>
      <c r="Y873" s="32">
        <f t="shared" si="269"/>
        <v>2</v>
      </c>
      <c r="Z873" s="32">
        <f t="shared" si="269"/>
        <v>2</v>
      </c>
      <c r="AB873" s="66"/>
      <c r="AC873" s="51"/>
      <c r="AD873" s="51"/>
      <c r="AE873" s="63"/>
      <c r="AF873" s="64"/>
      <c r="AG873" s="63"/>
      <c r="AH873" s="64"/>
      <c r="AI873" s="63"/>
      <c r="AJ873" s="64"/>
      <c r="AK873" s="62"/>
      <c r="AL873" s="62"/>
      <c r="AM873" s="51"/>
      <c r="AP873" s="39" t="str">
        <f t="shared" si="261"/>
        <v/>
      </c>
      <c r="AQ873" s="49" t="str">
        <f t="shared" si="268"/>
        <v/>
      </c>
      <c r="AR873" s="41">
        <f t="shared" ca="1" si="243"/>
        <v>256</v>
      </c>
      <c r="AS873" s="40">
        <f t="shared" ca="1" si="270"/>
        <v>1</v>
      </c>
      <c r="AT873" s="41">
        <f t="shared" ca="1" si="262"/>
        <v>0</v>
      </c>
      <c r="AU873" s="41">
        <f t="shared" ca="1" si="263"/>
        <v>0</v>
      </c>
      <c r="AV873" s="42">
        <f t="shared" ca="1" si="264"/>
        <v>1</v>
      </c>
      <c r="AW873" s="47" t="str">
        <f t="shared" si="265"/>
        <v/>
      </c>
      <c r="AX873" s="47" t="e">
        <f t="shared" si="266"/>
        <v>#VALUE!</v>
      </c>
      <c r="AY873" s="47">
        <f t="shared" si="245"/>
        <v>0</v>
      </c>
      <c r="AZ873" s="47">
        <f t="shared" si="246"/>
        <v>0</v>
      </c>
      <c r="BA873" s="47" t="e">
        <f t="shared" si="247"/>
        <v>#VALUE!</v>
      </c>
      <c r="BB873" s="47" t="e">
        <f t="shared" si="248"/>
        <v>#VALUE!</v>
      </c>
      <c r="BC873" s="47" t="e">
        <f t="shared" si="249"/>
        <v>#VALUE!</v>
      </c>
      <c r="BD873" s="47" t="e">
        <f>MATCH($AW873,NoteCommaRef!$B$4:$B$10,0)</f>
        <v>#N/A</v>
      </c>
      <c r="BE873" s="47">
        <f>MATCH($BG873,NoteCommaRef!$H$4:$H$1000,0)</f>
        <v>10</v>
      </c>
      <c r="BF873" s="47">
        <f>MATCH($BH873,NoteCommaRef!$H$4:$H$1000,0)</f>
        <v>10</v>
      </c>
      <c r="BG873" s="47">
        <f t="shared" si="271"/>
        <v>1</v>
      </c>
      <c r="BH873" s="47">
        <f t="shared" si="272"/>
        <v>1</v>
      </c>
      <c r="BI873" s="48">
        <f ca="1">IF(ISNA($BD873),1,OFFSET(NoteCommaRef!$E$3,$BD873,0))</f>
        <v>1</v>
      </c>
      <c r="BJ873" s="48">
        <f t="shared" si="273"/>
        <v>1</v>
      </c>
      <c r="BK873" s="48">
        <f t="shared" si="274"/>
        <v>1</v>
      </c>
      <c r="BL873" s="48">
        <f t="shared" si="275"/>
        <v>1</v>
      </c>
      <c r="BM873" s="48">
        <f ca="1">IF(ISNA($BE873),1,OFFSET(NoteCommaRef!$K$3,$BE873,0))</f>
        <v>1</v>
      </c>
      <c r="BN873" s="48">
        <f ca="1">IF(ISNA($BF873),1,OFFSET(NoteCommaRef!$K$3,$BF873,0))</f>
        <v>1</v>
      </c>
    </row>
    <row r="874" spans="3:66" x14ac:dyDescent="0.2">
      <c r="C874" s="1" t="str">
        <f t="shared" si="258"/>
        <v/>
      </c>
      <c r="D874" s="1" t="str">
        <f t="shared" si="259"/>
        <v/>
      </c>
      <c r="E874" s="1" t="str">
        <f t="shared" si="250"/>
        <v/>
      </c>
      <c r="F874" s="32" t="str">
        <f t="shared" si="251"/>
        <v/>
      </c>
      <c r="G874" s="1" t="str">
        <f t="shared" si="252"/>
        <v/>
      </c>
      <c r="H874" s="1" t="str">
        <f t="shared" si="253"/>
        <v/>
      </c>
      <c r="I874" s="1" t="str">
        <f t="shared" si="254"/>
        <v/>
      </c>
      <c r="J874" s="1" t="str">
        <f t="shared" si="255"/>
        <v/>
      </c>
      <c r="K874" s="1" t="str">
        <f t="shared" si="256"/>
        <v/>
      </c>
      <c r="L874" s="1" t="str">
        <f ca="1">IF(COUNTBLANK($D874),"",IF(COUNTBLANK($AG874),OFFSET(ChannelSetup!$E$4,0,$D874-1),$AG874))</f>
        <v/>
      </c>
      <c r="M874" s="1" t="str">
        <f t="shared" si="257"/>
        <v/>
      </c>
      <c r="O874" s="32">
        <f t="shared" si="269"/>
        <v>6</v>
      </c>
      <c r="P874" s="32">
        <f t="shared" si="269"/>
        <v>4</v>
      </c>
      <c r="Q874" s="32">
        <f t="shared" si="269"/>
        <v>2</v>
      </c>
      <c r="R874" s="32">
        <f t="shared" si="269"/>
        <v>2</v>
      </c>
      <c r="S874" s="32">
        <f t="shared" si="269"/>
        <v>2</v>
      </c>
      <c r="T874" s="32">
        <f t="shared" si="269"/>
        <v>2</v>
      </c>
      <c r="U874" s="32">
        <f t="shared" si="269"/>
        <v>2</v>
      </c>
      <c r="V874" s="32">
        <f t="shared" si="269"/>
        <v>4</v>
      </c>
      <c r="W874" s="32">
        <f t="shared" si="269"/>
        <v>2</v>
      </c>
      <c r="X874" s="32">
        <f t="shared" si="269"/>
        <v>2</v>
      </c>
      <c r="Y874" s="32">
        <f t="shared" si="269"/>
        <v>2</v>
      </c>
      <c r="Z874" s="32">
        <f t="shared" si="269"/>
        <v>2</v>
      </c>
      <c r="AB874" s="66"/>
      <c r="AC874" s="51"/>
      <c r="AD874" s="51"/>
      <c r="AE874" s="63"/>
      <c r="AF874" s="64"/>
      <c r="AG874" s="63"/>
      <c r="AH874" s="64"/>
      <c r="AI874" s="63"/>
      <c r="AJ874" s="64"/>
      <c r="AK874" s="62"/>
      <c r="AL874" s="62"/>
      <c r="AM874" s="51"/>
      <c r="AP874" s="39" t="str">
        <f t="shared" si="261"/>
        <v/>
      </c>
      <c r="AQ874" s="49" t="str">
        <f t="shared" si="268"/>
        <v/>
      </c>
      <c r="AR874" s="41">
        <f t="shared" ca="1" si="243"/>
        <v>256</v>
      </c>
      <c r="AS874" s="40">
        <f t="shared" ca="1" si="270"/>
        <v>1</v>
      </c>
      <c r="AT874" s="41">
        <f t="shared" ca="1" si="262"/>
        <v>0</v>
      </c>
      <c r="AU874" s="41">
        <f t="shared" ca="1" si="263"/>
        <v>0</v>
      </c>
      <c r="AV874" s="42">
        <f t="shared" ca="1" si="264"/>
        <v>1</v>
      </c>
      <c r="AW874" s="47" t="str">
        <f t="shared" si="265"/>
        <v/>
      </c>
      <c r="AX874" s="47" t="e">
        <f t="shared" si="266"/>
        <v>#VALUE!</v>
      </c>
      <c r="AY874" s="47">
        <f t="shared" si="245"/>
        <v>0</v>
      </c>
      <c r="AZ874" s="47">
        <f t="shared" si="246"/>
        <v>0</v>
      </c>
      <c r="BA874" s="47" t="e">
        <f t="shared" si="247"/>
        <v>#VALUE!</v>
      </c>
      <c r="BB874" s="47" t="e">
        <f t="shared" si="248"/>
        <v>#VALUE!</v>
      </c>
      <c r="BC874" s="47" t="e">
        <f t="shared" si="249"/>
        <v>#VALUE!</v>
      </c>
      <c r="BD874" s="47" t="e">
        <f>MATCH($AW874,NoteCommaRef!$B$4:$B$10,0)</f>
        <v>#N/A</v>
      </c>
      <c r="BE874" s="47">
        <f>MATCH($BG874,NoteCommaRef!$H$4:$H$1000,0)</f>
        <v>10</v>
      </c>
      <c r="BF874" s="47">
        <f>MATCH($BH874,NoteCommaRef!$H$4:$H$1000,0)</f>
        <v>10</v>
      </c>
      <c r="BG874" s="47">
        <f t="shared" si="271"/>
        <v>1</v>
      </c>
      <c r="BH874" s="47">
        <f t="shared" si="272"/>
        <v>1</v>
      </c>
      <c r="BI874" s="48">
        <f ca="1">IF(ISNA($BD874),1,OFFSET(NoteCommaRef!$E$3,$BD874,0))</f>
        <v>1</v>
      </c>
      <c r="BJ874" s="48">
        <f t="shared" si="273"/>
        <v>1</v>
      </c>
      <c r="BK874" s="48">
        <f t="shared" si="274"/>
        <v>1</v>
      </c>
      <c r="BL874" s="48">
        <f t="shared" si="275"/>
        <v>1</v>
      </c>
      <c r="BM874" s="48">
        <f ca="1">IF(ISNA($BE874),1,OFFSET(NoteCommaRef!$K$3,$BE874,0))</f>
        <v>1</v>
      </c>
      <c r="BN874" s="48">
        <f ca="1">IF(ISNA($BF874),1,OFFSET(NoteCommaRef!$K$3,$BF874,0))</f>
        <v>1</v>
      </c>
    </row>
    <row r="875" spans="3:66" x14ac:dyDescent="0.2">
      <c r="C875" s="1" t="str">
        <f t="shared" si="258"/>
        <v/>
      </c>
      <c r="D875" s="1" t="str">
        <f t="shared" si="259"/>
        <v/>
      </c>
      <c r="E875" s="1" t="str">
        <f t="shared" si="250"/>
        <v/>
      </c>
      <c r="F875" s="32" t="str">
        <f t="shared" si="251"/>
        <v/>
      </c>
      <c r="G875" s="1" t="str">
        <f t="shared" si="252"/>
        <v/>
      </c>
      <c r="H875" s="1" t="str">
        <f t="shared" si="253"/>
        <v/>
      </c>
      <c r="I875" s="1" t="str">
        <f t="shared" si="254"/>
        <v/>
      </c>
      <c r="J875" s="1" t="str">
        <f t="shared" si="255"/>
        <v/>
      </c>
      <c r="K875" s="1" t="str">
        <f t="shared" si="256"/>
        <v/>
      </c>
      <c r="L875" s="1" t="str">
        <f ca="1">IF(COUNTBLANK($D875),"",IF(COUNTBLANK($AG875),OFFSET(ChannelSetup!$E$4,0,$D875-1),$AG875))</f>
        <v/>
      </c>
      <c r="M875" s="1" t="str">
        <f t="shared" si="257"/>
        <v/>
      </c>
      <c r="O875" s="32">
        <f t="shared" si="269"/>
        <v>6</v>
      </c>
      <c r="P875" s="32">
        <f t="shared" si="269"/>
        <v>4</v>
      </c>
      <c r="Q875" s="32">
        <f t="shared" si="269"/>
        <v>2</v>
      </c>
      <c r="R875" s="32">
        <f t="shared" si="269"/>
        <v>2</v>
      </c>
      <c r="S875" s="32">
        <f t="shared" si="269"/>
        <v>2</v>
      </c>
      <c r="T875" s="32">
        <f t="shared" si="269"/>
        <v>2</v>
      </c>
      <c r="U875" s="32">
        <f t="shared" si="269"/>
        <v>2</v>
      </c>
      <c r="V875" s="32">
        <f t="shared" si="269"/>
        <v>4</v>
      </c>
      <c r="W875" s="32">
        <f t="shared" si="269"/>
        <v>2</v>
      </c>
      <c r="X875" s="32">
        <f t="shared" si="269"/>
        <v>2</v>
      </c>
      <c r="Y875" s="32">
        <f t="shared" si="269"/>
        <v>2</v>
      </c>
      <c r="Z875" s="32">
        <f t="shared" si="269"/>
        <v>2</v>
      </c>
      <c r="AB875" s="66"/>
      <c r="AC875" s="51"/>
      <c r="AD875" s="51"/>
      <c r="AE875" s="63"/>
      <c r="AF875" s="64"/>
      <c r="AG875" s="63"/>
      <c r="AH875" s="64"/>
      <c r="AI875" s="63"/>
      <c r="AJ875" s="64"/>
      <c r="AK875" s="62"/>
      <c r="AL875" s="62"/>
      <c r="AM875" s="51"/>
      <c r="AP875" s="39" t="str">
        <f t="shared" si="261"/>
        <v/>
      </c>
      <c r="AQ875" s="49" t="str">
        <f t="shared" si="268"/>
        <v/>
      </c>
      <c r="AR875" s="41">
        <f t="shared" ca="1" si="243"/>
        <v>256</v>
      </c>
      <c r="AS875" s="40">
        <f t="shared" ca="1" si="270"/>
        <v>1</v>
      </c>
      <c r="AT875" s="41">
        <f t="shared" ca="1" si="262"/>
        <v>0</v>
      </c>
      <c r="AU875" s="41">
        <f t="shared" ca="1" si="263"/>
        <v>0</v>
      </c>
      <c r="AV875" s="42">
        <f t="shared" ca="1" si="264"/>
        <v>1</v>
      </c>
      <c r="AW875" s="47" t="str">
        <f t="shared" si="265"/>
        <v/>
      </c>
      <c r="AX875" s="47" t="e">
        <f t="shared" si="266"/>
        <v>#VALUE!</v>
      </c>
      <c r="AY875" s="47">
        <f t="shared" si="245"/>
        <v>0</v>
      </c>
      <c r="AZ875" s="47">
        <f t="shared" si="246"/>
        <v>0</v>
      </c>
      <c r="BA875" s="47" t="e">
        <f t="shared" si="247"/>
        <v>#VALUE!</v>
      </c>
      <c r="BB875" s="47" t="e">
        <f t="shared" si="248"/>
        <v>#VALUE!</v>
      </c>
      <c r="BC875" s="47" t="e">
        <f t="shared" si="249"/>
        <v>#VALUE!</v>
      </c>
      <c r="BD875" s="47" t="e">
        <f>MATCH($AW875,NoteCommaRef!$B$4:$B$10,0)</f>
        <v>#N/A</v>
      </c>
      <c r="BE875" s="47">
        <f>MATCH($BG875,NoteCommaRef!$H$4:$H$1000,0)</f>
        <v>10</v>
      </c>
      <c r="BF875" s="47">
        <f>MATCH($BH875,NoteCommaRef!$H$4:$H$1000,0)</f>
        <v>10</v>
      </c>
      <c r="BG875" s="47">
        <f t="shared" si="271"/>
        <v>1</v>
      </c>
      <c r="BH875" s="47">
        <f t="shared" si="272"/>
        <v>1</v>
      </c>
      <c r="BI875" s="48">
        <f ca="1">IF(ISNA($BD875),1,OFFSET(NoteCommaRef!$E$3,$BD875,0))</f>
        <v>1</v>
      </c>
      <c r="BJ875" s="48">
        <f t="shared" si="273"/>
        <v>1</v>
      </c>
      <c r="BK875" s="48">
        <f t="shared" si="274"/>
        <v>1</v>
      </c>
      <c r="BL875" s="48">
        <f t="shared" si="275"/>
        <v>1</v>
      </c>
      <c r="BM875" s="48">
        <f ca="1">IF(ISNA($BE875),1,OFFSET(NoteCommaRef!$K$3,$BE875,0))</f>
        <v>1</v>
      </c>
      <c r="BN875" s="48">
        <f ca="1">IF(ISNA($BF875),1,OFFSET(NoteCommaRef!$K$3,$BF875,0))</f>
        <v>1</v>
      </c>
    </row>
    <row r="876" spans="3:66" x14ac:dyDescent="0.2">
      <c r="C876" s="1" t="str">
        <f t="shared" si="258"/>
        <v/>
      </c>
      <c r="D876" s="1" t="str">
        <f t="shared" si="259"/>
        <v/>
      </c>
      <c r="E876" s="1" t="str">
        <f t="shared" si="250"/>
        <v/>
      </c>
      <c r="F876" s="32" t="str">
        <f t="shared" si="251"/>
        <v/>
      </c>
      <c r="G876" s="1" t="str">
        <f t="shared" si="252"/>
        <v/>
      </c>
      <c r="H876" s="1" t="str">
        <f t="shared" si="253"/>
        <v/>
      </c>
      <c r="I876" s="1" t="str">
        <f t="shared" si="254"/>
        <v/>
      </c>
      <c r="J876" s="1" t="str">
        <f t="shared" si="255"/>
        <v/>
      </c>
      <c r="K876" s="1" t="str">
        <f t="shared" si="256"/>
        <v/>
      </c>
      <c r="L876" s="1" t="str">
        <f ca="1">IF(COUNTBLANK($D876),"",IF(COUNTBLANK($AG876),OFFSET(ChannelSetup!$E$4,0,$D876-1),$AG876))</f>
        <v/>
      </c>
      <c r="M876" s="1" t="str">
        <f t="shared" si="257"/>
        <v/>
      </c>
      <c r="O876" s="32">
        <f t="shared" si="269"/>
        <v>6</v>
      </c>
      <c r="P876" s="32">
        <f t="shared" si="269"/>
        <v>4</v>
      </c>
      <c r="Q876" s="32">
        <f t="shared" si="269"/>
        <v>2</v>
      </c>
      <c r="R876" s="32">
        <f t="shared" si="269"/>
        <v>2</v>
      </c>
      <c r="S876" s="32">
        <f t="shared" si="269"/>
        <v>2</v>
      </c>
      <c r="T876" s="32">
        <f t="shared" si="269"/>
        <v>2</v>
      </c>
      <c r="U876" s="32">
        <f t="shared" si="269"/>
        <v>2</v>
      </c>
      <c r="V876" s="32">
        <f t="shared" si="269"/>
        <v>4</v>
      </c>
      <c r="W876" s="32">
        <f t="shared" si="269"/>
        <v>2</v>
      </c>
      <c r="X876" s="32">
        <f t="shared" si="269"/>
        <v>2</v>
      </c>
      <c r="Y876" s="32">
        <f t="shared" si="269"/>
        <v>2</v>
      </c>
      <c r="Z876" s="32">
        <f t="shared" si="269"/>
        <v>2</v>
      </c>
      <c r="AB876" s="66"/>
      <c r="AC876" s="51"/>
      <c r="AD876" s="51"/>
      <c r="AE876" s="63"/>
      <c r="AF876" s="64"/>
      <c r="AG876" s="63"/>
      <c r="AH876" s="64"/>
      <c r="AI876" s="63"/>
      <c r="AJ876" s="64"/>
      <c r="AK876" s="62"/>
      <c r="AL876" s="62"/>
      <c r="AM876" s="51"/>
      <c r="AP876" s="39" t="str">
        <f t="shared" si="261"/>
        <v/>
      </c>
      <c r="AQ876" s="49" t="str">
        <f t="shared" si="268"/>
        <v/>
      </c>
      <c r="AR876" s="41">
        <f t="shared" ca="1" si="243"/>
        <v>256</v>
      </c>
      <c r="AS876" s="40">
        <f t="shared" ca="1" si="270"/>
        <v>1</v>
      </c>
      <c r="AT876" s="41">
        <f t="shared" ca="1" si="262"/>
        <v>0</v>
      </c>
      <c r="AU876" s="41">
        <f t="shared" ca="1" si="263"/>
        <v>0</v>
      </c>
      <c r="AV876" s="42">
        <f t="shared" ca="1" si="264"/>
        <v>1</v>
      </c>
      <c r="AW876" s="47" t="str">
        <f t="shared" si="265"/>
        <v/>
      </c>
      <c r="AX876" s="47" t="e">
        <f t="shared" si="266"/>
        <v>#VALUE!</v>
      </c>
      <c r="AY876" s="47">
        <f t="shared" si="245"/>
        <v>0</v>
      </c>
      <c r="AZ876" s="47">
        <f t="shared" si="246"/>
        <v>0</v>
      </c>
      <c r="BA876" s="47" t="e">
        <f t="shared" si="247"/>
        <v>#VALUE!</v>
      </c>
      <c r="BB876" s="47" t="e">
        <f t="shared" si="248"/>
        <v>#VALUE!</v>
      </c>
      <c r="BC876" s="47" t="e">
        <f t="shared" si="249"/>
        <v>#VALUE!</v>
      </c>
      <c r="BD876" s="47" t="e">
        <f>MATCH($AW876,NoteCommaRef!$B$4:$B$10,0)</f>
        <v>#N/A</v>
      </c>
      <c r="BE876" s="47">
        <f>MATCH($BG876,NoteCommaRef!$H$4:$H$1000,0)</f>
        <v>10</v>
      </c>
      <c r="BF876" s="47">
        <f>MATCH($BH876,NoteCommaRef!$H$4:$H$1000,0)</f>
        <v>10</v>
      </c>
      <c r="BG876" s="47">
        <f t="shared" si="271"/>
        <v>1</v>
      </c>
      <c r="BH876" s="47">
        <f t="shared" si="272"/>
        <v>1</v>
      </c>
      <c r="BI876" s="48">
        <f ca="1">IF(ISNA($BD876),1,OFFSET(NoteCommaRef!$E$3,$BD876,0))</f>
        <v>1</v>
      </c>
      <c r="BJ876" s="48">
        <f t="shared" si="273"/>
        <v>1</v>
      </c>
      <c r="BK876" s="48">
        <f t="shared" si="274"/>
        <v>1</v>
      </c>
      <c r="BL876" s="48">
        <f t="shared" si="275"/>
        <v>1</v>
      </c>
      <c r="BM876" s="48">
        <f ca="1">IF(ISNA($BE876),1,OFFSET(NoteCommaRef!$K$3,$BE876,0))</f>
        <v>1</v>
      </c>
      <c r="BN876" s="48">
        <f ca="1">IF(ISNA($BF876),1,OFFSET(NoteCommaRef!$K$3,$BF876,0))</f>
        <v>1</v>
      </c>
    </row>
    <row r="877" spans="3:66" x14ac:dyDescent="0.2">
      <c r="C877" s="1" t="str">
        <f t="shared" si="258"/>
        <v/>
      </c>
      <c r="D877" s="1" t="str">
        <f t="shared" si="259"/>
        <v/>
      </c>
      <c r="E877" s="1" t="str">
        <f t="shared" si="250"/>
        <v/>
      </c>
      <c r="F877" s="32" t="str">
        <f t="shared" si="251"/>
        <v/>
      </c>
      <c r="G877" s="1" t="str">
        <f t="shared" si="252"/>
        <v/>
      </c>
      <c r="H877" s="1" t="str">
        <f t="shared" si="253"/>
        <v/>
      </c>
      <c r="I877" s="1" t="str">
        <f t="shared" si="254"/>
        <v/>
      </c>
      <c r="J877" s="1" t="str">
        <f t="shared" si="255"/>
        <v/>
      </c>
      <c r="K877" s="1" t="str">
        <f t="shared" si="256"/>
        <v/>
      </c>
      <c r="L877" s="1" t="str">
        <f ca="1">IF(COUNTBLANK($D877),"",IF(COUNTBLANK($AG877),OFFSET(ChannelSetup!$E$4,0,$D877-1),$AG877))</f>
        <v/>
      </c>
      <c r="M877" s="1" t="str">
        <f t="shared" si="257"/>
        <v/>
      </c>
      <c r="O877" s="32">
        <f t="shared" si="269"/>
        <v>6</v>
      </c>
      <c r="P877" s="32">
        <f t="shared" si="269"/>
        <v>4</v>
      </c>
      <c r="Q877" s="32">
        <f t="shared" si="269"/>
        <v>2</v>
      </c>
      <c r="R877" s="32">
        <f t="shared" si="269"/>
        <v>2</v>
      </c>
      <c r="S877" s="32">
        <f t="shared" si="269"/>
        <v>2</v>
      </c>
      <c r="T877" s="32">
        <f t="shared" si="269"/>
        <v>2</v>
      </c>
      <c r="U877" s="32">
        <f t="shared" si="269"/>
        <v>2</v>
      </c>
      <c r="V877" s="32">
        <f t="shared" si="269"/>
        <v>4</v>
      </c>
      <c r="W877" s="32">
        <f t="shared" si="269"/>
        <v>2</v>
      </c>
      <c r="X877" s="32">
        <f t="shared" si="269"/>
        <v>2</v>
      </c>
      <c r="Y877" s="32">
        <f t="shared" si="269"/>
        <v>2</v>
      </c>
      <c r="Z877" s="32">
        <f t="shared" si="269"/>
        <v>2</v>
      </c>
      <c r="AB877" s="66"/>
      <c r="AC877" s="51"/>
      <c r="AD877" s="51"/>
      <c r="AE877" s="63"/>
      <c r="AF877" s="64"/>
      <c r="AG877" s="63"/>
      <c r="AH877" s="64"/>
      <c r="AI877" s="63"/>
      <c r="AJ877" s="64"/>
      <c r="AK877" s="62"/>
      <c r="AL877" s="62"/>
      <c r="AM877" s="51"/>
      <c r="AP877" s="39" t="str">
        <f t="shared" si="261"/>
        <v/>
      </c>
      <c r="AQ877" s="49" t="str">
        <f t="shared" si="268"/>
        <v/>
      </c>
      <c r="AR877" s="41">
        <f t="shared" ca="1" si="243"/>
        <v>256</v>
      </c>
      <c r="AS877" s="40">
        <f t="shared" ca="1" si="270"/>
        <v>1</v>
      </c>
      <c r="AT877" s="41">
        <f t="shared" ca="1" si="262"/>
        <v>0</v>
      </c>
      <c r="AU877" s="41">
        <f t="shared" ca="1" si="263"/>
        <v>0</v>
      </c>
      <c r="AV877" s="42">
        <f t="shared" ca="1" si="264"/>
        <v>1</v>
      </c>
      <c r="AW877" s="47" t="str">
        <f t="shared" si="265"/>
        <v/>
      </c>
      <c r="AX877" s="47" t="e">
        <f t="shared" si="266"/>
        <v>#VALUE!</v>
      </c>
      <c r="AY877" s="47">
        <f t="shared" si="245"/>
        <v>0</v>
      </c>
      <c r="AZ877" s="47">
        <f t="shared" si="246"/>
        <v>0</v>
      </c>
      <c r="BA877" s="47" t="e">
        <f t="shared" si="247"/>
        <v>#VALUE!</v>
      </c>
      <c r="BB877" s="47" t="e">
        <f t="shared" si="248"/>
        <v>#VALUE!</v>
      </c>
      <c r="BC877" s="47" t="e">
        <f t="shared" si="249"/>
        <v>#VALUE!</v>
      </c>
      <c r="BD877" s="47" t="e">
        <f>MATCH($AW877,NoteCommaRef!$B$4:$B$10,0)</f>
        <v>#N/A</v>
      </c>
      <c r="BE877" s="47">
        <f>MATCH($BG877,NoteCommaRef!$H$4:$H$1000,0)</f>
        <v>10</v>
      </c>
      <c r="BF877" s="47">
        <f>MATCH($BH877,NoteCommaRef!$H$4:$H$1000,0)</f>
        <v>10</v>
      </c>
      <c r="BG877" s="47">
        <f t="shared" si="271"/>
        <v>1</v>
      </c>
      <c r="BH877" s="47">
        <f t="shared" si="272"/>
        <v>1</v>
      </c>
      <c r="BI877" s="48">
        <f ca="1">IF(ISNA($BD877),1,OFFSET(NoteCommaRef!$E$3,$BD877,0))</f>
        <v>1</v>
      </c>
      <c r="BJ877" s="48">
        <f t="shared" si="273"/>
        <v>1</v>
      </c>
      <c r="BK877" s="48">
        <f t="shared" si="274"/>
        <v>1</v>
      </c>
      <c r="BL877" s="48">
        <f t="shared" si="275"/>
        <v>1</v>
      </c>
      <c r="BM877" s="48">
        <f ca="1">IF(ISNA($BE877),1,OFFSET(NoteCommaRef!$K$3,$BE877,0))</f>
        <v>1</v>
      </c>
      <c r="BN877" s="48">
        <f ca="1">IF(ISNA($BF877),1,OFFSET(NoteCommaRef!$K$3,$BF877,0))</f>
        <v>1</v>
      </c>
    </row>
    <row r="878" spans="3:66" x14ac:dyDescent="0.2">
      <c r="C878" s="1" t="str">
        <f t="shared" si="258"/>
        <v/>
      </c>
      <c r="D878" s="1" t="str">
        <f t="shared" si="259"/>
        <v/>
      </c>
      <c r="E878" s="1" t="str">
        <f t="shared" si="250"/>
        <v/>
      </c>
      <c r="F878" s="32" t="str">
        <f t="shared" si="251"/>
        <v/>
      </c>
      <c r="G878" s="1" t="str">
        <f t="shared" si="252"/>
        <v/>
      </c>
      <c r="H878" s="1" t="str">
        <f t="shared" si="253"/>
        <v/>
      </c>
      <c r="I878" s="1" t="str">
        <f t="shared" si="254"/>
        <v/>
      </c>
      <c r="J878" s="1" t="str">
        <f t="shared" si="255"/>
        <v/>
      </c>
      <c r="K878" s="1" t="str">
        <f t="shared" si="256"/>
        <v/>
      </c>
      <c r="L878" s="1" t="str">
        <f ca="1">IF(COUNTBLANK($D878),"",IF(COUNTBLANK($AG878),OFFSET(ChannelSetup!$E$4,0,$D878-1),$AG878))</f>
        <v/>
      </c>
      <c r="M878" s="1" t="str">
        <f t="shared" si="257"/>
        <v/>
      </c>
      <c r="O878" s="32">
        <f t="shared" si="269"/>
        <v>6</v>
      </c>
      <c r="P878" s="32">
        <f t="shared" si="269"/>
        <v>4</v>
      </c>
      <c r="Q878" s="32">
        <f t="shared" si="269"/>
        <v>2</v>
      </c>
      <c r="R878" s="32">
        <f t="shared" si="269"/>
        <v>2</v>
      </c>
      <c r="S878" s="32">
        <f t="shared" si="269"/>
        <v>2</v>
      </c>
      <c r="T878" s="32">
        <f t="shared" si="269"/>
        <v>2</v>
      </c>
      <c r="U878" s="32">
        <f t="shared" si="269"/>
        <v>2</v>
      </c>
      <c r="V878" s="32">
        <f t="shared" si="269"/>
        <v>4</v>
      </c>
      <c r="W878" s="32">
        <f t="shared" si="269"/>
        <v>2</v>
      </c>
      <c r="X878" s="32">
        <f t="shared" si="269"/>
        <v>2</v>
      </c>
      <c r="Y878" s="32">
        <f t="shared" si="269"/>
        <v>2</v>
      </c>
      <c r="Z878" s="32">
        <f t="shared" si="269"/>
        <v>2</v>
      </c>
      <c r="AB878" s="66"/>
      <c r="AC878" s="51"/>
      <c r="AD878" s="51"/>
      <c r="AE878" s="63"/>
      <c r="AF878" s="64"/>
      <c r="AG878" s="63"/>
      <c r="AH878" s="64"/>
      <c r="AI878" s="63"/>
      <c r="AJ878" s="64"/>
      <c r="AK878" s="62"/>
      <c r="AL878" s="62"/>
      <c r="AM878" s="51"/>
      <c r="AP878" s="39" t="str">
        <f t="shared" si="261"/>
        <v/>
      </c>
      <c r="AQ878" s="49" t="str">
        <f t="shared" si="268"/>
        <v/>
      </c>
      <c r="AR878" s="41">
        <f t="shared" ca="1" si="243"/>
        <v>256</v>
      </c>
      <c r="AS878" s="40">
        <f t="shared" ca="1" si="270"/>
        <v>1</v>
      </c>
      <c r="AT878" s="41">
        <f t="shared" ca="1" si="262"/>
        <v>0</v>
      </c>
      <c r="AU878" s="41">
        <f t="shared" ca="1" si="263"/>
        <v>0</v>
      </c>
      <c r="AV878" s="42">
        <f t="shared" ca="1" si="264"/>
        <v>1</v>
      </c>
      <c r="AW878" s="47" t="str">
        <f t="shared" si="265"/>
        <v/>
      </c>
      <c r="AX878" s="47" t="e">
        <f t="shared" si="266"/>
        <v>#VALUE!</v>
      </c>
      <c r="AY878" s="47">
        <f t="shared" si="245"/>
        <v>0</v>
      </c>
      <c r="AZ878" s="47">
        <f t="shared" si="246"/>
        <v>0</v>
      </c>
      <c r="BA878" s="47" t="e">
        <f t="shared" si="247"/>
        <v>#VALUE!</v>
      </c>
      <c r="BB878" s="47" t="e">
        <f t="shared" si="248"/>
        <v>#VALUE!</v>
      </c>
      <c r="BC878" s="47" t="e">
        <f t="shared" si="249"/>
        <v>#VALUE!</v>
      </c>
      <c r="BD878" s="47" t="e">
        <f>MATCH($AW878,NoteCommaRef!$B$4:$B$10,0)</f>
        <v>#N/A</v>
      </c>
      <c r="BE878" s="47">
        <f>MATCH($BG878,NoteCommaRef!$H$4:$H$1000,0)</f>
        <v>10</v>
      </c>
      <c r="BF878" s="47">
        <f>MATCH($BH878,NoteCommaRef!$H$4:$H$1000,0)</f>
        <v>10</v>
      </c>
      <c r="BG878" s="47">
        <f t="shared" si="271"/>
        <v>1</v>
      </c>
      <c r="BH878" s="47">
        <f t="shared" si="272"/>
        <v>1</v>
      </c>
      <c r="BI878" s="48">
        <f ca="1">IF(ISNA($BD878),1,OFFSET(NoteCommaRef!$E$3,$BD878,0))</f>
        <v>1</v>
      </c>
      <c r="BJ878" s="48">
        <f t="shared" si="273"/>
        <v>1</v>
      </c>
      <c r="BK878" s="48">
        <f t="shared" si="274"/>
        <v>1</v>
      </c>
      <c r="BL878" s="48">
        <f t="shared" si="275"/>
        <v>1</v>
      </c>
      <c r="BM878" s="48">
        <f ca="1">IF(ISNA($BE878),1,OFFSET(NoteCommaRef!$K$3,$BE878,0))</f>
        <v>1</v>
      </c>
      <c r="BN878" s="48">
        <f ca="1">IF(ISNA($BF878),1,OFFSET(NoteCommaRef!$K$3,$BF878,0))</f>
        <v>1</v>
      </c>
    </row>
    <row r="879" spans="3:66" x14ac:dyDescent="0.2">
      <c r="C879" s="1" t="str">
        <f t="shared" si="258"/>
        <v/>
      </c>
      <c r="D879" s="1" t="str">
        <f t="shared" si="259"/>
        <v/>
      </c>
      <c r="E879" s="1" t="str">
        <f t="shared" si="250"/>
        <v/>
      </c>
      <c r="F879" s="32" t="str">
        <f t="shared" si="251"/>
        <v/>
      </c>
      <c r="G879" s="1" t="str">
        <f t="shared" si="252"/>
        <v/>
      </c>
      <c r="H879" s="1" t="str">
        <f t="shared" si="253"/>
        <v/>
      </c>
      <c r="I879" s="1" t="str">
        <f t="shared" si="254"/>
        <v/>
      </c>
      <c r="J879" s="1" t="str">
        <f t="shared" si="255"/>
        <v/>
      </c>
      <c r="K879" s="1" t="str">
        <f t="shared" si="256"/>
        <v/>
      </c>
      <c r="L879" s="1" t="str">
        <f ca="1">IF(COUNTBLANK($D879),"",IF(COUNTBLANK($AG879),OFFSET(ChannelSetup!$E$4,0,$D879-1),$AG879))</f>
        <v/>
      </c>
      <c r="M879" s="1" t="str">
        <f t="shared" si="257"/>
        <v/>
      </c>
      <c r="O879" s="32">
        <f t="shared" si="269"/>
        <v>6</v>
      </c>
      <c r="P879" s="32">
        <f t="shared" si="269"/>
        <v>4</v>
      </c>
      <c r="Q879" s="32">
        <f t="shared" si="269"/>
        <v>2</v>
      </c>
      <c r="R879" s="32">
        <f t="shared" si="269"/>
        <v>2</v>
      </c>
      <c r="S879" s="32">
        <f t="shared" si="269"/>
        <v>2</v>
      </c>
      <c r="T879" s="32">
        <f t="shared" si="269"/>
        <v>2</v>
      </c>
      <c r="U879" s="32">
        <f t="shared" si="269"/>
        <v>2</v>
      </c>
      <c r="V879" s="32">
        <f t="shared" si="269"/>
        <v>4</v>
      </c>
      <c r="W879" s="32">
        <f t="shared" si="269"/>
        <v>2</v>
      </c>
      <c r="X879" s="32">
        <f t="shared" si="269"/>
        <v>2</v>
      </c>
      <c r="Y879" s="32">
        <f t="shared" si="269"/>
        <v>2</v>
      </c>
      <c r="Z879" s="32">
        <f t="shared" si="269"/>
        <v>2</v>
      </c>
      <c r="AB879" s="66"/>
      <c r="AC879" s="51"/>
      <c r="AD879" s="51"/>
      <c r="AE879" s="63"/>
      <c r="AF879" s="64"/>
      <c r="AG879" s="63"/>
      <c r="AH879" s="64"/>
      <c r="AI879" s="63"/>
      <c r="AJ879" s="64"/>
      <c r="AK879" s="62"/>
      <c r="AL879" s="62"/>
      <c r="AM879" s="51"/>
      <c r="AP879" s="39" t="str">
        <f t="shared" si="261"/>
        <v/>
      </c>
      <c r="AQ879" s="49" t="str">
        <f t="shared" si="268"/>
        <v/>
      </c>
      <c r="AR879" s="41">
        <f t="shared" ca="1" si="243"/>
        <v>256</v>
      </c>
      <c r="AS879" s="40">
        <f t="shared" ca="1" si="270"/>
        <v>1</v>
      </c>
      <c r="AT879" s="41">
        <f t="shared" ca="1" si="262"/>
        <v>0</v>
      </c>
      <c r="AU879" s="41">
        <f t="shared" ca="1" si="263"/>
        <v>0</v>
      </c>
      <c r="AV879" s="42">
        <f t="shared" ca="1" si="264"/>
        <v>1</v>
      </c>
      <c r="AW879" s="47" t="str">
        <f t="shared" si="265"/>
        <v/>
      </c>
      <c r="AX879" s="47" t="e">
        <f t="shared" si="266"/>
        <v>#VALUE!</v>
      </c>
      <c r="AY879" s="47">
        <f t="shared" si="245"/>
        <v>0</v>
      </c>
      <c r="AZ879" s="47">
        <f t="shared" si="246"/>
        <v>0</v>
      </c>
      <c r="BA879" s="47" t="e">
        <f t="shared" si="247"/>
        <v>#VALUE!</v>
      </c>
      <c r="BB879" s="47" t="e">
        <f t="shared" si="248"/>
        <v>#VALUE!</v>
      </c>
      <c r="BC879" s="47" t="e">
        <f t="shared" si="249"/>
        <v>#VALUE!</v>
      </c>
      <c r="BD879" s="47" t="e">
        <f>MATCH($AW879,NoteCommaRef!$B$4:$B$10,0)</f>
        <v>#N/A</v>
      </c>
      <c r="BE879" s="47">
        <f>MATCH($BG879,NoteCommaRef!$H$4:$H$1000,0)</f>
        <v>10</v>
      </c>
      <c r="BF879" s="47">
        <f>MATCH($BH879,NoteCommaRef!$H$4:$H$1000,0)</f>
        <v>10</v>
      </c>
      <c r="BG879" s="47">
        <f t="shared" si="271"/>
        <v>1</v>
      </c>
      <c r="BH879" s="47">
        <f t="shared" si="272"/>
        <v>1</v>
      </c>
      <c r="BI879" s="48">
        <f ca="1">IF(ISNA($BD879),1,OFFSET(NoteCommaRef!$E$3,$BD879,0))</f>
        <v>1</v>
      </c>
      <c r="BJ879" s="48">
        <f t="shared" si="273"/>
        <v>1</v>
      </c>
      <c r="BK879" s="48">
        <f t="shared" si="274"/>
        <v>1</v>
      </c>
      <c r="BL879" s="48">
        <f t="shared" si="275"/>
        <v>1</v>
      </c>
      <c r="BM879" s="48">
        <f ca="1">IF(ISNA($BE879),1,OFFSET(NoteCommaRef!$K$3,$BE879,0))</f>
        <v>1</v>
      </c>
      <c r="BN879" s="48">
        <f ca="1">IF(ISNA($BF879),1,OFFSET(NoteCommaRef!$K$3,$BF879,0))</f>
        <v>1</v>
      </c>
    </row>
    <row r="880" spans="3:66" x14ac:dyDescent="0.2">
      <c r="C880" s="1" t="str">
        <f t="shared" si="258"/>
        <v/>
      </c>
      <c r="D880" s="1" t="str">
        <f t="shared" si="259"/>
        <v/>
      </c>
      <c r="E880" s="1" t="str">
        <f t="shared" si="250"/>
        <v/>
      </c>
      <c r="F880" s="32" t="str">
        <f t="shared" si="251"/>
        <v/>
      </c>
      <c r="G880" s="1" t="str">
        <f t="shared" si="252"/>
        <v/>
      </c>
      <c r="H880" s="1" t="str">
        <f t="shared" si="253"/>
        <v/>
      </c>
      <c r="I880" s="1" t="str">
        <f t="shared" si="254"/>
        <v/>
      </c>
      <c r="J880" s="1" t="str">
        <f t="shared" si="255"/>
        <v/>
      </c>
      <c r="K880" s="1" t="str">
        <f t="shared" si="256"/>
        <v/>
      </c>
      <c r="L880" s="1" t="str">
        <f ca="1">IF(COUNTBLANK($D880),"",IF(COUNTBLANK($AG880),OFFSET(ChannelSetup!$E$4,0,$D880-1),$AG880))</f>
        <v/>
      </c>
      <c r="M880" s="1" t="str">
        <f t="shared" si="257"/>
        <v/>
      </c>
      <c r="O880" s="32">
        <f t="shared" si="269"/>
        <v>6</v>
      </c>
      <c r="P880" s="32">
        <f t="shared" si="269"/>
        <v>4</v>
      </c>
      <c r="Q880" s="32">
        <f t="shared" si="269"/>
        <v>2</v>
      </c>
      <c r="R880" s="32">
        <f t="shared" si="269"/>
        <v>2</v>
      </c>
      <c r="S880" s="32">
        <f t="shared" si="269"/>
        <v>2</v>
      </c>
      <c r="T880" s="32">
        <f t="shared" si="269"/>
        <v>2</v>
      </c>
      <c r="U880" s="32">
        <f t="shared" si="269"/>
        <v>2</v>
      </c>
      <c r="V880" s="32">
        <f t="shared" si="269"/>
        <v>4</v>
      </c>
      <c r="W880" s="32">
        <f t="shared" si="269"/>
        <v>2</v>
      </c>
      <c r="X880" s="32">
        <f t="shared" si="269"/>
        <v>2</v>
      </c>
      <c r="Y880" s="32">
        <f t="shared" si="269"/>
        <v>2</v>
      </c>
      <c r="Z880" s="32">
        <f t="shared" si="269"/>
        <v>2</v>
      </c>
      <c r="AB880" s="66"/>
      <c r="AC880" s="51"/>
      <c r="AD880" s="51"/>
      <c r="AE880" s="63"/>
      <c r="AF880" s="64"/>
      <c r="AG880" s="63"/>
      <c r="AH880" s="64"/>
      <c r="AI880" s="63"/>
      <c r="AJ880" s="64"/>
      <c r="AK880" s="62"/>
      <c r="AL880" s="62"/>
      <c r="AM880" s="51"/>
      <c r="AP880" s="39" t="str">
        <f t="shared" si="261"/>
        <v/>
      </c>
      <c r="AQ880" s="49" t="str">
        <f t="shared" si="268"/>
        <v/>
      </c>
      <c r="AR880" s="41">
        <f t="shared" ca="1" si="243"/>
        <v>256</v>
      </c>
      <c r="AS880" s="40">
        <f t="shared" ca="1" si="270"/>
        <v>1</v>
      </c>
      <c r="AT880" s="41">
        <f t="shared" ca="1" si="262"/>
        <v>0</v>
      </c>
      <c r="AU880" s="41">
        <f t="shared" ca="1" si="263"/>
        <v>0</v>
      </c>
      <c r="AV880" s="42">
        <f t="shared" ca="1" si="264"/>
        <v>1</v>
      </c>
      <c r="AW880" s="47" t="str">
        <f t="shared" si="265"/>
        <v/>
      </c>
      <c r="AX880" s="47" t="e">
        <f t="shared" si="266"/>
        <v>#VALUE!</v>
      </c>
      <c r="AY880" s="47">
        <f t="shared" si="245"/>
        <v>0</v>
      </c>
      <c r="AZ880" s="47">
        <f t="shared" si="246"/>
        <v>0</v>
      </c>
      <c r="BA880" s="47" t="e">
        <f t="shared" si="247"/>
        <v>#VALUE!</v>
      </c>
      <c r="BB880" s="47" t="e">
        <f t="shared" si="248"/>
        <v>#VALUE!</v>
      </c>
      <c r="BC880" s="47" t="e">
        <f t="shared" si="249"/>
        <v>#VALUE!</v>
      </c>
      <c r="BD880" s="47" t="e">
        <f>MATCH($AW880,NoteCommaRef!$B$4:$B$10,0)</f>
        <v>#N/A</v>
      </c>
      <c r="BE880" s="47">
        <f>MATCH($BG880,NoteCommaRef!$H$4:$H$1000,0)</f>
        <v>10</v>
      </c>
      <c r="BF880" s="47">
        <f>MATCH($BH880,NoteCommaRef!$H$4:$H$1000,0)</f>
        <v>10</v>
      </c>
      <c r="BG880" s="47">
        <f t="shared" si="271"/>
        <v>1</v>
      </c>
      <c r="BH880" s="47">
        <f t="shared" si="272"/>
        <v>1</v>
      </c>
      <c r="BI880" s="48">
        <f ca="1">IF(ISNA($BD880),1,OFFSET(NoteCommaRef!$E$3,$BD880,0))</f>
        <v>1</v>
      </c>
      <c r="BJ880" s="48">
        <f t="shared" si="273"/>
        <v>1</v>
      </c>
      <c r="BK880" s="48">
        <f t="shared" si="274"/>
        <v>1</v>
      </c>
      <c r="BL880" s="48">
        <f t="shared" si="275"/>
        <v>1</v>
      </c>
      <c r="BM880" s="48">
        <f ca="1">IF(ISNA($BE880),1,OFFSET(NoteCommaRef!$K$3,$BE880,0))</f>
        <v>1</v>
      </c>
      <c r="BN880" s="48">
        <f ca="1">IF(ISNA($BF880),1,OFFSET(NoteCommaRef!$K$3,$BF880,0))</f>
        <v>1</v>
      </c>
    </row>
    <row r="881" spans="3:66" x14ac:dyDescent="0.2">
      <c r="C881" s="1" t="str">
        <f t="shared" si="258"/>
        <v/>
      </c>
      <c r="D881" s="1" t="str">
        <f t="shared" si="259"/>
        <v/>
      </c>
      <c r="E881" s="1" t="str">
        <f t="shared" si="250"/>
        <v/>
      </c>
      <c r="F881" s="32" t="str">
        <f t="shared" si="251"/>
        <v/>
      </c>
      <c r="G881" s="1" t="str">
        <f t="shared" si="252"/>
        <v/>
      </c>
      <c r="H881" s="1" t="str">
        <f t="shared" si="253"/>
        <v/>
      </c>
      <c r="I881" s="1" t="str">
        <f t="shared" si="254"/>
        <v/>
      </c>
      <c r="J881" s="1" t="str">
        <f t="shared" si="255"/>
        <v/>
      </c>
      <c r="K881" s="1" t="str">
        <f t="shared" si="256"/>
        <v/>
      </c>
      <c r="L881" s="1" t="str">
        <f ca="1">IF(COUNTBLANK($D881),"",IF(COUNTBLANK($AG881),OFFSET(ChannelSetup!$E$4,0,$D881-1),$AG881))</f>
        <v/>
      </c>
      <c r="M881" s="1" t="str">
        <f t="shared" si="257"/>
        <v/>
      </c>
      <c r="O881" s="32">
        <f t="shared" si="269"/>
        <v>6</v>
      </c>
      <c r="P881" s="32">
        <f t="shared" si="269"/>
        <v>4</v>
      </c>
      <c r="Q881" s="32">
        <f t="shared" si="269"/>
        <v>2</v>
      </c>
      <c r="R881" s="32">
        <f t="shared" si="269"/>
        <v>2</v>
      </c>
      <c r="S881" s="32">
        <f t="shared" si="269"/>
        <v>2</v>
      </c>
      <c r="T881" s="32">
        <f t="shared" si="269"/>
        <v>2</v>
      </c>
      <c r="U881" s="32">
        <f t="shared" si="269"/>
        <v>2</v>
      </c>
      <c r="V881" s="32">
        <f t="shared" si="269"/>
        <v>4</v>
      </c>
      <c r="W881" s="32">
        <f t="shared" si="269"/>
        <v>2</v>
      </c>
      <c r="X881" s="32">
        <f t="shared" si="269"/>
        <v>2</v>
      </c>
      <c r="Y881" s="32">
        <f t="shared" si="269"/>
        <v>2</v>
      </c>
      <c r="Z881" s="32">
        <f t="shared" si="269"/>
        <v>2</v>
      </c>
      <c r="AB881" s="66"/>
      <c r="AC881" s="51"/>
      <c r="AD881" s="51"/>
      <c r="AE881" s="63"/>
      <c r="AF881" s="64"/>
      <c r="AG881" s="63"/>
      <c r="AH881" s="64"/>
      <c r="AI881" s="63"/>
      <c r="AJ881" s="64"/>
      <c r="AK881" s="62"/>
      <c r="AL881" s="62"/>
      <c r="AM881" s="51"/>
      <c r="AP881" s="39" t="str">
        <f t="shared" si="261"/>
        <v/>
      </c>
      <c r="AQ881" s="49" t="str">
        <f t="shared" si="268"/>
        <v/>
      </c>
      <c r="AR881" s="41">
        <f t="shared" ca="1" si="243"/>
        <v>256</v>
      </c>
      <c r="AS881" s="40">
        <f t="shared" ca="1" si="270"/>
        <v>1</v>
      </c>
      <c r="AT881" s="41">
        <f t="shared" ca="1" si="262"/>
        <v>0</v>
      </c>
      <c r="AU881" s="41">
        <f t="shared" ca="1" si="263"/>
        <v>0</v>
      </c>
      <c r="AV881" s="42">
        <f t="shared" ca="1" si="264"/>
        <v>1</v>
      </c>
      <c r="AW881" s="47" t="str">
        <f t="shared" si="265"/>
        <v/>
      </c>
      <c r="AX881" s="47" t="e">
        <f t="shared" si="266"/>
        <v>#VALUE!</v>
      </c>
      <c r="AY881" s="47">
        <f t="shared" si="245"/>
        <v>0</v>
      </c>
      <c r="AZ881" s="47">
        <f t="shared" si="246"/>
        <v>0</v>
      </c>
      <c r="BA881" s="47" t="e">
        <f t="shared" si="247"/>
        <v>#VALUE!</v>
      </c>
      <c r="BB881" s="47" t="e">
        <f t="shared" si="248"/>
        <v>#VALUE!</v>
      </c>
      <c r="BC881" s="47" t="e">
        <f t="shared" si="249"/>
        <v>#VALUE!</v>
      </c>
      <c r="BD881" s="47" t="e">
        <f>MATCH($AW881,NoteCommaRef!$B$4:$B$10,0)</f>
        <v>#N/A</v>
      </c>
      <c r="BE881" s="47">
        <f>MATCH($BG881,NoteCommaRef!$H$4:$H$1000,0)</f>
        <v>10</v>
      </c>
      <c r="BF881" s="47">
        <f>MATCH($BH881,NoteCommaRef!$H$4:$H$1000,0)</f>
        <v>10</v>
      </c>
      <c r="BG881" s="47">
        <f t="shared" si="271"/>
        <v>1</v>
      </c>
      <c r="BH881" s="47">
        <f t="shared" si="272"/>
        <v>1</v>
      </c>
      <c r="BI881" s="48">
        <f ca="1">IF(ISNA($BD881),1,OFFSET(NoteCommaRef!$E$3,$BD881,0))</f>
        <v>1</v>
      </c>
      <c r="BJ881" s="48">
        <f t="shared" si="273"/>
        <v>1</v>
      </c>
      <c r="BK881" s="48">
        <f t="shared" si="274"/>
        <v>1</v>
      </c>
      <c r="BL881" s="48">
        <f t="shared" si="275"/>
        <v>1</v>
      </c>
      <c r="BM881" s="48">
        <f ca="1">IF(ISNA($BE881),1,OFFSET(NoteCommaRef!$K$3,$BE881,0))</f>
        <v>1</v>
      </c>
      <c r="BN881" s="48">
        <f ca="1">IF(ISNA($BF881),1,OFFSET(NoteCommaRef!$K$3,$BF881,0))</f>
        <v>1</v>
      </c>
    </row>
    <row r="882" spans="3:66" x14ac:dyDescent="0.2">
      <c r="C882" s="1" t="str">
        <f t="shared" si="258"/>
        <v/>
      </c>
      <c r="D882" s="1" t="str">
        <f t="shared" si="259"/>
        <v/>
      </c>
      <c r="E882" s="1" t="str">
        <f t="shared" si="250"/>
        <v/>
      </c>
      <c r="F882" s="32" t="str">
        <f t="shared" si="251"/>
        <v/>
      </c>
      <c r="G882" s="1" t="str">
        <f t="shared" si="252"/>
        <v/>
      </c>
      <c r="H882" s="1" t="str">
        <f t="shared" si="253"/>
        <v/>
      </c>
      <c r="I882" s="1" t="str">
        <f t="shared" si="254"/>
        <v/>
      </c>
      <c r="J882" s="1" t="str">
        <f t="shared" si="255"/>
        <v/>
      </c>
      <c r="K882" s="1" t="str">
        <f t="shared" si="256"/>
        <v/>
      </c>
      <c r="L882" s="1" t="str">
        <f ca="1">IF(COUNTBLANK($D882),"",IF(COUNTBLANK($AG882),OFFSET(ChannelSetup!$E$4,0,$D882-1),$AG882))</f>
        <v/>
      </c>
      <c r="M882" s="1" t="str">
        <f t="shared" si="257"/>
        <v/>
      </c>
      <c r="O882" s="32">
        <f t="shared" si="269"/>
        <v>6</v>
      </c>
      <c r="P882" s="32">
        <f t="shared" si="269"/>
        <v>4</v>
      </c>
      <c r="Q882" s="32">
        <f t="shared" si="269"/>
        <v>2</v>
      </c>
      <c r="R882" s="32">
        <f t="shared" si="269"/>
        <v>2</v>
      </c>
      <c r="S882" s="32">
        <f t="shared" si="269"/>
        <v>2</v>
      </c>
      <c r="T882" s="32">
        <f t="shared" si="269"/>
        <v>2</v>
      </c>
      <c r="U882" s="32">
        <f t="shared" si="269"/>
        <v>2</v>
      </c>
      <c r="V882" s="32">
        <f t="shared" si="269"/>
        <v>4</v>
      </c>
      <c r="W882" s="32">
        <f t="shared" si="269"/>
        <v>2</v>
      </c>
      <c r="X882" s="32">
        <f t="shared" si="269"/>
        <v>2</v>
      </c>
      <c r="Y882" s="32">
        <f t="shared" si="269"/>
        <v>2</v>
      </c>
      <c r="Z882" s="32">
        <f t="shared" si="269"/>
        <v>2</v>
      </c>
      <c r="AB882" s="66"/>
      <c r="AC882" s="51"/>
      <c r="AD882" s="51"/>
      <c r="AE882" s="63"/>
      <c r="AF882" s="64"/>
      <c r="AG882" s="63"/>
      <c r="AH882" s="64"/>
      <c r="AI882" s="63"/>
      <c r="AJ882" s="64"/>
      <c r="AK882" s="62"/>
      <c r="AL882" s="62"/>
      <c r="AM882" s="51"/>
      <c r="AP882" s="39" t="str">
        <f t="shared" si="261"/>
        <v/>
      </c>
      <c r="AQ882" s="49" t="str">
        <f t="shared" si="268"/>
        <v/>
      </c>
      <c r="AR882" s="41">
        <f t="shared" ref="AR882:AR945" ca="1" si="276">$AS882*$BP$3</f>
        <v>256</v>
      </c>
      <c r="AS882" s="40">
        <f t="shared" ca="1" si="270"/>
        <v>1</v>
      </c>
      <c r="AT882" s="41">
        <f t="shared" ca="1" si="262"/>
        <v>0</v>
      </c>
      <c r="AU882" s="41">
        <f t="shared" ca="1" si="263"/>
        <v>0</v>
      </c>
      <c r="AV882" s="42">
        <f t="shared" ca="1" si="264"/>
        <v>1</v>
      </c>
      <c r="AW882" s="47" t="str">
        <f t="shared" si="265"/>
        <v/>
      </c>
      <c r="AX882" s="47" t="e">
        <f t="shared" si="266"/>
        <v>#VALUE!</v>
      </c>
      <c r="AY882" s="47">
        <f t="shared" si="245"/>
        <v>0</v>
      </c>
      <c r="AZ882" s="47">
        <f t="shared" si="246"/>
        <v>0</v>
      </c>
      <c r="BA882" s="47" t="e">
        <f t="shared" si="247"/>
        <v>#VALUE!</v>
      </c>
      <c r="BB882" s="47" t="e">
        <f t="shared" si="248"/>
        <v>#VALUE!</v>
      </c>
      <c r="BC882" s="47" t="e">
        <f t="shared" si="249"/>
        <v>#VALUE!</v>
      </c>
      <c r="BD882" s="47" t="e">
        <f>MATCH($AW882,NoteCommaRef!$B$4:$B$10,0)</f>
        <v>#N/A</v>
      </c>
      <c r="BE882" s="47">
        <f>MATCH($BG882,NoteCommaRef!$H$4:$H$1000,0)</f>
        <v>10</v>
      </c>
      <c r="BF882" s="47">
        <f>MATCH($BH882,NoteCommaRef!$H$4:$H$1000,0)</f>
        <v>10</v>
      </c>
      <c r="BG882" s="47">
        <f t="shared" si="271"/>
        <v>1</v>
      </c>
      <c r="BH882" s="47">
        <f t="shared" si="272"/>
        <v>1</v>
      </c>
      <c r="BI882" s="48">
        <f ca="1">IF(ISNA($BD882),1,OFFSET(NoteCommaRef!$E$3,$BD882,0))</f>
        <v>1</v>
      </c>
      <c r="BJ882" s="48">
        <f t="shared" si="273"/>
        <v>1</v>
      </c>
      <c r="BK882" s="48">
        <f t="shared" si="274"/>
        <v>1</v>
      </c>
      <c r="BL882" s="48">
        <f t="shared" si="275"/>
        <v>1</v>
      </c>
      <c r="BM882" s="48">
        <f ca="1">IF(ISNA($BE882),1,OFFSET(NoteCommaRef!$K$3,$BE882,0))</f>
        <v>1</v>
      </c>
      <c r="BN882" s="48">
        <f ca="1">IF(ISNA($BF882),1,OFFSET(NoteCommaRef!$K$3,$BF882,0))</f>
        <v>1</v>
      </c>
    </row>
    <row r="883" spans="3:66" x14ac:dyDescent="0.2">
      <c r="C883" s="1" t="str">
        <f t="shared" si="258"/>
        <v/>
      </c>
      <c r="D883" s="1" t="str">
        <f t="shared" si="259"/>
        <v/>
      </c>
      <c r="E883" s="1" t="str">
        <f t="shared" si="250"/>
        <v/>
      </c>
      <c r="F883" s="32" t="str">
        <f t="shared" si="251"/>
        <v/>
      </c>
      <c r="G883" s="1" t="str">
        <f t="shared" si="252"/>
        <v/>
      </c>
      <c r="H883" s="1" t="str">
        <f t="shared" si="253"/>
        <v/>
      </c>
      <c r="I883" s="1" t="str">
        <f t="shared" si="254"/>
        <v/>
      </c>
      <c r="J883" s="1" t="str">
        <f t="shared" si="255"/>
        <v/>
      </c>
      <c r="K883" s="1" t="str">
        <f t="shared" si="256"/>
        <v/>
      </c>
      <c r="L883" s="1" t="str">
        <f ca="1">IF(COUNTBLANK($D883),"",IF(COUNTBLANK($AG883),OFFSET(ChannelSetup!$E$4,0,$D883-1),$AG883))</f>
        <v/>
      </c>
      <c r="M883" s="1" t="str">
        <f t="shared" si="257"/>
        <v/>
      </c>
      <c r="O883" s="32">
        <f t="shared" ref="O883:Z898" si="277">O882+IF($D883=O$3,IF(COUNTBLANK($E883),0,$E883/$AD$2),0)</f>
        <v>6</v>
      </c>
      <c r="P883" s="32">
        <f t="shared" si="277"/>
        <v>4</v>
      </c>
      <c r="Q883" s="32">
        <f t="shared" si="277"/>
        <v>2</v>
      </c>
      <c r="R883" s="32">
        <f t="shared" si="277"/>
        <v>2</v>
      </c>
      <c r="S883" s="32">
        <f t="shared" si="277"/>
        <v>2</v>
      </c>
      <c r="T883" s="32">
        <f t="shared" si="277"/>
        <v>2</v>
      </c>
      <c r="U883" s="32">
        <f t="shared" si="277"/>
        <v>2</v>
      </c>
      <c r="V883" s="32">
        <f t="shared" si="277"/>
        <v>4</v>
      </c>
      <c r="W883" s="32">
        <f t="shared" si="277"/>
        <v>2</v>
      </c>
      <c r="X883" s="32">
        <f t="shared" si="277"/>
        <v>2</v>
      </c>
      <c r="Y883" s="32">
        <f t="shared" si="277"/>
        <v>2</v>
      </c>
      <c r="Z883" s="32">
        <f t="shared" si="277"/>
        <v>2</v>
      </c>
      <c r="AB883" s="66"/>
      <c r="AC883" s="51"/>
      <c r="AD883" s="51"/>
      <c r="AE883" s="63"/>
      <c r="AF883" s="64"/>
      <c r="AG883" s="63"/>
      <c r="AH883" s="64"/>
      <c r="AI883" s="63"/>
      <c r="AJ883" s="64"/>
      <c r="AK883" s="62"/>
      <c r="AL883" s="62"/>
      <c r="AM883" s="51"/>
      <c r="AP883" s="39" t="str">
        <f t="shared" si="261"/>
        <v/>
      </c>
      <c r="AQ883" s="49" t="str">
        <f t="shared" si="268"/>
        <v/>
      </c>
      <c r="AR883" s="41">
        <f t="shared" ca="1" si="276"/>
        <v>256</v>
      </c>
      <c r="AS883" s="40">
        <f t="shared" ca="1" si="270"/>
        <v>1</v>
      </c>
      <c r="AT883" s="41">
        <f t="shared" ca="1" si="262"/>
        <v>0</v>
      </c>
      <c r="AU883" s="41">
        <f t="shared" ca="1" si="263"/>
        <v>0</v>
      </c>
      <c r="AV883" s="42">
        <f t="shared" ca="1" si="264"/>
        <v>1</v>
      </c>
      <c r="AW883" s="47" t="str">
        <f t="shared" si="265"/>
        <v/>
      </c>
      <c r="AX883" s="47" t="e">
        <f t="shared" si="266"/>
        <v>#VALUE!</v>
      </c>
      <c r="AY883" s="47">
        <f t="shared" ref="AY883:AY946" si="278">LEN(SUBSTITUTE($AQ883,"b",""))-LEN(SUBSTITUTE($AQ883,"#",""))</f>
        <v>0</v>
      </c>
      <c r="AZ883" s="47">
        <f t="shared" ref="AZ883:AZ946" si="279">LEN(SUBSTITUTE($AQ883,".",""))-LEN(SUBSTITUTE($AQ883,"'",""))</f>
        <v>0</v>
      </c>
      <c r="BA883" s="47" t="e">
        <f t="shared" ref="BA883:BA946" si="280">FIND("[",$AQ883)</f>
        <v>#VALUE!</v>
      </c>
      <c r="BB883" s="47" t="e">
        <f t="shared" ref="BB883:BB946" si="281">FIND("/",$AQ883)</f>
        <v>#VALUE!</v>
      </c>
      <c r="BC883" s="47" t="e">
        <f t="shared" ref="BC883:BC946" si="282">FIND("]",$AQ883)</f>
        <v>#VALUE!</v>
      </c>
      <c r="BD883" s="47" t="e">
        <f>MATCH($AW883,NoteCommaRef!$B$4:$B$10,0)</f>
        <v>#N/A</v>
      </c>
      <c r="BE883" s="47">
        <f>MATCH($BG883,NoteCommaRef!$H$4:$H$1000,0)</f>
        <v>10</v>
      </c>
      <c r="BF883" s="47">
        <f>MATCH($BH883,NoteCommaRef!$H$4:$H$1000,0)</f>
        <v>10</v>
      </c>
      <c r="BG883" s="47">
        <f t="shared" si="271"/>
        <v>1</v>
      </c>
      <c r="BH883" s="47">
        <f t="shared" si="272"/>
        <v>1</v>
      </c>
      <c r="BI883" s="48">
        <f ca="1">IF(ISNA($BD883),1,OFFSET(NoteCommaRef!$E$3,$BD883,0))</f>
        <v>1</v>
      </c>
      <c r="BJ883" s="48">
        <f t="shared" si="273"/>
        <v>1</v>
      </c>
      <c r="BK883" s="48">
        <f t="shared" si="274"/>
        <v>1</v>
      </c>
      <c r="BL883" s="48">
        <f t="shared" si="275"/>
        <v>1</v>
      </c>
      <c r="BM883" s="48">
        <f ca="1">IF(ISNA($BE883),1,OFFSET(NoteCommaRef!$K$3,$BE883,0))</f>
        <v>1</v>
      </c>
      <c r="BN883" s="48">
        <f ca="1">IF(ISNA($BF883),1,OFFSET(NoteCommaRef!$K$3,$BF883,0))</f>
        <v>1</v>
      </c>
    </row>
    <row r="884" spans="3:66" x14ac:dyDescent="0.2">
      <c r="C884" s="1" t="str">
        <f t="shared" si="258"/>
        <v/>
      </c>
      <c r="D884" s="1" t="str">
        <f t="shared" si="259"/>
        <v/>
      </c>
      <c r="E884" s="1" t="str">
        <f t="shared" si="250"/>
        <v/>
      </c>
      <c r="F884" s="32" t="str">
        <f t="shared" si="251"/>
        <v/>
      </c>
      <c r="G884" s="1" t="str">
        <f t="shared" si="252"/>
        <v/>
      </c>
      <c r="H884" s="1" t="str">
        <f t="shared" si="253"/>
        <v/>
      </c>
      <c r="I884" s="1" t="str">
        <f t="shared" si="254"/>
        <v/>
      </c>
      <c r="J884" s="1" t="str">
        <f t="shared" si="255"/>
        <v/>
      </c>
      <c r="K884" s="1" t="str">
        <f t="shared" si="256"/>
        <v/>
      </c>
      <c r="L884" s="1" t="str">
        <f ca="1">IF(COUNTBLANK($D884),"",IF(COUNTBLANK($AG884),OFFSET(ChannelSetup!$E$4,0,$D884-1),$AG884))</f>
        <v/>
      </c>
      <c r="M884" s="1" t="str">
        <f t="shared" si="257"/>
        <v/>
      </c>
      <c r="O884" s="32">
        <f t="shared" si="277"/>
        <v>6</v>
      </c>
      <c r="P884" s="32">
        <f t="shared" si="277"/>
        <v>4</v>
      </c>
      <c r="Q884" s="32">
        <f t="shared" si="277"/>
        <v>2</v>
      </c>
      <c r="R884" s="32">
        <f t="shared" si="277"/>
        <v>2</v>
      </c>
      <c r="S884" s="32">
        <f t="shared" si="277"/>
        <v>2</v>
      </c>
      <c r="T884" s="32">
        <f t="shared" si="277"/>
        <v>2</v>
      </c>
      <c r="U884" s="32">
        <f t="shared" si="277"/>
        <v>2</v>
      </c>
      <c r="V884" s="32">
        <f t="shared" si="277"/>
        <v>4</v>
      </c>
      <c r="W884" s="32">
        <f t="shared" si="277"/>
        <v>2</v>
      </c>
      <c r="X884" s="32">
        <f t="shared" si="277"/>
        <v>2</v>
      </c>
      <c r="Y884" s="32">
        <f t="shared" si="277"/>
        <v>2</v>
      </c>
      <c r="Z884" s="32">
        <f t="shared" si="277"/>
        <v>2</v>
      </c>
      <c r="AB884" s="66"/>
      <c r="AC884" s="51"/>
      <c r="AD884" s="51"/>
      <c r="AE884" s="63"/>
      <c r="AF884" s="64"/>
      <c r="AG884" s="63"/>
      <c r="AH884" s="64"/>
      <c r="AI884" s="63"/>
      <c r="AJ884" s="64"/>
      <c r="AK884" s="62"/>
      <c r="AL884" s="62"/>
      <c r="AM884" s="51"/>
      <c r="AP884" s="39" t="str">
        <f t="shared" si="261"/>
        <v/>
      </c>
      <c r="AQ884" s="49" t="str">
        <f t="shared" si="268"/>
        <v/>
      </c>
      <c r="AR884" s="41">
        <f t="shared" ca="1" si="276"/>
        <v>256</v>
      </c>
      <c r="AS884" s="40">
        <f t="shared" ca="1" si="270"/>
        <v>1</v>
      </c>
      <c r="AT884" s="41">
        <f t="shared" ca="1" si="262"/>
        <v>0</v>
      </c>
      <c r="AU884" s="41">
        <f t="shared" ca="1" si="263"/>
        <v>0</v>
      </c>
      <c r="AV884" s="42">
        <f t="shared" ca="1" si="264"/>
        <v>1</v>
      </c>
      <c r="AW884" s="47" t="str">
        <f t="shared" si="265"/>
        <v/>
      </c>
      <c r="AX884" s="47" t="e">
        <f t="shared" si="266"/>
        <v>#VALUE!</v>
      </c>
      <c r="AY884" s="47">
        <f t="shared" si="278"/>
        <v>0</v>
      </c>
      <c r="AZ884" s="47">
        <f t="shared" si="279"/>
        <v>0</v>
      </c>
      <c r="BA884" s="47" t="e">
        <f t="shared" si="280"/>
        <v>#VALUE!</v>
      </c>
      <c r="BB884" s="47" t="e">
        <f t="shared" si="281"/>
        <v>#VALUE!</v>
      </c>
      <c r="BC884" s="47" t="e">
        <f t="shared" si="282"/>
        <v>#VALUE!</v>
      </c>
      <c r="BD884" s="47" t="e">
        <f>MATCH($AW884,NoteCommaRef!$B$4:$B$10,0)</f>
        <v>#N/A</v>
      </c>
      <c r="BE884" s="47">
        <f>MATCH($BG884,NoteCommaRef!$H$4:$H$1000,0)</f>
        <v>10</v>
      </c>
      <c r="BF884" s="47">
        <f>MATCH($BH884,NoteCommaRef!$H$4:$H$1000,0)</f>
        <v>10</v>
      </c>
      <c r="BG884" s="47">
        <f t="shared" si="271"/>
        <v>1</v>
      </c>
      <c r="BH884" s="47">
        <f t="shared" si="272"/>
        <v>1</v>
      </c>
      <c r="BI884" s="48">
        <f ca="1">IF(ISNA($BD884),1,OFFSET(NoteCommaRef!$E$3,$BD884,0))</f>
        <v>1</v>
      </c>
      <c r="BJ884" s="48">
        <f t="shared" si="273"/>
        <v>1</v>
      </c>
      <c r="BK884" s="48">
        <f t="shared" si="274"/>
        <v>1</v>
      </c>
      <c r="BL884" s="48">
        <f t="shared" si="275"/>
        <v>1</v>
      </c>
      <c r="BM884" s="48">
        <f ca="1">IF(ISNA($BE884),1,OFFSET(NoteCommaRef!$K$3,$BE884,0))</f>
        <v>1</v>
      </c>
      <c r="BN884" s="48">
        <f ca="1">IF(ISNA($BF884),1,OFFSET(NoteCommaRef!$K$3,$BF884,0))</f>
        <v>1</v>
      </c>
    </row>
    <row r="885" spans="3:66" x14ac:dyDescent="0.2">
      <c r="C885" s="1" t="str">
        <f t="shared" si="258"/>
        <v/>
      </c>
      <c r="D885" s="1" t="str">
        <f t="shared" si="259"/>
        <v/>
      </c>
      <c r="E885" s="1" t="str">
        <f t="shared" ref="E885:E948" si="283">IF(COUNTBLANK($AD885),"",$AD885)</f>
        <v/>
      </c>
      <c r="F885" s="32" t="str">
        <f t="shared" ref="F885:F948" si="284">IF(OR(COUNTBLANK($AE885),$AE885="x"),"",$AR885)</f>
        <v/>
      </c>
      <c r="G885" s="1" t="str">
        <f t="shared" ref="G885:G948" si="285">IF(COUNTBLANK($AF885),"",$AF885)</f>
        <v/>
      </c>
      <c r="H885" s="1" t="str">
        <f t="shared" ref="H885:H948" si="286">IF(COUNTBLANK($AI885),"",$AI885)</f>
        <v/>
      </c>
      <c r="I885" s="1" t="str">
        <f t="shared" ref="I885:I948" si="287">IF(COUNTBLANK($D885),"",IF(COUNTBLANK($AJ885),1,$AJ885))</f>
        <v/>
      </c>
      <c r="J885" s="1" t="str">
        <f t="shared" ref="J885:J948" si="288">IF(COUNTBLANK($AK885),"",$AK885)</f>
        <v/>
      </c>
      <c r="K885" s="1" t="str">
        <f t="shared" ref="K885:K948" si="289">IF(COUNTBLANK($AL885),"",$AL885)</f>
        <v/>
      </c>
      <c r="L885" s="1" t="str">
        <f ca="1">IF(COUNTBLANK($D885),"",IF(COUNTBLANK($AG885),OFFSET(ChannelSetup!$E$4,0,$D885-1),$AG885))</f>
        <v/>
      </c>
      <c r="M885" s="1" t="str">
        <f t="shared" ref="M885:M948" si="290">IF(COUNTBLANK($AH885),"",$AH885)</f>
        <v/>
      </c>
      <c r="O885" s="32">
        <f t="shared" si="277"/>
        <v>6</v>
      </c>
      <c r="P885" s="32">
        <f t="shared" si="277"/>
        <v>4</v>
      </c>
      <c r="Q885" s="32">
        <f t="shared" si="277"/>
        <v>2</v>
      </c>
      <c r="R885" s="32">
        <f t="shared" si="277"/>
        <v>2</v>
      </c>
      <c r="S885" s="32">
        <f t="shared" si="277"/>
        <v>2</v>
      </c>
      <c r="T885" s="32">
        <f t="shared" si="277"/>
        <v>2</v>
      </c>
      <c r="U885" s="32">
        <f t="shared" si="277"/>
        <v>2</v>
      </c>
      <c r="V885" s="32">
        <f t="shared" si="277"/>
        <v>4</v>
      </c>
      <c r="W885" s="32">
        <f t="shared" si="277"/>
        <v>2</v>
      </c>
      <c r="X885" s="32">
        <f t="shared" si="277"/>
        <v>2</v>
      </c>
      <c r="Y885" s="32">
        <f t="shared" si="277"/>
        <v>2</v>
      </c>
      <c r="Z885" s="32">
        <f t="shared" si="277"/>
        <v>2</v>
      </c>
      <c r="AB885" s="66"/>
      <c r="AC885" s="51"/>
      <c r="AD885" s="51"/>
      <c r="AE885" s="63"/>
      <c r="AF885" s="64"/>
      <c r="AG885" s="63"/>
      <c r="AH885" s="64"/>
      <c r="AI885" s="63"/>
      <c r="AJ885" s="64"/>
      <c r="AK885" s="62"/>
      <c r="AL885" s="62"/>
      <c r="AM885" s="51"/>
      <c r="AP885" s="39" t="str">
        <f t="shared" si="261"/>
        <v/>
      </c>
      <c r="AQ885" s="49" t="str">
        <f t="shared" si="268"/>
        <v/>
      </c>
      <c r="AR885" s="41">
        <f t="shared" ca="1" si="276"/>
        <v>256</v>
      </c>
      <c r="AS885" s="40">
        <f t="shared" ca="1" si="270"/>
        <v>1</v>
      </c>
      <c r="AT885" s="41">
        <f t="shared" ca="1" si="262"/>
        <v>0</v>
      </c>
      <c r="AU885" s="41">
        <f t="shared" ca="1" si="263"/>
        <v>0</v>
      </c>
      <c r="AV885" s="42">
        <f t="shared" ca="1" si="264"/>
        <v>1</v>
      </c>
      <c r="AW885" s="47" t="str">
        <f t="shared" si="265"/>
        <v/>
      </c>
      <c r="AX885" s="47" t="e">
        <f t="shared" si="266"/>
        <v>#VALUE!</v>
      </c>
      <c r="AY885" s="47">
        <f t="shared" si="278"/>
        <v>0</v>
      </c>
      <c r="AZ885" s="47">
        <f t="shared" si="279"/>
        <v>0</v>
      </c>
      <c r="BA885" s="47" t="e">
        <f t="shared" si="280"/>
        <v>#VALUE!</v>
      </c>
      <c r="BB885" s="47" t="e">
        <f t="shared" si="281"/>
        <v>#VALUE!</v>
      </c>
      <c r="BC885" s="47" t="e">
        <f t="shared" si="282"/>
        <v>#VALUE!</v>
      </c>
      <c r="BD885" s="47" t="e">
        <f>MATCH($AW885,NoteCommaRef!$B$4:$B$10,0)</f>
        <v>#N/A</v>
      </c>
      <c r="BE885" s="47">
        <f>MATCH($BG885,NoteCommaRef!$H$4:$H$1000,0)</f>
        <v>10</v>
      </c>
      <c r="BF885" s="47">
        <f>MATCH($BH885,NoteCommaRef!$H$4:$H$1000,0)</f>
        <v>10</v>
      </c>
      <c r="BG885" s="47">
        <f t="shared" si="271"/>
        <v>1</v>
      </c>
      <c r="BH885" s="47">
        <f t="shared" si="272"/>
        <v>1</v>
      </c>
      <c r="BI885" s="48">
        <f ca="1">IF(ISNA($BD885),1,OFFSET(NoteCommaRef!$E$3,$BD885,0))</f>
        <v>1</v>
      </c>
      <c r="BJ885" s="48">
        <f t="shared" si="273"/>
        <v>1</v>
      </c>
      <c r="BK885" s="48">
        <f t="shared" si="274"/>
        <v>1</v>
      </c>
      <c r="BL885" s="48">
        <f t="shared" si="275"/>
        <v>1</v>
      </c>
      <c r="BM885" s="48">
        <f ca="1">IF(ISNA($BE885),1,OFFSET(NoteCommaRef!$K$3,$BE885,0))</f>
        <v>1</v>
      </c>
      <c r="BN885" s="48">
        <f ca="1">IF(ISNA($BF885),1,OFFSET(NoteCommaRef!$K$3,$BF885,0))</f>
        <v>1</v>
      </c>
    </row>
    <row r="886" spans="3:66" x14ac:dyDescent="0.2">
      <c r="C886" s="1" t="str">
        <f t="shared" si="258"/>
        <v/>
      </c>
      <c r="D886" s="1" t="str">
        <f t="shared" si="259"/>
        <v/>
      </c>
      <c r="E886" s="1" t="str">
        <f t="shared" si="283"/>
        <v/>
      </c>
      <c r="F886" s="32" t="str">
        <f t="shared" si="284"/>
        <v/>
      </c>
      <c r="G886" s="1" t="str">
        <f t="shared" si="285"/>
        <v/>
      </c>
      <c r="H886" s="1" t="str">
        <f t="shared" si="286"/>
        <v/>
      </c>
      <c r="I886" s="1" t="str">
        <f t="shared" si="287"/>
        <v/>
      </c>
      <c r="J886" s="1" t="str">
        <f t="shared" si="288"/>
        <v/>
      </c>
      <c r="K886" s="1" t="str">
        <f t="shared" si="289"/>
        <v/>
      </c>
      <c r="L886" s="1" t="str">
        <f ca="1">IF(COUNTBLANK($D886),"",IF(COUNTBLANK($AG886),OFFSET(ChannelSetup!$E$4,0,$D886-1),$AG886))</f>
        <v/>
      </c>
      <c r="M886" s="1" t="str">
        <f t="shared" si="290"/>
        <v/>
      </c>
      <c r="O886" s="32">
        <f t="shared" si="277"/>
        <v>6</v>
      </c>
      <c r="P886" s="32">
        <f t="shared" si="277"/>
        <v>4</v>
      </c>
      <c r="Q886" s="32">
        <f t="shared" si="277"/>
        <v>2</v>
      </c>
      <c r="R886" s="32">
        <f t="shared" si="277"/>
        <v>2</v>
      </c>
      <c r="S886" s="32">
        <f t="shared" si="277"/>
        <v>2</v>
      </c>
      <c r="T886" s="32">
        <f t="shared" si="277"/>
        <v>2</v>
      </c>
      <c r="U886" s="32">
        <f t="shared" si="277"/>
        <v>2</v>
      </c>
      <c r="V886" s="32">
        <f t="shared" si="277"/>
        <v>4</v>
      </c>
      <c r="W886" s="32">
        <f t="shared" si="277"/>
        <v>2</v>
      </c>
      <c r="X886" s="32">
        <f t="shared" si="277"/>
        <v>2</v>
      </c>
      <c r="Y886" s="32">
        <f t="shared" si="277"/>
        <v>2</v>
      </c>
      <c r="Z886" s="32">
        <f t="shared" si="277"/>
        <v>2</v>
      </c>
      <c r="AB886" s="66"/>
      <c r="AC886" s="51"/>
      <c r="AD886" s="51"/>
      <c r="AE886" s="63"/>
      <c r="AF886" s="64"/>
      <c r="AG886" s="63"/>
      <c r="AH886" s="64"/>
      <c r="AI886" s="63"/>
      <c r="AJ886" s="64"/>
      <c r="AK886" s="62"/>
      <c r="AL886" s="62"/>
      <c r="AM886" s="51"/>
      <c r="AP886" s="39" t="str">
        <f t="shared" si="261"/>
        <v/>
      </c>
      <c r="AQ886" s="49" t="str">
        <f t="shared" si="268"/>
        <v/>
      </c>
      <c r="AR886" s="41">
        <f t="shared" ca="1" si="276"/>
        <v>256</v>
      </c>
      <c r="AS886" s="40">
        <f t="shared" ca="1" si="270"/>
        <v>1</v>
      </c>
      <c r="AT886" s="41">
        <f t="shared" ca="1" si="262"/>
        <v>0</v>
      </c>
      <c r="AU886" s="41">
        <f t="shared" ca="1" si="263"/>
        <v>0</v>
      </c>
      <c r="AV886" s="42">
        <f t="shared" ca="1" si="264"/>
        <v>1</v>
      </c>
      <c r="AW886" s="47" t="str">
        <f t="shared" si="265"/>
        <v/>
      </c>
      <c r="AX886" s="47" t="e">
        <f t="shared" si="266"/>
        <v>#VALUE!</v>
      </c>
      <c r="AY886" s="47">
        <f t="shared" si="278"/>
        <v>0</v>
      </c>
      <c r="AZ886" s="47">
        <f t="shared" si="279"/>
        <v>0</v>
      </c>
      <c r="BA886" s="47" t="e">
        <f t="shared" si="280"/>
        <v>#VALUE!</v>
      </c>
      <c r="BB886" s="47" t="e">
        <f t="shared" si="281"/>
        <v>#VALUE!</v>
      </c>
      <c r="BC886" s="47" t="e">
        <f t="shared" si="282"/>
        <v>#VALUE!</v>
      </c>
      <c r="BD886" s="47" t="e">
        <f>MATCH($AW886,NoteCommaRef!$B$4:$B$10,0)</f>
        <v>#N/A</v>
      </c>
      <c r="BE886" s="47">
        <f>MATCH($BG886,NoteCommaRef!$H$4:$H$1000,0)</f>
        <v>10</v>
      </c>
      <c r="BF886" s="47">
        <f>MATCH($BH886,NoteCommaRef!$H$4:$H$1000,0)</f>
        <v>10</v>
      </c>
      <c r="BG886" s="47">
        <f t="shared" si="271"/>
        <v>1</v>
      </c>
      <c r="BH886" s="47">
        <f t="shared" si="272"/>
        <v>1</v>
      </c>
      <c r="BI886" s="48">
        <f ca="1">IF(ISNA($BD886),1,OFFSET(NoteCommaRef!$E$3,$BD886,0))</f>
        <v>1</v>
      </c>
      <c r="BJ886" s="48">
        <f t="shared" si="273"/>
        <v>1</v>
      </c>
      <c r="BK886" s="48">
        <f t="shared" si="274"/>
        <v>1</v>
      </c>
      <c r="BL886" s="48">
        <f t="shared" si="275"/>
        <v>1</v>
      </c>
      <c r="BM886" s="48">
        <f ca="1">IF(ISNA($BE886),1,OFFSET(NoteCommaRef!$K$3,$BE886,0))</f>
        <v>1</v>
      </c>
      <c r="BN886" s="48">
        <f ca="1">IF(ISNA($BF886),1,OFFSET(NoteCommaRef!$K$3,$BF886,0))</f>
        <v>1</v>
      </c>
    </row>
    <row r="887" spans="3:66" x14ac:dyDescent="0.2">
      <c r="C887" s="1" t="str">
        <f t="shared" si="258"/>
        <v/>
      </c>
      <c r="D887" s="1" t="str">
        <f t="shared" si="259"/>
        <v/>
      </c>
      <c r="E887" s="1" t="str">
        <f t="shared" si="283"/>
        <v/>
      </c>
      <c r="F887" s="32" t="str">
        <f t="shared" si="284"/>
        <v/>
      </c>
      <c r="G887" s="1" t="str">
        <f t="shared" si="285"/>
        <v/>
      </c>
      <c r="H887" s="1" t="str">
        <f t="shared" si="286"/>
        <v/>
      </c>
      <c r="I887" s="1" t="str">
        <f t="shared" si="287"/>
        <v/>
      </c>
      <c r="J887" s="1" t="str">
        <f t="shared" si="288"/>
        <v/>
      </c>
      <c r="K887" s="1" t="str">
        <f t="shared" si="289"/>
        <v/>
      </c>
      <c r="L887" s="1" t="str">
        <f ca="1">IF(COUNTBLANK($D887),"",IF(COUNTBLANK($AG887),OFFSET(ChannelSetup!$E$4,0,$D887-1),$AG887))</f>
        <v/>
      </c>
      <c r="M887" s="1" t="str">
        <f t="shared" si="290"/>
        <v/>
      </c>
      <c r="O887" s="32">
        <f t="shared" si="277"/>
        <v>6</v>
      </c>
      <c r="P887" s="32">
        <f t="shared" si="277"/>
        <v>4</v>
      </c>
      <c r="Q887" s="32">
        <f t="shared" si="277"/>
        <v>2</v>
      </c>
      <c r="R887" s="32">
        <f t="shared" si="277"/>
        <v>2</v>
      </c>
      <c r="S887" s="32">
        <f t="shared" si="277"/>
        <v>2</v>
      </c>
      <c r="T887" s="32">
        <f t="shared" si="277"/>
        <v>2</v>
      </c>
      <c r="U887" s="32">
        <f t="shared" si="277"/>
        <v>2</v>
      </c>
      <c r="V887" s="32">
        <f t="shared" si="277"/>
        <v>4</v>
      </c>
      <c r="W887" s="32">
        <f t="shared" si="277"/>
        <v>2</v>
      </c>
      <c r="X887" s="32">
        <f t="shared" si="277"/>
        <v>2</v>
      </c>
      <c r="Y887" s="32">
        <f t="shared" si="277"/>
        <v>2</v>
      </c>
      <c r="Z887" s="32">
        <f t="shared" si="277"/>
        <v>2</v>
      </c>
      <c r="AB887" s="66"/>
      <c r="AC887" s="51"/>
      <c r="AD887" s="51"/>
      <c r="AE887" s="63"/>
      <c r="AF887" s="64"/>
      <c r="AG887" s="63"/>
      <c r="AH887" s="64"/>
      <c r="AI887" s="63"/>
      <c r="AJ887" s="64"/>
      <c r="AK887" s="62"/>
      <c r="AL887" s="62"/>
      <c r="AM887" s="51"/>
      <c r="AP887" s="39" t="str">
        <f t="shared" si="261"/>
        <v/>
      </c>
      <c r="AQ887" s="49" t="str">
        <f t="shared" si="268"/>
        <v/>
      </c>
      <c r="AR887" s="41">
        <f t="shared" ca="1" si="276"/>
        <v>256</v>
      </c>
      <c r="AS887" s="40">
        <f t="shared" ca="1" si="270"/>
        <v>1</v>
      </c>
      <c r="AT887" s="41">
        <f t="shared" ca="1" si="262"/>
        <v>0</v>
      </c>
      <c r="AU887" s="41">
        <f t="shared" ca="1" si="263"/>
        <v>0</v>
      </c>
      <c r="AV887" s="42">
        <f t="shared" ca="1" si="264"/>
        <v>1</v>
      </c>
      <c r="AW887" s="47" t="str">
        <f t="shared" si="265"/>
        <v/>
      </c>
      <c r="AX887" s="47" t="e">
        <f t="shared" si="266"/>
        <v>#VALUE!</v>
      </c>
      <c r="AY887" s="47">
        <f t="shared" si="278"/>
        <v>0</v>
      </c>
      <c r="AZ887" s="47">
        <f t="shared" si="279"/>
        <v>0</v>
      </c>
      <c r="BA887" s="47" t="e">
        <f t="shared" si="280"/>
        <v>#VALUE!</v>
      </c>
      <c r="BB887" s="47" t="e">
        <f t="shared" si="281"/>
        <v>#VALUE!</v>
      </c>
      <c r="BC887" s="47" t="e">
        <f t="shared" si="282"/>
        <v>#VALUE!</v>
      </c>
      <c r="BD887" s="47" t="e">
        <f>MATCH($AW887,NoteCommaRef!$B$4:$B$10,0)</f>
        <v>#N/A</v>
      </c>
      <c r="BE887" s="47">
        <f>MATCH($BG887,NoteCommaRef!$H$4:$H$1000,0)</f>
        <v>10</v>
      </c>
      <c r="BF887" s="47">
        <f>MATCH($BH887,NoteCommaRef!$H$4:$H$1000,0)</f>
        <v>10</v>
      </c>
      <c r="BG887" s="47">
        <f t="shared" si="271"/>
        <v>1</v>
      </c>
      <c r="BH887" s="47">
        <f t="shared" si="272"/>
        <v>1</v>
      </c>
      <c r="BI887" s="48">
        <f ca="1">IF(ISNA($BD887),1,OFFSET(NoteCommaRef!$E$3,$BD887,0))</f>
        <v>1</v>
      </c>
      <c r="BJ887" s="48">
        <f t="shared" si="273"/>
        <v>1</v>
      </c>
      <c r="BK887" s="48">
        <f t="shared" si="274"/>
        <v>1</v>
      </c>
      <c r="BL887" s="48">
        <f t="shared" si="275"/>
        <v>1</v>
      </c>
      <c r="BM887" s="48">
        <f ca="1">IF(ISNA($BE887),1,OFFSET(NoteCommaRef!$K$3,$BE887,0))</f>
        <v>1</v>
      </c>
      <c r="BN887" s="48">
        <f ca="1">IF(ISNA($BF887),1,OFFSET(NoteCommaRef!$K$3,$BF887,0))</f>
        <v>1</v>
      </c>
    </row>
    <row r="888" spans="3:66" x14ac:dyDescent="0.2">
      <c r="C888" s="1" t="str">
        <f t="shared" si="258"/>
        <v/>
      </c>
      <c r="D888" s="1" t="str">
        <f t="shared" si="259"/>
        <v/>
      </c>
      <c r="E888" s="1" t="str">
        <f t="shared" si="283"/>
        <v/>
      </c>
      <c r="F888" s="32" t="str">
        <f t="shared" si="284"/>
        <v/>
      </c>
      <c r="G888" s="1" t="str">
        <f t="shared" si="285"/>
        <v/>
      </c>
      <c r="H888" s="1" t="str">
        <f t="shared" si="286"/>
        <v/>
      </c>
      <c r="I888" s="1" t="str">
        <f t="shared" si="287"/>
        <v/>
      </c>
      <c r="J888" s="1" t="str">
        <f t="shared" si="288"/>
        <v/>
      </c>
      <c r="K888" s="1" t="str">
        <f t="shared" si="289"/>
        <v/>
      </c>
      <c r="L888" s="1" t="str">
        <f ca="1">IF(COUNTBLANK($D888),"",IF(COUNTBLANK($AG888),OFFSET(ChannelSetup!$E$4,0,$D888-1),$AG888))</f>
        <v/>
      </c>
      <c r="M888" s="1" t="str">
        <f t="shared" si="290"/>
        <v/>
      </c>
      <c r="O888" s="32">
        <f t="shared" si="277"/>
        <v>6</v>
      </c>
      <c r="P888" s="32">
        <f t="shared" si="277"/>
        <v>4</v>
      </c>
      <c r="Q888" s="32">
        <f t="shared" si="277"/>
        <v>2</v>
      </c>
      <c r="R888" s="32">
        <f t="shared" si="277"/>
        <v>2</v>
      </c>
      <c r="S888" s="32">
        <f t="shared" si="277"/>
        <v>2</v>
      </c>
      <c r="T888" s="32">
        <f t="shared" si="277"/>
        <v>2</v>
      </c>
      <c r="U888" s="32">
        <f t="shared" si="277"/>
        <v>2</v>
      </c>
      <c r="V888" s="32">
        <f t="shared" si="277"/>
        <v>4</v>
      </c>
      <c r="W888" s="32">
        <f t="shared" si="277"/>
        <v>2</v>
      </c>
      <c r="X888" s="32">
        <f t="shared" si="277"/>
        <v>2</v>
      </c>
      <c r="Y888" s="32">
        <f t="shared" si="277"/>
        <v>2</v>
      </c>
      <c r="Z888" s="32">
        <f t="shared" si="277"/>
        <v>2</v>
      </c>
      <c r="AB888" s="66"/>
      <c r="AC888" s="51"/>
      <c r="AD888" s="51"/>
      <c r="AE888" s="63"/>
      <c r="AF888" s="64"/>
      <c r="AG888" s="63"/>
      <c r="AH888" s="64"/>
      <c r="AI888" s="63"/>
      <c r="AJ888" s="64"/>
      <c r="AK888" s="62"/>
      <c r="AL888" s="62"/>
      <c r="AM888" s="51"/>
      <c r="AP888" s="39" t="str">
        <f t="shared" si="261"/>
        <v/>
      </c>
      <c r="AQ888" s="49" t="str">
        <f t="shared" si="268"/>
        <v/>
      </c>
      <c r="AR888" s="41">
        <f t="shared" ca="1" si="276"/>
        <v>256</v>
      </c>
      <c r="AS888" s="40">
        <f t="shared" ca="1" si="270"/>
        <v>1</v>
      </c>
      <c r="AT888" s="41">
        <f t="shared" ca="1" si="262"/>
        <v>0</v>
      </c>
      <c r="AU888" s="41">
        <f t="shared" ca="1" si="263"/>
        <v>0</v>
      </c>
      <c r="AV888" s="42">
        <f t="shared" ca="1" si="264"/>
        <v>1</v>
      </c>
      <c r="AW888" s="47" t="str">
        <f t="shared" si="265"/>
        <v/>
      </c>
      <c r="AX888" s="47" t="e">
        <f t="shared" si="266"/>
        <v>#VALUE!</v>
      </c>
      <c r="AY888" s="47">
        <f t="shared" si="278"/>
        <v>0</v>
      </c>
      <c r="AZ888" s="47">
        <f t="shared" si="279"/>
        <v>0</v>
      </c>
      <c r="BA888" s="47" t="e">
        <f t="shared" si="280"/>
        <v>#VALUE!</v>
      </c>
      <c r="BB888" s="47" t="e">
        <f t="shared" si="281"/>
        <v>#VALUE!</v>
      </c>
      <c r="BC888" s="47" t="e">
        <f t="shared" si="282"/>
        <v>#VALUE!</v>
      </c>
      <c r="BD888" s="47" t="e">
        <f>MATCH($AW888,NoteCommaRef!$B$4:$B$10,0)</f>
        <v>#N/A</v>
      </c>
      <c r="BE888" s="47">
        <f>MATCH($BG888,NoteCommaRef!$H$4:$H$1000,0)</f>
        <v>10</v>
      </c>
      <c r="BF888" s="47">
        <f>MATCH($BH888,NoteCommaRef!$H$4:$H$1000,0)</f>
        <v>10</v>
      </c>
      <c r="BG888" s="47">
        <f t="shared" si="271"/>
        <v>1</v>
      </c>
      <c r="BH888" s="47">
        <f t="shared" si="272"/>
        <v>1</v>
      </c>
      <c r="BI888" s="48">
        <f ca="1">IF(ISNA($BD888),1,OFFSET(NoteCommaRef!$E$3,$BD888,0))</f>
        <v>1</v>
      </c>
      <c r="BJ888" s="48">
        <f t="shared" si="273"/>
        <v>1</v>
      </c>
      <c r="BK888" s="48">
        <f t="shared" si="274"/>
        <v>1</v>
      </c>
      <c r="BL888" s="48">
        <f t="shared" si="275"/>
        <v>1</v>
      </c>
      <c r="BM888" s="48">
        <f ca="1">IF(ISNA($BE888),1,OFFSET(NoteCommaRef!$K$3,$BE888,0))</f>
        <v>1</v>
      </c>
      <c r="BN888" s="48">
        <f ca="1">IF(ISNA($BF888),1,OFFSET(NoteCommaRef!$K$3,$BF888,0))</f>
        <v>1</v>
      </c>
    </row>
    <row r="889" spans="3:66" x14ac:dyDescent="0.2">
      <c r="C889" s="1" t="str">
        <f t="shared" si="258"/>
        <v/>
      </c>
      <c r="D889" s="1" t="str">
        <f t="shared" si="259"/>
        <v/>
      </c>
      <c r="E889" s="1" t="str">
        <f t="shared" si="283"/>
        <v/>
      </c>
      <c r="F889" s="32" t="str">
        <f t="shared" si="284"/>
        <v/>
      </c>
      <c r="G889" s="1" t="str">
        <f t="shared" si="285"/>
        <v/>
      </c>
      <c r="H889" s="1" t="str">
        <f t="shared" si="286"/>
        <v/>
      </c>
      <c r="I889" s="1" t="str">
        <f t="shared" si="287"/>
        <v/>
      </c>
      <c r="J889" s="1" t="str">
        <f t="shared" si="288"/>
        <v/>
      </c>
      <c r="K889" s="1" t="str">
        <f t="shared" si="289"/>
        <v/>
      </c>
      <c r="L889" s="1" t="str">
        <f ca="1">IF(COUNTBLANK($D889),"",IF(COUNTBLANK($AG889),OFFSET(ChannelSetup!$E$4,0,$D889-1),$AG889))</f>
        <v/>
      </c>
      <c r="M889" s="1" t="str">
        <f t="shared" si="290"/>
        <v/>
      </c>
      <c r="O889" s="32">
        <f t="shared" si="277"/>
        <v>6</v>
      </c>
      <c r="P889" s="32">
        <f t="shared" si="277"/>
        <v>4</v>
      </c>
      <c r="Q889" s="32">
        <f t="shared" si="277"/>
        <v>2</v>
      </c>
      <c r="R889" s="32">
        <f t="shared" si="277"/>
        <v>2</v>
      </c>
      <c r="S889" s="32">
        <f t="shared" si="277"/>
        <v>2</v>
      </c>
      <c r="T889" s="32">
        <f t="shared" si="277"/>
        <v>2</v>
      </c>
      <c r="U889" s="32">
        <f t="shared" si="277"/>
        <v>2</v>
      </c>
      <c r="V889" s="32">
        <f t="shared" si="277"/>
        <v>4</v>
      </c>
      <c r="W889" s="32">
        <f t="shared" si="277"/>
        <v>2</v>
      </c>
      <c r="X889" s="32">
        <f t="shared" si="277"/>
        <v>2</v>
      </c>
      <c r="Y889" s="32">
        <f t="shared" si="277"/>
        <v>2</v>
      </c>
      <c r="Z889" s="32">
        <f t="shared" si="277"/>
        <v>2</v>
      </c>
      <c r="AB889" s="66"/>
      <c r="AC889" s="51"/>
      <c r="AD889" s="51"/>
      <c r="AE889" s="63"/>
      <c r="AF889" s="64"/>
      <c r="AG889" s="63"/>
      <c r="AH889" s="64"/>
      <c r="AI889" s="63"/>
      <c r="AJ889" s="64"/>
      <c r="AK889" s="62"/>
      <c r="AL889" s="62"/>
      <c r="AM889" s="51"/>
      <c r="AP889" s="39" t="str">
        <f t="shared" si="261"/>
        <v/>
      </c>
      <c r="AQ889" s="49" t="str">
        <f t="shared" si="268"/>
        <v/>
      </c>
      <c r="AR889" s="41">
        <f t="shared" ca="1" si="276"/>
        <v>256</v>
      </c>
      <c r="AS889" s="40">
        <f t="shared" ca="1" si="270"/>
        <v>1</v>
      </c>
      <c r="AT889" s="41">
        <f t="shared" ca="1" si="262"/>
        <v>0</v>
      </c>
      <c r="AU889" s="41">
        <f t="shared" ca="1" si="263"/>
        <v>0</v>
      </c>
      <c r="AV889" s="42">
        <f t="shared" ca="1" si="264"/>
        <v>1</v>
      </c>
      <c r="AW889" s="47" t="str">
        <f t="shared" si="265"/>
        <v/>
      </c>
      <c r="AX889" s="47" t="e">
        <f t="shared" si="266"/>
        <v>#VALUE!</v>
      </c>
      <c r="AY889" s="47">
        <f t="shared" si="278"/>
        <v>0</v>
      </c>
      <c r="AZ889" s="47">
        <f t="shared" si="279"/>
        <v>0</v>
      </c>
      <c r="BA889" s="47" t="e">
        <f t="shared" si="280"/>
        <v>#VALUE!</v>
      </c>
      <c r="BB889" s="47" t="e">
        <f t="shared" si="281"/>
        <v>#VALUE!</v>
      </c>
      <c r="BC889" s="47" t="e">
        <f t="shared" si="282"/>
        <v>#VALUE!</v>
      </c>
      <c r="BD889" s="47" t="e">
        <f>MATCH($AW889,NoteCommaRef!$B$4:$B$10,0)</f>
        <v>#N/A</v>
      </c>
      <c r="BE889" s="47">
        <f>MATCH($BG889,NoteCommaRef!$H$4:$H$1000,0)</f>
        <v>10</v>
      </c>
      <c r="BF889" s="47">
        <f>MATCH($BH889,NoteCommaRef!$H$4:$H$1000,0)</f>
        <v>10</v>
      </c>
      <c r="BG889" s="47">
        <f t="shared" si="271"/>
        <v>1</v>
      </c>
      <c r="BH889" s="47">
        <f t="shared" si="272"/>
        <v>1</v>
      </c>
      <c r="BI889" s="48">
        <f ca="1">IF(ISNA($BD889),1,OFFSET(NoteCommaRef!$E$3,$BD889,0))</f>
        <v>1</v>
      </c>
      <c r="BJ889" s="48">
        <f t="shared" si="273"/>
        <v>1</v>
      </c>
      <c r="BK889" s="48">
        <f t="shared" si="274"/>
        <v>1</v>
      </c>
      <c r="BL889" s="48">
        <f t="shared" si="275"/>
        <v>1</v>
      </c>
      <c r="BM889" s="48">
        <f ca="1">IF(ISNA($BE889),1,OFFSET(NoteCommaRef!$K$3,$BE889,0))</f>
        <v>1</v>
      </c>
      <c r="BN889" s="48">
        <f ca="1">IF(ISNA($BF889),1,OFFSET(NoteCommaRef!$K$3,$BF889,0))</f>
        <v>1</v>
      </c>
    </row>
    <row r="890" spans="3:66" x14ac:dyDescent="0.2">
      <c r="C890" s="1" t="str">
        <f t="shared" si="258"/>
        <v/>
      </c>
      <c r="D890" s="1" t="str">
        <f t="shared" si="259"/>
        <v/>
      </c>
      <c r="E890" s="1" t="str">
        <f t="shared" si="283"/>
        <v/>
      </c>
      <c r="F890" s="32" t="str">
        <f t="shared" si="284"/>
        <v/>
      </c>
      <c r="G890" s="1" t="str">
        <f t="shared" si="285"/>
        <v/>
      </c>
      <c r="H890" s="1" t="str">
        <f t="shared" si="286"/>
        <v/>
      </c>
      <c r="I890" s="1" t="str">
        <f t="shared" si="287"/>
        <v/>
      </c>
      <c r="J890" s="1" t="str">
        <f t="shared" si="288"/>
        <v/>
      </c>
      <c r="K890" s="1" t="str">
        <f t="shared" si="289"/>
        <v/>
      </c>
      <c r="L890" s="1" t="str">
        <f ca="1">IF(COUNTBLANK($D890),"",IF(COUNTBLANK($AG890),OFFSET(ChannelSetup!$E$4,0,$D890-1),$AG890))</f>
        <v/>
      </c>
      <c r="M890" s="1" t="str">
        <f t="shared" si="290"/>
        <v/>
      </c>
      <c r="O890" s="32">
        <f t="shared" si="277"/>
        <v>6</v>
      </c>
      <c r="P890" s="32">
        <f t="shared" si="277"/>
        <v>4</v>
      </c>
      <c r="Q890" s="32">
        <f t="shared" si="277"/>
        <v>2</v>
      </c>
      <c r="R890" s="32">
        <f t="shared" si="277"/>
        <v>2</v>
      </c>
      <c r="S890" s="32">
        <f t="shared" si="277"/>
        <v>2</v>
      </c>
      <c r="T890" s="32">
        <f t="shared" si="277"/>
        <v>2</v>
      </c>
      <c r="U890" s="32">
        <f t="shared" si="277"/>
        <v>2</v>
      </c>
      <c r="V890" s="32">
        <f t="shared" si="277"/>
        <v>4</v>
      </c>
      <c r="W890" s="32">
        <f t="shared" si="277"/>
        <v>2</v>
      </c>
      <c r="X890" s="32">
        <f t="shared" si="277"/>
        <v>2</v>
      </c>
      <c r="Y890" s="32">
        <f t="shared" si="277"/>
        <v>2</v>
      </c>
      <c r="Z890" s="32">
        <f t="shared" si="277"/>
        <v>2</v>
      </c>
      <c r="AB890" s="66"/>
      <c r="AC890" s="51"/>
      <c r="AD890" s="51"/>
      <c r="AE890" s="63"/>
      <c r="AF890" s="64"/>
      <c r="AG890" s="63"/>
      <c r="AH890" s="64"/>
      <c r="AI890" s="63"/>
      <c r="AJ890" s="64"/>
      <c r="AK890" s="62"/>
      <c r="AL890" s="62"/>
      <c r="AM890" s="51"/>
      <c r="AP890" s="39" t="str">
        <f t="shared" si="261"/>
        <v/>
      </c>
      <c r="AQ890" s="49" t="str">
        <f t="shared" si="268"/>
        <v/>
      </c>
      <c r="AR890" s="41">
        <f t="shared" ca="1" si="276"/>
        <v>256</v>
      </c>
      <c r="AS890" s="40">
        <f t="shared" ca="1" si="270"/>
        <v>1</v>
      </c>
      <c r="AT890" s="41">
        <f t="shared" ca="1" si="262"/>
        <v>0</v>
      </c>
      <c r="AU890" s="41">
        <f t="shared" ca="1" si="263"/>
        <v>0</v>
      </c>
      <c r="AV890" s="42">
        <f t="shared" ca="1" si="264"/>
        <v>1</v>
      </c>
      <c r="AW890" s="47" t="str">
        <f t="shared" si="265"/>
        <v/>
      </c>
      <c r="AX890" s="47" t="e">
        <f t="shared" si="266"/>
        <v>#VALUE!</v>
      </c>
      <c r="AY890" s="47">
        <f t="shared" si="278"/>
        <v>0</v>
      </c>
      <c r="AZ890" s="47">
        <f t="shared" si="279"/>
        <v>0</v>
      </c>
      <c r="BA890" s="47" t="e">
        <f t="shared" si="280"/>
        <v>#VALUE!</v>
      </c>
      <c r="BB890" s="47" t="e">
        <f t="shared" si="281"/>
        <v>#VALUE!</v>
      </c>
      <c r="BC890" s="47" t="e">
        <f t="shared" si="282"/>
        <v>#VALUE!</v>
      </c>
      <c r="BD890" s="47" t="e">
        <f>MATCH($AW890,NoteCommaRef!$B$4:$B$10,0)</f>
        <v>#N/A</v>
      </c>
      <c r="BE890" s="47">
        <f>MATCH($BG890,NoteCommaRef!$H$4:$H$1000,0)</f>
        <v>10</v>
      </c>
      <c r="BF890" s="47">
        <f>MATCH($BH890,NoteCommaRef!$H$4:$H$1000,0)</f>
        <v>10</v>
      </c>
      <c r="BG890" s="47">
        <f t="shared" si="271"/>
        <v>1</v>
      </c>
      <c r="BH890" s="47">
        <f t="shared" si="272"/>
        <v>1</v>
      </c>
      <c r="BI890" s="48">
        <f ca="1">IF(ISNA($BD890),1,OFFSET(NoteCommaRef!$E$3,$BD890,0))</f>
        <v>1</v>
      </c>
      <c r="BJ890" s="48">
        <f t="shared" si="273"/>
        <v>1</v>
      </c>
      <c r="BK890" s="48">
        <f t="shared" si="274"/>
        <v>1</v>
      </c>
      <c r="BL890" s="48">
        <f t="shared" si="275"/>
        <v>1</v>
      </c>
      <c r="BM890" s="48">
        <f ca="1">IF(ISNA($BE890),1,OFFSET(NoteCommaRef!$K$3,$BE890,0))</f>
        <v>1</v>
      </c>
      <c r="BN890" s="48">
        <f ca="1">IF(ISNA($BF890),1,OFFSET(NoteCommaRef!$K$3,$BF890,0))</f>
        <v>1</v>
      </c>
    </row>
    <row r="891" spans="3:66" x14ac:dyDescent="0.2">
      <c r="C891" s="1" t="str">
        <f t="shared" si="258"/>
        <v/>
      </c>
      <c r="D891" s="1" t="str">
        <f t="shared" si="259"/>
        <v/>
      </c>
      <c r="E891" s="1" t="str">
        <f t="shared" si="283"/>
        <v/>
      </c>
      <c r="F891" s="32" t="str">
        <f t="shared" si="284"/>
        <v/>
      </c>
      <c r="G891" s="1" t="str">
        <f t="shared" si="285"/>
        <v/>
      </c>
      <c r="H891" s="1" t="str">
        <f t="shared" si="286"/>
        <v/>
      </c>
      <c r="I891" s="1" t="str">
        <f t="shared" si="287"/>
        <v/>
      </c>
      <c r="J891" s="1" t="str">
        <f t="shared" si="288"/>
        <v/>
      </c>
      <c r="K891" s="1" t="str">
        <f t="shared" si="289"/>
        <v/>
      </c>
      <c r="L891" s="1" t="str">
        <f ca="1">IF(COUNTBLANK($D891),"",IF(COUNTBLANK($AG891),OFFSET(ChannelSetup!$E$4,0,$D891-1),$AG891))</f>
        <v/>
      </c>
      <c r="M891" s="1" t="str">
        <f t="shared" si="290"/>
        <v/>
      </c>
      <c r="O891" s="32">
        <f t="shared" si="277"/>
        <v>6</v>
      </c>
      <c r="P891" s="32">
        <f t="shared" si="277"/>
        <v>4</v>
      </c>
      <c r="Q891" s="32">
        <f t="shared" si="277"/>
        <v>2</v>
      </c>
      <c r="R891" s="32">
        <f t="shared" si="277"/>
        <v>2</v>
      </c>
      <c r="S891" s="32">
        <f t="shared" si="277"/>
        <v>2</v>
      </c>
      <c r="T891" s="32">
        <f t="shared" si="277"/>
        <v>2</v>
      </c>
      <c r="U891" s="32">
        <f t="shared" si="277"/>
        <v>2</v>
      </c>
      <c r="V891" s="32">
        <f t="shared" si="277"/>
        <v>4</v>
      </c>
      <c r="W891" s="32">
        <f t="shared" si="277"/>
        <v>2</v>
      </c>
      <c r="X891" s="32">
        <f t="shared" si="277"/>
        <v>2</v>
      </c>
      <c r="Y891" s="32">
        <f t="shared" si="277"/>
        <v>2</v>
      </c>
      <c r="Z891" s="32">
        <f t="shared" si="277"/>
        <v>2</v>
      </c>
      <c r="AB891" s="66"/>
      <c r="AC891" s="51"/>
      <c r="AD891" s="51"/>
      <c r="AE891" s="63"/>
      <c r="AF891" s="64"/>
      <c r="AG891" s="63"/>
      <c r="AH891" s="64"/>
      <c r="AI891" s="63"/>
      <c r="AJ891" s="64"/>
      <c r="AK891" s="62"/>
      <c r="AL891" s="62"/>
      <c r="AM891" s="51"/>
      <c r="AP891" s="39" t="str">
        <f t="shared" si="261"/>
        <v/>
      </c>
      <c r="AQ891" s="49" t="str">
        <f t="shared" si="268"/>
        <v/>
      </c>
      <c r="AR891" s="41">
        <f t="shared" ca="1" si="276"/>
        <v>256</v>
      </c>
      <c r="AS891" s="40">
        <f t="shared" ca="1" si="270"/>
        <v>1</v>
      </c>
      <c r="AT891" s="41">
        <f t="shared" ca="1" si="262"/>
        <v>0</v>
      </c>
      <c r="AU891" s="41">
        <f t="shared" ca="1" si="263"/>
        <v>0</v>
      </c>
      <c r="AV891" s="42">
        <f t="shared" ca="1" si="264"/>
        <v>1</v>
      </c>
      <c r="AW891" s="47" t="str">
        <f t="shared" si="265"/>
        <v/>
      </c>
      <c r="AX891" s="47" t="e">
        <f t="shared" si="266"/>
        <v>#VALUE!</v>
      </c>
      <c r="AY891" s="47">
        <f t="shared" si="278"/>
        <v>0</v>
      </c>
      <c r="AZ891" s="47">
        <f t="shared" si="279"/>
        <v>0</v>
      </c>
      <c r="BA891" s="47" t="e">
        <f t="shared" si="280"/>
        <v>#VALUE!</v>
      </c>
      <c r="BB891" s="47" t="e">
        <f t="shared" si="281"/>
        <v>#VALUE!</v>
      </c>
      <c r="BC891" s="47" t="e">
        <f t="shared" si="282"/>
        <v>#VALUE!</v>
      </c>
      <c r="BD891" s="47" t="e">
        <f>MATCH($AW891,NoteCommaRef!$B$4:$B$10,0)</f>
        <v>#N/A</v>
      </c>
      <c r="BE891" s="47">
        <f>MATCH($BG891,NoteCommaRef!$H$4:$H$1000,0)</f>
        <v>10</v>
      </c>
      <c r="BF891" s="47">
        <f>MATCH($BH891,NoteCommaRef!$H$4:$H$1000,0)</f>
        <v>10</v>
      </c>
      <c r="BG891" s="47">
        <f t="shared" si="271"/>
        <v>1</v>
      </c>
      <c r="BH891" s="47">
        <f t="shared" si="272"/>
        <v>1</v>
      </c>
      <c r="BI891" s="48">
        <f ca="1">IF(ISNA($BD891),1,OFFSET(NoteCommaRef!$E$3,$BD891,0))</f>
        <v>1</v>
      </c>
      <c r="BJ891" s="48">
        <f t="shared" si="273"/>
        <v>1</v>
      </c>
      <c r="BK891" s="48">
        <f t="shared" si="274"/>
        <v>1</v>
      </c>
      <c r="BL891" s="48">
        <f t="shared" si="275"/>
        <v>1</v>
      </c>
      <c r="BM891" s="48">
        <f ca="1">IF(ISNA($BE891),1,OFFSET(NoteCommaRef!$K$3,$BE891,0))</f>
        <v>1</v>
      </c>
      <c r="BN891" s="48">
        <f ca="1">IF(ISNA($BF891),1,OFFSET(NoteCommaRef!$K$3,$BF891,0))</f>
        <v>1</v>
      </c>
    </row>
    <row r="892" spans="3:66" x14ac:dyDescent="0.2">
      <c r="C892" s="1" t="str">
        <f t="shared" si="258"/>
        <v/>
      </c>
      <c r="D892" s="1" t="str">
        <f t="shared" si="259"/>
        <v/>
      </c>
      <c r="E892" s="1" t="str">
        <f t="shared" si="283"/>
        <v/>
      </c>
      <c r="F892" s="32" t="str">
        <f t="shared" si="284"/>
        <v/>
      </c>
      <c r="G892" s="1" t="str">
        <f t="shared" si="285"/>
        <v/>
      </c>
      <c r="H892" s="1" t="str">
        <f t="shared" si="286"/>
        <v/>
      </c>
      <c r="I892" s="1" t="str">
        <f t="shared" si="287"/>
        <v/>
      </c>
      <c r="J892" s="1" t="str">
        <f t="shared" si="288"/>
        <v/>
      </c>
      <c r="K892" s="1" t="str">
        <f t="shared" si="289"/>
        <v/>
      </c>
      <c r="L892" s="1" t="str">
        <f ca="1">IF(COUNTBLANK($D892),"",IF(COUNTBLANK($AG892),OFFSET(ChannelSetup!$E$4,0,$D892-1),$AG892))</f>
        <v/>
      </c>
      <c r="M892" s="1" t="str">
        <f t="shared" si="290"/>
        <v/>
      </c>
      <c r="O892" s="32">
        <f t="shared" si="277"/>
        <v>6</v>
      </c>
      <c r="P892" s="32">
        <f t="shared" si="277"/>
        <v>4</v>
      </c>
      <c r="Q892" s="32">
        <f t="shared" si="277"/>
        <v>2</v>
      </c>
      <c r="R892" s="32">
        <f t="shared" si="277"/>
        <v>2</v>
      </c>
      <c r="S892" s="32">
        <f t="shared" si="277"/>
        <v>2</v>
      </c>
      <c r="T892" s="32">
        <f t="shared" si="277"/>
        <v>2</v>
      </c>
      <c r="U892" s="32">
        <f t="shared" si="277"/>
        <v>2</v>
      </c>
      <c r="V892" s="32">
        <f t="shared" si="277"/>
        <v>4</v>
      </c>
      <c r="W892" s="32">
        <f t="shared" si="277"/>
        <v>2</v>
      </c>
      <c r="X892" s="32">
        <f t="shared" si="277"/>
        <v>2</v>
      </c>
      <c r="Y892" s="32">
        <f t="shared" si="277"/>
        <v>2</v>
      </c>
      <c r="Z892" s="32">
        <f t="shared" si="277"/>
        <v>2</v>
      </c>
      <c r="AB892" s="66"/>
      <c r="AC892" s="51"/>
      <c r="AD892" s="51"/>
      <c r="AE892" s="63"/>
      <c r="AF892" s="64"/>
      <c r="AG892" s="63"/>
      <c r="AH892" s="64"/>
      <c r="AI892" s="63"/>
      <c r="AJ892" s="64"/>
      <c r="AK892" s="62"/>
      <c r="AL892" s="62"/>
      <c r="AM892" s="51"/>
      <c r="AP892" s="39" t="str">
        <f t="shared" si="261"/>
        <v/>
      </c>
      <c r="AQ892" s="49" t="str">
        <f t="shared" si="268"/>
        <v/>
      </c>
      <c r="AR892" s="41">
        <f t="shared" ca="1" si="276"/>
        <v>256</v>
      </c>
      <c r="AS892" s="40">
        <f t="shared" ca="1" si="270"/>
        <v>1</v>
      </c>
      <c r="AT892" s="41">
        <f t="shared" ca="1" si="262"/>
        <v>0</v>
      </c>
      <c r="AU892" s="41">
        <f t="shared" ca="1" si="263"/>
        <v>0</v>
      </c>
      <c r="AV892" s="42">
        <f t="shared" ca="1" si="264"/>
        <v>1</v>
      </c>
      <c r="AW892" s="47" t="str">
        <f t="shared" si="265"/>
        <v/>
      </c>
      <c r="AX892" s="47" t="e">
        <f t="shared" si="266"/>
        <v>#VALUE!</v>
      </c>
      <c r="AY892" s="47">
        <f t="shared" si="278"/>
        <v>0</v>
      </c>
      <c r="AZ892" s="47">
        <f t="shared" si="279"/>
        <v>0</v>
      </c>
      <c r="BA892" s="47" t="e">
        <f t="shared" si="280"/>
        <v>#VALUE!</v>
      </c>
      <c r="BB892" s="47" t="e">
        <f t="shared" si="281"/>
        <v>#VALUE!</v>
      </c>
      <c r="BC892" s="47" t="e">
        <f t="shared" si="282"/>
        <v>#VALUE!</v>
      </c>
      <c r="BD892" s="47" t="e">
        <f>MATCH($AW892,NoteCommaRef!$B$4:$B$10,0)</f>
        <v>#N/A</v>
      </c>
      <c r="BE892" s="47">
        <f>MATCH($BG892,NoteCommaRef!$H$4:$H$1000,0)</f>
        <v>10</v>
      </c>
      <c r="BF892" s="47">
        <f>MATCH($BH892,NoteCommaRef!$H$4:$H$1000,0)</f>
        <v>10</v>
      </c>
      <c r="BG892" s="47">
        <f t="shared" si="271"/>
        <v>1</v>
      </c>
      <c r="BH892" s="47">
        <f t="shared" si="272"/>
        <v>1</v>
      </c>
      <c r="BI892" s="48">
        <f ca="1">IF(ISNA($BD892),1,OFFSET(NoteCommaRef!$E$3,$BD892,0))</f>
        <v>1</v>
      </c>
      <c r="BJ892" s="48">
        <f t="shared" si="273"/>
        <v>1</v>
      </c>
      <c r="BK892" s="48">
        <f t="shared" si="274"/>
        <v>1</v>
      </c>
      <c r="BL892" s="48">
        <f t="shared" si="275"/>
        <v>1</v>
      </c>
      <c r="BM892" s="48">
        <f ca="1">IF(ISNA($BE892),1,OFFSET(NoteCommaRef!$K$3,$BE892,0))</f>
        <v>1</v>
      </c>
      <c r="BN892" s="48">
        <f ca="1">IF(ISNA($BF892),1,OFFSET(NoteCommaRef!$K$3,$BF892,0))</f>
        <v>1</v>
      </c>
    </row>
    <row r="893" spans="3:66" x14ac:dyDescent="0.2">
      <c r="C893" s="1" t="str">
        <f t="shared" si="258"/>
        <v/>
      </c>
      <c r="D893" s="1" t="str">
        <f t="shared" si="259"/>
        <v/>
      </c>
      <c r="E893" s="1" t="str">
        <f t="shared" si="283"/>
        <v/>
      </c>
      <c r="F893" s="32" t="str">
        <f t="shared" si="284"/>
        <v/>
      </c>
      <c r="G893" s="1" t="str">
        <f t="shared" si="285"/>
        <v/>
      </c>
      <c r="H893" s="1" t="str">
        <f t="shared" si="286"/>
        <v/>
      </c>
      <c r="I893" s="1" t="str">
        <f t="shared" si="287"/>
        <v/>
      </c>
      <c r="J893" s="1" t="str">
        <f t="shared" si="288"/>
        <v/>
      </c>
      <c r="K893" s="1" t="str">
        <f t="shared" si="289"/>
        <v/>
      </c>
      <c r="L893" s="1" t="str">
        <f ca="1">IF(COUNTBLANK($D893),"",IF(COUNTBLANK($AG893),OFFSET(ChannelSetup!$E$4,0,$D893-1),$AG893))</f>
        <v/>
      </c>
      <c r="M893" s="1" t="str">
        <f t="shared" si="290"/>
        <v/>
      </c>
      <c r="O893" s="32">
        <f t="shared" si="277"/>
        <v>6</v>
      </c>
      <c r="P893" s="32">
        <f t="shared" si="277"/>
        <v>4</v>
      </c>
      <c r="Q893" s="32">
        <f t="shared" si="277"/>
        <v>2</v>
      </c>
      <c r="R893" s="32">
        <f t="shared" si="277"/>
        <v>2</v>
      </c>
      <c r="S893" s="32">
        <f t="shared" si="277"/>
        <v>2</v>
      </c>
      <c r="T893" s="32">
        <f t="shared" si="277"/>
        <v>2</v>
      </c>
      <c r="U893" s="32">
        <f t="shared" si="277"/>
        <v>2</v>
      </c>
      <c r="V893" s="32">
        <f t="shared" si="277"/>
        <v>4</v>
      </c>
      <c r="W893" s="32">
        <f t="shared" si="277"/>
        <v>2</v>
      </c>
      <c r="X893" s="32">
        <f t="shared" si="277"/>
        <v>2</v>
      </c>
      <c r="Y893" s="32">
        <f t="shared" si="277"/>
        <v>2</v>
      </c>
      <c r="Z893" s="32">
        <f t="shared" si="277"/>
        <v>2</v>
      </c>
      <c r="AB893" s="66"/>
      <c r="AC893" s="51"/>
      <c r="AD893" s="51"/>
      <c r="AE893" s="63"/>
      <c r="AF893" s="64"/>
      <c r="AG893" s="63"/>
      <c r="AH893" s="64"/>
      <c r="AI893" s="63"/>
      <c r="AJ893" s="64"/>
      <c r="AK893" s="62"/>
      <c r="AL893" s="62"/>
      <c r="AM893" s="51"/>
      <c r="AP893" s="39" t="str">
        <f t="shared" si="261"/>
        <v/>
      </c>
      <c r="AQ893" s="49" t="str">
        <f t="shared" si="268"/>
        <v/>
      </c>
      <c r="AR893" s="41">
        <f t="shared" ca="1" si="276"/>
        <v>256</v>
      </c>
      <c r="AS893" s="40">
        <f t="shared" ca="1" si="270"/>
        <v>1</v>
      </c>
      <c r="AT893" s="41">
        <f t="shared" ca="1" si="262"/>
        <v>0</v>
      </c>
      <c r="AU893" s="41">
        <f t="shared" ca="1" si="263"/>
        <v>0</v>
      </c>
      <c r="AV893" s="42">
        <f t="shared" ca="1" si="264"/>
        <v>1</v>
      </c>
      <c r="AW893" s="47" t="str">
        <f t="shared" si="265"/>
        <v/>
      </c>
      <c r="AX893" s="47" t="e">
        <f t="shared" si="266"/>
        <v>#VALUE!</v>
      </c>
      <c r="AY893" s="47">
        <f t="shared" si="278"/>
        <v>0</v>
      </c>
      <c r="AZ893" s="47">
        <f t="shared" si="279"/>
        <v>0</v>
      </c>
      <c r="BA893" s="47" t="e">
        <f t="shared" si="280"/>
        <v>#VALUE!</v>
      </c>
      <c r="BB893" s="47" t="e">
        <f t="shared" si="281"/>
        <v>#VALUE!</v>
      </c>
      <c r="BC893" s="47" t="e">
        <f t="shared" si="282"/>
        <v>#VALUE!</v>
      </c>
      <c r="BD893" s="47" t="e">
        <f>MATCH($AW893,NoteCommaRef!$B$4:$B$10,0)</f>
        <v>#N/A</v>
      </c>
      <c r="BE893" s="47">
        <f>MATCH($BG893,NoteCommaRef!$H$4:$H$1000,0)</f>
        <v>10</v>
      </c>
      <c r="BF893" s="47">
        <f>MATCH($BH893,NoteCommaRef!$H$4:$H$1000,0)</f>
        <v>10</v>
      </c>
      <c r="BG893" s="47">
        <f t="shared" si="271"/>
        <v>1</v>
      </c>
      <c r="BH893" s="47">
        <f t="shared" si="272"/>
        <v>1</v>
      </c>
      <c r="BI893" s="48">
        <f ca="1">IF(ISNA($BD893),1,OFFSET(NoteCommaRef!$E$3,$BD893,0))</f>
        <v>1</v>
      </c>
      <c r="BJ893" s="48">
        <f t="shared" si="273"/>
        <v>1</v>
      </c>
      <c r="BK893" s="48">
        <f t="shared" si="274"/>
        <v>1</v>
      </c>
      <c r="BL893" s="48">
        <f t="shared" si="275"/>
        <v>1</v>
      </c>
      <c r="BM893" s="48">
        <f ca="1">IF(ISNA($BE893),1,OFFSET(NoteCommaRef!$K$3,$BE893,0))</f>
        <v>1</v>
      </c>
      <c r="BN893" s="48">
        <f ca="1">IF(ISNA($BF893),1,OFFSET(NoteCommaRef!$K$3,$BF893,0))</f>
        <v>1</v>
      </c>
    </row>
    <row r="894" spans="3:66" x14ac:dyDescent="0.2">
      <c r="C894" s="1" t="str">
        <f t="shared" si="258"/>
        <v/>
      </c>
      <c r="D894" s="1" t="str">
        <f t="shared" si="259"/>
        <v/>
      </c>
      <c r="E894" s="1" t="str">
        <f t="shared" si="283"/>
        <v/>
      </c>
      <c r="F894" s="32" t="str">
        <f t="shared" si="284"/>
        <v/>
      </c>
      <c r="G894" s="1" t="str">
        <f t="shared" si="285"/>
        <v/>
      </c>
      <c r="H894" s="1" t="str">
        <f t="shared" si="286"/>
        <v/>
      </c>
      <c r="I894" s="1" t="str">
        <f t="shared" si="287"/>
        <v/>
      </c>
      <c r="J894" s="1" t="str">
        <f t="shared" si="288"/>
        <v/>
      </c>
      <c r="K894" s="1" t="str">
        <f t="shared" si="289"/>
        <v/>
      </c>
      <c r="L894" s="1" t="str">
        <f ca="1">IF(COUNTBLANK($D894),"",IF(COUNTBLANK($AG894),OFFSET(ChannelSetup!$E$4,0,$D894-1),$AG894))</f>
        <v/>
      </c>
      <c r="M894" s="1" t="str">
        <f t="shared" si="290"/>
        <v/>
      </c>
      <c r="O894" s="32">
        <f t="shared" si="277"/>
        <v>6</v>
      </c>
      <c r="P894" s="32">
        <f t="shared" si="277"/>
        <v>4</v>
      </c>
      <c r="Q894" s="32">
        <f t="shared" si="277"/>
        <v>2</v>
      </c>
      <c r="R894" s="32">
        <f t="shared" si="277"/>
        <v>2</v>
      </c>
      <c r="S894" s="32">
        <f t="shared" si="277"/>
        <v>2</v>
      </c>
      <c r="T894" s="32">
        <f t="shared" si="277"/>
        <v>2</v>
      </c>
      <c r="U894" s="32">
        <f t="shared" si="277"/>
        <v>2</v>
      </c>
      <c r="V894" s="32">
        <f t="shared" si="277"/>
        <v>4</v>
      </c>
      <c r="W894" s="32">
        <f t="shared" si="277"/>
        <v>2</v>
      </c>
      <c r="X894" s="32">
        <f t="shared" si="277"/>
        <v>2</v>
      </c>
      <c r="Y894" s="32">
        <f t="shared" si="277"/>
        <v>2</v>
      </c>
      <c r="Z894" s="32">
        <f t="shared" si="277"/>
        <v>2</v>
      </c>
      <c r="AB894" s="66"/>
      <c r="AC894" s="51"/>
      <c r="AD894" s="51"/>
      <c r="AE894" s="63"/>
      <c r="AF894" s="64"/>
      <c r="AG894" s="63"/>
      <c r="AH894" s="64"/>
      <c r="AI894" s="63"/>
      <c r="AJ894" s="64"/>
      <c r="AK894" s="62"/>
      <c r="AL894" s="62"/>
      <c r="AM894" s="51"/>
      <c r="AP894" s="39" t="str">
        <f t="shared" si="261"/>
        <v/>
      </c>
      <c r="AQ894" s="49" t="str">
        <f t="shared" si="268"/>
        <v/>
      </c>
      <c r="AR894" s="41">
        <f t="shared" ca="1" si="276"/>
        <v>256</v>
      </c>
      <c r="AS894" s="40">
        <f t="shared" ca="1" si="270"/>
        <v>1</v>
      </c>
      <c r="AT894" s="41">
        <f t="shared" ca="1" si="262"/>
        <v>0</v>
      </c>
      <c r="AU894" s="41">
        <f t="shared" ca="1" si="263"/>
        <v>0</v>
      </c>
      <c r="AV894" s="42">
        <f t="shared" ca="1" si="264"/>
        <v>1</v>
      </c>
      <c r="AW894" s="47" t="str">
        <f t="shared" si="265"/>
        <v/>
      </c>
      <c r="AX894" s="47" t="e">
        <f t="shared" si="266"/>
        <v>#VALUE!</v>
      </c>
      <c r="AY894" s="47">
        <f t="shared" si="278"/>
        <v>0</v>
      </c>
      <c r="AZ894" s="47">
        <f t="shared" si="279"/>
        <v>0</v>
      </c>
      <c r="BA894" s="47" t="e">
        <f t="shared" si="280"/>
        <v>#VALUE!</v>
      </c>
      <c r="BB894" s="47" t="e">
        <f t="shared" si="281"/>
        <v>#VALUE!</v>
      </c>
      <c r="BC894" s="47" t="e">
        <f t="shared" si="282"/>
        <v>#VALUE!</v>
      </c>
      <c r="BD894" s="47" t="e">
        <f>MATCH($AW894,NoteCommaRef!$B$4:$B$10,0)</f>
        <v>#N/A</v>
      </c>
      <c r="BE894" s="47">
        <f>MATCH($BG894,NoteCommaRef!$H$4:$H$1000,0)</f>
        <v>10</v>
      </c>
      <c r="BF894" s="47">
        <f>MATCH($BH894,NoteCommaRef!$H$4:$H$1000,0)</f>
        <v>10</v>
      </c>
      <c r="BG894" s="47">
        <f t="shared" si="271"/>
        <v>1</v>
      </c>
      <c r="BH894" s="47">
        <f t="shared" si="272"/>
        <v>1</v>
      </c>
      <c r="BI894" s="48">
        <f ca="1">IF(ISNA($BD894),1,OFFSET(NoteCommaRef!$E$3,$BD894,0))</f>
        <v>1</v>
      </c>
      <c r="BJ894" s="48">
        <f t="shared" si="273"/>
        <v>1</v>
      </c>
      <c r="BK894" s="48">
        <f t="shared" si="274"/>
        <v>1</v>
      </c>
      <c r="BL894" s="48">
        <f t="shared" si="275"/>
        <v>1</v>
      </c>
      <c r="BM894" s="48">
        <f ca="1">IF(ISNA($BE894),1,OFFSET(NoteCommaRef!$K$3,$BE894,0))</f>
        <v>1</v>
      </c>
      <c r="BN894" s="48">
        <f ca="1">IF(ISNA($BF894),1,OFFSET(NoteCommaRef!$K$3,$BF894,0))</f>
        <v>1</v>
      </c>
    </row>
    <row r="895" spans="3:66" x14ac:dyDescent="0.2">
      <c r="C895" s="1" t="str">
        <f t="shared" ref="C895:C958" si="291">IF(COUNTBLANK($AM895),"",$AM895)</f>
        <v/>
      </c>
      <c r="D895" s="1" t="str">
        <f t="shared" ref="D895:D958" si="292">IF(COUNTBLANK($AC895),"",$AC895)</f>
        <v/>
      </c>
      <c r="E895" s="1" t="str">
        <f t="shared" si="283"/>
        <v/>
      </c>
      <c r="F895" s="32" t="str">
        <f t="shared" si="284"/>
        <v/>
      </c>
      <c r="G895" s="1" t="str">
        <f t="shared" si="285"/>
        <v/>
      </c>
      <c r="H895" s="1" t="str">
        <f t="shared" si="286"/>
        <v/>
      </c>
      <c r="I895" s="1" t="str">
        <f t="shared" si="287"/>
        <v/>
      </c>
      <c r="J895" s="1" t="str">
        <f t="shared" si="288"/>
        <v/>
      </c>
      <c r="K895" s="1" t="str">
        <f t="shared" si="289"/>
        <v/>
      </c>
      <c r="L895" s="1" t="str">
        <f ca="1">IF(COUNTBLANK($D895),"",IF(COUNTBLANK($AG895),OFFSET(ChannelSetup!$E$4,0,$D895-1),$AG895))</f>
        <v/>
      </c>
      <c r="M895" s="1" t="str">
        <f t="shared" si="290"/>
        <v/>
      </c>
      <c r="O895" s="32">
        <f t="shared" si="277"/>
        <v>6</v>
      </c>
      <c r="P895" s="32">
        <f t="shared" si="277"/>
        <v>4</v>
      </c>
      <c r="Q895" s="32">
        <f t="shared" si="277"/>
        <v>2</v>
      </c>
      <c r="R895" s="32">
        <f t="shared" si="277"/>
        <v>2</v>
      </c>
      <c r="S895" s="32">
        <f t="shared" si="277"/>
        <v>2</v>
      </c>
      <c r="T895" s="32">
        <f t="shared" si="277"/>
        <v>2</v>
      </c>
      <c r="U895" s="32">
        <f t="shared" si="277"/>
        <v>2</v>
      </c>
      <c r="V895" s="32">
        <f t="shared" si="277"/>
        <v>4</v>
      </c>
      <c r="W895" s="32">
        <f t="shared" si="277"/>
        <v>2</v>
      </c>
      <c r="X895" s="32">
        <f t="shared" si="277"/>
        <v>2</v>
      </c>
      <c r="Y895" s="32">
        <f t="shared" si="277"/>
        <v>2</v>
      </c>
      <c r="Z895" s="32">
        <f t="shared" si="277"/>
        <v>2</v>
      </c>
      <c r="AB895" s="66"/>
      <c r="AC895" s="51"/>
      <c r="AD895" s="51"/>
      <c r="AE895" s="63"/>
      <c r="AF895" s="64"/>
      <c r="AG895" s="63"/>
      <c r="AH895" s="64"/>
      <c r="AI895" s="63"/>
      <c r="AJ895" s="64"/>
      <c r="AK895" s="62"/>
      <c r="AL895" s="62"/>
      <c r="AM895" s="51"/>
      <c r="AP895" s="39" t="str">
        <f t="shared" si="261"/>
        <v/>
      </c>
      <c r="AQ895" s="49" t="str">
        <f t="shared" si="268"/>
        <v/>
      </c>
      <c r="AR895" s="41">
        <f t="shared" ca="1" si="276"/>
        <v>256</v>
      </c>
      <c r="AS895" s="40">
        <f t="shared" ca="1" si="270"/>
        <v>1</v>
      </c>
      <c r="AT895" s="41">
        <f t="shared" ca="1" si="262"/>
        <v>0</v>
      </c>
      <c r="AU895" s="41">
        <f t="shared" ca="1" si="263"/>
        <v>0</v>
      </c>
      <c r="AV895" s="42">
        <f t="shared" ca="1" si="264"/>
        <v>1</v>
      </c>
      <c r="AW895" s="47" t="str">
        <f t="shared" si="265"/>
        <v/>
      </c>
      <c r="AX895" s="47" t="e">
        <f t="shared" si="266"/>
        <v>#VALUE!</v>
      </c>
      <c r="AY895" s="47">
        <f t="shared" si="278"/>
        <v>0</v>
      </c>
      <c r="AZ895" s="47">
        <f t="shared" si="279"/>
        <v>0</v>
      </c>
      <c r="BA895" s="47" t="e">
        <f t="shared" si="280"/>
        <v>#VALUE!</v>
      </c>
      <c r="BB895" s="47" t="e">
        <f t="shared" si="281"/>
        <v>#VALUE!</v>
      </c>
      <c r="BC895" s="47" t="e">
        <f t="shared" si="282"/>
        <v>#VALUE!</v>
      </c>
      <c r="BD895" s="47" t="e">
        <f>MATCH($AW895,NoteCommaRef!$B$4:$B$10,0)</f>
        <v>#N/A</v>
      </c>
      <c r="BE895" s="47">
        <f>MATCH($BG895,NoteCommaRef!$H$4:$H$1000,0)</f>
        <v>10</v>
      </c>
      <c r="BF895" s="47">
        <f>MATCH($BH895,NoteCommaRef!$H$4:$H$1000,0)</f>
        <v>10</v>
      </c>
      <c r="BG895" s="47">
        <f t="shared" si="271"/>
        <v>1</v>
      </c>
      <c r="BH895" s="47">
        <f t="shared" si="272"/>
        <v>1</v>
      </c>
      <c r="BI895" s="48">
        <f ca="1">IF(ISNA($BD895),1,OFFSET(NoteCommaRef!$E$3,$BD895,0))</f>
        <v>1</v>
      </c>
      <c r="BJ895" s="48">
        <f t="shared" si="273"/>
        <v>1</v>
      </c>
      <c r="BK895" s="48">
        <f t="shared" si="274"/>
        <v>1</v>
      </c>
      <c r="BL895" s="48">
        <f t="shared" si="275"/>
        <v>1</v>
      </c>
      <c r="BM895" s="48">
        <f ca="1">IF(ISNA($BE895),1,OFFSET(NoteCommaRef!$K$3,$BE895,0))</f>
        <v>1</v>
      </c>
      <c r="BN895" s="48">
        <f ca="1">IF(ISNA($BF895),1,OFFSET(NoteCommaRef!$K$3,$BF895,0))</f>
        <v>1</v>
      </c>
    </row>
    <row r="896" spans="3:66" x14ac:dyDescent="0.2">
      <c r="C896" s="1" t="str">
        <f t="shared" si="291"/>
        <v/>
      </c>
      <c r="D896" s="1" t="str">
        <f t="shared" si="292"/>
        <v/>
      </c>
      <c r="E896" s="1" t="str">
        <f t="shared" si="283"/>
        <v/>
      </c>
      <c r="F896" s="32" t="str">
        <f t="shared" si="284"/>
        <v/>
      </c>
      <c r="G896" s="1" t="str">
        <f t="shared" si="285"/>
        <v/>
      </c>
      <c r="H896" s="1" t="str">
        <f t="shared" si="286"/>
        <v/>
      </c>
      <c r="I896" s="1" t="str">
        <f t="shared" si="287"/>
        <v/>
      </c>
      <c r="J896" s="1" t="str">
        <f t="shared" si="288"/>
        <v/>
      </c>
      <c r="K896" s="1" t="str">
        <f t="shared" si="289"/>
        <v/>
      </c>
      <c r="L896" s="1" t="str">
        <f ca="1">IF(COUNTBLANK($D896),"",IF(COUNTBLANK($AG896),OFFSET(ChannelSetup!$E$4,0,$D896-1),$AG896))</f>
        <v/>
      </c>
      <c r="M896" s="1" t="str">
        <f t="shared" si="290"/>
        <v/>
      </c>
      <c r="O896" s="32">
        <f t="shared" si="277"/>
        <v>6</v>
      </c>
      <c r="P896" s="32">
        <f t="shared" si="277"/>
        <v>4</v>
      </c>
      <c r="Q896" s="32">
        <f t="shared" si="277"/>
        <v>2</v>
      </c>
      <c r="R896" s="32">
        <f t="shared" si="277"/>
        <v>2</v>
      </c>
      <c r="S896" s="32">
        <f t="shared" si="277"/>
        <v>2</v>
      </c>
      <c r="T896" s="32">
        <f t="shared" si="277"/>
        <v>2</v>
      </c>
      <c r="U896" s="32">
        <f t="shared" si="277"/>
        <v>2</v>
      </c>
      <c r="V896" s="32">
        <f t="shared" si="277"/>
        <v>4</v>
      </c>
      <c r="W896" s="32">
        <f t="shared" si="277"/>
        <v>2</v>
      </c>
      <c r="X896" s="32">
        <f t="shared" si="277"/>
        <v>2</v>
      </c>
      <c r="Y896" s="32">
        <f t="shared" si="277"/>
        <v>2</v>
      </c>
      <c r="Z896" s="32">
        <f t="shared" si="277"/>
        <v>2</v>
      </c>
      <c r="AB896" s="66"/>
      <c r="AC896" s="51"/>
      <c r="AD896" s="51"/>
      <c r="AE896" s="63"/>
      <c r="AF896" s="64"/>
      <c r="AG896" s="63"/>
      <c r="AH896" s="64"/>
      <c r="AI896" s="63"/>
      <c r="AJ896" s="64"/>
      <c r="AK896" s="62"/>
      <c r="AL896" s="62"/>
      <c r="AM896" s="51"/>
      <c r="AP896" s="39" t="str">
        <f t="shared" si="261"/>
        <v/>
      </c>
      <c r="AQ896" s="49" t="str">
        <f t="shared" si="268"/>
        <v/>
      </c>
      <c r="AR896" s="41">
        <f t="shared" ca="1" si="276"/>
        <v>256</v>
      </c>
      <c r="AS896" s="40">
        <f t="shared" ca="1" si="270"/>
        <v>1</v>
      </c>
      <c r="AT896" s="41">
        <f t="shared" ca="1" si="262"/>
        <v>0</v>
      </c>
      <c r="AU896" s="41">
        <f t="shared" ca="1" si="263"/>
        <v>0</v>
      </c>
      <c r="AV896" s="42">
        <f t="shared" ca="1" si="264"/>
        <v>1</v>
      </c>
      <c r="AW896" s="47" t="str">
        <f t="shared" si="265"/>
        <v/>
      </c>
      <c r="AX896" s="47" t="e">
        <f t="shared" si="266"/>
        <v>#VALUE!</v>
      </c>
      <c r="AY896" s="47">
        <f t="shared" si="278"/>
        <v>0</v>
      </c>
      <c r="AZ896" s="47">
        <f t="shared" si="279"/>
        <v>0</v>
      </c>
      <c r="BA896" s="47" t="e">
        <f t="shared" si="280"/>
        <v>#VALUE!</v>
      </c>
      <c r="BB896" s="47" t="e">
        <f t="shared" si="281"/>
        <v>#VALUE!</v>
      </c>
      <c r="BC896" s="47" t="e">
        <f t="shared" si="282"/>
        <v>#VALUE!</v>
      </c>
      <c r="BD896" s="47" t="e">
        <f>MATCH($AW896,NoteCommaRef!$B$4:$B$10,0)</f>
        <v>#N/A</v>
      </c>
      <c r="BE896" s="47">
        <f>MATCH($BG896,NoteCommaRef!$H$4:$H$1000,0)</f>
        <v>10</v>
      </c>
      <c r="BF896" s="47">
        <f>MATCH($BH896,NoteCommaRef!$H$4:$H$1000,0)</f>
        <v>10</v>
      </c>
      <c r="BG896" s="47">
        <f t="shared" si="271"/>
        <v>1</v>
      </c>
      <c r="BH896" s="47">
        <f t="shared" si="272"/>
        <v>1</v>
      </c>
      <c r="BI896" s="48">
        <f ca="1">IF(ISNA($BD896),1,OFFSET(NoteCommaRef!$E$3,$BD896,0))</f>
        <v>1</v>
      </c>
      <c r="BJ896" s="48">
        <f t="shared" si="273"/>
        <v>1</v>
      </c>
      <c r="BK896" s="48">
        <f t="shared" si="274"/>
        <v>1</v>
      </c>
      <c r="BL896" s="48">
        <f t="shared" si="275"/>
        <v>1</v>
      </c>
      <c r="BM896" s="48">
        <f ca="1">IF(ISNA($BE896),1,OFFSET(NoteCommaRef!$K$3,$BE896,0))</f>
        <v>1</v>
      </c>
      <c r="BN896" s="48">
        <f ca="1">IF(ISNA($BF896),1,OFFSET(NoteCommaRef!$K$3,$BF896,0))</f>
        <v>1</v>
      </c>
    </row>
    <row r="897" spans="3:66" x14ac:dyDescent="0.2">
      <c r="C897" s="1" t="str">
        <f t="shared" si="291"/>
        <v/>
      </c>
      <c r="D897" s="1" t="str">
        <f t="shared" si="292"/>
        <v/>
      </c>
      <c r="E897" s="1" t="str">
        <f t="shared" si="283"/>
        <v/>
      </c>
      <c r="F897" s="32" t="str">
        <f t="shared" si="284"/>
        <v/>
      </c>
      <c r="G897" s="1" t="str">
        <f t="shared" si="285"/>
        <v/>
      </c>
      <c r="H897" s="1" t="str">
        <f t="shared" si="286"/>
        <v/>
      </c>
      <c r="I897" s="1" t="str">
        <f t="shared" si="287"/>
        <v/>
      </c>
      <c r="J897" s="1" t="str">
        <f t="shared" si="288"/>
        <v/>
      </c>
      <c r="K897" s="1" t="str">
        <f t="shared" si="289"/>
        <v/>
      </c>
      <c r="L897" s="1" t="str">
        <f ca="1">IF(COUNTBLANK($D897),"",IF(COUNTBLANK($AG897),OFFSET(ChannelSetup!$E$4,0,$D897-1),$AG897))</f>
        <v/>
      </c>
      <c r="M897" s="1" t="str">
        <f t="shared" si="290"/>
        <v/>
      </c>
      <c r="O897" s="32">
        <f t="shared" si="277"/>
        <v>6</v>
      </c>
      <c r="P897" s="32">
        <f t="shared" si="277"/>
        <v>4</v>
      </c>
      <c r="Q897" s="32">
        <f t="shared" si="277"/>
        <v>2</v>
      </c>
      <c r="R897" s="32">
        <f t="shared" si="277"/>
        <v>2</v>
      </c>
      <c r="S897" s="32">
        <f t="shared" si="277"/>
        <v>2</v>
      </c>
      <c r="T897" s="32">
        <f t="shared" si="277"/>
        <v>2</v>
      </c>
      <c r="U897" s="32">
        <f t="shared" si="277"/>
        <v>2</v>
      </c>
      <c r="V897" s="32">
        <f t="shared" si="277"/>
        <v>4</v>
      </c>
      <c r="W897" s="32">
        <f t="shared" si="277"/>
        <v>2</v>
      </c>
      <c r="X897" s="32">
        <f t="shared" si="277"/>
        <v>2</v>
      </c>
      <c r="Y897" s="32">
        <f t="shared" si="277"/>
        <v>2</v>
      </c>
      <c r="Z897" s="32">
        <f t="shared" si="277"/>
        <v>2</v>
      </c>
      <c r="AB897" s="66"/>
      <c r="AC897" s="51"/>
      <c r="AD897" s="51"/>
      <c r="AE897" s="63"/>
      <c r="AF897" s="64"/>
      <c r="AG897" s="63"/>
      <c r="AH897" s="64"/>
      <c r="AI897" s="63"/>
      <c r="AJ897" s="64"/>
      <c r="AK897" s="62"/>
      <c r="AL897" s="62"/>
      <c r="AM897" s="51"/>
      <c r="AP897" s="39" t="str">
        <f t="shared" si="261"/>
        <v/>
      </c>
      <c r="AQ897" s="49" t="str">
        <f t="shared" si="268"/>
        <v/>
      </c>
      <c r="AR897" s="41">
        <f t="shared" ca="1" si="276"/>
        <v>256</v>
      </c>
      <c r="AS897" s="40">
        <f t="shared" ca="1" si="270"/>
        <v>1</v>
      </c>
      <c r="AT897" s="41">
        <f t="shared" ca="1" si="262"/>
        <v>0</v>
      </c>
      <c r="AU897" s="41">
        <f t="shared" ca="1" si="263"/>
        <v>0</v>
      </c>
      <c r="AV897" s="42">
        <f t="shared" ca="1" si="264"/>
        <v>1</v>
      </c>
      <c r="AW897" s="47" t="str">
        <f t="shared" si="265"/>
        <v/>
      </c>
      <c r="AX897" s="47" t="e">
        <f t="shared" si="266"/>
        <v>#VALUE!</v>
      </c>
      <c r="AY897" s="47">
        <f t="shared" si="278"/>
        <v>0</v>
      </c>
      <c r="AZ897" s="47">
        <f t="shared" si="279"/>
        <v>0</v>
      </c>
      <c r="BA897" s="47" t="e">
        <f t="shared" si="280"/>
        <v>#VALUE!</v>
      </c>
      <c r="BB897" s="47" t="e">
        <f t="shared" si="281"/>
        <v>#VALUE!</v>
      </c>
      <c r="BC897" s="47" t="e">
        <f t="shared" si="282"/>
        <v>#VALUE!</v>
      </c>
      <c r="BD897" s="47" t="e">
        <f>MATCH($AW897,NoteCommaRef!$B$4:$B$10,0)</f>
        <v>#N/A</v>
      </c>
      <c r="BE897" s="47">
        <f>MATCH($BG897,NoteCommaRef!$H$4:$H$1000,0)</f>
        <v>10</v>
      </c>
      <c r="BF897" s="47">
        <f>MATCH($BH897,NoteCommaRef!$H$4:$H$1000,0)</f>
        <v>10</v>
      </c>
      <c r="BG897" s="47">
        <f t="shared" si="271"/>
        <v>1</v>
      </c>
      <c r="BH897" s="47">
        <f t="shared" si="272"/>
        <v>1</v>
      </c>
      <c r="BI897" s="48">
        <f ca="1">IF(ISNA($BD897),1,OFFSET(NoteCommaRef!$E$3,$BD897,0))</f>
        <v>1</v>
      </c>
      <c r="BJ897" s="48">
        <f t="shared" si="273"/>
        <v>1</v>
      </c>
      <c r="BK897" s="48">
        <f t="shared" si="274"/>
        <v>1</v>
      </c>
      <c r="BL897" s="48">
        <f t="shared" si="275"/>
        <v>1</v>
      </c>
      <c r="BM897" s="48">
        <f ca="1">IF(ISNA($BE897),1,OFFSET(NoteCommaRef!$K$3,$BE897,0))</f>
        <v>1</v>
      </c>
      <c r="BN897" s="48">
        <f ca="1">IF(ISNA($BF897),1,OFFSET(NoteCommaRef!$K$3,$BF897,0))</f>
        <v>1</v>
      </c>
    </row>
    <row r="898" spans="3:66" x14ac:dyDescent="0.2">
      <c r="C898" s="1" t="str">
        <f t="shared" si="291"/>
        <v/>
      </c>
      <c r="D898" s="1" t="str">
        <f t="shared" si="292"/>
        <v/>
      </c>
      <c r="E898" s="1" t="str">
        <f t="shared" si="283"/>
        <v/>
      </c>
      <c r="F898" s="32" t="str">
        <f t="shared" si="284"/>
        <v/>
      </c>
      <c r="G898" s="1" t="str">
        <f t="shared" si="285"/>
        <v/>
      </c>
      <c r="H898" s="1" t="str">
        <f t="shared" si="286"/>
        <v/>
      </c>
      <c r="I898" s="1" t="str">
        <f t="shared" si="287"/>
        <v/>
      </c>
      <c r="J898" s="1" t="str">
        <f t="shared" si="288"/>
        <v/>
      </c>
      <c r="K898" s="1" t="str">
        <f t="shared" si="289"/>
        <v/>
      </c>
      <c r="L898" s="1" t="str">
        <f ca="1">IF(COUNTBLANK($D898),"",IF(COUNTBLANK($AG898),OFFSET(ChannelSetup!$E$4,0,$D898-1),$AG898))</f>
        <v/>
      </c>
      <c r="M898" s="1" t="str">
        <f t="shared" si="290"/>
        <v/>
      </c>
      <c r="O898" s="32">
        <f t="shared" si="277"/>
        <v>6</v>
      </c>
      <c r="P898" s="32">
        <f t="shared" si="277"/>
        <v>4</v>
      </c>
      <c r="Q898" s="32">
        <f t="shared" si="277"/>
        <v>2</v>
      </c>
      <c r="R898" s="32">
        <f t="shared" si="277"/>
        <v>2</v>
      </c>
      <c r="S898" s="32">
        <f t="shared" si="277"/>
        <v>2</v>
      </c>
      <c r="T898" s="32">
        <f t="shared" si="277"/>
        <v>2</v>
      </c>
      <c r="U898" s="32">
        <f t="shared" si="277"/>
        <v>2</v>
      </c>
      <c r="V898" s="32">
        <f t="shared" si="277"/>
        <v>4</v>
      </c>
      <c r="W898" s="32">
        <f t="shared" si="277"/>
        <v>2</v>
      </c>
      <c r="X898" s="32">
        <f t="shared" si="277"/>
        <v>2</v>
      </c>
      <c r="Y898" s="32">
        <f t="shared" si="277"/>
        <v>2</v>
      </c>
      <c r="Z898" s="32">
        <f t="shared" si="277"/>
        <v>2</v>
      </c>
      <c r="AB898" s="66"/>
      <c r="AC898" s="51"/>
      <c r="AD898" s="51"/>
      <c r="AE898" s="63"/>
      <c r="AF898" s="64"/>
      <c r="AG898" s="63"/>
      <c r="AH898" s="64"/>
      <c r="AI898" s="63"/>
      <c r="AJ898" s="64"/>
      <c r="AK898" s="62"/>
      <c r="AL898" s="62"/>
      <c r="AM898" s="51"/>
      <c r="AP898" s="39" t="str">
        <f t="shared" si="261"/>
        <v/>
      </c>
      <c r="AQ898" s="49" t="str">
        <f t="shared" si="268"/>
        <v/>
      </c>
      <c r="AR898" s="41">
        <f t="shared" ca="1" si="276"/>
        <v>256</v>
      </c>
      <c r="AS898" s="40">
        <f t="shared" ca="1" si="270"/>
        <v>1</v>
      </c>
      <c r="AT898" s="41">
        <f t="shared" ca="1" si="262"/>
        <v>0</v>
      </c>
      <c r="AU898" s="41">
        <f t="shared" ca="1" si="263"/>
        <v>0</v>
      </c>
      <c r="AV898" s="42">
        <f t="shared" ca="1" si="264"/>
        <v>1</v>
      </c>
      <c r="AW898" s="47" t="str">
        <f t="shared" si="265"/>
        <v/>
      </c>
      <c r="AX898" s="47" t="e">
        <f t="shared" si="266"/>
        <v>#VALUE!</v>
      </c>
      <c r="AY898" s="47">
        <f t="shared" si="278"/>
        <v>0</v>
      </c>
      <c r="AZ898" s="47">
        <f t="shared" si="279"/>
        <v>0</v>
      </c>
      <c r="BA898" s="47" t="e">
        <f t="shared" si="280"/>
        <v>#VALUE!</v>
      </c>
      <c r="BB898" s="47" t="e">
        <f t="shared" si="281"/>
        <v>#VALUE!</v>
      </c>
      <c r="BC898" s="47" t="e">
        <f t="shared" si="282"/>
        <v>#VALUE!</v>
      </c>
      <c r="BD898" s="47" t="e">
        <f>MATCH($AW898,NoteCommaRef!$B$4:$B$10,0)</f>
        <v>#N/A</v>
      </c>
      <c r="BE898" s="47">
        <f>MATCH($BG898,NoteCommaRef!$H$4:$H$1000,0)</f>
        <v>10</v>
      </c>
      <c r="BF898" s="47">
        <f>MATCH($BH898,NoteCommaRef!$H$4:$H$1000,0)</f>
        <v>10</v>
      </c>
      <c r="BG898" s="47">
        <f t="shared" si="271"/>
        <v>1</v>
      </c>
      <c r="BH898" s="47">
        <f t="shared" si="272"/>
        <v>1</v>
      </c>
      <c r="BI898" s="48">
        <f ca="1">IF(ISNA($BD898),1,OFFSET(NoteCommaRef!$E$3,$BD898,0))</f>
        <v>1</v>
      </c>
      <c r="BJ898" s="48">
        <f t="shared" si="273"/>
        <v>1</v>
      </c>
      <c r="BK898" s="48">
        <f t="shared" si="274"/>
        <v>1</v>
      </c>
      <c r="BL898" s="48">
        <f t="shared" si="275"/>
        <v>1</v>
      </c>
      <c r="BM898" s="48">
        <f ca="1">IF(ISNA($BE898),1,OFFSET(NoteCommaRef!$K$3,$BE898,0))</f>
        <v>1</v>
      </c>
      <c r="BN898" s="48">
        <f ca="1">IF(ISNA($BF898),1,OFFSET(NoteCommaRef!$K$3,$BF898,0))</f>
        <v>1</v>
      </c>
    </row>
    <row r="899" spans="3:66" x14ac:dyDescent="0.2">
      <c r="C899" s="1" t="str">
        <f t="shared" si="291"/>
        <v/>
      </c>
      <c r="D899" s="1" t="str">
        <f t="shared" si="292"/>
        <v/>
      </c>
      <c r="E899" s="1" t="str">
        <f t="shared" si="283"/>
        <v/>
      </c>
      <c r="F899" s="32" t="str">
        <f t="shared" si="284"/>
        <v/>
      </c>
      <c r="G899" s="1" t="str">
        <f t="shared" si="285"/>
        <v/>
      </c>
      <c r="H899" s="1" t="str">
        <f t="shared" si="286"/>
        <v/>
      </c>
      <c r="I899" s="1" t="str">
        <f t="shared" si="287"/>
        <v/>
      </c>
      <c r="J899" s="1" t="str">
        <f t="shared" si="288"/>
        <v/>
      </c>
      <c r="K899" s="1" t="str">
        <f t="shared" si="289"/>
        <v/>
      </c>
      <c r="L899" s="1" t="str">
        <f ca="1">IF(COUNTBLANK($D899),"",IF(COUNTBLANK($AG899),OFFSET(ChannelSetup!$E$4,0,$D899-1),$AG899))</f>
        <v/>
      </c>
      <c r="M899" s="1" t="str">
        <f t="shared" si="290"/>
        <v/>
      </c>
      <c r="O899" s="32">
        <f t="shared" ref="O899:Z914" si="293">O898+IF($D899=O$3,IF(COUNTBLANK($E899),0,$E899/$AD$2),0)</f>
        <v>6</v>
      </c>
      <c r="P899" s="32">
        <f t="shared" si="293"/>
        <v>4</v>
      </c>
      <c r="Q899" s="32">
        <f t="shared" si="293"/>
        <v>2</v>
      </c>
      <c r="R899" s="32">
        <f t="shared" si="293"/>
        <v>2</v>
      </c>
      <c r="S899" s="32">
        <f t="shared" si="293"/>
        <v>2</v>
      </c>
      <c r="T899" s="32">
        <f t="shared" si="293"/>
        <v>2</v>
      </c>
      <c r="U899" s="32">
        <f t="shared" si="293"/>
        <v>2</v>
      </c>
      <c r="V899" s="32">
        <f t="shared" si="293"/>
        <v>4</v>
      </c>
      <c r="W899" s="32">
        <f t="shared" si="293"/>
        <v>2</v>
      </c>
      <c r="X899" s="32">
        <f t="shared" si="293"/>
        <v>2</v>
      </c>
      <c r="Y899" s="32">
        <f t="shared" si="293"/>
        <v>2</v>
      </c>
      <c r="Z899" s="32">
        <f t="shared" si="293"/>
        <v>2</v>
      </c>
      <c r="AB899" s="66"/>
      <c r="AC899" s="51"/>
      <c r="AD899" s="51"/>
      <c r="AE899" s="63"/>
      <c r="AF899" s="64"/>
      <c r="AG899" s="63"/>
      <c r="AH899" s="64"/>
      <c r="AI899" s="63"/>
      <c r="AJ899" s="64"/>
      <c r="AK899" s="62"/>
      <c r="AL899" s="62"/>
      <c r="AM899" s="51"/>
      <c r="AP899" s="39" t="str">
        <f t="shared" si="261"/>
        <v/>
      </c>
      <c r="AQ899" s="49" t="str">
        <f t="shared" si="268"/>
        <v/>
      </c>
      <c r="AR899" s="41">
        <f t="shared" ca="1" si="276"/>
        <v>256</v>
      </c>
      <c r="AS899" s="40">
        <f t="shared" ca="1" si="270"/>
        <v>1</v>
      </c>
      <c r="AT899" s="41">
        <f t="shared" ca="1" si="262"/>
        <v>0</v>
      </c>
      <c r="AU899" s="41">
        <f t="shared" ca="1" si="263"/>
        <v>0</v>
      </c>
      <c r="AV899" s="42">
        <f t="shared" ca="1" si="264"/>
        <v>1</v>
      </c>
      <c r="AW899" s="47" t="str">
        <f t="shared" si="265"/>
        <v/>
      </c>
      <c r="AX899" s="47" t="e">
        <f t="shared" si="266"/>
        <v>#VALUE!</v>
      </c>
      <c r="AY899" s="47">
        <f t="shared" si="278"/>
        <v>0</v>
      </c>
      <c r="AZ899" s="47">
        <f t="shared" si="279"/>
        <v>0</v>
      </c>
      <c r="BA899" s="47" t="e">
        <f t="shared" si="280"/>
        <v>#VALUE!</v>
      </c>
      <c r="BB899" s="47" t="e">
        <f t="shared" si="281"/>
        <v>#VALUE!</v>
      </c>
      <c r="BC899" s="47" t="e">
        <f t="shared" si="282"/>
        <v>#VALUE!</v>
      </c>
      <c r="BD899" s="47" t="e">
        <f>MATCH($AW899,NoteCommaRef!$B$4:$B$10,0)</f>
        <v>#N/A</v>
      </c>
      <c r="BE899" s="47">
        <f>MATCH($BG899,NoteCommaRef!$H$4:$H$1000,0)</f>
        <v>10</v>
      </c>
      <c r="BF899" s="47">
        <f>MATCH($BH899,NoteCommaRef!$H$4:$H$1000,0)</f>
        <v>10</v>
      </c>
      <c r="BG899" s="47">
        <f t="shared" si="271"/>
        <v>1</v>
      </c>
      <c r="BH899" s="47">
        <f t="shared" si="272"/>
        <v>1</v>
      </c>
      <c r="BI899" s="48">
        <f ca="1">IF(ISNA($BD899),1,OFFSET(NoteCommaRef!$E$3,$BD899,0))</f>
        <v>1</v>
      </c>
      <c r="BJ899" s="48">
        <f t="shared" si="273"/>
        <v>1</v>
      </c>
      <c r="BK899" s="48">
        <f t="shared" si="274"/>
        <v>1</v>
      </c>
      <c r="BL899" s="48">
        <f t="shared" si="275"/>
        <v>1</v>
      </c>
      <c r="BM899" s="48">
        <f ca="1">IF(ISNA($BE899),1,OFFSET(NoteCommaRef!$K$3,$BE899,0))</f>
        <v>1</v>
      </c>
      <c r="BN899" s="48">
        <f ca="1">IF(ISNA($BF899),1,OFFSET(NoteCommaRef!$K$3,$BF899,0))</f>
        <v>1</v>
      </c>
    </row>
    <row r="900" spans="3:66" x14ac:dyDescent="0.2">
      <c r="C900" s="1" t="str">
        <f t="shared" si="291"/>
        <v/>
      </c>
      <c r="D900" s="1" t="str">
        <f t="shared" si="292"/>
        <v/>
      </c>
      <c r="E900" s="1" t="str">
        <f t="shared" si="283"/>
        <v/>
      </c>
      <c r="F900" s="32" t="str">
        <f t="shared" si="284"/>
        <v/>
      </c>
      <c r="G900" s="1" t="str">
        <f t="shared" si="285"/>
        <v/>
      </c>
      <c r="H900" s="1" t="str">
        <f t="shared" si="286"/>
        <v/>
      </c>
      <c r="I900" s="1" t="str">
        <f t="shared" si="287"/>
        <v/>
      </c>
      <c r="J900" s="1" t="str">
        <f t="shared" si="288"/>
        <v/>
      </c>
      <c r="K900" s="1" t="str">
        <f t="shared" si="289"/>
        <v/>
      </c>
      <c r="L900" s="1" t="str">
        <f ca="1">IF(COUNTBLANK($D900),"",IF(COUNTBLANK($AG900),OFFSET(ChannelSetup!$E$4,0,$D900-1),$AG900))</f>
        <v/>
      </c>
      <c r="M900" s="1" t="str">
        <f t="shared" si="290"/>
        <v/>
      </c>
      <c r="O900" s="32">
        <f t="shared" si="293"/>
        <v>6</v>
      </c>
      <c r="P900" s="32">
        <f t="shared" si="293"/>
        <v>4</v>
      </c>
      <c r="Q900" s="32">
        <f t="shared" si="293"/>
        <v>2</v>
      </c>
      <c r="R900" s="32">
        <f t="shared" si="293"/>
        <v>2</v>
      </c>
      <c r="S900" s="32">
        <f t="shared" si="293"/>
        <v>2</v>
      </c>
      <c r="T900" s="32">
        <f t="shared" si="293"/>
        <v>2</v>
      </c>
      <c r="U900" s="32">
        <f t="shared" si="293"/>
        <v>2</v>
      </c>
      <c r="V900" s="32">
        <f t="shared" si="293"/>
        <v>4</v>
      </c>
      <c r="W900" s="32">
        <f t="shared" si="293"/>
        <v>2</v>
      </c>
      <c r="X900" s="32">
        <f t="shared" si="293"/>
        <v>2</v>
      </c>
      <c r="Y900" s="32">
        <f t="shared" si="293"/>
        <v>2</v>
      </c>
      <c r="Z900" s="32">
        <f t="shared" si="293"/>
        <v>2</v>
      </c>
      <c r="AB900" s="66"/>
      <c r="AC900" s="51"/>
      <c r="AD900" s="51"/>
      <c r="AE900" s="63"/>
      <c r="AF900" s="64"/>
      <c r="AG900" s="63"/>
      <c r="AH900" s="64"/>
      <c r="AI900" s="63"/>
      <c r="AJ900" s="64"/>
      <c r="AK900" s="62"/>
      <c r="AL900" s="62"/>
      <c r="AM900" s="51"/>
      <c r="AP900" s="39" t="str">
        <f t="shared" si="261"/>
        <v/>
      </c>
      <c r="AQ900" s="49" t="str">
        <f t="shared" si="268"/>
        <v/>
      </c>
      <c r="AR900" s="41">
        <f t="shared" ca="1" si="276"/>
        <v>256</v>
      </c>
      <c r="AS900" s="40">
        <f t="shared" ca="1" si="270"/>
        <v>1</v>
      </c>
      <c r="AT900" s="41">
        <f t="shared" ca="1" si="262"/>
        <v>0</v>
      </c>
      <c r="AU900" s="41">
        <f t="shared" ca="1" si="263"/>
        <v>0</v>
      </c>
      <c r="AV900" s="42">
        <f t="shared" ca="1" si="264"/>
        <v>1</v>
      </c>
      <c r="AW900" s="47" t="str">
        <f t="shared" si="265"/>
        <v/>
      </c>
      <c r="AX900" s="47" t="e">
        <f t="shared" si="266"/>
        <v>#VALUE!</v>
      </c>
      <c r="AY900" s="47">
        <f t="shared" si="278"/>
        <v>0</v>
      </c>
      <c r="AZ900" s="47">
        <f t="shared" si="279"/>
        <v>0</v>
      </c>
      <c r="BA900" s="47" t="e">
        <f t="shared" si="280"/>
        <v>#VALUE!</v>
      </c>
      <c r="BB900" s="47" t="e">
        <f t="shared" si="281"/>
        <v>#VALUE!</v>
      </c>
      <c r="BC900" s="47" t="e">
        <f t="shared" si="282"/>
        <v>#VALUE!</v>
      </c>
      <c r="BD900" s="47" t="e">
        <f>MATCH($AW900,NoteCommaRef!$B$4:$B$10,0)</f>
        <v>#N/A</v>
      </c>
      <c r="BE900" s="47">
        <f>MATCH($BG900,NoteCommaRef!$H$4:$H$1000,0)</f>
        <v>10</v>
      </c>
      <c r="BF900" s="47">
        <f>MATCH($BH900,NoteCommaRef!$H$4:$H$1000,0)</f>
        <v>10</v>
      </c>
      <c r="BG900" s="47">
        <f t="shared" si="271"/>
        <v>1</v>
      </c>
      <c r="BH900" s="47">
        <f t="shared" si="272"/>
        <v>1</v>
      </c>
      <c r="BI900" s="48">
        <f ca="1">IF(ISNA($BD900),1,OFFSET(NoteCommaRef!$E$3,$BD900,0))</f>
        <v>1</v>
      </c>
      <c r="BJ900" s="48">
        <f t="shared" si="273"/>
        <v>1</v>
      </c>
      <c r="BK900" s="48">
        <f t="shared" si="274"/>
        <v>1</v>
      </c>
      <c r="BL900" s="48">
        <f t="shared" si="275"/>
        <v>1</v>
      </c>
      <c r="BM900" s="48">
        <f ca="1">IF(ISNA($BE900),1,OFFSET(NoteCommaRef!$K$3,$BE900,0))</f>
        <v>1</v>
      </c>
      <c r="BN900" s="48">
        <f ca="1">IF(ISNA($BF900),1,OFFSET(NoteCommaRef!$K$3,$BF900,0))</f>
        <v>1</v>
      </c>
    </row>
    <row r="901" spans="3:66" x14ac:dyDescent="0.2">
      <c r="C901" s="1" t="str">
        <f t="shared" si="291"/>
        <v/>
      </c>
      <c r="D901" s="1" t="str">
        <f t="shared" si="292"/>
        <v/>
      </c>
      <c r="E901" s="1" t="str">
        <f t="shared" si="283"/>
        <v/>
      </c>
      <c r="F901" s="32" t="str">
        <f t="shared" si="284"/>
        <v/>
      </c>
      <c r="G901" s="1" t="str">
        <f t="shared" si="285"/>
        <v/>
      </c>
      <c r="H901" s="1" t="str">
        <f t="shared" si="286"/>
        <v/>
      </c>
      <c r="I901" s="1" t="str">
        <f t="shared" si="287"/>
        <v/>
      </c>
      <c r="J901" s="1" t="str">
        <f t="shared" si="288"/>
        <v/>
      </c>
      <c r="K901" s="1" t="str">
        <f t="shared" si="289"/>
        <v/>
      </c>
      <c r="L901" s="1" t="str">
        <f ca="1">IF(COUNTBLANK($D901),"",IF(COUNTBLANK($AG901),OFFSET(ChannelSetup!$E$4,0,$D901-1),$AG901))</f>
        <v/>
      </c>
      <c r="M901" s="1" t="str">
        <f t="shared" si="290"/>
        <v/>
      </c>
      <c r="O901" s="32">
        <f t="shared" si="293"/>
        <v>6</v>
      </c>
      <c r="P901" s="32">
        <f t="shared" si="293"/>
        <v>4</v>
      </c>
      <c r="Q901" s="32">
        <f t="shared" si="293"/>
        <v>2</v>
      </c>
      <c r="R901" s="32">
        <f t="shared" si="293"/>
        <v>2</v>
      </c>
      <c r="S901" s="32">
        <f t="shared" si="293"/>
        <v>2</v>
      </c>
      <c r="T901" s="32">
        <f t="shared" si="293"/>
        <v>2</v>
      </c>
      <c r="U901" s="32">
        <f t="shared" si="293"/>
        <v>2</v>
      </c>
      <c r="V901" s="32">
        <f t="shared" si="293"/>
        <v>4</v>
      </c>
      <c r="W901" s="32">
        <f t="shared" si="293"/>
        <v>2</v>
      </c>
      <c r="X901" s="32">
        <f t="shared" si="293"/>
        <v>2</v>
      </c>
      <c r="Y901" s="32">
        <f t="shared" si="293"/>
        <v>2</v>
      </c>
      <c r="Z901" s="32">
        <f t="shared" si="293"/>
        <v>2</v>
      </c>
      <c r="AB901" s="66"/>
      <c r="AC901" s="51"/>
      <c r="AD901" s="51"/>
      <c r="AE901" s="63"/>
      <c r="AF901" s="64"/>
      <c r="AG901" s="63"/>
      <c r="AH901" s="64"/>
      <c r="AI901" s="63"/>
      <c r="AJ901" s="64"/>
      <c r="AK901" s="62"/>
      <c r="AL901" s="62"/>
      <c r="AM901" s="51"/>
      <c r="AP901" s="39" t="str">
        <f t="shared" si="261"/>
        <v/>
      </c>
      <c r="AQ901" s="49" t="str">
        <f t="shared" si="268"/>
        <v/>
      </c>
      <c r="AR901" s="41">
        <f t="shared" ca="1" si="276"/>
        <v>256</v>
      </c>
      <c r="AS901" s="40">
        <f t="shared" ca="1" si="270"/>
        <v>1</v>
      </c>
      <c r="AT901" s="41">
        <f t="shared" ca="1" si="262"/>
        <v>0</v>
      </c>
      <c r="AU901" s="41">
        <f t="shared" ca="1" si="263"/>
        <v>0</v>
      </c>
      <c r="AV901" s="42">
        <f t="shared" ca="1" si="264"/>
        <v>1</v>
      </c>
      <c r="AW901" s="47" t="str">
        <f t="shared" si="265"/>
        <v/>
      </c>
      <c r="AX901" s="47" t="e">
        <f t="shared" si="266"/>
        <v>#VALUE!</v>
      </c>
      <c r="AY901" s="47">
        <f t="shared" si="278"/>
        <v>0</v>
      </c>
      <c r="AZ901" s="47">
        <f t="shared" si="279"/>
        <v>0</v>
      </c>
      <c r="BA901" s="47" t="e">
        <f t="shared" si="280"/>
        <v>#VALUE!</v>
      </c>
      <c r="BB901" s="47" t="e">
        <f t="shared" si="281"/>
        <v>#VALUE!</v>
      </c>
      <c r="BC901" s="47" t="e">
        <f t="shared" si="282"/>
        <v>#VALUE!</v>
      </c>
      <c r="BD901" s="47" t="e">
        <f>MATCH($AW901,NoteCommaRef!$B$4:$B$10,0)</f>
        <v>#N/A</v>
      </c>
      <c r="BE901" s="47">
        <f>MATCH($BG901,NoteCommaRef!$H$4:$H$1000,0)</f>
        <v>10</v>
      </c>
      <c r="BF901" s="47">
        <f>MATCH($BH901,NoteCommaRef!$H$4:$H$1000,0)</f>
        <v>10</v>
      </c>
      <c r="BG901" s="47">
        <f t="shared" si="271"/>
        <v>1</v>
      </c>
      <c r="BH901" s="47">
        <f t="shared" si="272"/>
        <v>1</v>
      </c>
      <c r="BI901" s="48">
        <f ca="1">IF(ISNA($BD901),1,OFFSET(NoteCommaRef!$E$3,$BD901,0))</f>
        <v>1</v>
      </c>
      <c r="BJ901" s="48">
        <f t="shared" si="273"/>
        <v>1</v>
      </c>
      <c r="BK901" s="48">
        <f t="shared" si="274"/>
        <v>1</v>
      </c>
      <c r="BL901" s="48">
        <f t="shared" si="275"/>
        <v>1</v>
      </c>
      <c r="BM901" s="48">
        <f ca="1">IF(ISNA($BE901),1,OFFSET(NoteCommaRef!$K$3,$BE901,0))</f>
        <v>1</v>
      </c>
      <c r="BN901" s="48">
        <f ca="1">IF(ISNA($BF901),1,OFFSET(NoteCommaRef!$K$3,$BF901,0))</f>
        <v>1</v>
      </c>
    </row>
    <row r="902" spans="3:66" x14ac:dyDescent="0.2">
      <c r="C902" s="1" t="str">
        <f t="shared" si="291"/>
        <v/>
      </c>
      <c r="D902" s="1" t="str">
        <f t="shared" si="292"/>
        <v/>
      </c>
      <c r="E902" s="1" t="str">
        <f t="shared" si="283"/>
        <v/>
      </c>
      <c r="F902" s="32" t="str">
        <f t="shared" si="284"/>
        <v/>
      </c>
      <c r="G902" s="1" t="str">
        <f t="shared" si="285"/>
        <v/>
      </c>
      <c r="H902" s="1" t="str">
        <f t="shared" si="286"/>
        <v/>
      </c>
      <c r="I902" s="1" t="str">
        <f t="shared" si="287"/>
        <v/>
      </c>
      <c r="J902" s="1" t="str">
        <f t="shared" si="288"/>
        <v/>
      </c>
      <c r="K902" s="1" t="str">
        <f t="shared" si="289"/>
        <v/>
      </c>
      <c r="L902" s="1" t="str">
        <f ca="1">IF(COUNTBLANK($D902),"",IF(COUNTBLANK($AG902),OFFSET(ChannelSetup!$E$4,0,$D902-1),$AG902))</f>
        <v/>
      </c>
      <c r="M902" s="1" t="str">
        <f t="shared" si="290"/>
        <v/>
      </c>
      <c r="O902" s="32">
        <f t="shared" si="293"/>
        <v>6</v>
      </c>
      <c r="P902" s="32">
        <f t="shared" si="293"/>
        <v>4</v>
      </c>
      <c r="Q902" s="32">
        <f t="shared" si="293"/>
        <v>2</v>
      </c>
      <c r="R902" s="32">
        <f t="shared" si="293"/>
        <v>2</v>
      </c>
      <c r="S902" s="32">
        <f t="shared" si="293"/>
        <v>2</v>
      </c>
      <c r="T902" s="32">
        <f t="shared" si="293"/>
        <v>2</v>
      </c>
      <c r="U902" s="32">
        <f t="shared" si="293"/>
        <v>2</v>
      </c>
      <c r="V902" s="32">
        <f t="shared" si="293"/>
        <v>4</v>
      </c>
      <c r="W902" s="32">
        <f t="shared" si="293"/>
        <v>2</v>
      </c>
      <c r="X902" s="32">
        <f t="shared" si="293"/>
        <v>2</v>
      </c>
      <c r="Y902" s="32">
        <f t="shared" si="293"/>
        <v>2</v>
      </c>
      <c r="Z902" s="32">
        <f t="shared" si="293"/>
        <v>2</v>
      </c>
      <c r="AB902" s="66"/>
      <c r="AC902" s="51"/>
      <c r="AD902" s="51"/>
      <c r="AE902" s="63"/>
      <c r="AF902" s="64"/>
      <c r="AG902" s="63"/>
      <c r="AH902" s="64"/>
      <c r="AI902" s="63"/>
      <c r="AJ902" s="64"/>
      <c r="AK902" s="62"/>
      <c r="AL902" s="62"/>
      <c r="AM902" s="51"/>
      <c r="AP902" s="39" t="str">
        <f t="shared" si="261"/>
        <v/>
      </c>
      <c r="AQ902" s="49" t="str">
        <f t="shared" si="268"/>
        <v/>
      </c>
      <c r="AR902" s="41">
        <f t="shared" ca="1" si="276"/>
        <v>256</v>
      </c>
      <c r="AS902" s="40">
        <f t="shared" ca="1" si="270"/>
        <v>1</v>
      </c>
      <c r="AT902" s="41">
        <f t="shared" ca="1" si="262"/>
        <v>0</v>
      </c>
      <c r="AU902" s="41">
        <f t="shared" ca="1" si="263"/>
        <v>0</v>
      </c>
      <c r="AV902" s="42">
        <f t="shared" ca="1" si="264"/>
        <v>1</v>
      </c>
      <c r="AW902" s="47" t="str">
        <f t="shared" si="265"/>
        <v/>
      </c>
      <c r="AX902" s="47" t="e">
        <f t="shared" si="266"/>
        <v>#VALUE!</v>
      </c>
      <c r="AY902" s="47">
        <f t="shared" si="278"/>
        <v>0</v>
      </c>
      <c r="AZ902" s="47">
        <f t="shared" si="279"/>
        <v>0</v>
      </c>
      <c r="BA902" s="47" t="e">
        <f t="shared" si="280"/>
        <v>#VALUE!</v>
      </c>
      <c r="BB902" s="47" t="e">
        <f t="shared" si="281"/>
        <v>#VALUE!</v>
      </c>
      <c r="BC902" s="47" t="e">
        <f t="shared" si="282"/>
        <v>#VALUE!</v>
      </c>
      <c r="BD902" s="47" t="e">
        <f>MATCH($AW902,NoteCommaRef!$B$4:$B$10,0)</f>
        <v>#N/A</v>
      </c>
      <c r="BE902" s="47">
        <f>MATCH($BG902,NoteCommaRef!$H$4:$H$1000,0)</f>
        <v>10</v>
      </c>
      <c r="BF902" s="47">
        <f>MATCH($BH902,NoteCommaRef!$H$4:$H$1000,0)</f>
        <v>10</v>
      </c>
      <c r="BG902" s="47">
        <f t="shared" si="271"/>
        <v>1</v>
      </c>
      <c r="BH902" s="47">
        <f t="shared" si="272"/>
        <v>1</v>
      </c>
      <c r="BI902" s="48">
        <f ca="1">IF(ISNA($BD902),1,OFFSET(NoteCommaRef!$E$3,$BD902,0))</f>
        <v>1</v>
      </c>
      <c r="BJ902" s="48">
        <f t="shared" si="273"/>
        <v>1</v>
      </c>
      <c r="BK902" s="48">
        <f t="shared" si="274"/>
        <v>1</v>
      </c>
      <c r="BL902" s="48">
        <f t="shared" si="275"/>
        <v>1</v>
      </c>
      <c r="BM902" s="48">
        <f ca="1">IF(ISNA($BE902),1,OFFSET(NoteCommaRef!$K$3,$BE902,0))</f>
        <v>1</v>
      </c>
      <c r="BN902" s="48">
        <f ca="1">IF(ISNA($BF902),1,OFFSET(NoteCommaRef!$K$3,$BF902,0))</f>
        <v>1</v>
      </c>
    </row>
    <row r="903" spans="3:66" x14ac:dyDescent="0.2">
      <c r="C903" s="1" t="str">
        <f t="shared" si="291"/>
        <v/>
      </c>
      <c r="D903" s="1" t="str">
        <f t="shared" si="292"/>
        <v/>
      </c>
      <c r="E903" s="1" t="str">
        <f t="shared" si="283"/>
        <v/>
      </c>
      <c r="F903" s="32" t="str">
        <f t="shared" si="284"/>
        <v/>
      </c>
      <c r="G903" s="1" t="str">
        <f t="shared" si="285"/>
        <v/>
      </c>
      <c r="H903" s="1" t="str">
        <f t="shared" si="286"/>
        <v/>
      </c>
      <c r="I903" s="1" t="str">
        <f t="shared" si="287"/>
        <v/>
      </c>
      <c r="J903" s="1" t="str">
        <f t="shared" si="288"/>
        <v/>
      </c>
      <c r="K903" s="1" t="str">
        <f t="shared" si="289"/>
        <v/>
      </c>
      <c r="L903" s="1" t="str">
        <f ca="1">IF(COUNTBLANK($D903),"",IF(COUNTBLANK($AG903),OFFSET(ChannelSetup!$E$4,0,$D903-1),$AG903))</f>
        <v/>
      </c>
      <c r="M903" s="1" t="str">
        <f t="shared" si="290"/>
        <v/>
      </c>
      <c r="O903" s="32">
        <f t="shared" si="293"/>
        <v>6</v>
      </c>
      <c r="P903" s="32">
        <f t="shared" si="293"/>
        <v>4</v>
      </c>
      <c r="Q903" s="32">
        <f t="shared" si="293"/>
        <v>2</v>
      </c>
      <c r="R903" s="32">
        <f t="shared" si="293"/>
        <v>2</v>
      </c>
      <c r="S903" s="32">
        <f t="shared" si="293"/>
        <v>2</v>
      </c>
      <c r="T903" s="32">
        <f t="shared" si="293"/>
        <v>2</v>
      </c>
      <c r="U903" s="32">
        <f t="shared" si="293"/>
        <v>2</v>
      </c>
      <c r="V903" s="32">
        <f t="shared" si="293"/>
        <v>4</v>
      </c>
      <c r="W903" s="32">
        <f t="shared" si="293"/>
        <v>2</v>
      </c>
      <c r="X903" s="32">
        <f t="shared" si="293"/>
        <v>2</v>
      </c>
      <c r="Y903" s="32">
        <f t="shared" si="293"/>
        <v>2</v>
      </c>
      <c r="Z903" s="32">
        <f t="shared" si="293"/>
        <v>2</v>
      </c>
      <c r="AB903" s="66"/>
      <c r="AC903" s="51"/>
      <c r="AD903" s="51"/>
      <c r="AE903" s="63"/>
      <c r="AF903" s="64"/>
      <c r="AG903" s="63"/>
      <c r="AH903" s="64"/>
      <c r="AI903" s="63"/>
      <c r="AJ903" s="64"/>
      <c r="AK903" s="62"/>
      <c r="AL903" s="62"/>
      <c r="AM903" s="51"/>
      <c r="AP903" s="39" t="str">
        <f t="shared" si="261"/>
        <v/>
      </c>
      <c r="AQ903" s="49" t="str">
        <f t="shared" si="268"/>
        <v/>
      </c>
      <c r="AR903" s="41">
        <f t="shared" ca="1" si="276"/>
        <v>256</v>
      </c>
      <c r="AS903" s="40">
        <f t="shared" ca="1" si="270"/>
        <v>1</v>
      </c>
      <c r="AT903" s="41">
        <f t="shared" ca="1" si="262"/>
        <v>0</v>
      </c>
      <c r="AU903" s="41">
        <f t="shared" ca="1" si="263"/>
        <v>0</v>
      </c>
      <c r="AV903" s="42">
        <f t="shared" ca="1" si="264"/>
        <v>1</v>
      </c>
      <c r="AW903" s="47" t="str">
        <f t="shared" si="265"/>
        <v/>
      </c>
      <c r="AX903" s="47" t="e">
        <f t="shared" si="266"/>
        <v>#VALUE!</v>
      </c>
      <c r="AY903" s="47">
        <f t="shared" si="278"/>
        <v>0</v>
      </c>
      <c r="AZ903" s="47">
        <f t="shared" si="279"/>
        <v>0</v>
      </c>
      <c r="BA903" s="47" t="e">
        <f t="shared" si="280"/>
        <v>#VALUE!</v>
      </c>
      <c r="BB903" s="47" t="e">
        <f t="shared" si="281"/>
        <v>#VALUE!</v>
      </c>
      <c r="BC903" s="47" t="e">
        <f t="shared" si="282"/>
        <v>#VALUE!</v>
      </c>
      <c r="BD903" s="47" t="e">
        <f>MATCH($AW903,NoteCommaRef!$B$4:$B$10,0)</f>
        <v>#N/A</v>
      </c>
      <c r="BE903" s="47">
        <f>MATCH($BG903,NoteCommaRef!$H$4:$H$1000,0)</f>
        <v>10</v>
      </c>
      <c r="BF903" s="47">
        <f>MATCH($BH903,NoteCommaRef!$H$4:$H$1000,0)</f>
        <v>10</v>
      </c>
      <c r="BG903" s="47">
        <f t="shared" si="271"/>
        <v>1</v>
      </c>
      <c r="BH903" s="47">
        <f t="shared" si="272"/>
        <v>1</v>
      </c>
      <c r="BI903" s="48">
        <f ca="1">IF(ISNA($BD903),1,OFFSET(NoteCommaRef!$E$3,$BD903,0))</f>
        <v>1</v>
      </c>
      <c r="BJ903" s="48">
        <f t="shared" si="273"/>
        <v>1</v>
      </c>
      <c r="BK903" s="48">
        <f t="shared" si="274"/>
        <v>1</v>
      </c>
      <c r="BL903" s="48">
        <f t="shared" si="275"/>
        <v>1</v>
      </c>
      <c r="BM903" s="48">
        <f ca="1">IF(ISNA($BE903),1,OFFSET(NoteCommaRef!$K$3,$BE903,0))</f>
        <v>1</v>
      </c>
      <c r="BN903" s="48">
        <f ca="1">IF(ISNA($BF903),1,OFFSET(NoteCommaRef!$K$3,$BF903,0))</f>
        <v>1</v>
      </c>
    </row>
    <row r="904" spans="3:66" x14ac:dyDescent="0.2">
      <c r="C904" s="1" t="str">
        <f t="shared" si="291"/>
        <v/>
      </c>
      <c r="D904" s="1" t="str">
        <f t="shared" si="292"/>
        <v/>
      </c>
      <c r="E904" s="1" t="str">
        <f t="shared" si="283"/>
        <v/>
      </c>
      <c r="F904" s="32" t="str">
        <f t="shared" si="284"/>
        <v/>
      </c>
      <c r="G904" s="1" t="str">
        <f t="shared" si="285"/>
        <v/>
      </c>
      <c r="H904" s="1" t="str">
        <f t="shared" si="286"/>
        <v/>
      </c>
      <c r="I904" s="1" t="str">
        <f t="shared" si="287"/>
        <v/>
      </c>
      <c r="J904" s="1" t="str">
        <f t="shared" si="288"/>
        <v/>
      </c>
      <c r="K904" s="1" t="str">
        <f t="shared" si="289"/>
        <v/>
      </c>
      <c r="L904" s="1" t="str">
        <f ca="1">IF(COUNTBLANK($D904),"",IF(COUNTBLANK($AG904),OFFSET(ChannelSetup!$E$4,0,$D904-1),$AG904))</f>
        <v/>
      </c>
      <c r="M904" s="1" t="str">
        <f t="shared" si="290"/>
        <v/>
      </c>
      <c r="O904" s="32">
        <f t="shared" si="293"/>
        <v>6</v>
      </c>
      <c r="P904" s="32">
        <f t="shared" si="293"/>
        <v>4</v>
      </c>
      <c r="Q904" s="32">
        <f t="shared" si="293"/>
        <v>2</v>
      </c>
      <c r="R904" s="32">
        <f t="shared" si="293"/>
        <v>2</v>
      </c>
      <c r="S904" s="32">
        <f t="shared" si="293"/>
        <v>2</v>
      </c>
      <c r="T904" s="32">
        <f t="shared" si="293"/>
        <v>2</v>
      </c>
      <c r="U904" s="32">
        <f t="shared" si="293"/>
        <v>2</v>
      </c>
      <c r="V904" s="32">
        <f t="shared" si="293"/>
        <v>4</v>
      </c>
      <c r="W904" s="32">
        <f t="shared" si="293"/>
        <v>2</v>
      </c>
      <c r="X904" s="32">
        <f t="shared" si="293"/>
        <v>2</v>
      </c>
      <c r="Y904" s="32">
        <f t="shared" si="293"/>
        <v>2</v>
      </c>
      <c r="Z904" s="32">
        <f t="shared" si="293"/>
        <v>2</v>
      </c>
      <c r="AB904" s="66"/>
      <c r="AC904" s="51"/>
      <c r="AD904" s="51"/>
      <c r="AE904" s="63"/>
      <c r="AF904" s="64"/>
      <c r="AG904" s="63"/>
      <c r="AH904" s="64"/>
      <c r="AI904" s="63"/>
      <c r="AJ904" s="64"/>
      <c r="AK904" s="62"/>
      <c r="AL904" s="62"/>
      <c r="AM904" s="51"/>
      <c r="AP904" s="39" t="str">
        <f t="shared" si="261"/>
        <v/>
      </c>
      <c r="AQ904" s="49" t="str">
        <f t="shared" si="268"/>
        <v/>
      </c>
      <c r="AR904" s="41">
        <f t="shared" ca="1" si="276"/>
        <v>256</v>
      </c>
      <c r="AS904" s="40">
        <f t="shared" ca="1" si="270"/>
        <v>1</v>
      </c>
      <c r="AT904" s="41">
        <f t="shared" ca="1" si="262"/>
        <v>0</v>
      </c>
      <c r="AU904" s="41">
        <f t="shared" ca="1" si="263"/>
        <v>0</v>
      </c>
      <c r="AV904" s="42">
        <f t="shared" ca="1" si="264"/>
        <v>1</v>
      </c>
      <c r="AW904" s="47" t="str">
        <f t="shared" si="265"/>
        <v/>
      </c>
      <c r="AX904" s="47" t="e">
        <f t="shared" si="266"/>
        <v>#VALUE!</v>
      </c>
      <c r="AY904" s="47">
        <f t="shared" si="278"/>
        <v>0</v>
      </c>
      <c r="AZ904" s="47">
        <f t="shared" si="279"/>
        <v>0</v>
      </c>
      <c r="BA904" s="47" t="e">
        <f t="shared" si="280"/>
        <v>#VALUE!</v>
      </c>
      <c r="BB904" s="47" t="e">
        <f t="shared" si="281"/>
        <v>#VALUE!</v>
      </c>
      <c r="BC904" s="47" t="e">
        <f t="shared" si="282"/>
        <v>#VALUE!</v>
      </c>
      <c r="BD904" s="47" t="e">
        <f>MATCH($AW904,NoteCommaRef!$B$4:$B$10,0)</f>
        <v>#N/A</v>
      </c>
      <c r="BE904" s="47">
        <f>MATCH($BG904,NoteCommaRef!$H$4:$H$1000,0)</f>
        <v>10</v>
      </c>
      <c r="BF904" s="47">
        <f>MATCH($BH904,NoteCommaRef!$H$4:$H$1000,0)</f>
        <v>10</v>
      </c>
      <c r="BG904" s="47">
        <f t="shared" si="271"/>
        <v>1</v>
      </c>
      <c r="BH904" s="47">
        <f t="shared" si="272"/>
        <v>1</v>
      </c>
      <c r="BI904" s="48">
        <f ca="1">IF(ISNA($BD904),1,OFFSET(NoteCommaRef!$E$3,$BD904,0))</f>
        <v>1</v>
      </c>
      <c r="BJ904" s="48">
        <f t="shared" si="273"/>
        <v>1</v>
      </c>
      <c r="BK904" s="48">
        <f t="shared" si="274"/>
        <v>1</v>
      </c>
      <c r="BL904" s="48">
        <f t="shared" si="275"/>
        <v>1</v>
      </c>
      <c r="BM904" s="48">
        <f ca="1">IF(ISNA($BE904),1,OFFSET(NoteCommaRef!$K$3,$BE904,0))</f>
        <v>1</v>
      </c>
      <c r="BN904" s="48">
        <f ca="1">IF(ISNA($BF904),1,OFFSET(NoteCommaRef!$K$3,$BF904,0))</f>
        <v>1</v>
      </c>
    </row>
    <row r="905" spans="3:66" x14ac:dyDescent="0.2">
      <c r="C905" s="1" t="str">
        <f t="shared" si="291"/>
        <v/>
      </c>
      <c r="D905" s="1" t="str">
        <f t="shared" si="292"/>
        <v/>
      </c>
      <c r="E905" s="1" t="str">
        <f t="shared" si="283"/>
        <v/>
      </c>
      <c r="F905" s="32" t="str">
        <f t="shared" si="284"/>
        <v/>
      </c>
      <c r="G905" s="1" t="str">
        <f t="shared" si="285"/>
        <v/>
      </c>
      <c r="H905" s="1" t="str">
        <f t="shared" si="286"/>
        <v/>
      </c>
      <c r="I905" s="1" t="str">
        <f t="shared" si="287"/>
        <v/>
      </c>
      <c r="J905" s="1" t="str">
        <f t="shared" si="288"/>
        <v/>
      </c>
      <c r="K905" s="1" t="str">
        <f t="shared" si="289"/>
        <v/>
      </c>
      <c r="L905" s="1" t="str">
        <f ca="1">IF(COUNTBLANK($D905),"",IF(COUNTBLANK($AG905),OFFSET(ChannelSetup!$E$4,0,$D905-1),$AG905))</f>
        <v/>
      </c>
      <c r="M905" s="1" t="str">
        <f t="shared" si="290"/>
        <v/>
      </c>
      <c r="O905" s="32">
        <f t="shared" si="293"/>
        <v>6</v>
      </c>
      <c r="P905" s="32">
        <f t="shared" si="293"/>
        <v>4</v>
      </c>
      <c r="Q905" s="32">
        <f t="shared" si="293"/>
        <v>2</v>
      </c>
      <c r="R905" s="32">
        <f t="shared" si="293"/>
        <v>2</v>
      </c>
      <c r="S905" s="32">
        <f t="shared" si="293"/>
        <v>2</v>
      </c>
      <c r="T905" s="32">
        <f t="shared" si="293"/>
        <v>2</v>
      </c>
      <c r="U905" s="32">
        <f t="shared" si="293"/>
        <v>2</v>
      </c>
      <c r="V905" s="32">
        <f t="shared" si="293"/>
        <v>4</v>
      </c>
      <c r="W905" s="32">
        <f t="shared" si="293"/>
        <v>2</v>
      </c>
      <c r="X905" s="32">
        <f t="shared" si="293"/>
        <v>2</v>
      </c>
      <c r="Y905" s="32">
        <f t="shared" si="293"/>
        <v>2</v>
      </c>
      <c r="Z905" s="32">
        <f t="shared" si="293"/>
        <v>2</v>
      </c>
      <c r="AB905" s="66"/>
      <c r="AC905" s="51"/>
      <c r="AD905" s="51"/>
      <c r="AE905" s="63"/>
      <c r="AF905" s="64"/>
      <c r="AG905" s="63"/>
      <c r="AH905" s="64"/>
      <c r="AI905" s="63"/>
      <c r="AJ905" s="64"/>
      <c r="AK905" s="62"/>
      <c r="AL905" s="62"/>
      <c r="AM905" s="51"/>
      <c r="AP905" s="39" t="str">
        <f t="shared" si="261"/>
        <v/>
      </c>
      <c r="AQ905" s="49" t="str">
        <f t="shared" si="268"/>
        <v/>
      </c>
      <c r="AR905" s="41">
        <f t="shared" ca="1" si="276"/>
        <v>256</v>
      </c>
      <c r="AS905" s="40">
        <f t="shared" ca="1" si="270"/>
        <v>1</v>
      </c>
      <c r="AT905" s="41">
        <f t="shared" ca="1" si="262"/>
        <v>0</v>
      </c>
      <c r="AU905" s="41">
        <f t="shared" ca="1" si="263"/>
        <v>0</v>
      </c>
      <c r="AV905" s="42">
        <f t="shared" ca="1" si="264"/>
        <v>1</v>
      </c>
      <c r="AW905" s="47" t="str">
        <f t="shared" si="265"/>
        <v/>
      </c>
      <c r="AX905" s="47" t="e">
        <f t="shared" si="266"/>
        <v>#VALUE!</v>
      </c>
      <c r="AY905" s="47">
        <f t="shared" si="278"/>
        <v>0</v>
      </c>
      <c r="AZ905" s="47">
        <f t="shared" si="279"/>
        <v>0</v>
      </c>
      <c r="BA905" s="47" t="e">
        <f t="shared" si="280"/>
        <v>#VALUE!</v>
      </c>
      <c r="BB905" s="47" t="e">
        <f t="shared" si="281"/>
        <v>#VALUE!</v>
      </c>
      <c r="BC905" s="47" t="e">
        <f t="shared" si="282"/>
        <v>#VALUE!</v>
      </c>
      <c r="BD905" s="47" t="e">
        <f>MATCH($AW905,NoteCommaRef!$B$4:$B$10,0)</f>
        <v>#N/A</v>
      </c>
      <c r="BE905" s="47">
        <f>MATCH($BG905,NoteCommaRef!$H$4:$H$1000,0)</f>
        <v>10</v>
      </c>
      <c r="BF905" s="47">
        <f>MATCH($BH905,NoteCommaRef!$H$4:$H$1000,0)</f>
        <v>10</v>
      </c>
      <c r="BG905" s="47">
        <f t="shared" si="271"/>
        <v>1</v>
      </c>
      <c r="BH905" s="47">
        <f t="shared" si="272"/>
        <v>1</v>
      </c>
      <c r="BI905" s="48">
        <f ca="1">IF(ISNA($BD905),1,OFFSET(NoteCommaRef!$E$3,$BD905,0))</f>
        <v>1</v>
      </c>
      <c r="BJ905" s="48">
        <f t="shared" si="273"/>
        <v>1</v>
      </c>
      <c r="BK905" s="48">
        <f t="shared" si="274"/>
        <v>1</v>
      </c>
      <c r="BL905" s="48">
        <f t="shared" si="275"/>
        <v>1</v>
      </c>
      <c r="BM905" s="48">
        <f ca="1">IF(ISNA($BE905),1,OFFSET(NoteCommaRef!$K$3,$BE905,0))</f>
        <v>1</v>
      </c>
      <c r="BN905" s="48">
        <f ca="1">IF(ISNA($BF905),1,OFFSET(NoteCommaRef!$K$3,$BF905,0))</f>
        <v>1</v>
      </c>
    </row>
    <row r="906" spans="3:66" x14ac:dyDescent="0.2">
      <c r="C906" s="1" t="str">
        <f t="shared" si="291"/>
        <v/>
      </c>
      <c r="D906" s="1" t="str">
        <f t="shared" si="292"/>
        <v/>
      </c>
      <c r="E906" s="1" t="str">
        <f t="shared" si="283"/>
        <v/>
      </c>
      <c r="F906" s="32" t="str">
        <f t="shared" si="284"/>
        <v/>
      </c>
      <c r="G906" s="1" t="str">
        <f t="shared" si="285"/>
        <v/>
      </c>
      <c r="H906" s="1" t="str">
        <f t="shared" si="286"/>
        <v/>
      </c>
      <c r="I906" s="1" t="str">
        <f t="shared" si="287"/>
        <v/>
      </c>
      <c r="J906" s="1" t="str">
        <f t="shared" si="288"/>
        <v/>
      </c>
      <c r="K906" s="1" t="str">
        <f t="shared" si="289"/>
        <v/>
      </c>
      <c r="L906" s="1" t="str">
        <f ca="1">IF(COUNTBLANK($D906),"",IF(COUNTBLANK($AG906),OFFSET(ChannelSetup!$E$4,0,$D906-1),$AG906))</f>
        <v/>
      </c>
      <c r="M906" s="1" t="str">
        <f t="shared" si="290"/>
        <v/>
      </c>
      <c r="O906" s="32">
        <f t="shared" si="293"/>
        <v>6</v>
      </c>
      <c r="P906" s="32">
        <f t="shared" si="293"/>
        <v>4</v>
      </c>
      <c r="Q906" s="32">
        <f t="shared" si="293"/>
        <v>2</v>
      </c>
      <c r="R906" s="32">
        <f t="shared" si="293"/>
        <v>2</v>
      </c>
      <c r="S906" s="32">
        <f t="shared" si="293"/>
        <v>2</v>
      </c>
      <c r="T906" s="32">
        <f t="shared" si="293"/>
        <v>2</v>
      </c>
      <c r="U906" s="32">
        <f t="shared" si="293"/>
        <v>2</v>
      </c>
      <c r="V906" s="32">
        <f t="shared" si="293"/>
        <v>4</v>
      </c>
      <c r="W906" s="32">
        <f t="shared" si="293"/>
        <v>2</v>
      </c>
      <c r="X906" s="32">
        <f t="shared" si="293"/>
        <v>2</v>
      </c>
      <c r="Y906" s="32">
        <f t="shared" si="293"/>
        <v>2</v>
      </c>
      <c r="Z906" s="32">
        <f t="shared" si="293"/>
        <v>2</v>
      </c>
      <c r="AB906" s="66"/>
      <c r="AC906" s="51"/>
      <c r="AD906" s="51"/>
      <c r="AE906" s="63"/>
      <c r="AF906" s="64"/>
      <c r="AG906" s="63"/>
      <c r="AH906" s="64"/>
      <c r="AI906" s="63"/>
      <c r="AJ906" s="64"/>
      <c r="AK906" s="62"/>
      <c r="AL906" s="62"/>
      <c r="AM906" s="51"/>
      <c r="AP906" s="39" t="str">
        <f t="shared" si="261"/>
        <v/>
      </c>
      <c r="AQ906" s="49" t="str">
        <f t="shared" si="268"/>
        <v/>
      </c>
      <c r="AR906" s="41">
        <f t="shared" ca="1" si="276"/>
        <v>256</v>
      </c>
      <c r="AS906" s="40">
        <f t="shared" ca="1" si="270"/>
        <v>1</v>
      </c>
      <c r="AT906" s="41">
        <f t="shared" ca="1" si="262"/>
        <v>0</v>
      </c>
      <c r="AU906" s="41">
        <f t="shared" ca="1" si="263"/>
        <v>0</v>
      </c>
      <c r="AV906" s="42">
        <f t="shared" ca="1" si="264"/>
        <v>1</v>
      </c>
      <c r="AW906" s="47" t="str">
        <f t="shared" si="265"/>
        <v/>
      </c>
      <c r="AX906" s="47" t="e">
        <f t="shared" si="266"/>
        <v>#VALUE!</v>
      </c>
      <c r="AY906" s="47">
        <f t="shared" si="278"/>
        <v>0</v>
      </c>
      <c r="AZ906" s="47">
        <f t="shared" si="279"/>
        <v>0</v>
      </c>
      <c r="BA906" s="47" t="e">
        <f t="shared" si="280"/>
        <v>#VALUE!</v>
      </c>
      <c r="BB906" s="47" t="e">
        <f t="shared" si="281"/>
        <v>#VALUE!</v>
      </c>
      <c r="BC906" s="47" t="e">
        <f t="shared" si="282"/>
        <v>#VALUE!</v>
      </c>
      <c r="BD906" s="47" t="e">
        <f>MATCH($AW906,NoteCommaRef!$B$4:$B$10,0)</f>
        <v>#N/A</v>
      </c>
      <c r="BE906" s="47">
        <f>MATCH($BG906,NoteCommaRef!$H$4:$H$1000,0)</f>
        <v>10</v>
      </c>
      <c r="BF906" s="47">
        <f>MATCH($BH906,NoteCommaRef!$H$4:$H$1000,0)</f>
        <v>10</v>
      </c>
      <c r="BG906" s="47">
        <f t="shared" si="271"/>
        <v>1</v>
      </c>
      <c r="BH906" s="47">
        <f t="shared" si="272"/>
        <v>1</v>
      </c>
      <c r="BI906" s="48">
        <f ca="1">IF(ISNA($BD906),1,OFFSET(NoteCommaRef!$E$3,$BD906,0))</f>
        <v>1</v>
      </c>
      <c r="BJ906" s="48">
        <f t="shared" si="273"/>
        <v>1</v>
      </c>
      <c r="BK906" s="48">
        <f t="shared" si="274"/>
        <v>1</v>
      </c>
      <c r="BL906" s="48">
        <f t="shared" si="275"/>
        <v>1</v>
      </c>
      <c r="BM906" s="48">
        <f ca="1">IF(ISNA($BE906),1,OFFSET(NoteCommaRef!$K$3,$BE906,0))</f>
        <v>1</v>
      </c>
      <c r="BN906" s="48">
        <f ca="1">IF(ISNA($BF906),1,OFFSET(NoteCommaRef!$K$3,$BF906,0))</f>
        <v>1</v>
      </c>
    </row>
    <row r="907" spans="3:66" x14ac:dyDescent="0.2">
      <c r="C907" s="1" t="str">
        <f t="shared" si="291"/>
        <v/>
      </c>
      <c r="D907" s="1" t="str">
        <f t="shared" si="292"/>
        <v/>
      </c>
      <c r="E907" s="1" t="str">
        <f t="shared" si="283"/>
        <v/>
      </c>
      <c r="F907" s="32" t="str">
        <f t="shared" si="284"/>
        <v/>
      </c>
      <c r="G907" s="1" t="str">
        <f t="shared" si="285"/>
        <v/>
      </c>
      <c r="H907" s="1" t="str">
        <f t="shared" si="286"/>
        <v/>
      </c>
      <c r="I907" s="1" t="str">
        <f t="shared" si="287"/>
        <v/>
      </c>
      <c r="J907" s="1" t="str">
        <f t="shared" si="288"/>
        <v/>
      </c>
      <c r="K907" s="1" t="str">
        <f t="shared" si="289"/>
        <v/>
      </c>
      <c r="L907" s="1" t="str">
        <f ca="1">IF(COUNTBLANK($D907),"",IF(COUNTBLANK($AG907),OFFSET(ChannelSetup!$E$4,0,$D907-1),$AG907))</f>
        <v/>
      </c>
      <c r="M907" s="1" t="str">
        <f t="shared" si="290"/>
        <v/>
      </c>
      <c r="O907" s="32">
        <f t="shared" si="293"/>
        <v>6</v>
      </c>
      <c r="P907" s="32">
        <f t="shared" si="293"/>
        <v>4</v>
      </c>
      <c r="Q907" s="32">
        <f t="shared" si="293"/>
        <v>2</v>
      </c>
      <c r="R907" s="32">
        <f t="shared" si="293"/>
        <v>2</v>
      </c>
      <c r="S907" s="32">
        <f t="shared" si="293"/>
        <v>2</v>
      </c>
      <c r="T907" s="32">
        <f t="shared" si="293"/>
        <v>2</v>
      </c>
      <c r="U907" s="32">
        <f t="shared" si="293"/>
        <v>2</v>
      </c>
      <c r="V907" s="32">
        <f t="shared" si="293"/>
        <v>4</v>
      </c>
      <c r="W907" s="32">
        <f t="shared" si="293"/>
        <v>2</v>
      </c>
      <c r="X907" s="32">
        <f t="shared" si="293"/>
        <v>2</v>
      </c>
      <c r="Y907" s="32">
        <f t="shared" si="293"/>
        <v>2</v>
      </c>
      <c r="Z907" s="32">
        <f t="shared" si="293"/>
        <v>2</v>
      </c>
      <c r="AB907" s="66"/>
      <c r="AC907" s="51"/>
      <c r="AD907" s="51"/>
      <c r="AE907" s="63"/>
      <c r="AF907" s="64"/>
      <c r="AG907" s="63"/>
      <c r="AH907" s="64"/>
      <c r="AI907" s="63"/>
      <c r="AJ907" s="64"/>
      <c r="AK907" s="62"/>
      <c r="AL907" s="62"/>
      <c r="AM907" s="51"/>
      <c r="AP907" s="39" t="str">
        <f t="shared" si="261"/>
        <v/>
      </c>
      <c r="AQ907" s="49" t="str">
        <f t="shared" si="268"/>
        <v/>
      </c>
      <c r="AR907" s="41">
        <f t="shared" ca="1" si="276"/>
        <v>256</v>
      </c>
      <c r="AS907" s="40">
        <f t="shared" ca="1" si="270"/>
        <v>1</v>
      </c>
      <c r="AT907" s="41">
        <f t="shared" ca="1" si="262"/>
        <v>0</v>
      </c>
      <c r="AU907" s="41">
        <f t="shared" ca="1" si="263"/>
        <v>0</v>
      </c>
      <c r="AV907" s="42">
        <f t="shared" ca="1" si="264"/>
        <v>1</v>
      </c>
      <c r="AW907" s="47" t="str">
        <f t="shared" si="265"/>
        <v/>
      </c>
      <c r="AX907" s="47" t="e">
        <f t="shared" si="266"/>
        <v>#VALUE!</v>
      </c>
      <c r="AY907" s="47">
        <f t="shared" si="278"/>
        <v>0</v>
      </c>
      <c r="AZ907" s="47">
        <f t="shared" si="279"/>
        <v>0</v>
      </c>
      <c r="BA907" s="47" t="e">
        <f t="shared" si="280"/>
        <v>#VALUE!</v>
      </c>
      <c r="BB907" s="47" t="e">
        <f t="shared" si="281"/>
        <v>#VALUE!</v>
      </c>
      <c r="BC907" s="47" t="e">
        <f t="shared" si="282"/>
        <v>#VALUE!</v>
      </c>
      <c r="BD907" s="47" t="e">
        <f>MATCH($AW907,NoteCommaRef!$B$4:$B$10,0)</f>
        <v>#N/A</v>
      </c>
      <c r="BE907" s="47">
        <f>MATCH($BG907,NoteCommaRef!$H$4:$H$1000,0)</f>
        <v>10</v>
      </c>
      <c r="BF907" s="47">
        <f>MATCH($BH907,NoteCommaRef!$H$4:$H$1000,0)</f>
        <v>10</v>
      </c>
      <c r="BG907" s="47">
        <f t="shared" si="271"/>
        <v>1</v>
      </c>
      <c r="BH907" s="47">
        <f t="shared" si="272"/>
        <v>1</v>
      </c>
      <c r="BI907" s="48">
        <f ca="1">IF(ISNA($BD907),1,OFFSET(NoteCommaRef!$E$3,$BD907,0))</f>
        <v>1</v>
      </c>
      <c r="BJ907" s="48">
        <f t="shared" si="273"/>
        <v>1</v>
      </c>
      <c r="BK907" s="48">
        <f t="shared" si="274"/>
        <v>1</v>
      </c>
      <c r="BL907" s="48">
        <f t="shared" si="275"/>
        <v>1</v>
      </c>
      <c r="BM907" s="48">
        <f ca="1">IF(ISNA($BE907),1,OFFSET(NoteCommaRef!$K$3,$BE907,0))</f>
        <v>1</v>
      </c>
      <c r="BN907" s="48">
        <f ca="1">IF(ISNA($BF907),1,OFFSET(NoteCommaRef!$K$3,$BF907,0))</f>
        <v>1</v>
      </c>
    </row>
    <row r="908" spans="3:66" x14ac:dyDescent="0.2">
      <c r="C908" s="1" t="str">
        <f t="shared" si="291"/>
        <v/>
      </c>
      <c r="D908" s="1" t="str">
        <f t="shared" si="292"/>
        <v/>
      </c>
      <c r="E908" s="1" t="str">
        <f t="shared" si="283"/>
        <v/>
      </c>
      <c r="F908" s="32" t="str">
        <f t="shared" si="284"/>
        <v/>
      </c>
      <c r="G908" s="1" t="str">
        <f t="shared" si="285"/>
        <v/>
      </c>
      <c r="H908" s="1" t="str">
        <f t="shared" si="286"/>
        <v/>
      </c>
      <c r="I908" s="1" t="str">
        <f t="shared" si="287"/>
        <v/>
      </c>
      <c r="J908" s="1" t="str">
        <f t="shared" si="288"/>
        <v/>
      </c>
      <c r="K908" s="1" t="str">
        <f t="shared" si="289"/>
        <v/>
      </c>
      <c r="L908" s="1" t="str">
        <f ca="1">IF(COUNTBLANK($D908),"",IF(COUNTBLANK($AG908),OFFSET(ChannelSetup!$E$4,0,$D908-1),$AG908))</f>
        <v/>
      </c>
      <c r="M908" s="1" t="str">
        <f t="shared" si="290"/>
        <v/>
      </c>
      <c r="O908" s="32">
        <f t="shared" si="293"/>
        <v>6</v>
      </c>
      <c r="P908" s="32">
        <f t="shared" si="293"/>
        <v>4</v>
      </c>
      <c r="Q908" s="32">
        <f t="shared" si="293"/>
        <v>2</v>
      </c>
      <c r="R908" s="32">
        <f t="shared" si="293"/>
        <v>2</v>
      </c>
      <c r="S908" s="32">
        <f t="shared" si="293"/>
        <v>2</v>
      </c>
      <c r="T908" s="32">
        <f t="shared" si="293"/>
        <v>2</v>
      </c>
      <c r="U908" s="32">
        <f t="shared" si="293"/>
        <v>2</v>
      </c>
      <c r="V908" s="32">
        <f t="shared" si="293"/>
        <v>4</v>
      </c>
      <c r="W908" s="32">
        <f t="shared" si="293"/>
        <v>2</v>
      </c>
      <c r="X908" s="32">
        <f t="shared" si="293"/>
        <v>2</v>
      </c>
      <c r="Y908" s="32">
        <f t="shared" si="293"/>
        <v>2</v>
      </c>
      <c r="Z908" s="32">
        <f t="shared" si="293"/>
        <v>2</v>
      </c>
      <c r="AB908" s="66"/>
      <c r="AC908" s="51"/>
      <c r="AD908" s="51"/>
      <c r="AE908" s="63"/>
      <c r="AF908" s="64"/>
      <c r="AG908" s="63"/>
      <c r="AH908" s="64"/>
      <c r="AI908" s="63"/>
      <c r="AJ908" s="64"/>
      <c r="AK908" s="62"/>
      <c r="AL908" s="62"/>
      <c r="AM908" s="51"/>
      <c r="AP908" s="39" t="str">
        <f t="shared" si="261"/>
        <v/>
      </c>
      <c r="AQ908" s="49" t="str">
        <f t="shared" si="268"/>
        <v/>
      </c>
      <c r="AR908" s="41">
        <f t="shared" ca="1" si="276"/>
        <v>256</v>
      </c>
      <c r="AS908" s="40">
        <f t="shared" ca="1" si="270"/>
        <v>1</v>
      </c>
      <c r="AT908" s="41">
        <f t="shared" ca="1" si="262"/>
        <v>0</v>
      </c>
      <c r="AU908" s="41">
        <f t="shared" ca="1" si="263"/>
        <v>0</v>
      </c>
      <c r="AV908" s="42">
        <f t="shared" ca="1" si="264"/>
        <v>1</v>
      </c>
      <c r="AW908" s="47" t="str">
        <f t="shared" si="265"/>
        <v/>
      </c>
      <c r="AX908" s="47" t="e">
        <f t="shared" si="266"/>
        <v>#VALUE!</v>
      </c>
      <c r="AY908" s="47">
        <f t="shared" si="278"/>
        <v>0</v>
      </c>
      <c r="AZ908" s="47">
        <f t="shared" si="279"/>
        <v>0</v>
      </c>
      <c r="BA908" s="47" t="e">
        <f t="shared" si="280"/>
        <v>#VALUE!</v>
      </c>
      <c r="BB908" s="47" t="e">
        <f t="shared" si="281"/>
        <v>#VALUE!</v>
      </c>
      <c r="BC908" s="47" t="e">
        <f t="shared" si="282"/>
        <v>#VALUE!</v>
      </c>
      <c r="BD908" s="47" t="e">
        <f>MATCH($AW908,NoteCommaRef!$B$4:$B$10,0)</f>
        <v>#N/A</v>
      </c>
      <c r="BE908" s="47">
        <f>MATCH($BG908,NoteCommaRef!$H$4:$H$1000,0)</f>
        <v>10</v>
      </c>
      <c r="BF908" s="47">
        <f>MATCH($BH908,NoteCommaRef!$H$4:$H$1000,0)</f>
        <v>10</v>
      </c>
      <c r="BG908" s="47">
        <f t="shared" si="271"/>
        <v>1</v>
      </c>
      <c r="BH908" s="47">
        <f t="shared" si="272"/>
        <v>1</v>
      </c>
      <c r="BI908" s="48">
        <f ca="1">IF(ISNA($BD908),1,OFFSET(NoteCommaRef!$E$3,$BD908,0))</f>
        <v>1</v>
      </c>
      <c r="BJ908" s="48">
        <f t="shared" si="273"/>
        <v>1</v>
      </c>
      <c r="BK908" s="48">
        <f t="shared" si="274"/>
        <v>1</v>
      </c>
      <c r="BL908" s="48">
        <f t="shared" si="275"/>
        <v>1</v>
      </c>
      <c r="BM908" s="48">
        <f ca="1">IF(ISNA($BE908),1,OFFSET(NoteCommaRef!$K$3,$BE908,0))</f>
        <v>1</v>
      </c>
      <c r="BN908" s="48">
        <f ca="1">IF(ISNA($BF908),1,OFFSET(NoteCommaRef!$K$3,$BF908,0))</f>
        <v>1</v>
      </c>
    </row>
    <row r="909" spans="3:66" x14ac:dyDescent="0.2">
      <c r="C909" s="1" t="str">
        <f t="shared" si="291"/>
        <v/>
      </c>
      <c r="D909" s="1" t="str">
        <f t="shared" si="292"/>
        <v/>
      </c>
      <c r="E909" s="1" t="str">
        <f t="shared" si="283"/>
        <v/>
      </c>
      <c r="F909" s="32" t="str">
        <f t="shared" si="284"/>
        <v/>
      </c>
      <c r="G909" s="1" t="str">
        <f t="shared" si="285"/>
        <v/>
      </c>
      <c r="H909" s="1" t="str">
        <f t="shared" si="286"/>
        <v/>
      </c>
      <c r="I909" s="1" t="str">
        <f t="shared" si="287"/>
        <v/>
      </c>
      <c r="J909" s="1" t="str">
        <f t="shared" si="288"/>
        <v/>
      </c>
      <c r="K909" s="1" t="str">
        <f t="shared" si="289"/>
        <v/>
      </c>
      <c r="L909" s="1" t="str">
        <f ca="1">IF(COUNTBLANK($D909),"",IF(COUNTBLANK($AG909),OFFSET(ChannelSetup!$E$4,0,$D909-1),$AG909))</f>
        <v/>
      </c>
      <c r="M909" s="1" t="str">
        <f t="shared" si="290"/>
        <v/>
      </c>
      <c r="O909" s="32">
        <f t="shared" si="293"/>
        <v>6</v>
      </c>
      <c r="P909" s="32">
        <f t="shared" si="293"/>
        <v>4</v>
      </c>
      <c r="Q909" s="32">
        <f t="shared" si="293"/>
        <v>2</v>
      </c>
      <c r="R909" s="32">
        <f t="shared" si="293"/>
        <v>2</v>
      </c>
      <c r="S909" s="32">
        <f t="shared" si="293"/>
        <v>2</v>
      </c>
      <c r="T909" s="32">
        <f t="shared" si="293"/>
        <v>2</v>
      </c>
      <c r="U909" s="32">
        <f t="shared" si="293"/>
        <v>2</v>
      </c>
      <c r="V909" s="32">
        <f t="shared" si="293"/>
        <v>4</v>
      </c>
      <c r="W909" s="32">
        <f t="shared" si="293"/>
        <v>2</v>
      </c>
      <c r="X909" s="32">
        <f t="shared" si="293"/>
        <v>2</v>
      </c>
      <c r="Y909" s="32">
        <f t="shared" si="293"/>
        <v>2</v>
      </c>
      <c r="Z909" s="32">
        <f t="shared" si="293"/>
        <v>2</v>
      </c>
      <c r="AB909" s="66"/>
      <c r="AC909" s="51"/>
      <c r="AD909" s="51"/>
      <c r="AE909" s="63"/>
      <c r="AF909" s="64"/>
      <c r="AG909" s="63"/>
      <c r="AH909" s="64"/>
      <c r="AI909" s="63"/>
      <c r="AJ909" s="64"/>
      <c r="AK909" s="62"/>
      <c r="AL909" s="62"/>
      <c r="AM909" s="51"/>
      <c r="AP909" s="39" t="str">
        <f t="shared" si="261"/>
        <v/>
      </c>
      <c r="AQ909" s="49" t="str">
        <f t="shared" si="268"/>
        <v/>
      </c>
      <c r="AR909" s="41">
        <f t="shared" ca="1" si="276"/>
        <v>256</v>
      </c>
      <c r="AS909" s="40">
        <f t="shared" ca="1" si="270"/>
        <v>1</v>
      </c>
      <c r="AT909" s="41">
        <f t="shared" ca="1" si="262"/>
        <v>0</v>
      </c>
      <c r="AU909" s="41">
        <f t="shared" ca="1" si="263"/>
        <v>0</v>
      </c>
      <c r="AV909" s="42">
        <f t="shared" ca="1" si="264"/>
        <v>1</v>
      </c>
      <c r="AW909" s="47" t="str">
        <f t="shared" si="265"/>
        <v/>
      </c>
      <c r="AX909" s="47" t="e">
        <f t="shared" si="266"/>
        <v>#VALUE!</v>
      </c>
      <c r="AY909" s="47">
        <f t="shared" si="278"/>
        <v>0</v>
      </c>
      <c r="AZ909" s="47">
        <f t="shared" si="279"/>
        <v>0</v>
      </c>
      <c r="BA909" s="47" t="e">
        <f t="shared" si="280"/>
        <v>#VALUE!</v>
      </c>
      <c r="BB909" s="47" t="e">
        <f t="shared" si="281"/>
        <v>#VALUE!</v>
      </c>
      <c r="BC909" s="47" t="e">
        <f t="shared" si="282"/>
        <v>#VALUE!</v>
      </c>
      <c r="BD909" s="47" t="e">
        <f>MATCH($AW909,NoteCommaRef!$B$4:$B$10,0)</f>
        <v>#N/A</v>
      </c>
      <c r="BE909" s="47">
        <f>MATCH($BG909,NoteCommaRef!$H$4:$H$1000,0)</f>
        <v>10</v>
      </c>
      <c r="BF909" s="47">
        <f>MATCH($BH909,NoteCommaRef!$H$4:$H$1000,0)</f>
        <v>10</v>
      </c>
      <c r="BG909" s="47">
        <f t="shared" si="271"/>
        <v>1</v>
      </c>
      <c r="BH909" s="47">
        <f t="shared" si="272"/>
        <v>1</v>
      </c>
      <c r="BI909" s="48">
        <f ca="1">IF(ISNA($BD909),1,OFFSET(NoteCommaRef!$E$3,$BD909,0))</f>
        <v>1</v>
      </c>
      <c r="BJ909" s="48">
        <f t="shared" si="273"/>
        <v>1</v>
      </c>
      <c r="BK909" s="48">
        <f t="shared" si="274"/>
        <v>1</v>
      </c>
      <c r="BL909" s="48">
        <f t="shared" si="275"/>
        <v>1</v>
      </c>
      <c r="BM909" s="48">
        <f ca="1">IF(ISNA($BE909),1,OFFSET(NoteCommaRef!$K$3,$BE909,0))</f>
        <v>1</v>
      </c>
      <c r="BN909" s="48">
        <f ca="1">IF(ISNA($BF909),1,OFFSET(NoteCommaRef!$K$3,$BF909,0))</f>
        <v>1</v>
      </c>
    </row>
    <row r="910" spans="3:66" x14ac:dyDescent="0.2">
      <c r="C910" s="1" t="str">
        <f t="shared" si="291"/>
        <v/>
      </c>
      <c r="D910" s="1" t="str">
        <f t="shared" si="292"/>
        <v/>
      </c>
      <c r="E910" s="1" t="str">
        <f t="shared" si="283"/>
        <v/>
      </c>
      <c r="F910" s="32" t="str">
        <f t="shared" si="284"/>
        <v/>
      </c>
      <c r="G910" s="1" t="str">
        <f t="shared" si="285"/>
        <v/>
      </c>
      <c r="H910" s="1" t="str">
        <f t="shared" si="286"/>
        <v/>
      </c>
      <c r="I910" s="1" t="str">
        <f t="shared" si="287"/>
        <v/>
      </c>
      <c r="J910" s="1" t="str">
        <f t="shared" si="288"/>
        <v/>
      </c>
      <c r="K910" s="1" t="str">
        <f t="shared" si="289"/>
        <v/>
      </c>
      <c r="L910" s="1" t="str">
        <f ca="1">IF(COUNTBLANK($D910),"",IF(COUNTBLANK($AG910),OFFSET(ChannelSetup!$E$4,0,$D910-1),$AG910))</f>
        <v/>
      </c>
      <c r="M910" s="1" t="str">
        <f t="shared" si="290"/>
        <v/>
      </c>
      <c r="O910" s="32">
        <f t="shared" si="293"/>
        <v>6</v>
      </c>
      <c r="P910" s="32">
        <f t="shared" si="293"/>
        <v>4</v>
      </c>
      <c r="Q910" s="32">
        <f t="shared" si="293"/>
        <v>2</v>
      </c>
      <c r="R910" s="32">
        <f t="shared" si="293"/>
        <v>2</v>
      </c>
      <c r="S910" s="32">
        <f t="shared" si="293"/>
        <v>2</v>
      </c>
      <c r="T910" s="32">
        <f t="shared" si="293"/>
        <v>2</v>
      </c>
      <c r="U910" s="32">
        <f t="shared" si="293"/>
        <v>2</v>
      </c>
      <c r="V910" s="32">
        <f t="shared" si="293"/>
        <v>4</v>
      </c>
      <c r="W910" s="32">
        <f t="shared" si="293"/>
        <v>2</v>
      </c>
      <c r="X910" s="32">
        <f t="shared" si="293"/>
        <v>2</v>
      </c>
      <c r="Y910" s="32">
        <f t="shared" si="293"/>
        <v>2</v>
      </c>
      <c r="Z910" s="32">
        <f t="shared" si="293"/>
        <v>2</v>
      </c>
      <c r="AB910" s="66"/>
      <c r="AC910" s="51"/>
      <c r="AD910" s="51"/>
      <c r="AE910" s="63"/>
      <c r="AF910" s="64"/>
      <c r="AG910" s="63"/>
      <c r="AH910" s="64"/>
      <c r="AI910" s="63"/>
      <c r="AJ910" s="64"/>
      <c r="AK910" s="62"/>
      <c r="AL910" s="62"/>
      <c r="AM910" s="51"/>
      <c r="AP910" s="39" t="str">
        <f t="shared" si="261"/>
        <v/>
      </c>
      <c r="AQ910" s="49" t="str">
        <f t="shared" si="268"/>
        <v/>
      </c>
      <c r="AR910" s="41">
        <f t="shared" ca="1" si="276"/>
        <v>256</v>
      </c>
      <c r="AS910" s="40">
        <f t="shared" ca="1" si="270"/>
        <v>1</v>
      </c>
      <c r="AT910" s="41">
        <f t="shared" ca="1" si="262"/>
        <v>0</v>
      </c>
      <c r="AU910" s="41">
        <f t="shared" ca="1" si="263"/>
        <v>0</v>
      </c>
      <c r="AV910" s="42">
        <f t="shared" ca="1" si="264"/>
        <v>1</v>
      </c>
      <c r="AW910" s="47" t="str">
        <f t="shared" si="265"/>
        <v/>
      </c>
      <c r="AX910" s="47" t="e">
        <f t="shared" si="266"/>
        <v>#VALUE!</v>
      </c>
      <c r="AY910" s="47">
        <f t="shared" si="278"/>
        <v>0</v>
      </c>
      <c r="AZ910" s="47">
        <f t="shared" si="279"/>
        <v>0</v>
      </c>
      <c r="BA910" s="47" t="e">
        <f t="shared" si="280"/>
        <v>#VALUE!</v>
      </c>
      <c r="BB910" s="47" t="e">
        <f t="shared" si="281"/>
        <v>#VALUE!</v>
      </c>
      <c r="BC910" s="47" t="e">
        <f t="shared" si="282"/>
        <v>#VALUE!</v>
      </c>
      <c r="BD910" s="47" t="e">
        <f>MATCH($AW910,NoteCommaRef!$B$4:$B$10,0)</f>
        <v>#N/A</v>
      </c>
      <c r="BE910" s="47">
        <f>MATCH($BG910,NoteCommaRef!$H$4:$H$1000,0)</f>
        <v>10</v>
      </c>
      <c r="BF910" s="47">
        <f>MATCH($BH910,NoteCommaRef!$H$4:$H$1000,0)</f>
        <v>10</v>
      </c>
      <c r="BG910" s="47">
        <f t="shared" si="271"/>
        <v>1</v>
      </c>
      <c r="BH910" s="47">
        <f t="shared" si="272"/>
        <v>1</v>
      </c>
      <c r="BI910" s="48">
        <f ca="1">IF(ISNA($BD910),1,OFFSET(NoteCommaRef!$E$3,$BD910,0))</f>
        <v>1</v>
      </c>
      <c r="BJ910" s="48">
        <f t="shared" si="273"/>
        <v>1</v>
      </c>
      <c r="BK910" s="48">
        <f t="shared" si="274"/>
        <v>1</v>
      </c>
      <c r="BL910" s="48">
        <f t="shared" si="275"/>
        <v>1</v>
      </c>
      <c r="BM910" s="48">
        <f ca="1">IF(ISNA($BE910),1,OFFSET(NoteCommaRef!$K$3,$BE910,0))</f>
        <v>1</v>
      </c>
      <c r="BN910" s="48">
        <f ca="1">IF(ISNA($BF910),1,OFFSET(NoteCommaRef!$K$3,$BF910,0))</f>
        <v>1</v>
      </c>
    </row>
    <row r="911" spans="3:66" x14ac:dyDescent="0.2">
      <c r="C911" s="1" t="str">
        <f t="shared" si="291"/>
        <v/>
      </c>
      <c r="D911" s="1" t="str">
        <f t="shared" si="292"/>
        <v/>
      </c>
      <c r="E911" s="1" t="str">
        <f t="shared" si="283"/>
        <v/>
      </c>
      <c r="F911" s="32" t="str">
        <f t="shared" si="284"/>
        <v/>
      </c>
      <c r="G911" s="1" t="str">
        <f t="shared" si="285"/>
        <v/>
      </c>
      <c r="H911" s="1" t="str">
        <f t="shared" si="286"/>
        <v/>
      </c>
      <c r="I911" s="1" t="str">
        <f t="shared" si="287"/>
        <v/>
      </c>
      <c r="J911" s="1" t="str">
        <f t="shared" si="288"/>
        <v/>
      </c>
      <c r="K911" s="1" t="str">
        <f t="shared" si="289"/>
        <v/>
      </c>
      <c r="L911" s="1" t="str">
        <f ca="1">IF(COUNTBLANK($D911),"",IF(COUNTBLANK($AG911),OFFSET(ChannelSetup!$E$4,0,$D911-1),$AG911))</f>
        <v/>
      </c>
      <c r="M911" s="1" t="str">
        <f t="shared" si="290"/>
        <v/>
      </c>
      <c r="O911" s="32">
        <f t="shared" si="293"/>
        <v>6</v>
      </c>
      <c r="P911" s="32">
        <f t="shared" si="293"/>
        <v>4</v>
      </c>
      <c r="Q911" s="32">
        <f t="shared" si="293"/>
        <v>2</v>
      </c>
      <c r="R911" s="32">
        <f t="shared" si="293"/>
        <v>2</v>
      </c>
      <c r="S911" s="32">
        <f t="shared" si="293"/>
        <v>2</v>
      </c>
      <c r="T911" s="32">
        <f t="shared" si="293"/>
        <v>2</v>
      </c>
      <c r="U911" s="32">
        <f t="shared" si="293"/>
        <v>2</v>
      </c>
      <c r="V911" s="32">
        <f t="shared" si="293"/>
        <v>4</v>
      </c>
      <c r="W911" s="32">
        <f t="shared" si="293"/>
        <v>2</v>
      </c>
      <c r="X911" s="32">
        <f t="shared" si="293"/>
        <v>2</v>
      </c>
      <c r="Y911" s="32">
        <f t="shared" si="293"/>
        <v>2</v>
      </c>
      <c r="Z911" s="32">
        <f t="shared" si="293"/>
        <v>2</v>
      </c>
      <c r="AB911" s="66"/>
      <c r="AC911" s="51"/>
      <c r="AD911" s="51"/>
      <c r="AE911" s="63"/>
      <c r="AF911" s="64"/>
      <c r="AG911" s="63"/>
      <c r="AH911" s="64"/>
      <c r="AI911" s="63"/>
      <c r="AJ911" s="64"/>
      <c r="AK911" s="62"/>
      <c r="AL911" s="62"/>
      <c r="AM911" s="51"/>
      <c r="AP911" s="39" t="str">
        <f t="shared" si="261"/>
        <v/>
      </c>
      <c r="AQ911" s="49" t="str">
        <f t="shared" si="268"/>
        <v/>
      </c>
      <c r="AR911" s="41">
        <f t="shared" ca="1" si="276"/>
        <v>256</v>
      </c>
      <c r="AS911" s="40">
        <f t="shared" ca="1" si="270"/>
        <v>1</v>
      </c>
      <c r="AT911" s="41">
        <f t="shared" ca="1" si="262"/>
        <v>0</v>
      </c>
      <c r="AU911" s="41">
        <f t="shared" ca="1" si="263"/>
        <v>0</v>
      </c>
      <c r="AV911" s="42">
        <f t="shared" ca="1" si="264"/>
        <v>1</v>
      </c>
      <c r="AW911" s="47" t="str">
        <f t="shared" si="265"/>
        <v/>
      </c>
      <c r="AX911" s="47" t="e">
        <f t="shared" si="266"/>
        <v>#VALUE!</v>
      </c>
      <c r="AY911" s="47">
        <f t="shared" si="278"/>
        <v>0</v>
      </c>
      <c r="AZ911" s="47">
        <f t="shared" si="279"/>
        <v>0</v>
      </c>
      <c r="BA911" s="47" t="e">
        <f t="shared" si="280"/>
        <v>#VALUE!</v>
      </c>
      <c r="BB911" s="47" t="e">
        <f t="shared" si="281"/>
        <v>#VALUE!</v>
      </c>
      <c r="BC911" s="47" t="e">
        <f t="shared" si="282"/>
        <v>#VALUE!</v>
      </c>
      <c r="BD911" s="47" t="e">
        <f>MATCH($AW911,NoteCommaRef!$B$4:$B$10,0)</f>
        <v>#N/A</v>
      </c>
      <c r="BE911" s="47">
        <f>MATCH($BG911,NoteCommaRef!$H$4:$H$1000,0)</f>
        <v>10</v>
      </c>
      <c r="BF911" s="47">
        <f>MATCH($BH911,NoteCommaRef!$H$4:$H$1000,0)</f>
        <v>10</v>
      </c>
      <c r="BG911" s="47">
        <f t="shared" si="271"/>
        <v>1</v>
      </c>
      <c r="BH911" s="47">
        <f t="shared" si="272"/>
        <v>1</v>
      </c>
      <c r="BI911" s="48">
        <f ca="1">IF(ISNA($BD911),1,OFFSET(NoteCommaRef!$E$3,$BD911,0))</f>
        <v>1</v>
      </c>
      <c r="BJ911" s="48">
        <f t="shared" si="273"/>
        <v>1</v>
      </c>
      <c r="BK911" s="48">
        <f t="shared" si="274"/>
        <v>1</v>
      </c>
      <c r="BL911" s="48">
        <f t="shared" si="275"/>
        <v>1</v>
      </c>
      <c r="BM911" s="48">
        <f ca="1">IF(ISNA($BE911),1,OFFSET(NoteCommaRef!$K$3,$BE911,0))</f>
        <v>1</v>
      </c>
      <c r="BN911" s="48">
        <f ca="1">IF(ISNA($BF911),1,OFFSET(NoteCommaRef!$K$3,$BF911,0))</f>
        <v>1</v>
      </c>
    </row>
    <row r="912" spans="3:66" x14ac:dyDescent="0.2">
      <c r="C912" s="1" t="str">
        <f t="shared" si="291"/>
        <v/>
      </c>
      <c r="D912" s="1" t="str">
        <f t="shared" si="292"/>
        <v/>
      </c>
      <c r="E912" s="1" t="str">
        <f t="shared" si="283"/>
        <v/>
      </c>
      <c r="F912" s="32" t="str">
        <f t="shared" si="284"/>
        <v/>
      </c>
      <c r="G912" s="1" t="str">
        <f t="shared" si="285"/>
        <v/>
      </c>
      <c r="H912" s="1" t="str">
        <f t="shared" si="286"/>
        <v/>
      </c>
      <c r="I912" s="1" t="str">
        <f t="shared" si="287"/>
        <v/>
      </c>
      <c r="J912" s="1" t="str">
        <f t="shared" si="288"/>
        <v/>
      </c>
      <c r="K912" s="1" t="str">
        <f t="shared" si="289"/>
        <v/>
      </c>
      <c r="L912" s="1" t="str">
        <f ca="1">IF(COUNTBLANK($D912),"",IF(COUNTBLANK($AG912),OFFSET(ChannelSetup!$E$4,0,$D912-1),$AG912))</f>
        <v/>
      </c>
      <c r="M912" s="1" t="str">
        <f t="shared" si="290"/>
        <v/>
      </c>
      <c r="O912" s="32">
        <f t="shared" si="293"/>
        <v>6</v>
      </c>
      <c r="P912" s="32">
        <f t="shared" si="293"/>
        <v>4</v>
      </c>
      <c r="Q912" s="32">
        <f t="shared" si="293"/>
        <v>2</v>
      </c>
      <c r="R912" s="32">
        <f t="shared" si="293"/>
        <v>2</v>
      </c>
      <c r="S912" s="32">
        <f t="shared" si="293"/>
        <v>2</v>
      </c>
      <c r="T912" s="32">
        <f t="shared" si="293"/>
        <v>2</v>
      </c>
      <c r="U912" s="32">
        <f t="shared" si="293"/>
        <v>2</v>
      </c>
      <c r="V912" s="32">
        <f t="shared" si="293"/>
        <v>4</v>
      </c>
      <c r="W912" s="32">
        <f t="shared" si="293"/>
        <v>2</v>
      </c>
      <c r="X912" s="32">
        <f t="shared" si="293"/>
        <v>2</v>
      </c>
      <c r="Y912" s="32">
        <f t="shared" si="293"/>
        <v>2</v>
      </c>
      <c r="Z912" s="32">
        <f t="shared" si="293"/>
        <v>2</v>
      </c>
      <c r="AB912" s="66"/>
      <c r="AC912" s="51"/>
      <c r="AD912" s="51"/>
      <c r="AE912" s="63"/>
      <c r="AF912" s="64"/>
      <c r="AG912" s="63"/>
      <c r="AH912" s="64"/>
      <c r="AI912" s="63"/>
      <c r="AJ912" s="64"/>
      <c r="AK912" s="62"/>
      <c r="AL912" s="62"/>
      <c r="AM912" s="51"/>
      <c r="AP912" s="39" t="str">
        <f t="shared" si="261"/>
        <v/>
      </c>
      <c r="AQ912" s="49" t="str">
        <f t="shared" si="268"/>
        <v/>
      </c>
      <c r="AR912" s="41">
        <f t="shared" ca="1" si="276"/>
        <v>256</v>
      </c>
      <c r="AS912" s="40">
        <f t="shared" ca="1" si="270"/>
        <v>1</v>
      </c>
      <c r="AT912" s="41">
        <f t="shared" ca="1" si="262"/>
        <v>0</v>
      </c>
      <c r="AU912" s="41">
        <f t="shared" ca="1" si="263"/>
        <v>0</v>
      </c>
      <c r="AV912" s="42">
        <f t="shared" ca="1" si="264"/>
        <v>1</v>
      </c>
      <c r="AW912" s="47" t="str">
        <f t="shared" si="265"/>
        <v/>
      </c>
      <c r="AX912" s="47" t="e">
        <f t="shared" si="266"/>
        <v>#VALUE!</v>
      </c>
      <c r="AY912" s="47">
        <f t="shared" si="278"/>
        <v>0</v>
      </c>
      <c r="AZ912" s="47">
        <f t="shared" si="279"/>
        <v>0</v>
      </c>
      <c r="BA912" s="47" t="e">
        <f t="shared" si="280"/>
        <v>#VALUE!</v>
      </c>
      <c r="BB912" s="47" t="e">
        <f t="shared" si="281"/>
        <v>#VALUE!</v>
      </c>
      <c r="BC912" s="47" t="e">
        <f t="shared" si="282"/>
        <v>#VALUE!</v>
      </c>
      <c r="BD912" s="47" t="e">
        <f>MATCH($AW912,NoteCommaRef!$B$4:$B$10,0)</f>
        <v>#N/A</v>
      </c>
      <c r="BE912" s="47">
        <f>MATCH($BG912,NoteCommaRef!$H$4:$H$1000,0)</f>
        <v>10</v>
      </c>
      <c r="BF912" s="47">
        <f>MATCH($BH912,NoteCommaRef!$H$4:$H$1000,0)</f>
        <v>10</v>
      </c>
      <c r="BG912" s="47">
        <f t="shared" si="271"/>
        <v>1</v>
      </c>
      <c r="BH912" s="47">
        <f t="shared" si="272"/>
        <v>1</v>
      </c>
      <c r="BI912" s="48">
        <f ca="1">IF(ISNA($BD912),1,OFFSET(NoteCommaRef!$E$3,$BD912,0))</f>
        <v>1</v>
      </c>
      <c r="BJ912" s="48">
        <f t="shared" si="273"/>
        <v>1</v>
      </c>
      <c r="BK912" s="48">
        <f t="shared" si="274"/>
        <v>1</v>
      </c>
      <c r="BL912" s="48">
        <f t="shared" si="275"/>
        <v>1</v>
      </c>
      <c r="BM912" s="48">
        <f ca="1">IF(ISNA($BE912),1,OFFSET(NoteCommaRef!$K$3,$BE912,0))</f>
        <v>1</v>
      </c>
      <c r="BN912" s="48">
        <f ca="1">IF(ISNA($BF912),1,OFFSET(NoteCommaRef!$K$3,$BF912,0))</f>
        <v>1</v>
      </c>
    </row>
    <row r="913" spans="3:66" x14ac:dyDescent="0.2">
      <c r="C913" s="1" t="str">
        <f t="shared" si="291"/>
        <v/>
      </c>
      <c r="D913" s="1" t="str">
        <f t="shared" si="292"/>
        <v/>
      </c>
      <c r="E913" s="1" t="str">
        <f t="shared" si="283"/>
        <v/>
      </c>
      <c r="F913" s="32" t="str">
        <f t="shared" si="284"/>
        <v/>
      </c>
      <c r="G913" s="1" t="str">
        <f t="shared" si="285"/>
        <v/>
      </c>
      <c r="H913" s="1" t="str">
        <f t="shared" si="286"/>
        <v/>
      </c>
      <c r="I913" s="1" t="str">
        <f t="shared" si="287"/>
        <v/>
      </c>
      <c r="J913" s="1" t="str">
        <f t="shared" si="288"/>
        <v/>
      </c>
      <c r="K913" s="1" t="str">
        <f t="shared" si="289"/>
        <v/>
      </c>
      <c r="L913" s="1" t="str">
        <f ca="1">IF(COUNTBLANK($D913),"",IF(COUNTBLANK($AG913),OFFSET(ChannelSetup!$E$4,0,$D913-1),$AG913))</f>
        <v/>
      </c>
      <c r="M913" s="1" t="str">
        <f t="shared" si="290"/>
        <v/>
      </c>
      <c r="O913" s="32">
        <f t="shared" si="293"/>
        <v>6</v>
      </c>
      <c r="P913" s="32">
        <f t="shared" si="293"/>
        <v>4</v>
      </c>
      <c r="Q913" s="32">
        <f t="shared" si="293"/>
        <v>2</v>
      </c>
      <c r="R913" s="32">
        <f t="shared" si="293"/>
        <v>2</v>
      </c>
      <c r="S913" s="32">
        <f t="shared" si="293"/>
        <v>2</v>
      </c>
      <c r="T913" s="32">
        <f t="shared" si="293"/>
        <v>2</v>
      </c>
      <c r="U913" s="32">
        <f t="shared" si="293"/>
        <v>2</v>
      </c>
      <c r="V913" s="32">
        <f t="shared" si="293"/>
        <v>4</v>
      </c>
      <c r="W913" s="32">
        <f t="shared" si="293"/>
        <v>2</v>
      </c>
      <c r="X913" s="32">
        <f t="shared" si="293"/>
        <v>2</v>
      </c>
      <c r="Y913" s="32">
        <f t="shared" si="293"/>
        <v>2</v>
      </c>
      <c r="Z913" s="32">
        <f t="shared" si="293"/>
        <v>2</v>
      </c>
      <c r="AB913" s="66"/>
      <c r="AC913" s="51"/>
      <c r="AD913" s="51"/>
      <c r="AE913" s="63"/>
      <c r="AF913" s="64"/>
      <c r="AG913" s="63"/>
      <c r="AH913" s="64"/>
      <c r="AI913" s="63"/>
      <c r="AJ913" s="64"/>
      <c r="AK913" s="62"/>
      <c r="AL913" s="62"/>
      <c r="AM913" s="51"/>
      <c r="AP913" s="39" t="str">
        <f t="shared" ref="AP913:AP976" si="294">IF(OR(ISNA(BE913),ISNA(BF913)),"ERR","")</f>
        <v/>
      </c>
      <c r="AQ913" s="49" t="str">
        <f t="shared" si="268"/>
        <v/>
      </c>
      <c r="AR913" s="41">
        <f t="shared" ca="1" si="276"/>
        <v>256</v>
      </c>
      <c r="AS913" s="40">
        <f t="shared" ca="1" si="270"/>
        <v>1</v>
      </c>
      <c r="AT913" s="41">
        <f t="shared" ref="AT913:AT976" ca="1" si="295">1200*LOG(AS913,2)</f>
        <v>0</v>
      </c>
      <c r="AU913" s="41">
        <f t="shared" ref="AU913:AU976" ca="1" si="296">MOD(AT913,1200)</f>
        <v>0</v>
      </c>
      <c r="AV913" s="42">
        <f t="shared" ref="AV913:AV976" ca="1" si="297">AS913</f>
        <v>1</v>
      </c>
      <c r="AW913" s="47" t="str">
        <f t="shared" ref="AW913:AW976" si="298">LEFT(AQ913,1)</f>
        <v/>
      </c>
      <c r="AX913" s="47" t="e">
        <f t="shared" ref="AX913:AX976" si="299">RIGHT(AQ913,1)-4</f>
        <v>#VALUE!</v>
      </c>
      <c r="AY913" s="47">
        <f t="shared" si="278"/>
        <v>0</v>
      </c>
      <c r="AZ913" s="47">
        <f t="shared" si="279"/>
        <v>0</v>
      </c>
      <c r="BA913" s="47" t="e">
        <f t="shared" si="280"/>
        <v>#VALUE!</v>
      </c>
      <c r="BB913" s="47" t="e">
        <f t="shared" si="281"/>
        <v>#VALUE!</v>
      </c>
      <c r="BC913" s="47" t="e">
        <f t="shared" si="282"/>
        <v>#VALUE!</v>
      </c>
      <c r="BD913" s="47" t="e">
        <f>MATCH($AW913,NoteCommaRef!$B$4:$B$10,0)</f>
        <v>#N/A</v>
      </c>
      <c r="BE913" s="47">
        <f>MATCH($BG913,NoteCommaRef!$H$4:$H$1000,0)</f>
        <v>10</v>
      </c>
      <c r="BF913" s="47">
        <f>MATCH($BH913,NoteCommaRef!$H$4:$H$1000,0)</f>
        <v>10</v>
      </c>
      <c r="BG913" s="47">
        <f t="shared" si="271"/>
        <v>1</v>
      </c>
      <c r="BH913" s="47">
        <f t="shared" si="272"/>
        <v>1</v>
      </c>
      <c r="BI913" s="48">
        <f ca="1">IF(ISNA($BD913),1,OFFSET(NoteCommaRef!$E$3,$BD913,0))</f>
        <v>1</v>
      </c>
      <c r="BJ913" s="48">
        <f t="shared" si="273"/>
        <v>1</v>
      </c>
      <c r="BK913" s="48">
        <f t="shared" si="274"/>
        <v>1</v>
      </c>
      <c r="BL913" s="48">
        <f t="shared" si="275"/>
        <v>1</v>
      </c>
      <c r="BM913" s="48">
        <f ca="1">IF(ISNA($BE913),1,OFFSET(NoteCommaRef!$K$3,$BE913,0))</f>
        <v>1</v>
      </c>
      <c r="BN913" s="48">
        <f ca="1">IF(ISNA($BF913),1,OFFSET(NoteCommaRef!$K$3,$BF913,0))</f>
        <v>1</v>
      </c>
    </row>
    <row r="914" spans="3:66" x14ac:dyDescent="0.2">
      <c r="C914" s="1" t="str">
        <f t="shared" si="291"/>
        <v/>
      </c>
      <c r="D914" s="1" t="str">
        <f t="shared" si="292"/>
        <v/>
      </c>
      <c r="E914" s="1" t="str">
        <f t="shared" si="283"/>
        <v/>
      </c>
      <c r="F914" s="32" t="str">
        <f t="shared" si="284"/>
        <v/>
      </c>
      <c r="G914" s="1" t="str">
        <f t="shared" si="285"/>
        <v/>
      </c>
      <c r="H914" s="1" t="str">
        <f t="shared" si="286"/>
        <v/>
      </c>
      <c r="I914" s="1" t="str">
        <f t="shared" si="287"/>
        <v/>
      </c>
      <c r="J914" s="1" t="str">
        <f t="shared" si="288"/>
        <v/>
      </c>
      <c r="K914" s="1" t="str">
        <f t="shared" si="289"/>
        <v/>
      </c>
      <c r="L914" s="1" t="str">
        <f ca="1">IF(COUNTBLANK($D914),"",IF(COUNTBLANK($AG914),OFFSET(ChannelSetup!$E$4,0,$D914-1),$AG914))</f>
        <v/>
      </c>
      <c r="M914" s="1" t="str">
        <f t="shared" si="290"/>
        <v/>
      </c>
      <c r="O914" s="32">
        <f t="shared" si="293"/>
        <v>6</v>
      </c>
      <c r="P914" s="32">
        <f t="shared" si="293"/>
        <v>4</v>
      </c>
      <c r="Q914" s="32">
        <f t="shared" si="293"/>
        <v>2</v>
      </c>
      <c r="R914" s="32">
        <f t="shared" si="293"/>
        <v>2</v>
      </c>
      <c r="S914" s="32">
        <f t="shared" si="293"/>
        <v>2</v>
      </c>
      <c r="T914" s="32">
        <f t="shared" si="293"/>
        <v>2</v>
      </c>
      <c r="U914" s="32">
        <f t="shared" si="293"/>
        <v>2</v>
      </c>
      <c r="V914" s="32">
        <f t="shared" si="293"/>
        <v>4</v>
      </c>
      <c r="W914" s="32">
        <f t="shared" si="293"/>
        <v>2</v>
      </c>
      <c r="X914" s="32">
        <f t="shared" si="293"/>
        <v>2</v>
      </c>
      <c r="Y914" s="32">
        <f t="shared" si="293"/>
        <v>2</v>
      </c>
      <c r="Z914" s="32">
        <f t="shared" si="293"/>
        <v>2</v>
      </c>
      <c r="AB914" s="66"/>
      <c r="AC914" s="51"/>
      <c r="AD914" s="51"/>
      <c r="AE914" s="63"/>
      <c r="AF914" s="64"/>
      <c r="AG914" s="63"/>
      <c r="AH914" s="64"/>
      <c r="AI914" s="63"/>
      <c r="AJ914" s="64"/>
      <c r="AK914" s="62"/>
      <c r="AL914" s="62"/>
      <c r="AM914" s="51"/>
      <c r="AP914" s="39" t="str">
        <f t="shared" si="294"/>
        <v/>
      </c>
      <c r="AQ914" s="49" t="str">
        <f t="shared" si="268"/>
        <v/>
      </c>
      <c r="AR914" s="41">
        <f t="shared" ca="1" si="276"/>
        <v>256</v>
      </c>
      <c r="AS914" s="40">
        <f t="shared" ca="1" si="270"/>
        <v>1</v>
      </c>
      <c r="AT914" s="41">
        <f t="shared" ca="1" si="295"/>
        <v>0</v>
      </c>
      <c r="AU914" s="41">
        <f t="shared" ca="1" si="296"/>
        <v>0</v>
      </c>
      <c r="AV914" s="42">
        <f t="shared" ca="1" si="297"/>
        <v>1</v>
      </c>
      <c r="AW914" s="47" t="str">
        <f t="shared" si="298"/>
        <v/>
      </c>
      <c r="AX914" s="47" t="e">
        <f t="shared" si="299"/>
        <v>#VALUE!</v>
      </c>
      <c r="AY914" s="47">
        <f t="shared" si="278"/>
        <v>0</v>
      </c>
      <c r="AZ914" s="47">
        <f t="shared" si="279"/>
        <v>0</v>
      </c>
      <c r="BA914" s="47" t="e">
        <f t="shared" si="280"/>
        <v>#VALUE!</v>
      </c>
      <c r="BB914" s="47" t="e">
        <f t="shared" si="281"/>
        <v>#VALUE!</v>
      </c>
      <c r="BC914" s="47" t="e">
        <f t="shared" si="282"/>
        <v>#VALUE!</v>
      </c>
      <c r="BD914" s="47" t="e">
        <f>MATCH($AW914,NoteCommaRef!$B$4:$B$10,0)</f>
        <v>#N/A</v>
      </c>
      <c r="BE914" s="47">
        <f>MATCH($BG914,NoteCommaRef!$H$4:$H$1000,0)</f>
        <v>10</v>
      </c>
      <c r="BF914" s="47">
        <f>MATCH($BH914,NoteCommaRef!$H$4:$H$1000,0)</f>
        <v>10</v>
      </c>
      <c r="BG914" s="47">
        <f t="shared" si="271"/>
        <v>1</v>
      </c>
      <c r="BH914" s="47">
        <f t="shared" si="272"/>
        <v>1</v>
      </c>
      <c r="BI914" s="48">
        <f ca="1">IF(ISNA($BD914),1,OFFSET(NoteCommaRef!$E$3,$BD914,0))</f>
        <v>1</v>
      </c>
      <c r="BJ914" s="48">
        <f t="shared" si="273"/>
        <v>1</v>
      </c>
      <c r="BK914" s="48">
        <f t="shared" si="274"/>
        <v>1</v>
      </c>
      <c r="BL914" s="48">
        <f t="shared" si="275"/>
        <v>1</v>
      </c>
      <c r="BM914" s="48">
        <f ca="1">IF(ISNA($BE914),1,OFFSET(NoteCommaRef!$K$3,$BE914,0))</f>
        <v>1</v>
      </c>
      <c r="BN914" s="48">
        <f ca="1">IF(ISNA($BF914),1,OFFSET(NoteCommaRef!$K$3,$BF914,0))</f>
        <v>1</v>
      </c>
    </row>
    <row r="915" spans="3:66" x14ac:dyDescent="0.2">
      <c r="C915" s="1" t="str">
        <f t="shared" si="291"/>
        <v/>
      </c>
      <c r="D915" s="1" t="str">
        <f t="shared" si="292"/>
        <v/>
      </c>
      <c r="E915" s="1" t="str">
        <f t="shared" si="283"/>
        <v/>
      </c>
      <c r="F915" s="32" t="str">
        <f t="shared" si="284"/>
        <v/>
      </c>
      <c r="G915" s="1" t="str">
        <f t="shared" si="285"/>
        <v/>
      </c>
      <c r="H915" s="1" t="str">
        <f t="shared" si="286"/>
        <v/>
      </c>
      <c r="I915" s="1" t="str">
        <f t="shared" si="287"/>
        <v/>
      </c>
      <c r="J915" s="1" t="str">
        <f t="shared" si="288"/>
        <v/>
      </c>
      <c r="K915" s="1" t="str">
        <f t="shared" si="289"/>
        <v/>
      </c>
      <c r="L915" s="1" t="str">
        <f ca="1">IF(COUNTBLANK($D915),"",IF(COUNTBLANK($AG915),OFFSET(ChannelSetup!$E$4,0,$D915-1),$AG915))</f>
        <v/>
      </c>
      <c r="M915" s="1" t="str">
        <f t="shared" si="290"/>
        <v/>
      </c>
      <c r="O915" s="32">
        <f t="shared" ref="O915:Z930" si="300">O914+IF($D915=O$3,IF(COUNTBLANK($E915),0,$E915/$AD$2),0)</f>
        <v>6</v>
      </c>
      <c r="P915" s="32">
        <f t="shared" si="300"/>
        <v>4</v>
      </c>
      <c r="Q915" s="32">
        <f t="shared" si="300"/>
        <v>2</v>
      </c>
      <c r="R915" s="32">
        <f t="shared" si="300"/>
        <v>2</v>
      </c>
      <c r="S915" s="32">
        <f t="shared" si="300"/>
        <v>2</v>
      </c>
      <c r="T915" s="32">
        <f t="shared" si="300"/>
        <v>2</v>
      </c>
      <c r="U915" s="32">
        <f t="shared" si="300"/>
        <v>2</v>
      </c>
      <c r="V915" s="32">
        <f t="shared" si="300"/>
        <v>4</v>
      </c>
      <c r="W915" s="32">
        <f t="shared" si="300"/>
        <v>2</v>
      </c>
      <c r="X915" s="32">
        <f t="shared" si="300"/>
        <v>2</v>
      </c>
      <c r="Y915" s="32">
        <f t="shared" si="300"/>
        <v>2</v>
      </c>
      <c r="Z915" s="32">
        <f t="shared" si="300"/>
        <v>2</v>
      </c>
      <c r="AB915" s="66"/>
      <c r="AC915" s="51"/>
      <c r="AD915" s="51"/>
      <c r="AE915" s="63"/>
      <c r="AF915" s="64"/>
      <c r="AG915" s="63"/>
      <c r="AH915" s="64"/>
      <c r="AI915" s="63"/>
      <c r="AJ915" s="64"/>
      <c r="AK915" s="62"/>
      <c r="AL915" s="62"/>
      <c r="AM915" s="51"/>
      <c r="AP915" s="39" t="str">
        <f t="shared" si="294"/>
        <v/>
      </c>
      <c r="AQ915" s="49" t="str">
        <f t="shared" si="268"/>
        <v/>
      </c>
      <c r="AR915" s="41">
        <f t="shared" ca="1" si="276"/>
        <v>256</v>
      </c>
      <c r="AS915" s="40">
        <f t="shared" ca="1" si="270"/>
        <v>1</v>
      </c>
      <c r="AT915" s="41">
        <f t="shared" ca="1" si="295"/>
        <v>0</v>
      </c>
      <c r="AU915" s="41">
        <f t="shared" ca="1" si="296"/>
        <v>0</v>
      </c>
      <c r="AV915" s="42">
        <f t="shared" ca="1" si="297"/>
        <v>1</v>
      </c>
      <c r="AW915" s="47" t="str">
        <f t="shared" si="298"/>
        <v/>
      </c>
      <c r="AX915" s="47" t="e">
        <f t="shared" si="299"/>
        <v>#VALUE!</v>
      </c>
      <c r="AY915" s="47">
        <f t="shared" si="278"/>
        <v>0</v>
      </c>
      <c r="AZ915" s="47">
        <f t="shared" si="279"/>
        <v>0</v>
      </c>
      <c r="BA915" s="47" t="e">
        <f t="shared" si="280"/>
        <v>#VALUE!</v>
      </c>
      <c r="BB915" s="47" t="e">
        <f t="shared" si="281"/>
        <v>#VALUE!</v>
      </c>
      <c r="BC915" s="47" t="e">
        <f t="shared" si="282"/>
        <v>#VALUE!</v>
      </c>
      <c r="BD915" s="47" t="e">
        <f>MATCH($AW915,NoteCommaRef!$B$4:$B$10,0)</f>
        <v>#N/A</v>
      </c>
      <c r="BE915" s="47">
        <f>MATCH($BG915,NoteCommaRef!$H$4:$H$1000,0)</f>
        <v>10</v>
      </c>
      <c r="BF915" s="47">
        <f>MATCH($BH915,NoteCommaRef!$H$4:$H$1000,0)</f>
        <v>10</v>
      </c>
      <c r="BG915" s="47">
        <f t="shared" si="271"/>
        <v>1</v>
      </c>
      <c r="BH915" s="47">
        <f t="shared" si="272"/>
        <v>1</v>
      </c>
      <c r="BI915" s="48">
        <f ca="1">IF(ISNA($BD915),1,OFFSET(NoteCommaRef!$E$3,$BD915,0))</f>
        <v>1</v>
      </c>
      <c r="BJ915" s="48">
        <f t="shared" si="273"/>
        <v>1</v>
      </c>
      <c r="BK915" s="48">
        <f t="shared" si="274"/>
        <v>1</v>
      </c>
      <c r="BL915" s="48">
        <f t="shared" si="275"/>
        <v>1</v>
      </c>
      <c r="BM915" s="48">
        <f ca="1">IF(ISNA($BE915),1,OFFSET(NoteCommaRef!$K$3,$BE915,0))</f>
        <v>1</v>
      </c>
      <c r="BN915" s="48">
        <f ca="1">IF(ISNA($BF915),1,OFFSET(NoteCommaRef!$K$3,$BF915,0))</f>
        <v>1</v>
      </c>
    </row>
    <row r="916" spans="3:66" x14ac:dyDescent="0.2">
      <c r="C916" s="1" t="str">
        <f t="shared" si="291"/>
        <v/>
      </c>
      <c r="D916" s="1" t="str">
        <f t="shared" si="292"/>
        <v/>
      </c>
      <c r="E916" s="1" t="str">
        <f t="shared" si="283"/>
        <v/>
      </c>
      <c r="F916" s="32" t="str">
        <f t="shared" si="284"/>
        <v/>
      </c>
      <c r="G916" s="1" t="str">
        <f t="shared" si="285"/>
        <v/>
      </c>
      <c r="H916" s="1" t="str">
        <f t="shared" si="286"/>
        <v/>
      </c>
      <c r="I916" s="1" t="str">
        <f t="shared" si="287"/>
        <v/>
      </c>
      <c r="J916" s="1" t="str">
        <f t="shared" si="288"/>
        <v/>
      </c>
      <c r="K916" s="1" t="str">
        <f t="shared" si="289"/>
        <v/>
      </c>
      <c r="L916" s="1" t="str">
        <f ca="1">IF(COUNTBLANK($D916),"",IF(COUNTBLANK($AG916),OFFSET(ChannelSetup!$E$4,0,$D916-1),$AG916))</f>
        <v/>
      </c>
      <c r="M916" s="1" t="str">
        <f t="shared" si="290"/>
        <v/>
      </c>
      <c r="O916" s="32">
        <f t="shared" si="300"/>
        <v>6</v>
      </c>
      <c r="P916" s="32">
        <f t="shared" si="300"/>
        <v>4</v>
      </c>
      <c r="Q916" s="32">
        <f t="shared" si="300"/>
        <v>2</v>
      </c>
      <c r="R916" s="32">
        <f t="shared" si="300"/>
        <v>2</v>
      </c>
      <c r="S916" s="32">
        <f t="shared" si="300"/>
        <v>2</v>
      </c>
      <c r="T916" s="32">
        <f t="shared" si="300"/>
        <v>2</v>
      </c>
      <c r="U916" s="32">
        <f t="shared" si="300"/>
        <v>2</v>
      </c>
      <c r="V916" s="32">
        <f t="shared" si="300"/>
        <v>4</v>
      </c>
      <c r="W916" s="32">
        <f t="shared" si="300"/>
        <v>2</v>
      </c>
      <c r="X916" s="32">
        <f t="shared" si="300"/>
        <v>2</v>
      </c>
      <c r="Y916" s="32">
        <f t="shared" si="300"/>
        <v>2</v>
      </c>
      <c r="Z916" s="32">
        <f t="shared" si="300"/>
        <v>2</v>
      </c>
      <c r="AB916" s="66"/>
      <c r="AC916" s="51"/>
      <c r="AD916" s="51"/>
      <c r="AE916" s="63"/>
      <c r="AF916" s="64"/>
      <c r="AG916" s="63"/>
      <c r="AH916" s="64"/>
      <c r="AI916" s="63"/>
      <c r="AJ916" s="64"/>
      <c r="AK916" s="62"/>
      <c r="AL916" s="62"/>
      <c r="AM916" s="51"/>
      <c r="AP916" s="39" t="str">
        <f t="shared" si="294"/>
        <v/>
      </c>
      <c r="AQ916" s="49" t="str">
        <f t="shared" ref="AQ916:AQ979" si="301">""&amp;AE916</f>
        <v/>
      </c>
      <c r="AR916" s="41">
        <f t="shared" ca="1" si="276"/>
        <v>256</v>
      </c>
      <c r="AS916" s="40">
        <f t="shared" ca="1" si="270"/>
        <v>1</v>
      </c>
      <c r="AT916" s="41">
        <f t="shared" ca="1" si="295"/>
        <v>0</v>
      </c>
      <c r="AU916" s="41">
        <f t="shared" ca="1" si="296"/>
        <v>0</v>
      </c>
      <c r="AV916" s="42">
        <f t="shared" ca="1" si="297"/>
        <v>1</v>
      </c>
      <c r="AW916" s="47" t="str">
        <f t="shared" si="298"/>
        <v/>
      </c>
      <c r="AX916" s="47" t="e">
        <f t="shared" si="299"/>
        <v>#VALUE!</v>
      </c>
      <c r="AY916" s="47">
        <f t="shared" si="278"/>
        <v>0</v>
      </c>
      <c r="AZ916" s="47">
        <f t="shared" si="279"/>
        <v>0</v>
      </c>
      <c r="BA916" s="47" t="e">
        <f t="shared" si="280"/>
        <v>#VALUE!</v>
      </c>
      <c r="BB916" s="47" t="e">
        <f t="shared" si="281"/>
        <v>#VALUE!</v>
      </c>
      <c r="BC916" s="47" t="e">
        <f t="shared" si="282"/>
        <v>#VALUE!</v>
      </c>
      <c r="BD916" s="47" t="e">
        <f>MATCH($AW916,NoteCommaRef!$B$4:$B$10,0)</f>
        <v>#N/A</v>
      </c>
      <c r="BE916" s="47">
        <f>MATCH($BG916,NoteCommaRef!$H$4:$H$1000,0)</f>
        <v>10</v>
      </c>
      <c r="BF916" s="47">
        <f>MATCH($BH916,NoteCommaRef!$H$4:$H$1000,0)</f>
        <v>10</v>
      </c>
      <c r="BG916" s="47">
        <f t="shared" si="271"/>
        <v>1</v>
      </c>
      <c r="BH916" s="47">
        <f t="shared" si="272"/>
        <v>1</v>
      </c>
      <c r="BI916" s="48">
        <f ca="1">IF(ISNA($BD916),1,OFFSET(NoteCommaRef!$E$3,$BD916,0))</f>
        <v>1</v>
      </c>
      <c r="BJ916" s="48">
        <f t="shared" si="273"/>
        <v>1</v>
      </c>
      <c r="BK916" s="48">
        <f t="shared" si="274"/>
        <v>1</v>
      </c>
      <c r="BL916" s="48">
        <f t="shared" si="275"/>
        <v>1</v>
      </c>
      <c r="BM916" s="48">
        <f ca="1">IF(ISNA($BE916),1,OFFSET(NoteCommaRef!$K$3,$BE916,0))</f>
        <v>1</v>
      </c>
      <c r="BN916" s="48">
        <f ca="1">IF(ISNA($BF916),1,OFFSET(NoteCommaRef!$K$3,$BF916,0))</f>
        <v>1</v>
      </c>
    </row>
    <row r="917" spans="3:66" x14ac:dyDescent="0.2">
      <c r="C917" s="1" t="str">
        <f t="shared" si="291"/>
        <v/>
      </c>
      <c r="D917" s="1" t="str">
        <f t="shared" si="292"/>
        <v/>
      </c>
      <c r="E917" s="1" t="str">
        <f t="shared" si="283"/>
        <v/>
      </c>
      <c r="F917" s="32" t="str">
        <f t="shared" si="284"/>
        <v/>
      </c>
      <c r="G917" s="1" t="str">
        <f t="shared" si="285"/>
        <v/>
      </c>
      <c r="H917" s="1" t="str">
        <f t="shared" si="286"/>
        <v/>
      </c>
      <c r="I917" s="1" t="str">
        <f t="shared" si="287"/>
        <v/>
      </c>
      <c r="J917" s="1" t="str">
        <f t="shared" si="288"/>
        <v/>
      </c>
      <c r="K917" s="1" t="str">
        <f t="shared" si="289"/>
        <v/>
      </c>
      <c r="L917" s="1" t="str">
        <f ca="1">IF(COUNTBLANK($D917),"",IF(COUNTBLANK($AG917),OFFSET(ChannelSetup!$E$4,0,$D917-1),$AG917))</f>
        <v/>
      </c>
      <c r="M917" s="1" t="str">
        <f t="shared" si="290"/>
        <v/>
      </c>
      <c r="O917" s="32">
        <f t="shared" si="300"/>
        <v>6</v>
      </c>
      <c r="P917" s="32">
        <f t="shared" si="300"/>
        <v>4</v>
      </c>
      <c r="Q917" s="32">
        <f t="shared" si="300"/>
        <v>2</v>
      </c>
      <c r="R917" s="32">
        <f t="shared" si="300"/>
        <v>2</v>
      </c>
      <c r="S917" s="32">
        <f t="shared" si="300"/>
        <v>2</v>
      </c>
      <c r="T917" s="32">
        <f t="shared" si="300"/>
        <v>2</v>
      </c>
      <c r="U917" s="32">
        <f t="shared" si="300"/>
        <v>2</v>
      </c>
      <c r="V917" s="32">
        <f t="shared" si="300"/>
        <v>4</v>
      </c>
      <c r="W917" s="32">
        <f t="shared" si="300"/>
        <v>2</v>
      </c>
      <c r="X917" s="32">
        <f t="shared" si="300"/>
        <v>2</v>
      </c>
      <c r="Y917" s="32">
        <f t="shared" si="300"/>
        <v>2</v>
      </c>
      <c r="Z917" s="32">
        <f t="shared" si="300"/>
        <v>2</v>
      </c>
      <c r="AB917" s="66"/>
      <c r="AC917" s="51"/>
      <c r="AD917" s="51"/>
      <c r="AE917" s="63"/>
      <c r="AF917" s="64"/>
      <c r="AG917" s="63"/>
      <c r="AH917" s="64"/>
      <c r="AI917" s="63"/>
      <c r="AJ917" s="64"/>
      <c r="AK917" s="62"/>
      <c r="AL917" s="62"/>
      <c r="AM917" s="51"/>
      <c r="AP917" s="39" t="str">
        <f t="shared" si="294"/>
        <v/>
      </c>
      <c r="AQ917" s="49" t="str">
        <f t="shared" si="301"/>
        <v/>
      </c>
      <c r="AR917" s="41">
        <f t="shared" ca="1" si="276"/>
        <v>256</v>
      </c>
      <c r="AS917" s="40">
        <f t="shared" ca="1" si="270"/>
        <v>1</v>
      </c>
      <c r="AT917" s="41">
        <f t="shared" ca="1" si="295"/>
        <v>0</v>
      </c>
      <c r="AU917" s="41">
        <f t="shared" ca="1" si="296"/>
        <v>0</v>
      </c>
      <c r="AV917" s="42">
        <f t="shared" ca="1" si="297"/>
        <v>1</v>
      </c>
      <c r="AW917" s="47" t="str">
        <f t="shared" si="298"/>
        <v/>
      </c>
      <c r="AX917" s="47" t="e">
        <f t="shared" si="299"/>
        <v>#VALUE!</v>
      </c>
      <c r="AY917" s="47">
        <f t="shared" si="278"/>
        <v>0</v>
      </c>
      <c r="AZ917" s="47">
        <f t="shared" si="279"/>
        <v>0</v>
      </c>
      <c r="BA917" s="47" t="e">
        <f t="shared" si="280"/>
        <v>#VALUE!</v>
      </c>
      <c r="BB917" s="47" t="e">
        <f t="shared" si="281"/>
        <v>#VALUE!</v>
      </c>
      <c r="BC917" s="47" t="e">
        <f t="shared" si="282"/>
        <v>#VALUE!</v>
      </c>
      <c r="BD917" s="47" t="e">
        <f>MATCH($AW917,NoteCommaRef!$B$4:$B$10,0)</f>
        <v>#N/A</v>
      </c>
      <c r="BE917" s="47">
        <f>MATCH($BG917,NoteCommaRef!$H$4:$H$1000,0)</f>
        <v>10</v>
      </c>
      <c r="BF917" s="47">
        <f>MATCH($BH917,NoteCommaRef!$H$4:$H$1000,0)</f>
        <v>10</v>
      </c>
      <c r="BG917" s="47">
        <f t="shared" si="271"/>
        <v>1</v>
      </c>
      <c r="BH917" s="47">
        <f t="shared" si="272"/>
        <v>1</v>
      </c>
      <c r="BI917" s="48">
        <f ca="1">IF(ISNA($BD917),1,OFFSET(NoteCommaRef!$E$3,$BD917,0))</f>
        <v>1</v>
      </c>
      <c r="BJ917" s="48">
        <f t="shared" si="273"/>
        <v>1</v>
      </c>
      <c r="BK917" s="48">
        <f t="shared" si="274"/>
        <v>1</v>
      </c>
      <c r="BL917" s="48">
        <f t="shared" si="275"/>
        <v>1</v>
      </c>
      <c r="BM917" s="48">
        <f ca="1">IF(ISNA($BE917),1,OFFSET(NoteCommaRef!$K$3,$BE917,0))</f>
        <v>1</v>
      </c>
      <c r="BN917" s="48">
        <f ca="1">IF(ISNA($BF917),1,OFFSET(NoteCommaRef!$K$3,$BF917,0))</f>
        <v>1</v>
      </c>
    </row>
    <row r="918" spans="3:66" x14ac:dyDescent="0.2">
      <c r="C918" s="1" t="str">
        <f t="shared" si="291"/>
        <v/>
      </c>
      <c r="D918" s="1" t="str">
        <f t="shared" si="292"/>
        <v/>
      </c>
      <c r="E918" s="1" t="str">
        <f t="shared" si="283"/>
        <v/>
      </c>
      <c r="F918" s="32" t="str">
        <f t="shared" si="284"/>
        <v/>
      </c>
      <c r="G918" s="1" t="str">
        <f t="shared" si="285"/>
        <v/>
      </c>
      <c r="H918" s="1" t="str">
        <f t="shared" si="286"/>
        <v/>
      </c>
      <c r="I918" s="1" t="str">
        <f t="shared" si="287"/>
        <v/>
      </c>
      <c r="J918" s="1" t="str">
        <f t="shared" si="288"/>
        <v/>
      </c>
      <c r="K918" s="1" t="str">
        <f t="shared" si="289"/>
        <v/>
      </c>
      <c r="L918" s="1" t="str">
        <f ca="1">IF(COUNTBLANK($D918),"",IF(COUNTBLANK($AG918),OFFSET(ChannelSetup!$E$4,0,$D918-1),$AG918))</f>
        <v/>
      </c>
      <c r="M918" s="1" t="str">
        <f t="shared" si="290"/>
        <v/>
      </c>
      <c r="O918" s="32">
        <f t="shared" si="300"/>
        <v>6</v>
      </c>
      <c r="P918" s="32">
        <f t="shared" si="300"/>
        <v>4</v>
      </c>
      <c r="Q918" s="32">
        <f t="shared" si="300"/>
        <v>2</v>
      </c>
      <c r="R918" s="32">
        <f t="shared" si="300"/>
        <v>2</v>
      </c>
      <c r="S918" s="32">
        <f t="shared" si="300"/>
        <v>2</v>
      </c>
      <c r="T918" s="32">
        <f t="shared" si="300"/>
        <v>2</v>
      </c>
      <c r="U918" s="32">
        <f t="shared" si="300"/>
        <v>2</v>
      </c>
      <c r="V918" s="32">
        <f t="shared" si="300"/>
        <v>4</v>
      </c>
      <c r="W918" s="32">
        <f t="shared" si="300"/>
        <v>2</v>
      </c>
      <c r="X918" s="32">
        <f t="shared" si="300"/>
        <v>2</v>
      </c>
      <c r="Y918" s="32">
        <f t="shared" si="300"/>
        <v>2</v>
      </c>
      <c r="Z918" s="32">
        <f t="shared" si="300"/>
        <v>2</v>
      </c>
      <c r="AB918" s="66"/>
      <c r="AC918" s="51"/>
      <c r="AD918" s="51"/>
      <c r="AE918" s="63"/>
      <c r="AF918" s="64"/>
      <c r="AG918" s="63"/>
      <c r="AH918" s="64"/>
      <c r="AI918" s="63"/>
      <c r="AJ918" s="64"/>
      <c r="AK918" s="62"/>
      <c r="AL918" s="62"/>
      <c r="AM918" s="51"/>
      <c r="AP918" s="39" t="str">
        <f t="shared" si="294"/>
        <v/>
      </c>
      <c r="AQ918" s="49" t="str">
        <f t="shared" si="301"/>
        <v/>
      </c>
      <c r="AR918" s="41">
        <f t="shared" ca="1" si="276"/>
        <v>256</v>
      </c>
      <c r="AS918" s="40">
        <f t="shared" ca="1" si="270"/>
        <v>1</v>
      </c>
      <c r="AT918" s="41">
        <f t="shared" ca="1" si="295"/>
        <v>0</v>
      </c>
      <c r="AU918" s="41">
        <f t="shared" ca="1" si="296"/>
        <v>0</v>
      </c>
      <c r="AV918" s="42">
        <f t="shared" ca="1" si="297"/>
        <v>1</v>
      </c>
      <c r="AW918" s="47" t="str">
        <f t="shared" si="298"/>
        <v/>
      </c>
      <c r="AX918" s="47" t="e">
        <f t="shared" si="299"/>
        <v>#VALUE!</v>
      </c>
      <c r="AY918" s="47">
        <f t="shared" si="278"/>
        <v>0</v>
      </c>
      <c r="AZ918" s="47">
        <f t="shared" si="279"/>
        <v>0</v>
      </c>
      <c r="BA918" s="47" t="e">
        <f t="shared" si="280"/>
        <v>#VALUE!</v>
      </c>
      <c r="BB918" s="47" t="e">
        <f t="shared" si="281"/>
        <v>#VALUE!</v>
      </c>
      <c r="BC918" s="47" t="e">
        <f t="shared" si="282"/>
        <v>#VALUE!</v>
      </c>
      <c r="BD918" s="47" t="e">
        <f>MATCH($AW918,NoteCommaRef!$B$4:$B$10,0)</f>
        <v>#N/A</v>
      </c>
      <c r="BE918" s="47">
        <f>MATCH($BG918,NoteCommaRef!$H$4:$H$1000,0)</f>
        <v>10</v>
      </c>
      <c r="BF918" s="47">
        <f>MATCH($BH918,NoteCommaRef!$H$4:$H$1000,0)</f>
        <v>10</v>
      </c>
      <c r="BG918" s="47">
        <f t="shared" si="271"/>
        <v>1</v>
      </c>
      <c r="BH918" s="47">
        <f t="shared" si="272"/>
        <v>1</v>
      </c>
      <c r="BI918" s="48">
        <f ca="1">IF(ISNA($BD918),1,OFFSET(NoteCommaRef!$E$3,$BD918,0))</f>
        <v>1</v>
      </c>
      <c r="BJ918" s="48">
        <f t="shared" si="273"/>
        <v>1</v>
      </c>
      <c r="BK918" s="48">
        <f t="shared" si="274"/>
        <v>1</v>
      </c>
      <c r="BL918" s="48">
        <f t="shared" si="275"/>
        <v>1</v>
      </c>
      <c r="BM918" s="48">
        <f ca="1">IF(ISNA($BE918),1,OFFSET(NoteCommaRef!$K$3,$BE918,0))</f>
        <v>1</v>
      </c>
      <c r="BN918" s="48">
        <f ca="1">IF(ISNA($BF918),1,OFFSET(NoteCommaRef!$K$3,$BF918,0))</f>
        <v>1</v>
      </c>
    </row>
    <row r="919" spans="3:66" x14ac:dyDescent="0.2">
      <c r="C919" s="1" t="str">
        <f t="shared" si="291"/>
        <v/>
      </c>
      <c r="D919" s="1" t="str">
        <f t="shared" si="292"/>
        <v/>
      </c>
      <c r="E919" s="1" t="str">
        <f t="shared" si="283"/>
        <v/>
      </c>
      <c r="F919" s="32" t="str">
        <f t="shared" si="284"/>
        <v/>
      </c>
      <c r="G919" s="1" t="str">
        <f t="shared" si="285"/>
        <v/>
      </c>
      <c r="H919" s="1" t="str">
        <f t="shared" si="286"/>
        <v/>
      </c>
      <c r="I919" s="1" t="str">
        <f t="shared" si="287"/>
        <v/>
      </c>
      <c r="J919" s="1" t="str">
        <f t="shared" si="288"/>
        <v/>
      </c>
      <c r="K919" s="1" t="str">
        <f t="shared" si="289"/>
        <v/>
      </c>
      <c r="L919" s="1" t="str">
        <f ca="1">IF(COUNTBLANK($D919),"",IF(COUNTBLANK($AG919),OFFSET(ChannelSetup!$E$4,0,$D919-1),$AG919))</f>
        <v/>
      </c>
      <c r="M919" s="1" t="str">
        <f t="shared" si="290"/>
        <v/>
      </c>
      <c r="O919" s="32">
        <f t="shared" si="300"/>
        <v>6</v>
      </c>
      <c r="P919" s="32">
        <f t="shared" si="300"/>
        <v>4</v>
      </c>
      <c r="Q919" s="32">
        <f t="shared" si="300"/>
        <v>2</v>
      </c>
      <c r="R919" s="32">
        <f t="shared" si="300"/>
        <v>2</v>
      </c>
      <c r="S919" s="32">
        <f t="shared" si="300"/>
        <v>2</v>
      </c>
      <c r="T919" s="32">
        <f t="shared" si="300"/>
        <v>2</v>
      </c>
      <c r="U919" s="32">
        <f t="shared" si="300"/>
        <v>2</v>
      </c>
      <c r="V919" s="32">
        <f t="shared" si="300"/>
        <v>4</v>
      </c>
      <c r="W919" s="32">
        <f t="shared" si="300"/>
        <v>2</v>
      </c>
      <c r="X919" s="32">
        <f t="shared" si="300"/>
        <v>2</v>
      </c>
      <c r="Y919" s="32">
        <f t="shared" si="300"/>
        <v>2</v>
      </c>
      <c r="Z919" s="32">
        <f t="shared" si="300"/>
        <v>2</v>
      </c>
      <c r="AB919" s="66"/>
      <c r="AC919" s="51"/>
      <c r="AD919" s="51"/>
      <c r="AE919" s="63"/>
      <c r="AF919" s="64"/>
      <c r="AG919" s="63"/>
      <c r="AH919" s="64"/>
      <c r="AI919" s="63"/>
      <c r="AJ919" s="64"/>
      <c r="AK919" s="62"/>
      <c r="AL919" s="62"/>
      <c r="AM919" s="51"/>
      <c r="AP919" s="39" t="str">
        <f t="shared" si="294"/>
        <v/>
      </c>
      <c r="AQ919" s="49" t="str">
        <f t="shared" si="301"/>
        <v/>
      </c>
      <c r="AR919" s="41">
        <f t="shared" ca="1" si="276"/>
        <v>256</v>
      </c>
      <c r="AS919" s="40">
        <f t="shared" ca="1" si="270"/>
        <v>1</v>
      </c>
      <c r="AT919" s="41">
        <f t="shared" ca="1" si="295"/>
        <v>0</v>
      </c>
      <c r="AU919" s="41">
        <f t="shared" ca="1" si="296"/>
        <v>0</v>
      </c>
      <c r="AV919" s="42">
        <f t="shared" ca="1" si="297"/>
        <v>1</v>
      </c>
      <c r="AW919" s="47" t="str">
        <f t="shared" si="298"/>
        <v/>
      </c>
      <c r="AX919" s="47" t="e">
        <f t="shared" si="299"/>
        <v>#VALUE!</v>
      </c>
      <c r="AY919" s="47">
        <f t="shared" si="278"/>
        <v>0</v>
      </c>
      <c r="AZ919" s="47">
        <f t="shared" si="279"/>
        <v>0</v>
      </c>
      <c r="BA919" s="47" t="e">
        <f t="shared" si="280"/>
        <v>#VALUE!</v>
      </c>
      <c r="BB919" s="47" t="e">
        <f t="shared" si="281"/>
        <v>#VALUE!</v>
      </c>
      <c r="BC919" s="47" t="e">
        <f t="shared" si="282"/>
        <v>#VALUE!</v>
      </c>
      <c r="BD919" s="47" t="e">
        <f>MATCH($AW919,NoteCommaRef!$B$4:$B$10,0)</f>
        <v>#N/A</v>
      </c>
      <c r="BE919" s="47">
        <f>MATCH($BG919,NoteCommaRef!$H$4:$H$1000,0)</f>
        <v>10</v>
      </c>
      <c r="BF919" s="47">
        <f>MATCH($BH919,NoteCommaRef!$H$4:$H$1000,0)</f>
        <v>10</v>
      </c>
      <c r="BG919" s="47">
        <f t="shared" si="271"/>
        <v>1</v>
      </c>
      <c r="BH919" s="47">
        <f t="shared" si="272"/>
        <v>1</v>
      </c>
      <c r="BI919" s="48">
        <f ca="1">IF(ISNA($BD919),1,OFFSET(NoteCommaRef!$E$3,$BD919,0))</f>
        <v>1</v>
      </c>
      <c r="BJ919" s="48">
        <f t="shared" si="273"/>
        <v>1</v>
      </c>
      <c r="BK919" s="48">
        <f t="shared" si="274"/>
        <v>1</v>
      </c>
      <c r="BL919" s="48">
        <f t="shared" si="275"/>
        <v>1</v>
      </c>
      <c r="BM919" s="48">
        <f ca="1">IF(ISNA($BE919),1,OFFSET(NoteCommaRef!$K$3,$BE919,0))</f>
        <v>1</v>
      </c>
      <c r="BN919" s="48">
        <f ca="1">IF(ISNA($BF919),1,OFFSET(NoteCommaRef!$K$3,$BF919,0))</f>
        <v>1</v>
      </c>
    </row>
    <row r="920" spans="3:66" x14ac:dyDescent="0.2">
      <c r="C920" s="1" t="str">
        <f t="shared" si="291"/>
        <v/>
      </c>
      <c r="D920" s="1" t="str">
        <f t="shared" si="292"/>
        <v/>
      </c>
      <c r="E920" s="1" t="str">
        <f t="shared" si="283"/>
        <v/>
      </c>
      <c r="F920" s="32" t="str">
        <f t="shared" si="284"/>
        <v/>
      </c>
      <c r="G920" s="1" t="str">
        <f t="shared" si="285"/>
        <v/>
      </c>
      <c r="H920" s="1" t="str">
        <f t="shared" si="286"/>
        <v/>
      </c>
      <c r="I920" s="1" t="str">
        <f t="shared" si="287"/>
        <v/>
      </c>
      <c r="J920" s="1" t="str">
        <f t="shared" si="288"/>
        <v/>
      </c>
      <c r="K920" s="1" t="str">
        <f t="shared" si="289"/>
        <v/>
      </c>
      <c r="L920" s="1" t="str">
        <f ca="1">IF(COUNTBLANK($D920),"",IF(COUNTBLANK($AG920),OFFSET(ChannelSetup!$E$4,0,$D920-1),$AG920))</f>
        <v/>
      </c>
      <c r="M920" s="1" t="str">
        <f t="shared" si="290"/>
        <v/>
      </c>
      <c r="O920" s="32">
        <f t="shared" si="300"/>
        <v>6</v>
      </c>
      <c r="P920" s="32">
        <f t="shared" si="300"/>
        <v>4</v>
      </c>
      <c r="Q920" s="32">
        <f t="shared" si="300"/>
        <v>2</v>
      </c>
      <c r="R920" s="32">
        <f t="shared" si="300"/>
        <v>2</v>
      </c>
      <c r="S920" s="32">
        <f t="shared" si="300"/>
        <v>2</v>
      </c>
      <c r="T920" s="32">
        <f t="shared" si="300"/>
        <v>2</v>
      </c>
      <c r="U920" s="32">
        <f t="shared" si="300"/>
        <v>2</v>
      </c>
      <c r="V920" s="32">
        <f t="shared" si="300"/>
        <v>4</v>
      </c>
      <c r="W920" s="32">
        <f t="shared" si="300"/>
        <v>2</v>
      </c>
      <c r="X920" s="32">
        <f t="shared" si="300"/>
        <v>2</v>
      </c>
      <c r="Y920" s="32">
        <f t="shared" si="300"/>
        <v>2</v>
      </c>
      <c r="Z920" s="32">
        <f t="shared" si="300"/>
        <v>2</v>
      </c>
      <c r="AB920" s="66"/>
      <c r="AC920" s="51"/>
      <c r="AD920" s="51"/>
      <c r="AE920" s="63"/>
      <c r="AF920" s="64"/>
      <c r="AG920" s="63"/>
      <c r="AH920" s="64"/>
      <c r="AI920" s="63"/>
      <c r="AJ920" s="64"/>
      <c r="AK920" s="62"/>
      <c r="AL920" s="62"/>
      <c r="AM920" s="51"/>
      <c r="AP920" s="39" t="str">
        <f t="shared" si="294"/>
        <v/>
      </c>
      <c r="AQ920" s="49" t="str">
        <f t="shared" si="301"/>
        <v/>
      </c>
      <c r="AR920" s="41">
        <f t="shared" ca="1" si="276"/>
        <v>256</v>
      </c>
      <c r="AS920" s="40">
        <f t="shared" ca="1" si="270"/>
        <v>1</v>
      </c>
      <c r="AT920" s="41">
        <f t="shared" ca="1" si="295"/>
        <v>0</v>
      </c>
      <c r="AU920" s="41">
        <f t="shared" ca="1" si="296"/>
        <v>0</v>
      </c>
      <c r="AV920" s="42">
        <f t="shared" ca="1" si="297"/>
        <v>1</v>
      </c>
      <c r="AW920" s="47" t="str">
        <f t="shared" si="298"/>
        <v/>
      </c>
      <c r="AX920" s="47" t="e">
        <f t="shared" si="299"/>
        <v>#VALUE!</v>
      </c>
      <c r="AY920" s="47">
        <f t="shared" si="278"/>
        <v>0</v>
      </c>
      <c r="AZ920" s="47">
        <f t="shared" si="279"/>
        <v>0</v>
      </c>
      <c r="BA920" s="47" t="e">
        <f t="shared" si="280"/>
        <v>#VALUE!</v>
      </c>
      <c r="BB920" s="47" t="e">
        <f t="shared" si="281"/>
        <v>#VALUE!</v>
      </c>
      <c r="BC920" s="47" t="e">
        <f t="shared" si="282"/>
        <v>#VALUE!</v>
      </c>
      <c r="BD920" s="47" t="e">
        <f>MATCH($AW920,NoteCommaRef!$B$4:$B$10,0)</f>
        <v>#N/A</v>
      </c>
      <c r="BE920" s="47">
        <f>MATCH($BG920,NoteCommaRef!$H$4:$H$1000,0)</f>
        <v>10</v>
      </c>
      <c r="BF920" s="47">
        <f>MATCH($BH920,NoteCommaRef!$H$4:$H$1000,0)</f>
        <v>10</v>
      </c>
      <c r="BG920" s="47">
        <f t="shared" si="271"/>
        <v>1</v>
      </c>
      <c r="BH920" s="47">
        <f t="shared" si="272"/>
        <v>1</v>
      </c>
      <c r="BI920" s="48">
        <f ca="1">IF(ISNA($BD920),1,OFFSET(NoteCommaRef!$E$3,$BD920,0))</f>
        <v>1</v>
      </c>
      <c r="BJ920" s="48">
        <f t="shared" si="273"/>
        <v>1</v>
      </c>
      <c r="BK920" s="48">
        <f t="shared" si="274"/>
        <v>1</v>
      </c>
      <c r="BL920" s="48">
        <f t="shared" si="275"/>
        <v>1</v>
      </c>
      <c r="BM920" s="48">
        <f ca="1">IF(ISNA($BE920),1,OFFSET(NoteCommaRef!$K$3,$BE920,0))</f>
        <v>1</v>
      </c>
      <c r="BN920" s="48">
        <f ca="1">IF(ISNA($BF920),1,OFFSET(NoteCommaRef!$K$3,$BF920,0))</f>
        <v>1</v>
      </c>
    </row>
    <row r="921" spans="3:66" x14ac:dyDescent="0.2">
      <c r="C921" s="1" t="str">
        <f t="shared" si="291"/>
        <v/>
      </c>
      <c r="D921" s="1" t="str">
        <f t="shared" si="292"/>
        <v/>
      </c>
      <c r="E921" s="1" t="str">
        <f t="shared" si="283"/>
        <v/>
      </c>
      <c r="F921" s="32" t="str">
        <f t="shared" si="284"/>
        <v/>
      </c>
      <c r="G921" s="1" t="str">
        <f t="shared" si="285"/>
        <v/>
      </c>
      <c r="H921" s="1" t="str">
        <f t="shared" si="286"/>
        <v/>
      </c>
      <c r="I921" s="1" t="str">
        <f t="shared" si="287"/>
        <v/>
      </c>
      <c r="J921" s="1" t="str">
        <f t="shared" si="288"/>
        <v/>
      </c>
      <c r="K921" s="1" t="str">
        <f t="shared" si="289"/>
        <v/>
      </c>
      <c r="L921" s="1" t="str">
        <f ca="1">IF(COUNTBLANK($D921),"",IF(COUNTBLANK($AG921),OFFSET(ChannelSetup!$E$4,0,$D921-1),$AG921))</f>
        <v/>
      </c>
      <c r="M921" s="1" t="str">
        <f t="shared" si="290"/>
        <v/>
      </c>
      <c r="O921" s="32">
        <f t="shared" si="300"/>
        <v>6</v>
      </c>
      <c r="P921" s="32">
        <f t="shared" si="300"/>
        <v>4</v>
      </c>
      <c r="Q921" s="32">
        <f t="shared" si="300"/>
        <v>2</v>
      </c>
      <c r="R921" s="32">
        <f t="shared" si="300"/>
        <v>2</v>
      </c>
      <c r="S921" s="32">
        <f t="shared" si="300"/>
        <v>2</v>
      </c>
      <c r="T921" s="32">
        <f t="shared" si="300"/>
        <v>2</v>
      </c>
      <c r="U921" s="32">
        <f t="shared" si="300"/>
        <v>2</v>
      </c>
      <c r="V921" s="32">
        <f t="shared" si="300"/>
        <v>4</v>
      </c>
      <c r="W921" s="32">
        <f t="shared" si="300"/>
        <v>2</v>
      </c>
      <c r="X921" s="32">
        <f t="shared" si="300"/>
        <v>2</v>
      </c>
      <c r="Y921" s="32">
        <f t="shared" si="300"/>
        <v>2</v>
      </c>
      <c r="Z921" s="32">
        <f t="shared" si="300"/>
        <v>2</v>
      </c>
      <c r="AB921" s="66"/>
      <c r="AC921" s="51"/>
      <c r="AD921" s="51"/>
      <c r="AE921" s="63"/>
      <c r="AF921" s="64"/>
      <c r="AG921" s="63"/>
      <c r="AH921" s="64"/>
      <c r="AI921" s="63"/>
      <c r="AJ921" s="64"/>
      <c r="AK921" s="62"/>
      <c r="AL921" s="62"/>
      <c r="AM921" s="51"/>
      <c r="AP921" s="39" t="str">
        <f t="shared" si="294"/>
        <v/>
      </c>
      <c r="AQ921" s="49" t="str">
        <f t="shared" si="301"/>
        <v/>
      </c>
      <c r="AR921" s="41">
        <f t="shared" ca="1" si="276"/>
        <v>256</v>
      </c>
      <c r="AS921" s="40">
        <f t="shared" ca="1" si="270"/>
        <v>1</v>
      </c>
      <c r="AT921" s="41">
        <f t="shared" ca="1" si="295"/>
        <v>0</v>
      </c>
      <c r="AU921" s="41">
        <f t="shared" ca="1" si="296"/>
        <v>0</v>
      </c>
      <c r="AV921" s="42">
        <f t="shared" ca="1" si="297"/>
        <v>1</v>
      </c>
      <c r="AW921" s="47" t="str">
        <f t="shared" si="298"/>
        <v/>
      </c>
      <c r="AX921" s="47" t="e">
        <f t="shared" si="299"/>
        <v>#VALUE!</v>
      </c>
      <c r="AY921" s="47">
        <f t="shared" si="278"/>
        <v>0</v>
      </c>
      <c r="AZ921" s="47">
        <f t="shared" si="279"/>
        <v>0</v>
      </c>
      <c r="BA921" s="47" t="e">
        <f t="shared" si="280"/>
        <v>#VALUE!</v>
      </c>
      <c r="BB921" s="47" t="e">
        <f t="shared" si="281"/>
        <v>#VALUE!</v>
      </c>
      <c r="BC921" s="47" t="e">
        <f t="shared" si="282"/>
        <v>#VALUE!</v>
      </c>
      <c r="BD921" s="47" t="e">
        <f>MATCH($AW921,NoteCommaRef!$B$4:$B$10,0)</f>
        <v>#N/A</v>
      </c>
      <c r="BE921" s="47">
        <f>MATCH($BG921,NoteCommaRef!$H$4:$H$1000,0)</f>
        <v>10</v>
      </c>
      <c r="BF921" s="47">
        <f>MATCH($BH921,NoteCommaRef!$H$4:$H$1000,0)</f>
        <v>10</v>
      </c>
      <c r="BG921" s="47">
        <f t="shared" si="271"/>
        <v>1</v>
      </c>
      <c r="BH921" s="47">
        <f t="shared" si="272"/>
        <v>1</v>
      </c>
      <c r="BI921" s="48">
        <f ca="1">IF(ISNA($BD921),1,OFFSET(NoteCommaRef!$E$3,$BD921,0))</f>
        <v>1</v>
      </c>
      <c r="BJ921" s="48">
        <f t="shared" si="273"/>
        <v>1</v>
      </c>
      <c r="BK921" s="48">
        <f t="shared" si="274"/>
        <v>1</v>
      </c>
      <c r="BL921" s="48">
        <f t="shared" si="275"/>
        <v>1</v>
      </c>
      <c r="BM921" s="48">
        <f ca="1">IF(ISNA($BE921),1,OFFSET(NoteCommaRef!$K$3,$BE921,0))</f>
        <v>1</v>
      </c>
      <c r="BN921" s="48">
        <f ca="1">IF(ISNA($BF921),1,OFFSET(NoteCommaRef!$K$3,$BF921,0))</f>
        <v>1</v>
      </c>
    </row>
    <row r="922" spans="3:66" x14ac:dyDescent="0.2">
      <c r="C922" s="1" t="str">
        <f t="shared" si="291"/>
        <v/>
      </c>
      <c r="D922" s="1" t="str">
        <f t="shared" si="292"/>
        <v/>
      </c>
      <c r="E922" s="1" t="str">
        <f t="shared" si="283"/>
        <v/>
      </c>
      <c r="F922" s="32" t="str">
        <f t="shared" si="284"/>
        <v/>
      </c>
      <c r="G922" s="1" t="str">
        <f t="shared" si="285"/>
        <v/>
      </c>
      <c r="H922" s="1" t="str">
        <f t="shared" si="286"/>
        <v/>
      </c>
      <c r="I922" s="1" t="str">
        <f t="shared" si="287"/>
        <v/>
      </c>
      <c r="J922" s="1" t="str">
        <f t="shared" si="288"/>
        <v/>
      </c>
      <c r="K922" s="1" t="str">
        <f t="shared" si="289"/>
        <v/>
      </c>
      <c r="L922" s="1" t="str">
        <f ca="1">IF(COUNTBLANK($D922),"",IF(COUNTBLANK($AG922),OFFSET(ChannelSetup!$E$4,0,$D922-1),$AG922))</f>
        <v/>
      </c>
      <c r="M922" s="1" t="str">
        <f t="shared" si="290"/>
        <v/>
      </c>
      <c r="O922" s="32">
        <f t="shared" si="300"/>
        <v>6</v>
      </c>
      <c r="P922" s="32">
        <f t="shared" si="300"/>
        <v>4</v>
      </c>
      <c r="Q922" s="32">
        <f t="shared" si="300"/>
        <v>2</v>
      </c>
      <c r="R922" s="32">
        <f t="shared" si="300"/>
        <v>2</v>
      </c>
      <c r="S922" s="32">
        <f t="shared" si="300"/>
        <v>2</v>
      </c>
      <c r="T922" s="32">
        <f t="shared" si="300"/>
        <v>2</v>
      </c>
      <c r="U922" s="32">
        <f t="shared" si="300"/>
        <v>2</v>
      </c>
      <c r="V922" s="32">
        <f t="shared" si="300"/>
        <v>4</v>
      </c>
      <c r="W922" s="32">
        <f t="shared" si="300"/>
        <v>2</v>
      </c>
      <c r="X922" s="32">
        <f t="shared" si="300"/>
        <v>2</v>
      </c>
      <c r="Y922" s="32">
        <f t="shared" si="300"/>
        <v>2</v>
      </c>
      <c r="Z922" s="32">
        <f t="shared" si="300"/>
        <v>2</v>
      </c>
      <c r="AB922" s="66"/>
      <c r="AC922" s="51"/>
      <c r="AD922" s="51"/>
      <c r="AE922" s="63"/>
      <c r="AF922" s="64"/>
      <c r="AG922" s="63"/>
      <c r="AH922" s="64"/>
      <c r="AI922" s="63"/>
      <c r="AJ922" s="64"/>
      <c r="AK922" s="62"/>
      <c r="AL922" s="62"/>
      <c r="AM922" s="51"/>
      <c r="AP922" s="39" t="str">
        <f t="shared" si="294"/>
        <v/>
      </c>
      <c r="AQ922" s="49" t="str">
        <f t="shared" si="301"/>
        <v/>
      </c>
      <c r="AR922" s="41">
        <f t="shared" ca="1" si="276"/>
        <v>256</v>
      </c>
      <c r="AS922" s="40">
        <f t="shared" ca="1" si="270"/>
        <v>1</v>
      </c>
      <c r="AT922" s="41">
        <f t="shared" ca="1" si="295"/>
        <v>0</v>
      </c>
      <c r="AU922" s="41">
        <f t="shared" ca="1" si="296"/>
        <v>0</v>
      </c>
      <c r="AV922" s="42">
        <f t="shared" ca="1" si="297"/>
        <v>1</v>
      </c>
      <c r="AW922" s="47" t="str">
        <f t="shared" si="298"/>
        <v/>
      </c>
      <c r="AX922" s="47" t="e">
        <f t="shared" si="299"/>
        <v>#VALUE!</v>
      </c>
      <c r="AY922" s="47">
        <f t="shared" si="278"/>
        <v>0</v>
      </c>
      <c r="AZ922" s="47">
        <f t="shared" si="279"/>
        <v>0</v>
      </c>
      <c r="BA922" s="47" t="e">
        <f t="shared" si="280"/>
        <v>#VALUE!</v>
      </c>
      <c r="BB922" s="47" t="e">
        <f t="shared" si="281"/>
        <v>#VALUE!</v>
      </c>
      <c r="BC922" s="47" t="e">
        <f t="shared" si="282"/>
        <v>#VALUE!</v>
      </c>
      <c r="BD922" s="47" t="e">
        <f>MATCH($AW922,NoteCommaRef!$B$4:$B$10,0)</f>
        <v>#N/A</v>
      </c>
      <c r="BE922" s="47">
        <f>MATCH($BG922,NoteCommaRef!$H$4:$H$1000,0)</f>
        <v>10</v>
      </c>
      <c r="BF922" s="47">
        <f>MATCH($BH922,NoteCommaRef!$H$4:$H$1000,0)</f>
        <v>10</v>
      </c>
      <c r="BG922" s="47">
        <f t="shared" si="271"/>
        <v>1</v>
      </c>
      <c r="BH922" s="47">
        <f t="shared" si="272"/>
        <v>1</v>
      </c>
      <c r="BI922" s="48">
        <f ca="1">IF(ISNA($BD922),1,OFFSET(NoteCommaRef!$E$3,$BD922,0))</f>
        <v>1</v>
      </c>
      <c r="BJ922" s="48">
        <f t="shared" si="273"/>
        <v>1</v>
      </c>
      <c r="BK922" s="48">
        <f t="shared" si="274"/>
        <v>1</v>
      </c>
      <c r="BL922" s="48">
        <f t="shared" si="275"/>
        <v>1</v>
      </c>
      <c r="BM922" s="48">
        <f ca="1">IF(ISNA($BE922),1,OFFSET(NoteCommaRef!$K$3,$BE922,0))</f>
        <v>1</v>
      </c>
      <c r="BN922" s="48">
        <f ca="1">IF(ISNA($BF922),1,OFFSET(NoteCommaRef!$K$3,$BF922,0))</f>
        <v>1</v>
      </c>
    </row>
    <row r="923" spans="3:66" x14ac:dyDescent="0.2">
      <c r="C923" s="1" t="str">
        <f t="shared" si="291"/>
        <v/>
      </c>
      <c r="D923" s="1" t="str">
        <f t="shared" si="292"/>
        <v/>
      </c>
      <c r="E923" s="1" t="str">
        <f t="shared" si="283"/>
        <v/>
      </c>
      <c r="F923" s="32" t="str">
        <f t="shared" si="284"/>
        <v/>
      </c>
      <c r="G923" s="1" t="str">
        <f t="shared" si="285"/>
        <v/>
      </c>
      <c r="H923" s="1" t="str">
        <f t="shared" si="286"/>
        <v/>
      </c>
      <c r="I923" s="1" t="str">
        <f t="shared" si="287"/>
        <v/>
      </c>
      <c r="J923" s="1" t="str">
        <f t="shared" si="288"/>
        <v/>
      </c>
      <c r="K923" s="1" t="str">
        <f t="shared" si="289"/>
        <v/>
      </c>
      <c r="L923" s="1" t="str">
        <f ca="1">IF(COUNTBLANK($D923),"",IF(COUNTBLANK($AG923),OFFSET(ChannelSetup!$E$4,0,$D923-1),$AG923))</f>
        <v/>
      </c>
      <c r="M923" s="1" t="str">
        <f t="shared" si="290"/>
        <v/>
      </c>
      <c r="O923" s="32">
        <f t="shared" si="300"/>
        <v>6</v>
      </c>
      <c r="P923" s="32">
        <f t="shared" si="300"/>
        <v>4</v>
      </c>
      <c r="Q923" s="32">
        <f t="shared" si="300"/>
        <v>2</v>
      </c>
      <c r="R923" s="32">
        <f t="shared" si="300"/>
        <v>2</v>
      </c>
      <c r="S923" s="32">
        <f t="shared" si="300"/>
        <v>2</v>
      </c>
      <c r="T923" s="32">
        <f t="shared" si="300"/>
        <v>2</v>
      </c>
      <c r="U923" s="32">
        <f t="shared" si="300"/>
        <v>2</v>
      </c>
      <c r="V923" s="32">
        <f t="shared" si="300"/>
        <v>4</v>
      </c>
      <c r="W923" s="32">
        <f t="shared" si="300"/>
        <v>2</v>
      </c>
      <c r="X923" s="32">
        <f t="shared" si="300"/>
        <v>2</v>
      </c>
      <c r="Y923" s="32">
        <f t="shared" si="300"/>
        <v>2</v>
      </c>
      <c r="Z923" s="32">
        <f t="shared" si="300"/>
        <v>2</v>
      </c>
      <c r="AB923" s="66"/>
      <c r="AC923" s="51"/>
      <c r="AD923" s="51"/>
      <c r="AE923" s="63"/>
      <c r="AF923" s="64"/>
      <c r="AG923" s="63"/>
      <c r="AH923" s="64"/>
      <c r="AI923" s="63"/>
      <c r="AJ923" s="64"/>
      <c r="AK923" s="62"/>
      <c r="AL923" s="62"/>
      <c r="AM923" s="51"/>
      <c r="AP923" s="39" t="str">
        <f t="shared" si="294"/>
        <v/>
      </c>
      <c r="AQ923" s="49" t="str">
        <f t="shared" si="301"/>
        <v/>
      </c>
      <c r="AR923" s="41">
        <f t="shared" ca="1" si="276"/>
        <v>256</v>
      </c>
      <c r="AS923" s="40">
        <f t="shared" ca="1" si="270"/>
        <v>1</v>
      </c>
      <c r="AT923" s="41">
        <f t="shared" ca="1" si="295"/>
        <v>0</v>
      </c>
      <c r="AU923" s="41">
        <f t="shared" ca="1" si="296"/>
        <v>0</v>
      </c>
      <c r="AV923" s="42">
        <f t="shared" ca="1" si="297"/>
        <v>1</v>
      </c>
      <c r="AW923" s="47" t="str">
        <f t="shared" si="298"/>
        <v/>
      </c>
      <c r="AX923" s="47" t="e">
        <f t="shared" si="299"/>
        <v>#VALUE!</v>
      </c>
      <c r="AY923" s="47">
        <f t="shared" si="278"/>
        <v>0</v>
      </c>
      <c r="AZ923" s="47">
        <f t="shared" si="279"/>
        <v>0</v>
      </c>
      <c r="BA923" s="47" t="e">
        <f t="shared" si="280"/>
        <v>#VALUE!</v>
      </c>
      <c r="BB923" s="47" t="e">
        <f t="shared" si="281"/>
        <v>#VALUE!</v>
      </c>
      <c r="BC923" s="47" t="e">
        <f t="shared" si="282"/>
        <v>#VALUE!</v>
      </c>
      <c r="BD923" s="47" t="e">
        <f>MATCH($AW923,NoteCommaRef!$B$4:$B$10,0)</f>
        <v>#N/A</v>
      </c>
      <c r="BE923" s="47">
        <f>MATCH($BG923,NoteCommaRef!$H$4:$H$1000,0)</f>
        <v>10</v>
      </c>
      <c r="BF923" s="47">
        <f>MATCH($BH923,NoteCommaRef!$H$4:$H$1000,0)</f>
        <v>10</v>
      </c>
      <c r="BG923" s="47">
        <f t="shared" si="271"/>
        <v>1</v>
      </c>
      <c r="BH923" s="47">
        <f t="shared" si="272"/>
        <v>1</v>
      </c>
      <c r="BI923" s="48">
        <f ca="1">IF(ISNA($BD923),1,OFFSET(NoteCommaRef!$E$3,$BD923,0))</f>
        <v>1</v>
      </c>
      <c r="BJ923" s="48">
        <f t="shared" si="273"/>
        <v>1</v>
      </c>
      <c r="BK923" s="48">
        <f t="shared" si="274"/>
        <v>1</v>
      </c>
      <c r="BL923" s="48">
        <f t="shared" si="275"/>
        <v>1</v>
      </c>
      <c r="BM923" s="48">
        <f ca="1">IF(ISNA($BE923),1,OFFSET(NoteCommaRef!$K$3,$BE923,0))</f>
        <v>1</v>
      </c>
      <c r="BN923" s="48">
        <f ca="1">IF(ISNA($BF923),1,OFFSET(NoteCommaRef!$K$3,$BF923,0))</f>
        <v>1</v>
      </c>
    </row>
    <row r="924" spans="3:66" x14ac:dyDescent="0.2">
      <c r="C924" s="1" t="str">
        <f t="shared" si="291"/>
        <v/>
      </c>
      <c r="D924" s="1" t="str">
        <f t="shared" si="292"/>
        <v/>
      </c>
      <c r="E924" s="1" t="str">
        <f t="shared" si="283"/>
        <v/>
      </c>
      <c r="F924" s="32" t="str">
        <f t="shared" si="284"/>
        <v/>
      </c>
      <c r="G924" s="1" t="str">
        <f t="shared" si="285"/>
        <v/>
      </c>
      <c r="H924" s="1" t="str">
        <f t="shared" si="286"/>
        <v/>
      </c>
      <c r="I924" s="1" t="str">
        <f t="shared" si="287"/>
        <v/>
      </c>
      <c r="J924" s="1" t="str">
        <f t="shared" si="288"/>
        <v/>
      </c>
      <c r="K924" s="1" t="str">
        <f t="shared" si="289"/>
        <v/>
      </c>
      <c r="L924" s="1" t="str">
        <f ca="1">IF(COUNTBLANK($D924),"",IF(COUNTBLANK($AG924),OFFSET(ChannelSetup!$E$4,0,$D924-1),$AG924))</f>
        <v/>
      </c>
      <c r="M924" s="1" t="str">
        <f t="shared" si="290"/>
        <v/>
      </c>
      <c r="O924" s="32">
        <f t="shared" si="300"/>
        <v>6</v>
      </c>
      <c r="P924" s="32">
        <f t="shared" si="300"/>
        <v>4</v>
      </c>
      <c r="Q924" s="32">
        <f t="shared" si="300"/>
        <v>2</v>
      </c>
      <c r="R924" s="32">
        <f t="shared" si="300"/>
        <v>2</v>
      </c>
      <c r="S924" s="32">
        <f t="shared" si="300"/>
        <v>2</v>
      </c>
      <c r="T924" s="32">
        <f t="shared" si="300"/>
        <v>2</v>
      </c>
      <c r="U924" s="32">
        <f t="shared" si="300"/>
        <v>2</v>
      </c>
      <c r="V924" s="32">
        <f t="shared" si="300"/>
        <v>4</v>
      </c>
      <c r="W924" s="32">
        <f t="shared" si="300"/>
        <v>2</v>
      </c>
      <c r="X924" s="32">
        <f t="shared" si="300"/>
        <v>2</v>
      </c>
      <c r="Y924" s="32">
        <f t="shared" si="300"/>
        <v>2</v>
      </c>
      <c r="Z924" s="32">
        <f t="shared" si="300"/>
        <v>2</v>
      </c>
      <c r="AB924" s="66"/>
      <c r="AC924" s="51"/>
      <c r="AD924" s="51"/>
      <c r="AE924" s="63"/>
      <c r="AF924" s="64"/>
      <c r="AG924" s="63"/>
      <c r="AH924" s="64"/>
      <c r="AI924" s="63"/>
      <c r="AJ924" s="64"/>
      <c r="AK924" s="62"/>
      <c r="AL924" s="62"/>
      <c r="AM924" s="51"/>
      <c r="AP924" s="39" t="str">
        <f t="shared" si="294"/>
        <v/>
      </c>
      <c r="AQ924" s="49" t="str">
        <f t="shared" si="301"/>
        <v/>
      </c>
      <c r="AR924" s="41">
        <f t="shared" ca="1" si="276"/>
        <v>256</v>
      </c>
      <c r="AS924" s="40">
        <f t="shared" ca="1" si="270"/>
        <v>1</v>
      </c>
      <c r="AT924" s="41">
        <f t="shared" ca="1" si="295"/>
        <v>0</v>
      </c>
      <c r="AU924" s="41">
        <f t="shared" ca="1" si="296"/>
        <v>0</v>
      </c>
      <c r="AV924" s="42">
        <f t="shared" ca="1" si="297"/>
        <v>1</v>
      </c>
      <c r="AW924" s="47" t="str">
        <f t="shared" si="298"/>
        <v/>
      </c>
      <c r="AX924" s="47" t="e">
        <f t="shared" si="299"/>
        <v>#VALUE!</v>
      </c>
      <c r="AY924" s="47">
        <f t="shared" si="278"/>
        <v>0</v>
      </c>
      <c r="AZ924" s="47">
        <f t="shared" si="279"/>
        <v>0</v>
      </c>
      <c r="BA924" s="47" t="e">
        <f t="shared" si="280"/>
        <v>#VALUE!</v>
      </c>
      <c r="BB924" s="47" t="e">
        <f t="shared" si="281"/>
        <v>#VALUE!</v>
      </c>
      <c r="BC924" s="47" t="e">
        <f t="shared" si="282"/>
        <v>#VALUE!</v>
      </c>
      <c r="BD924" s="47" t="e">
        <f>MATCH($AW924,NoteCommaRef!$B$4:$B$10,0)</f>
        <v>#N/A</v>
      </c>
      <c r="BE924" s="47">
        <f>MATCH($BG924,NoteCommaRef!$H$4:$H$1000,0)</f>
        <v>10</v>
      </c>
      <c r="BF924" s="47">
        <f>MATCH($BH924,NoteCommaRef!$H$4:$H$1000,0)</f>
        <v>10</v>
      </c>
      <c r="BG924" s="47">
        <f t="shared" si="271"/>
        <v>1</v>
      </c>
      <c r="BH924" s="47">
        <f t="shared" si="272"/>
        <v>1</v>
      </c>
      <c r="BI924" s="48">
        <f ca="1">IF(ISNA($BD924),1,OFFSET(NoteCommaRef!$E$3,$BD924,0))</f>
        <v>1</v>
      </c>
      <c r="BJ924" s="48">
        <f t="shared" si="273"/>
        <v>1</v>
      </c>
      <c r="BK924" s="48">
        <f t="shared" si="274"/>
        <v>1</v>
      </c>
      <c r="BL924" s="48">
        <f t="shared" si="275"/>
        <v>1</v>
      </c>
      <c r="BM924" s="48">
        <f ca="1">IF(ISNA($BE924),1,OFFSET(NoteCommaRef!$K$3,$BE924,0))</f>
        <v>1</v>
      </c>
      <c r="BN924" s="48">
        <f ca="1">IF(ISNA($BF924),1,OFFSET(NoteCommaRef!$K$3,$BF924,0))</f>
        <v>1</v>
      </c>
    </row>
    <row r="925" spans="3:66" x14ac:dyDescent="0.2">
      <c r="C925" s="1" t="str">
        <f t="shared" si="291"/>
        <v/>
      </c>
      <c r="D925" s="1" t="str">
        <f t="shared" si="292"/>
        <v/>
      </c>
      <c r="E925" s="1" t="str">
        <f t="shared" si="283"/>
        <v/>
      </c>
      <c r="F925" s="32" t="str">
        <f t="shared" si="284"/>
        <v/>
      </c>
      <c r="G925" s="1" t="str">
        <f t="shared" si="285"/>
        <v/>
      </c>
      <c r="H925" s="1" t="str">
        <f t="shared" si="286"/>
        <v/>
      </c>
      <c r="I925" s="1" t="str">
        <f t="shared" si="287"/>
        <v/>
      </c>
      <c r="J925" s="1" t="str">
        <f t="shared" si="288"/>
        <v/>
      </c>
      <c r="K925" s="1" t="str">
        <f t="shared" si="289"/>
        <v/>
      </c>
      <c r="L925" s="1" t="str">
        <f ca="1">IF(COUNTBLANK($D925),"",IF(COUNTBLANK($AG925),OFFSET(ChannelSetup!$E$4,0,$D925-1),$AG925))</f>
        <v/>
      </c>
      <c r="M925" s="1" t="str">
        <f t="shared" si="290"/>
        <v/>
      </c>
      <c r="O925" s="32">
        <f t="shared" si="300"/>
        <v>6</v>
      </c>
      <c r="P925" s="32">
        <f t="shared" si="300"/>
        <v>4</v>
      </c>
      <c r="Q925" s="32">
        <f t="shared" si="300"/>
        <v>2</v>
      </c>
      <c r="R925" s="32">
        <f t="shared" si="300"/>
        <v>2</v>
      </c>
      <c r="S925" s="32">
        <f t="shared" si="300"/>
        <v>2</v>
      </c>
      <c r="T925" s="32">
        <f t="shared" si="300"/>
        <v>2</v>
      </c>
      <c r="U925" s="32">
        <f t="shared" si="300"/>
        <v>2</v>
      </c>
      <c r="V925" s="32">
        <f t="shared" si="300"/>
        <v>4</v>
      </c>
      <c r="W925" s="32">
        <f t="shared" si="300"/>
        <v>2</v>
      </c>
      <c r="X925" s="32">
        <f t="shared" si="300"/>
        <v>2</v>
      </c>
      <c r="Y925" s="32">
        <f t="shared" si="300"/>
        <v>2</v>
      </c>
      <c r="Z925" s="32">
        <f t="shared" si="300"/>
        <v>2</v>
      </c>
      <c r="AB925" s="66"/>
      <c r="AC925" s="51"/>
      <c r="AD925" s="51"/>
      <c r="AE925" s="63"/>
      <c r="AF925" s="64"/>
      <c r="AG925" s="63"/>
      <c r="AH925" s="64"/>
      <c r="AI925" s="63"/>
      <c r="AJ925" s="64"/>
      <c r="AK925" s="62"/>
      <c r="AL925" s="62"/>
      <c r="AM925" s="51"/>
      <c r="AP925" s="39" t="str">
        <f t="shared" si="294"/>
        <v/>
      </c>
      <c r="AQ925" s="49" t="str">
        <f t="shared" si="301"/>
        <v/>
      </c>
      <c r="AR925" s="41">
        <f t="shared" ca="1" si="276"/>
        <v>256</v>
      </c>
      <c r="AS925" s="40">
        <f t="shared" ca="1" si="270"/>
        <v>1</v>
      </c>
      <c r="AT925" s="41">
        <f t="shared" ca="1" si="295"/>
        <v>0</v>
      </c>
      <c r="AU925" s="41">
        <f t="shared" ca="1" si="296"/>
        <v>0</v>
      </c>
      <c r="AV925" s="42">
        <f t="shared" ca="1" si="297"/>
        <v>1</v>
      </c>
      <c r="AW925" s="47" t="str">
        <f t="shared" si="298"/>
        <v/>
      </c>
      <c r="AX925" s="47" t="e">
        <f t="shared" si="299"/>
        <v>#VALUE!</v>
      </c>
      <c r="AY925" s="47">
        <f t="shared" si="278"/>
        <v>0</v>
      </c>
      <c r="AZ925" s="47">
        <f t="shared" si="279"/>
        <v>0</v>
      </c>
      <c r="BA925" s="47" t="e">
        <f t="shared" si="280"/>
        <v>#VALUE!</v>
      </c>
      <c r="BB925" s="47" t="e">
        <f t="shared" si="281"/>
        <v>#VALUE!</v>
      </c>
      <c r="BC925" s="47" t="e">
        <f t="shared" si="282"/>
        <v>#VALUE!</v>
      </c>
      <c r="BD925" s="47" t="e">
        <f>MATCH($AW925,NoteCommaRef!$B$4:$B$10,0)</f>
        <v>#N/A</v>
      </c>
      <c r="BE925" s="47">
        <f>MATCH($BG925,NoteCommaRef!$H$4:$H$1000,0)</f>
        <v>10</v>
      </c>
      <c r="BF925" s="47">
        <f>MATCH($BH925,NoteCommaRef!$H$4:$H$1000,0)</f>
        <v>10</v>
      </c>
      <c r="BG925" s="47">
        <f t="shared" si="271"/>
        <v>1</v>
      </c>
      <c r="BH925" s="47">
        <f t="shared" si="272"/>
        <v>1</v>
      </c>
      <c r="BI925" s="48">
        <f ca="1">IF(ISNA($BD925),1,OFFSET(NoteCommaRef!$E$3,$BD925,0))</f>
        <v>1</v>
      </c>
      <c r="BJ925" s="48">
        <f t="shared" si="273"/>
        <v>1</v>
      </c>
      <c r="BK925" s="48">
        <f t="shared" si="274"/>
        <v>1</v>
      </c>
      <c r="BL925" s="48">
        <f t="shared" si="275"/>
        <v>1</v>
      </c>
      <c r="BM925" s="48">
        <f ca="1">IF(ISNA($BE925),1,OFFSET(NoteCommaRef!$K$3,$BE925,0))</f>
        <v>1</v>
      </c>
      <c r="BN925" s="48">
        <f ca="1">IF(ISNA($BF925),1,OFFSET(NoteCommaRef!$K$3,$BF925,0))</f>
        <v>1</v>
      </c>
    </row>
    <row r="926" spans="3:66" x14ac:dyDescent="0.2">
      <c r="C926" s="1" t="str">
        <f t="shared" si="291"/>
        <v/>
      </c>
      <c r="D926" s="1" t="str">
        <f t="shared" si="292"/>
        <v/>
      </c>
      <c r="E926" s="1" t="str">
        <f t="shared" si="283"/>
        <v/>
      </c>
      <c r="F926" s="32" t="str">
        <f t="shared" si="284"/>
        <v/>
      </c>
      <c r="G926" s="1" t="str">
        <f t="shared" si="285"/>
        <v/>
      </c>
      <c r="H926" s="1" t="str">
        <f t="shared" si="286"/>
        <v/>
      </c>
      <c r="I926" s="1" t="str">
        <f t="shared" si="287"/>
        <v/>
      </c>
      <c r="J926" s="1" t="str">
        <f t="shared" si="288"/>
        <v/>
      </c>
      <c r="K926" s="1" t="str">
        <f t="shared" si="289"/>
        <v/>
      </c>
      <c r="L926" s="1" t="str">
        <f ca="1">IF(COUNTBLANK($D926),"",IF(COUNTBLANK($AG926),OFFSET(ChannelSetup!$E$4,0,$D926-1),$AG926))</f>
        <v/>
      </c>
      <c r="M926" s="1" t="str">
        <f t="shared" si="290"/>
        <v/>
      </c>
      <c r="O926" s="32">
        <f t="shared" si="300"/>
        <v>6</v>
      </c>
      <c r="P926" s="32">
        <f t="shared" si="300"/>
        <v>4</v>
      </c>
      <c r="Q926" s="32">
        <f t="shared" si="300"/>
        <v>2</v>
      </c>
      <c r="R926" s="32">
        <f t="shared" si="300"/>
        <v>2</v>
      </c>
      <c r="S926" s="32">
        <f t="shared" si="300"/>
        <v>2</v>
      </c>
      <c r="T926" s="32">
        <f t="shared" si="300"/>
        <v>2</v>
      </c>
      <c r="U926" s="32">
        <f t="shared" si="300"/>
        <v>2</v>
      </c>
      <c r="V926" s="32">
        <f t="shared" si="300"/>
        <v>4</v>
      </c>
      <c r="W926" s="32">
        <f t="shared" si="300"/>
        <v>2</v>
      </c>
      <c r="X926" s="32">
        <f t="shared" si="300"/>
        <v>2</v>
      </c>
      <c r="Y926" s="32">
        <f t="shared" si="300"/>
        <v>2</v>
      </c>
      <c r="Z926" s="32">
        <f t="shared" si="300"/>
        <v>2</v>
      </c>
      <c r="AB926" s="66"/>
      <c r="AC926" s="51"/>
      <c r="AD926" s="51"/>
      <c r="AE926" s="63"/>
      <c r="AF926" s="64"/>
      <c r="AG926" s="63"/>
      <c r="AH926" s="64"/>
      <c r="AI926" s="63"/>
      <c r="AJ926" s="64"/>
      <c r="AK926" s="62"/>
      <c r="AL926" s="62"/>
      <c r="AM926" s="51"/>
      <c r="AP926" s="39" t="str">
        <f t="shared" si="294"/>
        <v/>
      </c>
      <c r="AQ926" s="49" t="str">
        <f t="shared" si="301"/>
        <v/>
      </c>
      <c r="AR926" s="41">
        <f t="shared" ca="1" si="276"/>
        <v>256</v>
      </c>
      <c r="AS926" s="40">
        <f t="shared" ca="1" si="270"/>
        <v>1</v>
      </c>
      <c r="AT926" s="41">
        <f t="shared" ca="1" si="295"/>
        <v>0</v>
      </c>
      <c r="AU926" s="41">
        <f t="shared" ca="1" si="296"/>
        <v>0</v>
      </c>
      <c r="AV926" s="42">
        <f t="shared" ca="1" si="297"/>
        <v>1</v>
      </c>
      <c r="AW926" s="47" t="str">
        <f t="shared" si="298"/>
        <v/>
      </c>
      <c r="AX926" s="47" t="e">
        <f t="shared" si="299"/>
        <v>#VALUE!</v>
      </c>
      <c r="AY926" s="47">
        <f t="shared" si="278"/>
        <v>0</v>
      </c>
      <c r="AZ926" s="47">
        <f t="shared" si="279"/>
        <v>0</v>
      </c>
      <c r="BA926" s="47" t="e">
        <f t="shared" si="280"/>
        <v>#VALUE!</v>
      </c>
      <c r="BB926" s="47" t="e">
        <f t="shared" si="281"/>
        <v>#VALUE!</v>
      </c>
      <c r="BC926" s="47" t="e">
        <f t="shared" si="282"/>
        <v>#VALUE!</v>
      </c>
      <c r="BD926" s="47" t="e">
        <f>MATCH($AW926,NoteCommaRef!$B$4:$B$10,0)</f>
        <v>#N/A</v>
      </c>
      <c r="BE926" s="47">
        <f>MATCH($BG926,NoteCommaRef!$H$4:$H$1000,0)</f>
        <v>10</v>
      </c>
      <c r="BF926" s="47">
        <f>MATCH($BH926,NoteCommaRef!$H$4:$H$1000,0)</f>
        <v>10</v>
      </c>
      <c r="BG926" s="47">
        <f t="shared" si="271"/>
        <v>1</v>
      </c>
      <c r="BH926" s="47">
        <f t="shared" si="272"/>
        <v>1</v>
      </c>
      <c r="BI926" s="48">
        <f ca="1">IF(ISNA($BD926),1,OFFSET(NoteCommaRef!$E$3,$BD926,0))</f>
        <v>1</v>
      </c>
      <c r="BJ926" s="48">
        <f t="shared" si="273"/>
        <v>1</v>
      </c>
      <c r="BK926" s="48">
        <f t="shared" si="274"/>
        <v>1</v>
      </c>
      <c r="BL926" s="48">
        <f t="shared" si="275"/>
        <v>1</v>
      </c>
      <c r="BM926" s="48">
        <f ca="1">IF(ISNA($BE926),1,OFFSET(NoteCommaRef!$K$3,$BE926,0))</f>
        <v>1</v>
      </c>
      <c r="BN926" s="48">
        <f ca="1">IF(ISNA($BF926),1,OFFSET(NoteCommaRef!$K$3,$BF926,0))</f>
        <v>1</v>
      </c>
    </row>
    <row r="927" spans="3:66" x14ac:dyDescent="0.2">
      <c r="C927" s="1" t="str">
        <f t="shared" si="291"/>
        <v/>
      </c>
      <c r="D927" s="1" t="str">
        <f t="shared" si="292"/>
        <v/>
      </c>
      <c r="E927" s="1" t="str">
        <f t="shared" si="283"/>
        <v/>
      </c>
      <c r="F927" s="32" t="str">
        <f t="shared" si="284"/>
        <v/>
      </c>
      <c r="G927" s="1" t="str">
        <f t="shared" si="285"/>
        <v/>
      </c>
      <c r="H927" s="1" t="str">
        <f t="shared" si="286"/>
        <v/>
      </c>
      <c r="I927" s="1" t="str">
        <f t="shared" si="287"/>
        <v/>
      </c>
      <c r="J927" s="1" t="str">
        <f t="shared" si="288"/>
        <v/>
      </c>
      <c r="K927" s="1" t="str">
        <f t="shared" si="289"/>
        <v/>
      </c>
      <c r="L927" s="1" t="str">
        <f ca="1">IF(COUNTBLANK($D927),"",IF(COUNTBLANK($AG927),OFFSET(ChannelSetup!$E$4,0,$D927-1),$AG927))</f>
        <v/>
      </c>
      <c r="M927" s="1" t="str">
        <f t="shared" si="290"/>
        <v/>
      </c>
      <c r="O927" s="32">
        <f t="shared" si="300"/>
        <v>6</v>
      </c>
      <c r="P927" s="32">
        <f t="shared" si="300"/>
        <v>4</v>
      </c>
      <c r="Q927" s="32">
        <f t="shared" si="300"/>
        <v>2</v>
      </c>
      <c r="R927" s="32">
        <f t="shared" si="300"/>
        <v>2</v>
      </c>
      <c r="S927" s="32">
        <f t="shared" si="300"/>
        <v>2</v>
      </c>
      <c r="T927" s="32">
        <f t="shared" si="300"/>
        <v>2</v>
      </c>
      <c r="U927" s="32">
        <f t="shared" si="300"/>
        <v>2</v>
      </c>
      <c r="V927" s="32">
        <f t="shared" si="300"/>
        <v>4</v>
      </c>
      <c r="W927" s="32">
        <f t="shared" si="300"/>
        <v>2</v>
      </c>
      <c r="X927" s="32">
        <f t="shared" si="300"/>
        <v>2</v>
      </c>
      <c r="Y927" s="32">
        <f t="shared" si="300"/>
        <v>2</v>
      </c>
      <c r="Z927" s="32">
        <f t="shared" si="300"/>
        <v>2</v>
      </c>
      <c r="AB927" s="66"/>
      <c r="AC927" s="51"/>
      <c r="AD927" s="51"/>
      <c r="AE927" s="63"/>
      <c r="AF927" s="64"/>
      <c r="AG927" s="63"/>
      <c r="AH927" s="64"/>
      <c r="AI927" s="63"/>
      <c r="AJ927" s="64"/>
      <c r="AK927" s="62"/>
      <c r="AL927" s="62"/>
      <c r="AM927" s="51"/>
      <c r="AP927" s="39" t="str">
        <f t="shared" si="294"/>
        <v/>
      </c>
      <c r="AQ927" s="49" t="str">
        <f t="shared" si="301"/>
        <v/>
      </c>
      <c r="AR927" s="41">
        <f t="shared" ca="1" si="276"/>
        <v>256</v>
      </c>
      <c r="AS927" s="40">
        <f t="shared" ca="1" si="270"/>
        <v>1</v>
      </c>
      <c r="AT927" s="41">
        <f t="shared" ca="1" si="295"/>
        <v>0</v>
      </c>
      <c r="AU927" s="41">
        <f t="shared" ca="1" si="296"/>
        <v>0</v>
      </c>
      <c r="AV927" s="42">
        <f t="shared" ca="1" si="297"/>
        <v>1</v>
      </c>
      <c r="AW927" s="47" t="str">
        <f t="shared" si="298"/>
        <v/>
      </c>
      <c r="AX927" s="47" t="e">
        <f t="shared" si="299"/>
        <v>#VALUE!</v>
      </c>
      <c r="AY927" s="47">
        <f t="shared" si="278"/>
        <v>0</v>
      </c>
      <c r="AZ927" s="47">
        <f t="shared" si="279"/>
        <v>0</v>
      </c>
      <c r="BA927" s="47" t="e">
        <f t="shared" si="280"/>
        <v>#VALUE!</v>
      </c>
      <c r="BB927" s="47" t="e">
        <f t="shared" si="281"/>
        <v>#VALUE!</v>
      </c>
      <c r="BC927" s="47" t="e">
        <f t="shared" si="282"/>
        <v>#VALUE!</v>
      </c>
      <c r="BD927" s="47" t="e">
        <f>MATCH($AW927,NoteCommaRef!$B$4:$B$10,0)</f>
        <v>#N/A</v>
      </c>
      <c r="BE927" s="47">
        <f>MATCH($BG927,NoteCommaRef!$H$4:$H$1000,0)</f>
        <v>10</v>
      </c>
      <c r="BF927" s="47">
        <f>MATCH($BH927,NoteCommaRef!$H$4:$H$1000,0)</f>
        <v>10</v>
      </c>
      <c r="BG927" s="47">
        <f t="shared" si="271"/>
        <v>1</v>
      </c>
      <c r="BH927" s="47">
        <f t="shared" si="272"/>
        <v>1</v>
      </c>
      <c r="BI927" s="48">
        <f ca="1">IF(ISNA($BD927),1,OFFSET(NoteCommaRef!$E$3,$BD927,0))</f>
        <v>1</v>
      </c>
      <c r="BJ927" s="48">
        <f t="shared" si="273"/>
        <v>1</v>
      </c>
      <c r="BK927" s="48">
        <f t="shared" si="274"/>
        <v>1</v>
      </c>
      <c r="BL927" s="48">
        <f t="shared" si="275"/>
        <v>1</v>
      </c>
      <c r="BM927" s="48">
        <f ca="1">IF(ISNA($BE927),1,OFFSET(NoteCommaRef!$K$3,$BE927,0))</f>
        <v>1</v>
      </c>
      <c r="BN927" s="48">
        <f ca="1">IF(ISNA($BF927),1,OFFSET(NoteCommaRef!$K$3,$BF927,0))</f>
        <v>1</v>
      </c>
    </row>
    <row r="928" spans="3:66" x14ac:dyDescent="0.2">
      <c r="C928" s="1" t="str">
        <f t="shared" si="291"/>
        <v/>
      </c>
      <c r="D928" s="1" t="str">
        <f t="shared" si="292"/>
        <v/>
      </c>
      <c r="E928" s="1" t="str">
        <f t="shared" si="283"/>
        <v/>
      </c>
      <c r="F928" s="32" t="str">
        <f t="shared" si="284"/>
        <v/>
      </c>
      <c r="G928" s="1" t="str">
        <f t="shared" si="285"/>
        <v/>
      </c>
      <c r="H928" s="1" t="str">
        <f t="shared" si="286"/>
        <v/>
      </c>
      <c r="I928" s="1" t="str">
        <f t="shared" si="287"/>
        <v/>
      </c>
      <c r="J928" s="1" t="str">
        <f t="shared" si="288"/>
        <v/>
      </c>
      <c r="K928" s="1" t="str">
        <f t="shared" si="289"/>
        <v/>
      </c>
      <c r="L928" s="1" t="str">
        <f ca="1">IF(COUNTBLANK($D928),"",IF(COUNTBLANK($AG928),OFFSET(ChannelSetup!$E$4,0,$D928-1),$AG928))</f>
        <v/>
      </c>
      <c r="M928" s="1" t="str">
        <f t="shared" si="290"/>
        <v/>
      </c>
      <c r="O928" s="32">
        <f t="shared" si="300"/>
        <v>6</v>
      </c>
      <c r="P928" s="32">
        <f t="shared" si="300"/>
        <v>4</v>
      </c>
      <c r="Q928" s="32">
        <f t="shared" si="300"/>
        <v>2</v>
      </c>
      <c r="R928" s="32">
        <f t="shared" si="300"/>
        <v>2</v>
      </c>
      <c r="S928" s="32">
        <f t="shared" si="300"/>
        <v>2</v>
      </c>
      <c r="T928" s="32">
        <f t="shared" si="300"/>
        <v>2</v>
      </c>
      <c r="U928" s="32">
        <f t="shared" si="300"/>
        <v>2</v>
      </c>
      <c r="V928" s="32">
        <f t="shared" si="300"/>
        <v>4</v>
      </c>
      <c r="W928" s="32">
        <f t="shared" si="300"/>
        <v>2</v>
      </c>
      <c r="X928" s="32">
        <f t="shared" si="300"/>
        <v>2</v>
      </c>
      <c r="Y928" s="32">
        <f t="shared" si="300"/>
        <v>2</v>
      </c>
      <c r="Z928" s="32">
        <f t="shared" si="300"/>
        <v>2</v>
      </c>
      <c r="AB928" s="66"/>
      <c r="AC928" s="51"/>
      <c r="AD928" s="51"/>
      <c r="AE928" s="63"/>
      <c r="AF928" s="64"/>
      <c r="AG928" s="63"/>
      <c r="AH928" s="64"/>
      <c r="AI928" s="63"/>
      <c r="AJ928" s="64"/>
      <c r="AK928" s="62"/>
      <c r="AL928" s="62"/>
      <c r="AM928" s="51"/>
      <c r="AP928" s="39" t="str">
        <f t="shared" si="294"/>
        <v/>
      </c>
      <c r="AQ928" s="49" t="str">
        <f t="shared" si="301"/>
        <v/>
      </c>
      <c r="AR928" s="41">
        <f t="shared" ca="1" si="276"/>
        <v>256</v>
      </c>
      <c r="AS928" s="40">
        <f t="shared" ca="1" si="270"/>
        <v>1</v>
      </c>
      <c r="AT928" s="41">
        <f t="shared" ca="1" si="295"/>
        <v>0</v>
      </c>
      <c r="AU928" s="41">
        <f t="shared" ca="1" si="296"/>
        <v>0</v>
      </c>
      <c r="AV928" s="42">
        <f t="shared" ca="1" si="297"/>
        <v>1</v>
      </c>
      <c r="AW928" s="47" t="str">
        <f t="shared" si="298"/>
        <v/>
      </c>
      <c r="AX928" s="47" t="e">
        <f t="shared" si="299"/>
        <v>#VALUE!</v>
      </c>
      <c r="AY928" s="47">
        <f t="shared" si="278"/>
        <v>0</v>
      </c>
      <c r="AZ928" s="47">
        <f t="shared" si="279"/>
        <v>0</v>
      </c>
      <c r="BA928" s="47" t="e">
        <f t="shared" si="280"/>
        <v>#VALUE!</v>
      </c>
      <c r="BB928" s="47" t="e">
        <f t="shared" si="281"/>
        <v>#VALUE!</v>
      </c>
      <c r="BC928" s="47" t="e">
        <f t="shared" si="282"/>
        <v>#VALUE!</v>
      </c>
      <c r="BD928" s="47" t="e">
        <f>MATCH($AW928,NoteCommaRef!$B$4:$B$10,0)</f>
        <v>#N/A</v>
      </c>
      <c r="BE928" s="47">
        <f>MATCH($BG928,NoteCommaRef!$H$4:$H$1000,0)</f>
        <v>10</v>
      </c>
      <c r="BF928" s="47">
        <f>MATCH($BH928,NoteCommaRef!$H$4:$H$1000,0)</f>
        <v>10</v>
      </c>
      <c r="BG928" s="47">
        <f t="shared" si="271"/>
        <v>1</v>
      </c>
      <c r="BH928" s="47">
        <f t="shared" si="272"/>
        <v>1</v>
      </c>
      <c r="BI928" s="48">
        <f ca="1">IF(ISNA($BD928),1,OFFSET(NoteCommaRef!$E$3,$BD928,0))</f>
        <v>1</v>
      </c>
      <c r="BJ928" s="48">
        <f t="shared" si="273"/>
        <v>1</v>
      </c>
      <c r="BK928" s="48">
        <f t="shared" si="274"/>
        <v>1</v>
      </c>
      <c r="BL928" s="48">
        <f t="shared" si="275"/>
        <v>1</v>
      </c>
      <c r="BM928" s="48">
        <f ca="1">IF(ISNA($BE928),1,OFFSET(NoteCommaRef!$K$3,$BE928,0))</f>
        <v>1</v>
      </c>
      <c r="BN928" s="48">
        <f ca="1">IF(ISNA($BF928),1,OFFSET(NoteCommaRef!$K$3,$BF928,0))</f>
        <v>1</v>
      </c>
    </row>
    <row r="929" spans="3:66" x14ac:dyDescent="0.2">
      <c r="C929" s="1" t="str">
        <f t="shared" si="291"/>
        <v/>
      </c>
      <c r="D929" s="1" t="str">
        <f t="shared" si="292"/>
        <v/>
      </c>
      <c r="E929" s="1" t="str">
        <f t="shared" si="283"/>
        <v/>
      </c>
      <c r="F929" s="32" t="str">
        <f t="shared" si="284"/>
        <v/>
      </c>
      <c r="G929" s="1" t="str">
        <f t="shared" si="285"/>
        <v/>
      </c>
      <c r="H929" s="1" t="str">
        <f t="shared" si="286"/>
        <v/>
      </c>
      <c r="I929" s="1" t="str">
        <f t="shared" si="287"/>
        <v/>
      </c>
      <c r="J929" s="1" t="str">
        <f t="shared" si="288"/>
        <v/>
      </c>
      <c r="K929" s="1" t="str">
        <f t="shared" si="289"/>
        <v/>
      </c>
      <c r="L929" s="1" t="str">
        <f ca="1">IF(COUNTBLANK($D929),"",IF(COUNTBLANK($AG929),OFFSET(ChannelSetup!$E$4,0,$D929-1),$AG929))</f>
        <v/>
      </c>
      <c r="M929" s="1" t="str">
        <f t="shared" si="290"/>
        <v/>
      </c>
      <c r="O929" s="32">
        <f t="shared" si="300"/>
        <v>6</v>
      </c>
      <c r="P929" s="32">
        <f t="shared" si="300"/>
        <v>4</v>
      </c>
      <c r="Q929" s="32">
        <f t="shared" si="300"/>
        <v>2</v>
      </c>
      <c r="R929" s="32">
        <f t="shared" si="300"/>
        <v>2</v>
      </c>
      <c r="S929" s="32">
        <f t="shared" si="300"/>
        <v>2</v>
      </c>
      <c r="T929" s="32">
        <f t="shared" si="300"/>
        <v>2</v>
      </c>
      <c r="U929" s="32">
        <f t="shared" si="300"/>
        <v>2</v>
      </c>
      <c r="V929" s="32">
        <f t="shared" si="300"/>
        <v>4</v>
      </c>
      <c r="W929" s="32">
        <f t="shared" si="300"/>
        <v>2</v>
      </c>
      <c r="X929" s="32">
        <f t="shared" si="300"/>
        <v>2</v>
      </c>
      <c r="Y929" s="32">
        <f t="shared" si="300"/>
        <v>2</v>
      </c>
      <c r="Z929" s="32">
        <f t="shared" si="300"/>
        <v>2</v>
      </c>
      <c r="AB929" s="66"/>
      <c r="AC929" s="51"/>
      <c r="AD929" s="51"/>
      <c r="AE929" s="63"/>
      <c r="AF929" s="64"/>
      <c r="AG929" s="63"/>
      <c r="AH929" s="64"/>
      <c r="AI929" s="63"/>
      <c r="AJ929" s="64"/>
      <c r="AK929" s="62"/>
      <c r="AL929" s="62"/>
      <c r="AM929" s="51"/>
      <c r="AP929" s="39" t="str">
        <f t="shared" si="294"/>
        <v/>
      </c>
      <c r="AQ929" s="49" t="str">
        <f t="shared" si="301"/>
        <v/>
      </c>
      <c r="AR929" s="41">
        <f t="shared" ca="1" si="276"/>
        <v>256</v>
      </c>
      <c r="AS929" s="40">
        <f t="shared" ca="1" si="270"/>
        <v>1</v>
      </c>
      <c r="AT929" s="41">
        <f t="shared" ca="1" si="295"/>
        <v>0</v>
      </c>
      <c r="AU929" s="41">
        <f t="shared" ca="1" si="296"/>
        <v>0</v>
      </c>
      <c r="AV929" s="42">
        <f t="shared" ca="1" si="297"/>
        <v>1</v>
      </c>
      <c r="AW929" s="47" t="str">
        <f t="shared" si="298"/>
        <v/>
      </c>
      <c r="AX929" s="47" t="e">
        <f t="shared" si="299"/>
        <v>#VALUE!</v>
      </c>
      <c r="AY929" s="47">
        <f t="shared" si="278"/>
        <v>0</v>
      </c>
      <c r="AZ929" s="47">
        <f t="shared" si="279"/>
        <v>0</v>
      </c>
      <c r="BA929" s="47" t="e">
        <f t="shared" si="280"/>
        <v>#VALUE!</v>
      </c>
      <c r="BB929" s="47" t="e">
        <f t="shared" si="281"/>
        <v>#VALUE!</v>
      </c>
      <c r="BC929" s="47" t="e">
        <f t="shared" si="282"/>
        <v>#VALUE!</v>
      </c>
      <c r="BD929" s="47" t="e">
        <f>MATCH($AW929,NoteCommaRef!$B$4:$B$10,0)</f>
        <v>#N/A</v>
      </c>
      <c r="BE929" s="47">
        <f>MATCH($BG929,NoteCommaRef!$H$4:$H$1000,0)</f>
        <v>10</v>
      </c>
      <c r="BF929" s="47">
        <f>MATCH($BH929,NoteCommaRef!$H$4:$H$1000,0)</f>
        <v>10</v>
      </c>
      <c r="BG929" s="47">
        <f t="shared" si="271"/>
        <v>1</v>
      </c>
      <c r="BH929" s="47">
        <f t="shared" si="272"/>
        <v>1</v>
      </c>
      <c r="BI929" s="48">
        <f ca="1">IF(ISNA($BD929),1,OFFSET(NoteCommaRef!$E$3,$BD929,0))</f>
        <v>1</v>
      </c>
      <c r="BJ929" s="48">
        <f t="shared" si="273"/>
        <v>1</v>
      </c>
      <c r="BK929" s="48">
        <f t="shared" si="274"/>
        <v>1</v>
      </c>
      <c r="BL929" s="48">
        <f t="shared" si="275"/>
        <v>1</v>
      </c>
      <c r="BM929" s="48">
        <f ca="1">IF(ISNA($BE929),1,OFFSET(NoteCommaRef!$K$3,$BE929,0))</f>
        <v>1</v>
      </c>
      <c r="BN929" s="48">
        <f ca="1">IF(ISNA($BF929),1,OFFSET(NoteCommaRef!$K$3,$BF929,0))</f>
        <v>1</v>
      </c>
    </row>
    <row r="930" spans="3:66" x14ac:dyDescent="0.2">
      <c r="C930" s="1" t="str">
        <f t="shared" si="291"/>
        <v/>
      </c>
      <c r="D930" s="1" t="str">
        <f t="shared" si="292"/>
        <v/>
      </c>
      <c r="E930" s="1" t="str">
        <f t="shared" si="283"/>
        <v/>
      </c>
      <c r="F930" s="32" t="str">
        <f t="shared" si="284"/>
        <v/>
      </c>
      <c r="G930" s="1" t="str">
        <f t="shared" si="285"/>
        <v/>
      </c>
      <c r="H930" s="1" t="str">
        <f t="shared" si="286"/>
        <v/>
      </c>
      <c r="I930" s="1" t="str">
        <f t="shared" si="287"/>
        <v/>
      </c>
      <c r="J930" s="1" t="str">
        <f t="shared" si="288"/>
        <v/>
      </c>
      <c r="K930" s="1" t="str">
        <f t="shared" si="289"/>
        <v/>
      </c>
      <c r="L930" s="1" t="str">
        <f ca="1">IF(COUNTBLANK($D930),"",IF(COUNTBLANK($AG930),OFFSET(ChannelSetup!$E$4,0,$D930-1),$AG930))</f>
        <v/>
      </c>
      <c r="M930" s="1" t="str">
        <f t="shared" si="290"/>
        <v/>
      </c>
      <c r="O930" s="32">
        <f t="shared" si="300"/>
        <v>6</v>
      </c>
      <c r="P930" s="32">
        <f t="shared" si="300"/>
        <v>4</v>
      </c>
      <c r="Q930" s="32">
        <f t="shared" si="300"/>
        <v>2</v>
      </c>
      <c r="R930" s="32">
        <f t="shared" si="300"/>
        <v>2</v>
      </c>
      <c r="S930" s="32">
        <f t="shared" si="300"/>
        <v>2</v>
      </c>
      <c r="T930" s="32">
        <f t="shared" si="300"/>
        <v>2</v>
      </c>
      <c r="U930" s="32">
        <f t="shared" si="300"/>
        <v>2</v>
      </c>
      <c r="V930" s="32">
        <f t="shared" si="300"/>
        <v>4</v>
      </c>
      <c r="W930" s="32">
        <f t="shared" si="300"/>
        <v>2</v>
      </c>
      <c r="X930" s="32">
        <f t="shared" si="300"/>
        <v>2</v>
      </c>
      <c r="Y930" s="32">
        <f t="shared" si="300"/>
        <v>2</v>
      </c>
      <c r="Z930" s="32">
        <f t="shared" si="300"/>
        <v>2</v>
      </c>
      <c r="AB930" s="66"/>
      <c r="AC930" s="51"/>
      <c r="AD930" s="51"/>
      <c r="AE930" s="63"/>
      <c r="AF930" s="64"/>
      <c r="AG930" s="63"/>
      <c r="AH930" s="64"/>
      <c r="AI930" s="63"/>
      <c r="AJ930" s="64"/>
      <c r="AK930" s="62"/>
      <c r="AL930" s="62"/>
      <c r="AM930" s="51"/>
      <c r="AP930" s="39" t="str">
        <f t="shared" si="294"/>
        <v/>
      </c>
      <c r="AQ930" s="49" t="str">
        <f t="shared" si="301"/>
        <v/>
      </c>
      <c r="AR930" s="41">
        <f t="shared" ca="1" si="276"/>
        <v>256</v>
      </c>
      <c r="AS930" s="40">
        <f t="shared" ca="1" si="270"/>
        <v>1</v>
      </c>
      <c r="AT930" s="41">
        <f t="shared" ca="1" si="295"/>
        <v>0</v>
      </c>
      <c r="AU930" s="41">
        <f t="shared" ca="1" si="296"/>
        <v>0</v>
      </c>
      <c r="AV930" s="42">
        <f t="shared" ca="1" si="297"/>
        <v>1</v>
      </c>
      <c r="AW930" s="47" t="str">
        <f t="shared" si="298"/>
        <v/>
      </c>
      <c r="AX930" s="47" t="e">
        <f t="shared" si="299"/>
        <v>#VALUE!</v>
      </c>
      <c r="AY930" s="47">
        <f t="shared" si="278"/>
        <v>0</v>
      </c>
      <c r="AZ930" s="47">
        <f t="shared" si="279"/>
        <v>0</v>
      </c>
      <c r="BA930" s="47" t="e">
        <f t="shared" si="280"/>
        <v>#VALUE!</v>
      </c>
      <c r="BB930" s="47" t="e">
        <f t="shared" si="281"/>
        <v>#VALUE!</v>
      </c>
      <c r="BC930" s="47" t="e">
        <f t="shared" si="282"/>
        <v>#VALUE!</v>
      </c>
      <c r="BD930" s="47" t="e">
        <f>MATCH($AW930,NoteCommaRef!$B$4:$B$10,0)</f>
        <v>#N/A</v>
      </c>
      <c r="BE930" s="47">
        <f>MATCH($BG930,NoteCommaRef!$H$4:$H$1000,0)</f>
        <v>10</v>
      </c>
      <c r="BF930" s="47">
        <f>MATCH($BH930,NoteCommaRef!$H$4:$H$1000,0)</f>
        <v>10</v>
      </c>
      <c r="BG930" s="47">
        <f t="shared" si="271"/>
        <v>1</v>
      </c>
      <c r="BH930" s="47">
        <f t="shared" si="272"/>
        <v>1</v>
      </c>
      <c r="BI930" s="48">
        <f ca="1">IF(ISNA($BD930),1,OFFSET(NoteCommaRef!$E$3,$BD930,0))</f>
        <v>1</v>
      </c>
      <c r="BJ930" s="48">
        <f t="shared" si="273"/>
        <v>1</v>
      </c>
      <c r="BK930" s="48">
        <f t="shared" si="274"/>
        <v>1</v>
      </c>
      <c r="BL930" s="48">
        <f t="shared" si="275"/>
        <v>1</v>
      </c>
      <c r="BM930" s="48">
        <f ca="1">IF(ISNA($BE930),1,OFFSET(NoteCommaRef!$K$3,$BE930,0))</f>
        <v>1</v>
      </c>
      <c r="BN930" s="48">
        <f ca="1">IF(ISNA($BF930),1,OFFSET(NoteCommaRef!$K$3,$BF930,0))</f>
        <v>1</v>
      </c>
    </row>
    <row r="931" spans="3:66" x14ac:dyDescent="0.2">
      <c r="C931" s="1" t="str">
        <f t="shared" si="291"/>
        <v/>
      </c>
      <c r="D931" s="1" t="str">
        <f t="shared" si="292"/>
        <v/>
      </c>
      <c r="E931" s="1" t="str">
        <f t="shared" si="283"/>
        <v/>
      </c>
      <c r="F931" s="32" t="str">
        <f t="shared" si="284"/>
        <v/>
      </c>
      <c r="G931" s="1" t="str">
        <f t="shared" si="285"/>
        <v/>
      </c>
      <c r="H931" s="1" t="str">
        <f t="shared" si="286"/>
        <v/>
      </c>
      <c r="I931" s="1" t="str">
        <f t="shared" si="287"/>
        <v/>
      </c>
      <c r="J931" s="1" t="str">
        <f t="shared" si="288"/>
        <v/>
      </c>
      <c r="K931" s="1" t="str">
        <f t="shared" si="289"/>
        <v/>
      </c>
      <c r="L931" s="1" t="str">
        <f ca="1">IF(COUNTBLANK($D931),"",IF(COUNTBLANK($AG931),OFFSET(ChannelSetup!$E$4,0,$D931-1),$AG931))</f>
        <v/>
      </c>
      <c r="M931" s="1" t="str">
        <f t="shared" si="290"/>
        <v/>
      </c>
      <c r="O931" s="32">
        <f t="shared" ref="O931:Z946" si="302">O930+IF($D931=O$3,IF(COUNTBLANK($E931),0,$E931/$AD$2),0)</f>
        <v>6</v>
      </c>
      <c r="P931" s="32">
        <f t="shared" si="302"/>
        <v>4</v>
      </c>
      <c r="Q931" s="32">
        <f t="shared" si="302"/>
        <v>2</v>
      </c>
      <c r="R931" s="32">
        <f t="shared" si="302"/>
        <v>2</v>
      </c>
      <c r="S931" s="32">
        <f t="shared" si="302"/>
        <v>2</v>
      </c>
      <c r="T931" s="32">
        <f t="shared" si="302"/>
        <v>2</v>
      </c>
      <c r="U931" s="32">
        <f t="shared" si="302"/>
        <v>2</v>
      </c>
      <c r="V931" s="32">
        <f t="shared" si="302"/>
        <v>4</v>
      </c>
      <c r="W931" s="32">
        <f t="shared" si="302"/>
        <v>2</v>
      </c>
      <c r="X931" s="32">
        <f t="shared" si="302"/>
        <v>2</v>
      </c>
      <c r="Y931" s="32">
        <f t="shared" si="302"/>
        <v>2</v>
      </c>
      <c r="Z931" s="32">
        <f t="shared" si="302"/>
        <v>2</v>
      </c>
      <c r="AB931" s="66"/>
      <c r="AC931" s="51"/>
      <c r="AD931" s="51"/>
      <c r="AE931" s="63"/>
      <c r="AF931" s="64"/>
      <c r="AG931" s="63"/>
      <c r="AH931" s="64"/>
      <c r="AI931" s="63"/>
      <c r="AJ931" s="64"/>
      <c r="AK931" s="62"/>
      <c r="AL931" s="62"/>
      <c r="AM931" s="51"/>
      <c r="AP931" s="39" t="str">
        <f t="shared" si="294"/>
        <v/>
      </c>
      <c r="AQ931" s="49" t="str">
        <f t="shared" si="301"/>
        <v/>
      </c>
      <c r="AR931" s="41">
        <f t="shared" ca="1" si="276"/>
        <v>256</v>
      </c>
      <c r="AS931" s="40">
        <f t="shared" ca="1" si="270"/>
        <v>1</v>
      </c>
      <c r="AT931" s="41">
        <f t="shared" ca="1" si="295"/>
        <v>0</v>
      </c>
      <c r="AU931" s="41">
        <f t="shared" ca="1" si="296"/>
        <v>0</v>
      </c>
      <c r="AV931" s="42">
        <f t="shared" ca="1" si="297"/>
        <v>1</v>
      </c>
      <c r="AW931" s="47" t="str">
        <f t="shared" si="298"/>
        <v/>
      </c>
      <c r="AX931" s="47" t="e">
        <f t="shared" si="299"/>
        <v>#VALUE!</v>
      </c>
      <c r="AY931" s="47">
        <f t="shared" si="278"/>
        <v>0</v>
      </c>
      <c r="AZ931" s="47">
        <f t="shared" si="279"/>
        <v>0</v>
      </c>
      <c r="BA931" s="47" t="e">
        <f t="shared" si="280"/>
        <v>#VALUE!</v>
      </c>
      <c r="BB931" s="47" t="e">
        <f t="shared" si="281"/>
        <v>#VALUE!</v>
      </c>
      <c r="BC931" s="47" t="e">
        <f t="shared" si="282"/>
        <v>#VALUE!</v>
      </c>
      <c r="BD931" s="47" t="e">
        <f>MATCH($AW931,NoteCommaRef!$B$4:$B$10,0)</f>
        <v>#N/A</v>
      </c>
      <c r="BE931" s="47">
        <f>MATCH($BG931,NoteCommaRef!$H$4:$H$1000,0)</f>
        <v>10</v>
      </c>
      <c r="BF931" s="47">
        <f>MATCH($BH931,NoteCommaRef!$H$4:$H$1000,0)</f>
        <v>10</v>
      </c>
      <c r="BG931" s="47">
        <f t="shared" si="271"/>
        <v>1</v>
      </c>
      <c r="BH931" s="47">
        <f t="shared" si="272"/>
        <v>1</v>
      </c>
      <c r="BI931" s="48">
        <f ca="1">IF(ISNA($BD931),1,OFFSET(NoteCommaRef!$E$3,$BD931,0))</f>
        <v>1</v>
      </c>
      <c r="BJ931" s="48">
        <f t="shared" si="273"/>
        <v>1</v>
      </c>
      <c r="BK931" s="48">
        <f t="shared" si="274"/>
        <v>1</v>
      </c>
      <c r="BL931" s="48">
        <f t="shared" si="275"/>
        <v>1</v>
      </c>
      <c r="BM931" s="48">
        <f ca="1">IF(ISNA($BE931),1,OFFSET(NoteCommaRef!$K$3,$BE931,0))</f>
        <v>1</v>
      </c>
      <c r="BN931" s="48">
        <f ca="1">IF(ISNA($BF931),1,OFFSET(NoteCommaRef!$K$3,$BF931,0))</f>
        <v>1</v>
      </c>
    </row>
    <row r="932" spans="3:66" x14ac:dyDescent="0.2">
      <c r="C932" s="1" t="str">
        <f t="shared" si="291"/>
        <v/>
      </c>
      <c r="D932" s="1" t="str">
        <f t="shared" si="292"/>
        <v/>
      </c>
      <c r="E932" s="1" t="str">
        <f t="shared" si="283"/>
        <v/>
      </c>
      <c r="F932" s="32" t="str">
        <f t="shared" si="284"/>
        <v/>
      </c>
      <c r="G932" s="1" t="str">
        <f t="shared" si="285"/>
        <v/>
      </c>
      <c r="H932" s="1" t="str">
        <f t="shared" si="286"/>
        <v/>
      </c>
      <c r="I932" s="1" t="str">
        <f t="shared" si="287"/>
        <v/>
      </c>
      <c r="J932" s="1" t="str">
        <f t="shared" si="288"/>
        <v/>
      </c>
      <c r="K932" s="1" t="str">
        <f t="shared" si="289"/>
        <v/>
      </c>
      <c r="L932" s="1" t="str">
        <f ca="1">IF(COUNTBLANK($D932),"",IF(COUNTBLANK($AG932),OFFSET(ChannelSetup!$E$4,0,$D932-1),$AG932))</f>
        <v/>
      </c>
      <c r="M932" s="1" t="str">
        <f t="shared" si="290"/>
        <v/>
      </c>
      <c r="O932" s="32">
        <f t="shared" si="302"/>
        <v>6</v>
      </c>
      <c r="P932" s="32">
        <f t="shared" si="302"/>
        <v>4</v>
      </c>
      <c r="Q932" s="32">
        <f t="shared" si="302"/>
        <v>2</v>
      </c>
      <c r="R932" s="32">
        <f t="shared" si="302"/>
        <v>2</v>
      </c>
      <c r="S932" s="32">
        <f t="shared" si="302"/>
        <v>2</v>
      </c>
      <c r="T932" s="32">
        <f t="shared" si="302"/>
        <v>2</v>
      </c>
      <c r="U932" s="32">
        <f t="shared" si="302"/>
        <v>2</v>
      </c>
      <c r="V932" s="32">
        <f t="shared" si="302"/>
        <v>4</v>
      </c>
      <c r="W932" s="32">
        <f t="shared" si="302"/>
        <v>2</v>
      </c>
      <c r="X932" s="32">
        <f t="shared" si="302"/>
        <v>2</v>
      </c>
      <c r="Y932" s="32">
        <f t="shared" si="302"/>
        <v>2</v>
      </c>
      <c r="Z932" s="32">
        <f t="shared" si="302"/>
        <v>2</v>
      </c>
      <c r="AB932" s="66"/>
      <c r="AC932" s="51"/>
      <c r="AD932" s="51"/>
      <c r="AE932" s="63"/>
      <c r="AF932" s="64"/>
      <c r="AG932" s="63"/>
      <c r="AH932" s="64"/>
      <c r="AI932" s="63"/>
      <c r="AJ932" s="64"/>
      <c r="AK932" s="62"/>
      <c r="AL932" s="62"/>
      <c r="AM932" s="51"/>
      <c r="AP932" s="39" t="str">
        <f t="shared" si="294"/>
        <v/>
      </c>
      <c r="AQ932" s="49" t="str">
        <f t="shared" si="301"/>
        <v/>
      </c>
      <c r="AR932" s="41">
        <f t="shared" ca="1" si="276"/>
        <v>256</v>
      </c>
      <c r="AS932" s="40">
        <f t="shared" ca="1" si="270"/>
        <v>1</v>
      </c>
      <c r="AT932" s="41">
        <f t="shared" ca="1" si="295"/>
        <v>0</v>
      </c>
      <c r="AU932" s="41">
        <f t="shared" ca="1" si="296"/>
        <v>0</v>
      </c>
      <c r="AV932" s="42">
        <f t="shared" ca="1" si="297"/>
        <v>1</v>
      </c>
      <c r="AW932" s="47" t="str">
        <f t="shared" si="298"/>
        <v/>
      </c>
      <c r="AX932" s="47" t="e">
        <f t="shared" si="299"/>
        <v>#VALUE!</v>
      </c>
      <c r="AY932" s="47">
        <f t="shared" si="278"/>
        <v>0</v>
      </c>
      <c r="AZ932" s="47">
        <f t="shared" si="279"/>
        <v>0</v>
      </c>
      <c r="BA932" s="47" t="e">
        <f t="shared" si="280"/>
        <v>#VALUE!</v>
      </c>
      <c r="BB932" s="47" t="e">
        <f t="shared" si="281"/>
        <v>#VALUE!</v>
      </c>
      <c r="BC932" s="47" t="e">
        <f t="shared" si="282"/>
        <v>#VALUE!</v>
      </c>
      <c r="BD932" s="47" t="e">
        <f>MATCH($AW932,NoteCommaRef!$B$4:$B$10,0)</f>
        <v>#N/A</v>
      </c>
      <c r="BE932" s="47">
        <f>MATCH($BG932,NoteCommaRef!$H$4:$H$1000,0)</f>
        <v>10</v>
      </c>
      <c r="BF932" s="47">
        <f>MATCH($BH932,NoteCommaRef!$H$4:$H$1000,0)</f>
        <v>10</v>
      </c>
      <c r="BG932" s="47">
        <f t="shared" si="271"/>
        <v>1</v>
      </c>
      <c r="BH932" s="47">
        <f t="shared" si="272"/>
        <v>1</v>
      </c>
      <c r="BI932" s="48">
        <f ca="1">IF(ISNA($BD932),1,OFFSET(NoteCommaRef!$E$3,$BD932,0))</f>
        <v>1</v>
      </c>
      <c r="BJ932" s="48">
        <f t="shared" si="273"/>
        <v>1</v>
      </c>
      <c r="BK932" s="48">
        <f t="shared" si="274"/>
        <v>1</v>
      </c>
      <c r="BL932" s="48">
        <f t="shared" si="275"/>
        <v>1</v>
      </c>
      <c r="BM932" s="48">
        <f ca="1">IF(ISNA($BE932),1,OFFSET(NoteCommaRef!$K$3,$BE932,0))</f>
        <v>1</v>
      </c>
      <c r="BN932" s="48">
        <f ca="1">IF(ISNA($BF932),1,OFFSET(NoteCommaRef!$K$3,$BF932,0))</f>
        <v>1</v>
      </c>
    </row>
    <row r="933" spans="3:66" x14ac:dyDescent="0.2">
      <c r="C933" s="1" t="str">
        <f t="shared" si="291"/>
        <v/>
      </c>
      <c r="D933" s="1" t="str">
        <f t="shared" si="292"/>
        <v/>
      </c>
      <c r="E933" s="1" t="str">
        <f t="shared" si="283"/>
        <v/>
      </c>
      <c r="F933" s="32" t="str">
        <f t="shared" si="284"/>
        <v/>
      </c>
      <c r="G933" s="1" t="str">
        <f t="shared" si="285"/>
        <v/>
      </c>
      <c r="H933" s="1" t="str">
        <f t="shared" si="286"/>
        <v/>
      </c>
      <c r="I933" s="1" t="str">
        <f t="shared" si="287"/>
        <v/>
      </c>
      <c r="J933" s="1" t="str">
        <f t="shared" si="288"/>
        <v/>
      </c>
      <c r="K933" s="1" t="str">
        <f t="shared" si="289"/>
        <v/>
      </c>
      <c r="L933" s="1" t="str">
        <f ca="1">IF(COUNTBLANK($D933),"",IF(COUNTBLANK($AG933),OFFSET(ChannelSetup!$E$4,0,$D933-1),$AG933))</f>
        <v/>
      </c>
      <c r="M933" s="1" t="str">
        <f t="shared" si="290"/>
        <v/>
      </c>
      <c r="O933" s="32">
        <f t="shared" si="302"/>
        <v>6</v>
      </c>
      <c r="P933" s="32">
        <f t="shared" si="302"/>
        <v>4</v>
      </c>
      <c r="Q933" s="32">
        <f t="shared" si="302"/>
        <v>2</v>
      </c>
      <c r="R933" s="32">
        <f t="shared" si="302"/>
        <v>2</v>
      </c>
      <c r="S933" s="32">
        <f t="shared" si="302"/>
        <v>2</v>
      </c>
      <c r="T933" s="32">
        <f t="shared" si="302"/>
        <v>2</v>
      </c>
      <c r="U933" s="32">
        <f t="shared" si="302"/>
        <v>2</v>
      </c>
      <c r="V933" s="32">
        <f t="shared" si="302"/>
        <v>4</v>
      </c>
      <c r="W933" s="32">
        <f t="shared" si="302"/>
        <v>2</v>
      </c>
      <c r="X933" s="32">
        <f t="shared" si="302"/>
        <v>2</v>
      </c>
      <c r="Y933" s="32">
        <f t="shared" si="302"/>
        <v>2</v>
      </c>
      <c r="Z933" s="32">
        <f t="shared" si="302"/>
        <v>2</v>
      </c>
      <c r="AB933" s="66"/>
      <c r="AC933" s="51"/>
      <c r="AD933" s="51"/>
      <c r="AE933" s="63"/>
      <c r="AF933" s="64"/>
      <c r="AG933" s="63"/>
      <c r="AH933" s="64"/>
      <c r="AI933" s="63"/>
      <c r="AJ933" s="64"/>
      <c r="AK933" s="62"/>
      <c r="AL933" s="62"/>
      <c r="AM933" s="51"/>
      <c r="AP933" s="39" t="str">
        <f t="shared" si="294"/>
        <v/>
      </c>
      <c r="AQ933" s="49" t="str">
        <f t="shared" si="301"/>
        <v/>
      </c>
      <c r="AR933" s="41">
        <f t="shared" ca="1" si="276"/>
        <v>256</v>
      </c>
      <c r="AS933" s="40">
        <f t="shared" ref="AS933:AS996" ca="1" si="303">$BI933*$BJ933*$BK933*$BL933*$BM933/$BN933</f>
        <v>1</v>
      </c>
      <c r="AT933" s="41">
        <f t="shared" ca="1" si="295"/>
        <v>0</v>
      </c>
      <c r="AU933" s="41">
        <f t="shared" ca="1" si="296"/>
        <v>0</v>
      </c>
      <c r="AV933" s="42">
        <f t="shared" ca="1" si="297"/>
        <v>1</v>
      </c>
      <c r="AW933" s="47" t="str">
        <f t="shared" si="298"/>
        <v/>
      </c>
      <c r="AX933" s="47" t="e">
        <f t="shared" si="299"/>
        <v>#VALUE!</v>
      </c>
      <c r="AY933" s="47">
        <f t="shared" si="278"/>
        <v>0</v>
      </c>
      <c r="AZ933" s="47">
        <f t="shared" si="279"/>
        <v>0</v>
      </c>
      <c r="BA933" s="47" t="e">
        <f t="shared" si="280"/>
        <v>#VALUE!</v>
      </c>
      <c r="BB933" s="47" t="e">
        <f t="shared" si="281"/>
        <v>#VALUE!</v>
      </c>
      <c r="BC933" s="47" t="e">
        <f t="shared" si="282"/>
        <v>#VALUE!</v>
      </c>
      <c r="BD933" s="47" t="e">
        <f>MATCH($AW933,NoteCommaRef!$B$4:$B$10,0)</f>
        <v>#N/A</v>
      </c>
      <c r="BE933" s="47">
        <f>MATCH($BG933,NoteCommaRef!$H$4:$H$1000,0)</f>
        <v>10</v>
      </c>
      <c r="BF933" s="47">
        <f>MATCH($BH933,NoteCommaRef!$H$4:$H$1000,0)</f>
        <v>10</v>
      </c>
      <c r="BG933" s="47">
        <f t="shared" ref="BG933:BG996" si="304">IF(ISERR($BA933),1,IF(ISERR($BB933),IF(ISERR($BC933),1,MID($AQ933,$BA933+1,$BC933-$BA933-1)),MID($AQ933,$BA933+1,$BB933-$BA933-1)))*1</f>
        <v>1</v>
      </c>
      <c r="BH933" s="47">
        <f t="shared" ref="BH933:BH996" si="305">IF(ISERR($BA933),1,IF(ISERR($BB933),1,MID($AQ933,$BB933+1,$BC933-$BB933-1)))*1</f>
        <v>1</v>
      </c>
      <c r="BI933" s="48">
        <f ca="1">IF(ISNA($BD933),1,OFFSET(NoteCommaRef!$E$3,$BD933,0))</f>
        <v>1</v>
      </c>
      <c r="BJ933" s="48">
        <f t="shared" ref="BJ933:BJ996" si="306">IF(ISERR($AX933),1,2^$AX933)</f>
        <v>1</v>
      </c>
      <c r="BK933" s="48">
        <f t="shared" ref="BK933:BK996" si="307">(2187/2048)^$AY933</f>
        <v>1</v>
      </c>
      <c r="BL933" s="48">
        <f t="shared" ref="BL933:BL996" si="308">(80/81)^$AZ933</f>
        <v>1</v>
      </c>
      <c r="BM933" s="48">
        <f ca="1">IF(ISNA($BE933),1,OFFSET(NoteCommaRef!$K$3,$BE933,0))</f>
        <v>1</v>
      </c>
      <c r="BN933" s="48">
        <f ca="1">IF(ISNA($BF933),1,OFFSET(NoteCommaRef!$K$3,$BF933,0))</f>
        <v>1</v>
      </c>
    </row>
    <row r="934" spans="3:66" x14ac:dyDescent="0.2">
      <c r="C934" s="1" t="str">
        <f t="shared" si="291"/>
        <v/>
      </c>
      <c r="D934" s="1" t="str">
        <f t="shared" si="292"/>
        <v/>
      </c>
      <c r="E934" s="1" t="str">
        <f t="shared" si="283"/>
        <v/>
      </c>
      <c r="F934" s="32" t="str">
        <f t="shared" si="284"/>
        <v/>
      </c>
      <c r="G934" s="1" t="str">
        <f t="shared" si="285"/>
        <v/>
      </c>
      <c r="H934" s="1" t="str">
        <f t="shared" si="286"/>
        <v/>
      </c>
      <c r="I934" s="1" t="str">
        <f t="shared" si="287"/>
        <v/>
      </c>
      <c r="J934" s="1" t="str">
        <f t="shared" si="288"/>
        <v/>
      </c>
      <c r="K934" s="1" t="str">
        <f t="shared" si="289"/>
        <v/>
      </c>
      <c r="L934" s="1" t="str">
        <f ca="1">IF(COUNTBLANK($D934),"",IF(COUNTBLANK($AG934),OFFSET(ChannelSetup!$E$4,0,$D934-1),$AG934))</f>
        <v/>
      </c>
      <c r="M934" s="1" t="str">
        <f t="shared" si="290"/>
        <v/>
      </c>
      <c r="O934" s="32">
        <f t="shared" si="302"/>
        <v>6</v>
      </c>
      <c r="P934" s="32">
        <f t="shared" si="302"/>
        <v>4</v>
      </c>
      <c r="Q934" s="32">
        <f t="shared" si="302"/>
        <v>2</v>
      </c>
      <c r="R934" s="32">
        <f t="shared" si="302"/>
        <v>2</v>
      </c>
      <c r="S934" s="32">
        <f t="shared" si="302"/>
        <v>2</v>
      </c>
      <c r="T934" s="32">
        <f t="shared" si="302"/>
        <v>2</v>
      </c>
      <c r="U934" s="32">
        <f t="shared" si="302"/>
        <v>2</v>
      </c>
      <c r="V934" s="32">
        <f t="shared" si="302"/>
        <v>4</v>
      </c>
      <c r="W934" s="32">
        <f t="shared" si="302"/>
        <v>2</v>
      </c>
      <c r="X934" s="32">
        <f t="shared" si="302"/>
        <v>2</v>
      </c>
      <c r="Y934" s="32">
        <f t="shared" si="302"/>
        <v>2</v>
      </c>
      <c r="Z934" s="32">
        <f t="shared" si="302"/>
        <v>2</v>
      </c>
      <c r="AB934" s="66"/>
      <c r="AC934" s="51"/>
      <c r="AD934" s="51"/>
      <c r="AE934" s="63"/>
      <c r="AF934" s="64"/>
      <c r="AG934" s="63"/>
      <c r="AH934" s="64"/>
      <c r="AI934" s="63"/>
      <c r="AJ934" s="64"/>
      <c r="AK934" s="62"/>
      <c r="AL934" s="62"/>
      <c r="AM934" s="51"/>
      <c r="AP934" s="39" t="str">
        <f t="shared" si="294"/>
        <v/>
      </c>
      <c r="AQ934" s="49" t="str">
        <f t="shared" si="301"/>
        <v/>
      </c>
      <c r="AR934" s="41">
        <f t="shared" ca="1" si="276"/>
        <v>256</v>
      </c>
      <c r="AS934" s="40">
        <f t="shared" ca="1" si="303"/>
        <v>1</v>
      </c>
      <c r="AT934" s="41">
        <f t="shared" ca="1" si="295"/>
        <v>0</v>
      </c>
      <c r="AU934" s="41">
        <f t="shared" ca="1" si="296"/>
        <v>0</v>
      </c>
      <c r="AV934" s="42">
        <f t="shared" ca="1" si="297"/>
        <v>1</v>
      </c>
      <c r="AW934" s="47" t="str">
        <f t="shared" si="298"/>
        <v/>
      </c>
      <c r="AX934" s="47" t="e">
        <f t="shared" si="299"/>
        <v>#VALUE!</v>
      </c>
      <c r="AY934" s="47">
        <f t="shared" si="278"/>
        <v>0</v>
      </c>
      <c r="AZ934" s="47">
        <f t="shared" si="279"/>
        <v>0</v>
      </c>
      <c r="BA934" s="47" t="e">
        <f t="shared" si="280"/>
        <v>#VALUE!</v>
      </c>
      <c r="BB934" s="47" t="e">
        <f t="shared" si="281"/>
        <v>#VALUE!</v>
      </c>
      <c r="BC934" s="47" t="e">
        <f t="shared" si="282"/>
        <v>#VALUE!</v>
      </c>
      <c r="BD934" s="47" t="e">
        <f>MATCH($AW934,NoteCommaRef!$B$4:$B$10,0)</f>
        <v>#N/A</v>
      </c>
      <c r="BE934" s="47">
        <f>MATCH($BG934,NoteCommaRef!$H$4:$H$1000,0)</f>
        <v>10</v>
      </c>
      <c r="BF934" s="47">
        <f>MATCH($BH934,NoteCommaRef!$H$4:$H$1000,0)</f>
        <v>10</v>
      </c>
      <c r="BG934" s="47">
        <f t="shared" si="304"/>
        <v>1</v>
      </c>
      <c r="BH934" s="47">
        <f t="shared" si="305"/>
        <v>1</v>
      </c>
      <c r="BI934" s="48">
        <f ca="1">IF(ISNA($BD934),1,OFFSET(NoteCommaRef!$E$3,$BD934,0))</f>
        <v>1</v>
      </c>
      <c r="BJ934" s="48">
        <f t="shared" si="306"/>
        <v>1</v>
      </c>
      <c r="BK934" s="48">
        <f t="shared" si="307"/>
        <v>1</v>
      </c>
      <c r="BL934" s="48">
        <f t="shared" si="308"/>
        <v>1</v>
      </c>
      <c r="BM934" s="48">
        <f ca="1">IF(ISNA($BE934),1,OFFSET(NoteCommaRef!$K$3,$BE934,0))</f>
        <v>1</v>
      </c>
      <c r="BN934" s="48">
        <f ca="1">IF(ISNA($BF934),1,OFFSET(NoteCommaRef!$K$3,$BF934,0))</f>
        <v>1</v>
      </c>
    </row>
    <row r="935" spans="3:66" x14ac:dyDescent="0.2">
      <c r="C935" s="1" t="str">
        <f t="shared" si="291"/>
        <v/>
      </c>
      <c r="D935" s="1" t="str">
        <f t="shared" si="292"/>
        <v/>
      </c>
      <c r="E935" s="1" t="str">
        <f t="shared" si="283"/>
        <v/>
      </c>
      <c r="F935" s="32" t="str">
        <f t="shared" si="284"/>
        <v/>
      </c>
      <c r="G935" s="1" t="str">
        <f t="shared" si="285"/>
        <v/>
      </c>
      <c r="H935" s="1" t="str">
        <f t="shared" si="286"/>
        <v/>
      </c>
      <c r="I935" s="1" t="str">
        <f t="shared" si="287"/>
        <v/>
      </c>
      <c r="J935" s="1" t="str">
        <f t="shared" si="288"/>
        <v/>
      </c>
      <c r="K935" s="1" t="str">
        <f t="shared" si="289"/>
        <v/>
      </c>
      <c r="L935" s="1" t="str">
        <f ca="1">IF(COUNTBLANK($D935),"",IF(COUNTBLANK($AG935),OFFSET(ChannelSetup!$E$4,0,$D935-1),$AG935))</f>
        <v/>
      </c>
      <c r="M935" s="1" t="str">
        <f t="shared" si="290"/>
        <v/>
      </c>
      <c r="O935" s="32">
        <f t="shared" si="302"/>
        <v>6</v>
      </c>
      <c r="P935" s="32">
        <f t="shared" si="302"/>
        <v>4</v>
      </c>
      <c r="Q935" s="32">
        <f t="shared" si="302"/>
        <v>2</v>
      </c>
      <c r="R935" s="32">
        <f t="shared" si="302"/>
        <v>2</v>
      </c>
      <c r="S935" s="32">
        <f t="shared" si="302"/>
        <v>2</v>
      </c>
      <c r="T935" s="32">
        <f t="shared" si="302"/>
        <v>2</v>
      </c>
      <c r="U935" s="32">
        <f t="shared" si="302"/>
        <v>2</v>
      </c>
      <c r="V935" s="32">
        <f t="shared" si="302"/>
        <v>4</v>
      </c>
      <c r="W935" s="32">
        <f t="shared" si="302"/>
        <v>2</v>
      </c>
      <c r="X935" s="32">
        <f t="shared" si="302"/>
        <v>2</v>
      </c>
      <c r="Y935" s="32">
        <f t="shared" si="302"/>
        <v>2</v>
      </c>
      <c r="Z935" s="32">
        <f t="shared" si="302"/>
        <v>2</v>
      </c>
      <c r="AB935" s="66"/>
      <c r="AC935" s="51"/>
      <c r="AD935" s="51"/>
      <c r="AE935" s="63"/>
      <c r="AF935" s="64"/>
      <c r="AG935" s="63"/>
      <c r="AH935" s="64"/>
      <c r="AI935" s="63"/>
      <c r="AJ935" s="64"/>
      <c r="AK935" s="62"/>
      <c r="AL935" s="62"/>
      <c r="AM935" s="51"/>
      <c r="AP935" s="39" t="str">
        <f t="shared" si="294"/>
        <v/>
      </c>
      <c r="AQ935" s="49" t="str">
        <f t="shared" si="301"/>
        <v/>
      </c>
      <c r="AR935" s="41">
        <f t="shared" ca="1" si="276"/>
        <v>256</v>
      </c>
      <c r="AS935" s="40">
        <f t="shared" ca="1" si="303"/>
        <v>1</v>
      </c>
      <c r="AT935" s="41">
        <f t="shared" ca="1" si="295"/>
        <v>0</v>
      </c>
      <c r="AU935" s="41">
        <f t="shared" ca="1" si="296"/>
        <v>0</v>
      </c>
      <c r="AV935" s="42">
        <f t="shared" ca="1" si="297"/>
        <v>1</v>
      </c>
      <c r="AW935" s="47" t="str">
        <f t="shared" si="298"/>
        <v/>
      </c>
      <c r="AX935" s="47" t="e">
        <f t="shared" si="299"/>
        <v>#VALUE!</v>
      </c>
      <c r="AY935" s="47">
        <f t="shared" si="278"/>
        <v>0</v>
      </c>
      <c r="AZ935" s="47">
        <f t="shared" si="279"/>
        <v>0</v>
      </c>
      <c r="BA935" s="47" t="e">
        <f t="shared" si="280"/>
        <v>#VALUE!</v>
      </c>
      <c r="BB935" s="47" t="e">
        <f t="shared" si="281"/>
        <v>#VALUE!</v>
      </c>
      <c r="BC935" s="47" t="e">
        <f t="shared" si="282"/>
        <v>#VALUE!</v>
      </c>
      <c r="BD935" s="47" t="e">
        <f>MATCH($AW935,NoteCommaRef!$B$4:$B$10,0)</f>
        <v>#N/A</v>
      </c>
      <c r="BE935" s="47">
        <f>MATCH($BG935,NoteCommaRef!$H$4:$H$1000,0)</f>
        <v>10</v>
      </c>
      <c r="BF935" s="47">
        <f>MATCH($BH935,NoteCommaRef!$H$4:$H$1000,0)</f>
        <v>10</v>
      </c>
      <c r="BG935" s="47">
        <f t="shared" si="304"/>
        <v>1</v>
      </c>
      <c r="BH935" s="47">
        <f t="shared" si="305"/>
        <v>1</v>
      </c>
      <c r="BI935" s="48">
        <f ca="1">IF(ISNA($BD935),1,OFFSET(NoteCommaRef!$E$3,$BD935,0))</f>
        <v>1</v>
      </c>
      <c r="BJ935" s="48">
        <f t="shared" si="306"/>
        <v>1</v>
      </c>
      <c r="BK935" s="48">
        <f t="shared" si="307"/>
        <v>1</v>
      </c>
      <c r="BL935" s="48">
        <f t="shared" si="308"/>
        <v>1</v>
      </c>
      <c r="BM935" s="48">
        <f ca="1">IF(ISNA($BE935),1,OFFSET(NoteCommaRef!$K$3,$BE935,0))</f>
        <v>1</v>
      </c>
      <c r="BN935" s="48">
        <f ca="1">IF(ISNA($BF935),1,OFFSET(NoteCommaRef!$K$3,$BF935,0))</f>
        <v>1</v>
      </c>
    </row>
    <row r="936" spans="3:66" x14ac:dyDescent="0.2">
      <c r="C936" s="1" t="str">
        <f t="shared" si="291"/>
        <v/>
      </c>
      <c r="D936" s="1" t="str">
        <f t="shared" si="292"/>
        <v/>
      </c>
      <c r="E936" s="1" t="str">
        <f t="shared" si="283"/>
        <v/>
      </c>
      <c r="F936" s="32" t="str">
        <f t="shared" si="284"/>
        <v/>
      </c>
      <c r="G936" s="1" t="str">
        <f t="shared" si="285"/>
        <v/>
      </c>
      <c r="H936" s="1" t="str">
        <f t="shared" si="286"/>
        <v/>
      </c>
      <c r="I936" s="1" t="str">
        <f t="shared" si="287"/>
        <v/>
      </c>
      <c r="J936" s="1" t="str">
        <f t="shared" si="288"/>
        <v/>
      </c>
      <c r="K936" s="1" t="str">
        <f t="shared" si="289"/>
        <v/>
      </c>
      <c r="L936" s="1" t="str">
        <f ca="1">IF(COUNTBLANK($D936),"",IF(COUNTBLANK($AG936),OFFSET(ChannelSetup!$E$4,0,$D936-1),$AG936))</f>
        <v/>
      </c>
      <c r="M936" s="1" t="str">
        <f t="shared" si="290"/>
        <v/>
      </c>
      <c r="O936" s="32">
        <f t="shared" si="302"/>
        <v>6</v>
      </c>
      <c r="P936" s="32">
        <f t="shared" si="302"/>
        <v>4</v>
      </c>
      <c r="Q936" s="32">
        <f t="shared" si="302"/>
        <v>2</v>
      </c>
      <c r="R936" s="32">
        <f t="shared" si="302"/>
        <v>2</v>
      </c>
      <c r="S936" s="32">
        <f t="shared" si="302"/>
        <v>2</v>
      </c>
      <c r="T936" s="32">
        <f t="shared" si="302"/>
        <v>2</v>
      </c>
      <c r="U936" s="32">
        <f t="shared" si="302"/>
        <v>2</v>
      </c>
      <c r="V936" s="32">
        <f t="shared" si="302"/>
        <v>4</v>
      </c>
      <c r="W936" s="32">
        <f t="shared" si="302"/>
        <v>2</v>
      </c>
      <c r="X936" s="32">
        <f t="shared" si="302"/>
        <v>2</v>
      </c>
      <c r="Y936" s="32">
        <f t="shared" si="302"/>
        <v>2</v>
      </c>
      <c r="Z936" s="32">
        <f t="shared" si="302"/>
        <v>2</v>
      </c>
      <c r="AB936" s="66"/>
      <c r="AC936" s="51"/>
      <c r="AD936" s="51"/>
      <c r="AE936" s="63"/>
      <c r="AF936" s="64"/>
      <c r="AG936" s="63"/>
      <c r="AH936" s="64"/>
      <c r="AI936" s="63"/>
      <c r="AJ936" s="64"/>
      <c r="AK936" s="62"/>
      <c r="AL936" s="62"/>
      <c r="AM936" s="51"/>
      <c r="AP936" s="39" t="str">
        <f t="shared" si="294"/>
        <v/>
      </c>
      <c r="AQ936" s="49" t="str">
        <f t="shared" si="301"/>
        <v/>
      </c>
      <c r="AR936" s="41">
        <f t="shared" ca="1" si="276"/>
        <v>256</v>
      </c>
      <c r="AS936" s="40">
        <f t="shared" ca="1" si="303"/>
        <v>1</v>
      </c>
      <c r="AT936" s="41">
        <f t="shared" ca="1" si="295"/>
        <v>0</v>
      </c>
      <c r="AU936" s="41">
        <f t="shared" ca="1" si="296"/>
        <v>0</v>
      </c>
      <c r="AV936" s="42">
        <f t="shared" ca="1" si="297"/>
        <v>1</v>
      </c>
      <c r="AW936" s="47" t="str">
        <f t="shared" si="298"/>
        <v/>
      </c>
      <c r="AX936" s="47" t="e">
        <f t="shared" si="299"/>
        <v>#VALUE!</v>
      </c>
      <c r="AY936" s="47">
        <f t="shared" si="278"/>
        <v>0</v>
      </c>
      <c r="AZ936" s="47">
        <f t="shared" si="279"/>
        <v>0</v>
      </c>
      <c r="BA936" s="47" t="e">
        <f t="shared" si="280"/>
        <v>#VALUE!</v>
      </c>
      <c r="BB936" s="47" t="e">
        <f t="shared" si="281"/>
        <v>#VALUE!</v>
      </c>
      <c r="BC936" s="47" t="e">
        <f t="shared" si="282"/>
        <v>#VALUE!</v>
      </c>
      <c r="BD936" s="47" t="e">
        <f>MATCH($AW936,NoteCommaRef!$B$4:$B$10,0)</f>
        <v>#N/A</v>
      </c>
      <c r="BE936" s="47">
        <f>MATCH($BG936,NoteCommaRef!$H$4:$H$1000,0)</f>
        <v>10</v>
      </c>
      <c r="BF936" s="47">
        <f>MATCH($BH936,NoteCommaRef!$H$4:$H$1000,0)</f>
        <v>10</v>
      </c>
      <c r="BG936" s="47">
        <f t="shared" si="304"/>
        <v>1</v>
      </c>
      <c r="BH936" s="47">
        <f t="shared" si="305"/>
        <v>1</v>
      </c>
      <c r="BI936" s="48">
        <f ca="1">IF(ISNA($BD936),1,OFFSET(NoteCommaRef!$E$3,$BD936,0))</f>
        <v>1</v>
      </c>
      <c r="BJ936" s="48">
        <f t="shared" si="306"/>
        <v>1</v>
      </c>
      <c r="BK936" s="48">
        <f t="shared" si="307"/>
        <v>1</v>
      </c>
      <c r="BL936" s="48">
        <f t="shared" si="308"/>
        <v>1</v>
      </c>
      <c r="BM936" s="48">
        <f ca="1">IF(ISNA($BE936),1,OFFSET(NoteCommaRef!$K$3,$BE936,0))</f>
        <v>1</v>
      </c>
      <c r="BN936" s="48">
        <f ca="1">IF(ISNA($BF936),1,OFFSET(NoteCommaRef!$K$3,$BF936,0))</f>
        <v>1</v>
      </c>
    </row>
    <row r="937" spans="3:66" x14ac:dyDescent="0.2">
      <c r="C937" s="1" t="str">
        <f t="shared" si="291"/>
        <v/>
      </c>
      <c r="D937" s="1" t="str">
        <f t="shared" si="292"/>
        <v/>
      </c>
      <c r="E937" s="1" t="str">
        <f t="shared" si="283"/>
        <v/>
      </c>
      <c r="F937" s="32" t="str">
        <f t="shared" si="284"/>
        <v/>
      </c>
      <c r="G937" s="1" t="str">
        <f t="shared" si="285"/>
        <v/>
      </c>
      <c r="H937" s="1" t="str">
        <f t="shared" si="286"/>
        <v/>
      </c>
      <c r="I937" s="1" t="str">
        <f t="shared" si="287"/>
        <v/>
      </c>
      <c r="J937" s="1" t="str">
        <f t="shared" si="288"/>
        <v/>
      </c>
      <c r="K937" s="1" t="str">
        <f t="shared" si="289"/>
        <v/>
      </c>
      <c r="L937" s="1" t="str">
        <f ca="1">IF(COUNTBLANK($D937),"",IF(COUNTBLANK($AG937),OFFSET(ChannelSetup!$E$4,0,$D937-1),$AG937))</f>
        <v/>
      </c>
      <c r="M937" s="1" t="str">
        <f t="shared" si="290"/>
        <v/>
      </c>
      <c r="O937" s="32">
        <f t="shared" si="302"/>
        <v>6</v>
      </c>
      <c r="P937" s="32">
        <f t="shared" si="302"/>
        <v>4</v>
      </c>
      <c r="Q937" s="32">
        <f t="shared" si="302"/>
        <v>2</v>
      </c>
      <c r="R937" s="32">
        <f t="shared" si="302"/>
        <v>2</v>
      </c>
      <c r="S937" s="32">
        <f t="shared" si="302"/>
        <v>2</v>
      </c>
      <c r="T937" s="32">
        <f t="shared" si="302"/>
        <v>2</v>
      </c>
      <c r="U937" s="32">
        <f t="shared" si="302"/>
        <v>2</v>
      </c>
      <c r="V937" s="32">
        <f t="shared" si="302"/>
        <v>4</v>
      </c>
      <c r="W937" s="32">
        <f t="shared" si="302"/>
        <v>2</v>
      </c>
      <c r="X937" s="32">
        <f t="shared" si="302"/>
        <v>2</v>
      </c>
      <c r="Y937" s="32">
        <f t="shared" si="302"/>
        <v>2</v>
      </c>
      <c r="Z937" s="32">
        <f t="shared" si="302"/>
        <v>2</v>
      </c>
      <c r="AB937" s="66"/>
      <c r="AC937" s="51"/>
      <c r="AD937" s="51"/>
      <c r="AE937" s="63"/>
      <c r="AF937" s="64"/>
      <c r="AG937" s="63"/>
      <c r="AH937" s="64"/>
      <c r="AI937" s="63"/>
      <c r="AJ937" s="64"/>
      <c r="AK937" s="62"/>
      <c r="AL937" s="62"/>
      <c r="AM937" s="51"/>
      <c r="AP937" s="39" t="str">
        <f t="shared" si="294"/>
        <v/>
      </c>
      <c r="AQ937" s="49" t="str">
        <f t="shared" si="301"/>
        <v/>
      </c>
      <c r="AR937" s="41">
        <f t="shared" ca="1" si="276"/>
        <v>256</v>
      </c>
      <c r="AS937" s="40">
        <f t="shared" ca="1" si="303"/>
        <v>1</v>
      </c>
      <c r="AT937" s="41">
        <f t="shared" ca="1" si="295"/>
        <v>0</v>
      </c>
      <c r="AU937" s="41">
        <f t="shared" ca="1" si="296"/>
        <v>0</v>
      </c>
      <c r="AV937" s="42">
        <f t="shared" ca="1" si="297"/>
        <v>1</v>
      </c>
      <c r="AW937" s="47" t="str">
        <f t="shared" si="298"/>
        <v/>
      </c>
      <c r="AX937" s="47" t="e">
        <f t="shared" si="299"/>
        <v>#VALUE!</v>
      </c>
      <c r="AY937" s="47">
        <f t="shared" si="278"/>
        <v>0</v>
      </c>
      <c r="AZ937" s="47">
        <f t="shared" si="279"/>
        <v>0</v>
      </c>
      <c r="BA937" s="47" t="e">
        <f t="shared" si="280"/>
        <v>#VALUE!</v>
      </c>
      <c r="BB937" s="47" t="e">
        <f t="shared" si="281"/>
        <v>#VALUE!</v>
      </c>
      <c r="BC937" s="47" t="e">
        <f t="shared" si="282"/>
        <v>#VALUE!</v>
      </c>
      <c r="BD937" s="47" t="e">
        <f>MATCH($AW937,NoteCommaRef!$B$4:$B$10,0)</f>
        <v>#N/A</v>
      </c>
      <c r="BE937" s="47">
        <f>MATCH($BG937,NoteCommaRef!$H$4:$H$1000,0)</f>
        <v>10</v>
      </c>
      <c r="BF937" s="47">
        <f>MATCH($BH937,NoteCommaRef!$H$4:$H$1000,0)</f>
        <v>10</v>
      </c>
      <c r="BG937" s="47">
        <f t="shared" si="304"/>
        <v>1</v>
      </c>
      <c r="BH937" s="47">
        <f t="shared" si="305"/>
        <v>1</v>
      </c>
      <c r="BI937" s="48">
        <f ca="1">IF(ISNA($BD937),1,OFFSET(NoteCommaRef!$E$3,$BD937,0))</f>
        <v>1</v>
      </c>
      <c r="BJ937" s="48">
        <f t="shared" si="306"/>
        <v>1</v>
      </c>
      <c r="BK937" s="48">
        <f t="shared" si="307"/>
        <v>1</v>
      </c>
      <c r="BL937" s="48">
        <f t="shared" si="308"/>
        <v>1</v>
      </c>
      <c r="BM937" s="48">
        <f ca="1">IF(ISNA($BE937),1,OFFSET(NoteCommaRef!$K$3,$BE937,0))</f>
        <v>1</v>
      </c>
      <c r="BN937" s="48">
        <f ca="1">IF(ISNA($BF937),1,OFFSET(NoteCommaRef!$K$3,$BF937,0))</f>
        <v>1</v>
      </c>
    </row>
    <row r="938" spans="3:66" x14ac:dyDescent="0.2">
      <c r="C938" s="1" t="str">
        <f t="shared" si="291"/>
        <v/>
      </c>
      <c r="D938" s="1" t="str">
        <f t="shared" si="292"/>
        <v/>
      </c>
      <c r="E938" s="1" t="str">
        <f t="shared" si="283"/>
        <v/>
      </c>
      <c r="F938" s="32" t="str">
        <f t="shared" si="284"/>
        <v/>
      </c>
      <c r="G938" s="1" t="str">
        <f t="shared" si="285"/>
        <v/>
      </c>
      <c r="H938" s="1" t="str">
        <f t="shared" si="286"/>
        <v/>
      </c>
      <c r="I938" s="1" t="str">
        <f t="shared" si="287"/>
        <v/>
      </c>
      <c r="J938" s="1" t="str">
        <f t="shared" si="288"/>
        <v/>
      </c>
      <c r="K938" s="1" t="str">
        <f t="shared" si="289"/>
        <v/>
      </c>
      <c r="L938" s="1" t="str">
        <f ca="1">IF(COUNTBLANK($D938),"",IF(COUNTBLANK($AG938),OFFSET(ChannelSetup!$E$4,0,$D938-1),$AG938))</f>
        <v/>
      </c>
      <c r="M938" s="1" t="str">
        <f t="shared" si="290"/>
        <v/>
      </c>
      <c r="O938" s="32">
        <f t="shared" si="302"/>
        <v>6</v>
      </c>
      <c r="P938" s="32">
        <f t="shared" si="302"/>
        <v>4</v>
      </c>
      <c r="Q938" s="32">
        <f t="shared" si="302"/>
        <v>2</v>
      </c>
      <c r="R938" s="32">
        <f t="shared" si="302"/>
        <v>2</v>
      </c>
      <c r="S938" s="32">
        <f t="shared" si="302"/>
        <v>2</v>
      </c>
      <c r="T938" s="32">
        <f t="shared" si="302"/>
        <v>2</v>
      </c>
      <c r="U938" s="32">
        <f t="shared" si="302"/>
        <v>2</v>
      </c>
      <c r="V938" s="32">
        <f t="shared" si="302"/>
        <v>4</v>
      </c>
      <c r="W938" s="32">
        <f t="shared" si="302"/>
        <v>2</v>
      </c>
      <c r="X938" s="32">
        <f t="shared" si="302"/>
        <v>2</v>
      </c>
      <c r="Y938" s="32">
        <f t="shared" si="302"/>
        <v>2</v>
      </c>
      <c r="Z938" s="32">
        <f t="shared" si="302"/>
        <v>2</v>
      </c>
      <c r="AB938" s="66"/>
      <c r="AC938" s="51"/>
      <c r="AD938" s="51"/>
      <c r="AE938" s="63"/>
      <c r="AF938" s="64"/>
      <c r="AG938" s="63"/>
      <c r="AH938" s="64"/>
      <c r="AI938" s="63"/>
      <c r="AJ938" s="64"/>
      <c r="AK938" s="62"/>
      <c r="AL938" s="62"/>
      <c r="AM938" s="51"/>
      <c r="AP938" s="39" t="str">
        <f t="shared" si="294"/>
        <v/>
      </c>
      <c r="AQ938" s="49" t="str">
        <f t="shared" si="301"/>
        <v/>
      </c>
      <c r="AR938" s="41">
        <f t="shared" ca="1" si="276"/>
        <v>256</v>
      </c>
      <c r="AS938" s="40">
        <f t="shared" ca="1" si="303"/>
        <v>1</v>
      </c>
      <c r="AT938" s="41">
        <f t="shared" ca="1" si="295"/>
        <v>0</v>
      </c>
      <c r="AU938" s="41">
        <f t="shared" ca="1" si="296"/>
        <v>0</v>
      </c>
      <c r="AV938" s="42">
        <f t="shared" ca="1" si="297"/>
        <v>1</v>
      </c>
      <c r="AW938" s="47" t="str">
        <f t="shared" si="298"/>
        <v/>
      </c>
      <c r="AX938" s="47" t="e">
        <f t="shared" si="299"/>
        <v>#VALUE!</v>
      </c>
      <c r="AY938" s="47">
        <f t="shared" si="278"/>
        <v>0</v>
      </c>
      <c r="AZ938" s="47">
        <f t="shared" si="279"/>
        <v>0</v>
      </c>
      <c r="BA938" s="47" t="e">
        <f t="shared" si="280"/>
        <v>#VALUE!</v>
      </c>
      <c r="BB938" s="47" t="e">
        <f t="shared" si="281"/>
        <v>#VALUE!</v>
      </c>
      <c r="BC938" s="47" t="e">
        <f t="shared" si="282"/>
        <v>#VALUE!</v>
      </c>
      <c r="BD938" s="47" t="e">
        <f>MATCH($AW938,NoteCommaRef!$B$4:$B$10,0)</f>
        <v>#N/A</v>
      </c>
      <c r="BE938" s="47">
        <f>MATCH($BG938,NoteCommaRef!$H$4:$H$1000,0)</f>
        <v>10</v>
      </c>
      <c r="BF938" s="47">
        <f>MATCH($BH938,NoteCommaRef!$H$4:$H$1000,0)</f>
        <v>10</v>
      </c>
      <c r="BG938" s="47">
        <f t="shared" si="304"/>
        <v>1</v>
      </c>
      <c r="BH938" s="47">
        <f t="shared" si="305"/>
        <v>1</v>
      </c>
      <c r="BI938" s="48">
        <f ca="1">IF(ISNA($BD938),1,OFFSET(NoteCommaRef!$E$3,$BD938,0))</f>
        <v>1</v>
      </c>
      <c r="BJ938" s="48">
        <f t="shared" si="306"/>
        <v>1</v>
      </c>
      <c r="BK938" s="48">
        <f t="shared" si="307"/>
        <v>1</v>
      </c>
      <c r="BL938" s="48">
        <f t="shared" si="308"/>
        <v>1</v>
      </c>
      <c r="BM938" s="48">
        <f ca="1">IF(ISNA($BE938),1,OFFSET(NoteCommaRef!$K$3,$BE938,0))</f>
        <v>1</v>
      </c>
      <c r="BN938" s="48">
        <f ca="1">IF(ISNA($BF938),1,OFFSET(NoteCommaRef!$K$3,$BF938,0))</f>
        <v>1</v>
      </c>
    </row>
    <row r="939" spans="3:66" x14ac:dyDescent="0.2">
      <c r="C939" s="1" t="str">
        <f t="shared" si="291"/>
        <v/>
      </c>
      <c r="D939" s="1" t="str">
        <f t="shared" si="292"/>
        <v/>
      </c>
      <c r="E939" s="1" t="str">
        <f t="shared" si="283"/>
        <v/>
      </c>
      <c r="F939" s="32" t="str">
        <f t="shared" si="284"/>
        <v/>
      </c>
      <c r="G939" s="1" t="str">
        <f t="shared" si="285"/>
        <v/>
      </c>
      <c r="H939" s="1" t="str">
        <f t="shared" si="286"/>
        <v/>
      </c>
      <c r="I939" s="1" t="str">
        <f t="shared" si="287"/>
        <v/>
      </c>
      <c r="J939" s="1" t="str">
        <f t="shared" si="288"/>
        <v/>
      </c>
      <c r="K939" s="1" t="str">
        <f t="shared" si="289"/>
        <v/>
      </c>
      <c r="L939" s="1" t="str">
        <f ca="1">IF(COUNTBLANK($D939),"",IF(COUNTBLANK($AG939),OFFSET(ChannelSetup!$E$4,0,$D939-1),$AG939))</f>
        <v/>
      </c>
      <c r="M939" s="1" t="str">
        <f t="shared" si="290"/>
        <v/>
      </c>
      <c r="O939" s="32">
        <f t="shared" si="302"/>
        <v>6</v>
      </c>
      <c r="P939" s="32">
        <f t="shared" si="302"/>
        <v>4</v>
      </c>
      <c r="Q939" s="32">
        <f t="shared" si="302"/>
        <v>2</v>
      </c>
      <c r="R939" s="32">
        <f t="shared" si="302"/>
        <v>2</v>
      </c>
      <c r="S939" s="32">
        <f t="shared" si="302"/>
        <v>2</v>
      </c>
      <c r="T939" s="32">
        <f t="shared" si="302"/>
        <v>2</v>
      </c>
      <c r="U939" s="32">
        <f t="shared" si="302"/>
        <v>2</v>
      </c>
      <c r="V939" s="32">
        <f t="shared" si="302"/>
        <v>4</v>
      </c>
      <c r="W939" s="32">
        <f t="shared" si="302"/>
        <v>2</v>
      </c>
      <c r="X939" s="32">
        <f t="shared" si="302"/>
        <v>2</v>
      </c>
      <c r="Y939" s="32">
        <f t="shared" si="302"/>
        <v>2</v>
      </c>
      <c r="Z939" s="32">
        <f t="shared" si="302"/>
        <v>2</v>
      </c>
      <c r="AB939" s="66"/>
      <c r="AC939" s="51"/>
      <c r="AD939" s="51"/>
      <c r="AE939" s="63"/>
      <c r="AF939" s="64"/>
      <c r="AG939" s="63"/>
      <c r="AH939" s="64"/>
      <c r="AI939" s="63"/>
      <c r="AJ939" s="64"/>
      <c r="AK939" s="62"/>
      <c r="AL939" s="62"/>
      <c r="AM939" s="51"/>
      <c r="AP939" s="39" t="str">
        <f t="shared" si="294"/>
        <v/>
      </c>
      <c r="AQ939" s="49" t="str">
        <f t="shared" si="301"/>
        <v/>
      </c>
      <c r="AR939" s="41">
        <f t="shared" ca="1" si="276"/>
        <v>256</v>
      </c>
      <c r="AS939" s="40">
        <f t="shared" ca="1" si="303"/>
        <v>1</v>
      </c>
      <c r="AT939" s="41">
        <f t="shared" ca="1" si="295"/>
        <v>0</v>
      </c>
      <c r="AU939" s="41">
        <f t="shared" ca="1" si="296"/>
        <v>0</v>
      </c>
      <c r="AV939" s="42">
        <f t="shared" ca="1" si="297"/>
        <v>1</v>
      </c>
      <c r="AW939" s="47" t="str">
        <f t="shared" si="298"/>
        <v/>
      </c>
      <c r="AX939" s="47" t="e">
        <f t="shared" si="299"/>
        <v>#VALUE!</v>
      </c>
      <c r="AY939" s="47">
        <f t="shared" si="278"/>
        <v>0</v>
      </c>
      <c r="AZ939" s="47">
        <f t="shared" si="279"/>
        <v>0</v>
      </c>
      <c r="BA939" s="47" t="e">
        <f t="shared" si="280"/>
        <v>#VALUE!</v>
      </c>
      <c r="BB939" s="47" t="e">
        <f t="shared" si="281"/>
        <v>#VALUE!</v>
      </c>
      <c r="BC939" s="47" t="e">
        <f t="shared" si="282"/>
        <v>#VALUE!</v>
      </c>
      <c r="BD939" s="47" t="e">
        <f>MATCH($AW939,NoteCommaRef!$B$4:$B$10,0)</f>
        <v>#N/A</v>
      </c>
      <c r="BE939" s="47">
        <f>MATCH($BG939,NoteCommaRef!$H$4:$H$1000,0)</f>
        <v>10</v>
      </c>
      <c r="BF939" s="47">
        <f>MATCH($BH939,NoteCommaRef!$H$4:$H$1000,0)</f>
        <v>10</v>
      </c>
      <c r="BG939" s="47">
        <f t="shared" si="304"/>
        <v>1</v>
      </c>
      <c r="BH939" s="47">
        <f t="shared" si="305"/>
        <v>1</v>
      </c>
      <c r="BI939" s="48">
        <f ca="1">IF(ISNA($BD939),1,OFFSET(NoteCommaRef!$E$3,$BD939,0))</f>
        <v>1</v>
      </c>
      <c r="BJ939" s="48">
        <f t="shared" si="306"/>
        <v>1</v>
      </c>
      <c r="BK939" s="48">
        <f t="shared" si="307"/>
        <v>1</v>
      </c>
      <c r="BL939" s="48">
        <f t="shared" si="308"/>
        <v>1</v>
      </c>
      <c r="BM939" s="48">
        <f ca="1">IF(ISNA($BE939),1,OFFSET(NoteCommaRef!$K$3,$BE939,0))</f>
        <v>1</v>
      </c>
      <c r="BN939" s="48">
        <f ca="1">IF(ISNA($BF939),1,OFFSET(NoteCommaRef!$K$3,$BF939,0))</f>
        <v>1</v>
      </c>
    </row>
    <row r="940" spans="3:66" x14ac:dyDescent="0.2">
      <c r="C940" s="1" t="str">
        <f t="shared" si="291"/>
        <v/>
      </c>
      <c r="D940" s="1" t="str">
        <f t="shared" si="292"/>
        <v/>
      </c>
      <c r="E940" s="1" t="str">
        <f t="shared" si="283"/>
        <v/>
      </c>
      <c r="F940" s="32" t="str">
        <f t="shared" si="284"/>
        <v/>
      </c>
      <c r="G940" s="1" t="str">
        <f t="shared" si="285"/>
        <v/>
      </c>
      <c r="H940" s="1" t="str">
        <f t="shared" si="286"/>
        <v/>
      </c>
      <c r="I940" s="1" t="str">
        <f t="shared" si="287"/>
        <v/>
      </c>
      <c r="J940" s="1" t="str">
        <f t="shared" si="288"/>
        <v/>
      </c>
      <c r="K940" s="1" t="str">
        <f t="shared" si="289"/>
        <v/>
      </c>
      <c r="L940" s="1" t="str">
        <f ca="1">IF(COUNTBLANK($D940),"",IF(COUNTBLANK($AG940),OFFSET(ChannelSetup!$E$4,0,$D940-1),$AG940))</f>
        <v/>
      </c>
      <c r="M940" s="1" t="str">
        <f t="shared" si="290"/>
        <v/>
      </c>
      <c r="O940" s="32">
        <f t="shared" si="302"/>
        <v>6</v>
      </c>
      <c r="P940" s="32">
        <f t="shared" si="302"/>
        <v>4</v>
      </c>
      <c r="Q940" s="32">
        <f t="shared" si="302"/>
        <v>2</v>
      </c>
      <c r="R940" s="32">
        <f t="shared" si="302"/>
        <v>2</v>
      </c>
      <c r="S940" s="32">
        <f t="shared" si="302"/>
        <v>2</v>
      </c>
      <c r="T940" s="32">
        <f t="shared" si="302"/>
        <v>2</v>
      </c>
      <c r="U940" s="32">
        <f t="shared" si="302"/>
        <v>2</v>
      </c>
      <c r="V940" s="32">
        <f t="shared" si="302"/>
        <v>4</v>
      </c>
      <c r="W940" s="32">
        <f t="shared" si="302"/>
        <v>2</v>
      </c>
      <c r="X940" s="32">
        <f t="shared" si="302"/>
        <v>2</v>
      </c>
      <c r="Y940" s="32">
        <f t="shared" si="302"/>
        <v>2</v>
      </c>
      <c r="Z940" s="32">
        <f t="shared" si="302"/>
        <v>2</v>
      </c>
      <c r="AB940" s="66"/>
      <c r="AC940" s="51"/>
      <c r="AD940" s="51"/>
      <c r="AE940" s="63"/>
      <c r="AF940" s="64"/>
      <c r="AG940" s="63"/>
      <c r="AH940" s="64"/>
      <c r="AI940" s="63"/>
      <c r="AJ940" s="64"/>
      <c r="AK940" s="62"/>
      <c r="AL940" s="62"/>
      <c r="AM940" s="51"/>
      <c r="AP940" s="39" t="str">
        <f t="shared" si="294"/>
        <v/>
      </c>
      <c r="AQ940" s="49" t="str">
        <f t="shared" si="301"/>
        <v/>
      </c>
      <c r="AR940" s="41">
        <f t="shared" ca="1" si="276"/>
        <v>256</v>
      </c>
      <c r="AS940" s="40">
        <f t="shared" ca="1" si="303"/>
        <v>1</v>
      </c>
      <c r="AT940" s="41">
        <f t="shared" ca="1" si="295"/>
        <v>0</v>
      </c>
      <c r="AU940" s="41">
        <f t="shared" ca="1" si="296"/>
        <v>0</v>
      </c>
      <c r="AV940" s="42">
        <f t="shared" ca="1" si="297"/>
        <v>1</v>
      </c>
      <c r="AW940" s="47" t="str">
        <f t="shared" si="298"/>
        <v/>
      </c>
      <c r="AX940" s="47" t="e">
        <f t="shared" si="299"/>
        <v>#VALUE!</v>
      </c>
      <c r="AY940" s="47">
        <f t="shared" si="278"/>
        <v>0</v>
      </c>
      <c r="AZ940" s="47">
        <f t="shared" si="279"/>
        <v>0</v>
      </c>
      <c r="BA940" s="47" t="e">
        <f t="shared" si="280"/>
        <v>#VALUE!</v>
      </c>
      <c r="BB940" s="47" t="e">
        <f t="shared" si="281"/>
        <v>#VALUE!</v>
      </c>
      <c r="BC940" s="47" t="e">
        <f t="shared" si="282"/>
        <v>#VALUE!</v>
      </c>
      <c r="BD940" s="47" t="e">
        <f>MATCH($AW940,NoteCommaRef!$B$4:$B$10,0)</f>
        <v>#N/A</v>
      </c>
      <c r="BE940" s="47">
        <f>MATCH($BG940,NoteCommaRef!$H$4:$H$1000,0)</f>
        <v>10</v>
      </c>
      <c r="BF940" s="47">
        <f>MATCH($BH940,NoteCommaRef!$H$4:$H$1000,0)</f>
        <v>10</v>
      </c>
      <c r="BG940" s="47">
        <f t="shared" si="304"/>
        <v>1</v>
      </c>
      <c r="BH940" s="47">
        <f t="shared" si="305"/>
        <v>1</v>
      </c>
      <c r="BI940" s="48">
        <f ca="1">IF(ISNA($BD940),1,OFFSET(NoteCommaRef!$E$3,$BD940,0))</f>
        <v>1</v>
      </c>
      <c r="BJ940" s="48">
        <f t="shared" si="306"/>
        <v>1</v>
      </c>
      <c r="BK940" s="48">
        <f t="shared" si="307"/>
        <v>1</v>
      </c>
      <c r="BL940" s="48">
        <f t="shared" si="308"/>
        <v>1</v>
      </c>
      <c r="BM940" s="48">
        <f ca="1">IF(ISNA($BE940),1,OFFSET(NoteCommaRef!$K$3,$BE940,0))</f>
        <v>1</v>
      </c>
      <c r="BN940" s="48">
        <f ca="1">IF(ISNA($BF940),1,OFFSET(NoteCommaRef!$K$3,$BF940,0))</f>
        <v>1</v>
      </c>
    </row>
    <row r="941" spans="3:66" x14ac:dyDescent="0.2">
      <c r="C941" s="1" t="str">
        <f t="shared" si="291"/>
        <v/>
      </c>
      <c r="D941" s="1" t="str">
        <f t="shared" si="292"/>
        <v/>
      </c>
      <c r="E941" s="1" t="str">
        <f t="shared" si="283"/>
        <v/>
      </c>
      <c r="F941" s="32" t="str">
        <f t="shared" si="284"/>
        <v/>
      </c>
      <c r="G941" s="1" t="str">
        <f t="shared" si="285"/>
        <v/>
      </c>
      <c r="H941" s="1" t="str">
        <f t="shared" si="286"/>
        <v/>
      </c>
      <c r="I941" s="1" t="str">
        <f t="shared" si="287"/>
        <v/>
      </c>
      <c r="J941" s="1" t="str">
        <f t="shared" si="288"/>
        <v/>
      </c>
      <c r="K941" s="1" t="str">
        <f t="shared" si="289"/>
        <v/>
      </c>
      <c r="L941" s="1" t="str">
        <f ca="1">IF(COUNTBLANK($D941),"",IF(COUNTBLANK($AG941),OFFSET(ChannelSetup!$E$4,0,$D941-1),$AG941))</f>
        <v/>
      </c>
      <c r="M941" s="1" t="str">
        <f t="shared" si="290"/>
        <v/>
      </c>
      <c r="O941" s="32">
        <f t="shared" si="302"/>
        <v>6</v>
      </c>
      <c r="P941" s="32">
        <f t="shared" si="302"/>
        <v>4</v>
      </c>
      <c r="Q941" s="32">
        <f t="shared" si="302"/>
        <v>2</v>
      </c>
      <c r="R941" s="32">
        <f t="shared" si="302"/>
        <v>2</v>
      </c>
      <c r="S941" s="32">
        <f t="shared" si="302"/>
        <v>2</v>
      </c>
      <c r="T941" s="32">
        <f t="shared" si="302"/>
        <v>2</v>
      </c>
      <c r="U941" s="32">
        <f t="shared" si="302"/>
        <v>2</v>
      </c>
      <c r="V941" s="32">
        <f t="shared" si="302"/>
        <v>4</v>
      </c>
      <c r="W941" s="32">
        <f t="shared" si="302"/>
        <v>2</v>
      </c>
      <c r="X941" s="32">
        <f t="shared" si="302"/>
        <v>2</v>
      </c>
      <c r="Y941" s="32">
        <f t="shared" si="302"/>
        <v>2</v>
      </c>
      <c r="Z941" s="32">
        <f t="shared" si="302"/>
        <v>2</v>
      </c>
      <c r="AB941" s="66"/>
      <c r="AC941" s="51"/>
      <c r="AD941" s="51"/>
      <c r="AE941" s="63"/>
      <c r="AF941" s="64"/>
      <c r="AG941" s="63"/>
      <c r="AH941" s="64"/>
      <c r="AI941" s="63"/>
      <c r="AJ941" s="64"/>
      <c r="AK941" s="62"/>
      <c r="AL941" s="62"/>
      <c r="AM941" s="51"/>
      <c r="AP941" s="39" t="str">
        <f t="shared" si="294"/>
        <v/>
      </c>
      <c r="AQ941" s="49" t="str">
        <f t="shared" si="301"/>
        <v/>
      </c>
      <c r="AR941" s="41">
        <f t="shared" ca="1" si="276"/>
        <v>256</v>
      </c>
      <c r="AS941" s="40">
        <f t="shared" ca="1" si="303"/>
        <v>1</v>
      </c>
      <c r="AT941" s="41">
        <f t="shared" ca="1" si="295"/>
        <v>0</v>
      </c>
      <c r="AU941" s="41">
        <f t="shared" ca="1" si="296"/>
        <v>0</v>
      </c>
      <c r="AV941" s="42">
        <f t="shared" ca="1" si="297"/>
        <v>1</v>
      </c>
      <c r="AW941" s="47" t="str">
        <f t="shared" si="298"/>
        <v/>
      </c>
      <c r="AX941" s="47" t="e">
        <f t="shared" si="299"/>
        <v>#VALUE!</v>
      </c>
      <c r="AY941" s="47">
        <f t="shared" si="278"/>
        <v>0</v>
      </c>
      <c r="AZ941" s="47">
        <f t="shared" si="279"/>
        <v>0</v>
      </c>
      <c r="BA941" s="47" t="e">
        <f t="shared" si="280"/>
        <v>#VALUE!</v>
      </c>
      <c r="BB941" s="47" t="e">
        <f t="shared" si="281"/>
        <v>#VALUE!</v>
      </c>
      <c r="BC941" s="47" t="e">
        <f t="shared" si="282"/>
        <v>#VALUE!</v>
      </c>
      <c r="BD941" s="47" t="e">
        <f>MATCH($AW941,NoteCommaRef!$B$4:$B$10,0)</f>
        <v>#N/A</v>
      </c>
      <c r="BE941" s="47">
        <f>MATCH($BG941,NoteCommaRef!$H$4:$H$1000,0)</f>
        <v>10</v>
      </c>
      <c r="BF941" s="47">
        <f>MATCH($BH941,NoteCommaRef!$H$4:$H$1000,0)</f>
        <v>10</v>
      </c>
      <c r="BG941" s="47">
        <f t="shared" si="304"/>
        <v>1</v>
      </c>
      <c r="BH941" s="47">
        <f t="shared" si="305"/>
        <v>1</v>
      </c>
      <c r="BI941" s="48">
        <f ca="1">IF(ISNA($BD941),1,OFFSET(NoteCommaRef!$E$3,$BD941,0))</f>
        <v>1</v>
      </c>
      <c r="BJ941" s="48">
        <f t="shared" si="306"/>
        <v>1</v>
      </c>
      <c r="BK941" s="48">
        <f t="shared" si="307"/>
        <v>1</v>
      </c>
      <c r="BL941" s="48">
        <f t="shared" si="308"/>
        <v>1</v>
      </c>
      <c r="BM941" s="48">
        <f ca="1">IF(ISNA($BE941),1,OFFSET(NoteCommaRef!$K$3,$BE941,0))</f>
        <v>1</v>
      </c>
      <c r="BN941" s="48">
        <f ca="1">IF(ISNA($BF941),1,OFFSET(NoteCommaRef!$K$3,$BF941,0))</f>
        <v>1</v>
      </c>
    </row>
    <row r="942" spans="3:66" x14ac:dyDescent="0.2">
      <c r="C942" s="1" t="str">
        <f t="shared" si="291"/>
        <v/>
      </c>
      <c r="D942" s="1" t="str">
        <f t="shared" si="292"/>
        <v/>
      </c>
      <c r="E942" s="1" t="str">
        <f t="shared" si="283"/>
        <v/>
      </c>
      <c r="F942" s="32" t="str">
        <f t="shared" si="284"/>
        <v/>
      </c>
      <c r="G942" s="1" t="str">
        <f t="shared" si="285"/>
        <v/>
      </c>
      <c r="H942" s="1" t="str">
        <f t="shared" si="286"/>
        <v/>
      </c>
      <c r="I942" s="1" t="str">
        <f t="shared" si="287"/>
        <v/>
      </c>
      <c r="J942" s="1" t="str">
        <f t="shared" si="288"/>
        <v/>
      </c>
      <c r="K942" s="1" t="str">
        <f t="shared" si="289"/>
        <v/>
      </c>
      <c r="L942" s="1" t="str">
        <f ca="1">IF(COUNTBLANK($D942),"",IF(COUNTBLANK($AG942),OFFSET(ChannelSetup!$E$4,0,$D942-1),$AG942))</f>
        <v/>
      </c>
      <c r="M942" s="1" t="str">
        <f t="shared" si="290"/>
        <v/>
      </c>
      <c r="O942" s="32">
        <f t="shared" si="302"/>
        <v>6</v>
      </c>
      <c r="P942" s="32">
        <f t="shared" si="302"/>
        <v>4</v>
      </c>
      <c r="Q942" s="32">
        <f t="shared" si="302"/>
        <v>2</v>
      </c>
      <c r="R942" s="32">
        <f t="shared" si="302"/>
        <v>2</v>
      </c>
      <c r="S942" s="32">
        <f t="shared" si="302"/>
        <v>2</v>
      </c>
      <c r="T942" s="32">
        <f t="shared" si="302"/>
        <v>2</v>
      </c>
      <c r="U942" s="32">
        <f t="shared" si="302"/>
        <v>2</v>
      </c>
      <c r="V942" s="32">
        <f t="shared" si="302"/>
        <v>4</v>
      </c>
      <c r="W942" s="32">
        <f t="shared" si="302"/>
        <v>2</v>
      </c>
      <c r="X942" s="32">
        <f t="shared" si="302"/>
        <v>2</v>
      </c>
      <c r="Y942" s="32">
        <f t="shared" si="302"/>
        <v>2</v>
      </c>
      <c r="Z942" s="32">
        <f t="shared" si="302"/>
        <v>2</v>
      </c>
      <c r="AB942" s="66"/>
      <c r="AC942" s="51"/>
      <c r="AD942" s="51"/>
      <c r="AE942" s="63"/>
      <c r="AF942" s="64"/>
      <c r="AG942" s="63"/>
      <c r="AH942" s="64"/>
      <c r="AI942" s="63"/>
      <c r="AJ942" s="64"/>
      <c r="AK942" s="62"/>
      <c r="AL942" s="62"/>
      <c r="AM942" s="51"/>
      <c r="AP942" s="39" t="str">
        <f t="shared" si="294"/>
        <v/>
      </c>
      <c r="AQ942" s="49" t="str">
        <f t="shared" si="301"/>
        <v/>
      </c>
      <c r="AR942" s="41">
        <f t="shared" ca="1" si="276"/>
        <v>256</v>
      </c>
      <c r="AS942" s="40">
        <f t="shared" ca="1" si="303"/>
        <v>1</v>
      </c>
      <c r="AT942" s="41">
        <f t="shared" ca="1" si="295"/>
        <v>0</v>
      </c>
      <c r="AU942" s="41">
        <f t="shared" ca="1" si="296"/>
        <v>0</v>
      </c>
      <c r="AV942" s="42">
        <f t="shared" ca="1" si="297"/>
        <v>1</v>
      </c>
      <c r="AW942" s="47" t="str">
        <f t="shared" si="298"/>
        <v/>
      </c>
      <c r="AX942" s="47" t="e">
        <f t="shared" si="299"/>
        <v>#VALUE!</v>
      </c>
      <c r="AY942" s="47">
        <f t="shared" si="278"/>
        <v>0</v>
      </c>
      <c r="AZ942" s="47">
        <f t="shared" si="279"/>
        <v>0</v>
      </c>
      <c r="BA942" s="47" t="e">
        <f t="shared" si="280"/>
        <v>#VALUE!</v>
      </c>
      <c r="BB942" s="47" t="e">
        <f t="shared" si="281"/>
        <v>#VALUE!</v>
      </c>
      <c r="BC942" s="47" t="e">
        <f t="shared" si="282"/>
        <v>#VALUE!</v>
      </c>
      <c r="BD942" s="47" t="e">
        <f>MATCH($AW942,NoteCommaRef!$B$4:$B$10,0)</f>
        <v>#N/A</v>
      </c>
      <c r="BE942" s="47">
        <f>MATCH($BG942,NoteCommaRef!$H$4:$H$1000,0)</f>
        <v>10</v>
      </c>
      <c r="BF942" s="47">
        <f>MATCH($BH942,NoteCommaRef!$H$4:$H$1000,0)</f>
        <v>10</v>
      </c>
      <c r="BG942" s="47">
        <f t="shared" si="304"/>
        <v>1</v>
      </c>
      <c r="BH942" s="47">
        <f t="shared" si="305"/>
        <v>1</v>
      </c>
      <c r="BI942" s="48">
        <f ca="1">IF(ISNA($BD942),1,OFFSET(NoteCommaRef!$E$3,$BD942,0))</f>
        <v>1</v>
      </c>
      <c r="BJ942" s="48">
        <f t="shared" si="306"/>
        <v>1</v>
      </c>
      <c r="BK942" s="48">
        <f t="shared" si="307"/>
        <v>1</v>
      </c>
      <c r="BL942" s="48">
        <f t="shared" si="308"/>
        <v>1</v>
      </c>
      <c r="BM942" s="48">
        <f ca="1">IF(ISNA($BE942),1,OFFSET(NoteCommaRef!$K$3,$BE942,0))</f>
        <v>1</v>
      </c>
      <c r="BN942" s="48">
        <f ca="1">IF(ISNA($BF942),1,OFFSET(NoteCommaRef!$K$3,$BF942,0))</f>
        <v>1</v>
      </c>
    </row>
    <row r="943" spans="3:66" x14ac:dyDescent="0.2">
      <c r="C943" s="1" t="str">
        <f t="shared" si="291"/>
        <v/>
      </c>
      <c r="D943" s="1" t="str">
        <f t="shared" si="292"/>
        <v/>
      </c>
      <c r="E943" s="1" t="str">
        <f t="shared" si="283"/>
        <v/>
      </c>
      <c r="F943" s="32" t="str">
        <f t="shared" si="284"/>
        <v/>
      </c>
      <c r="G943" s="1" t="str">
        <f t="shared" si="285"/>
        <v/>
      </c>
      <c r="H943" s="1" t="str">
        <f t="shared" si="286"/>
        <v/>
      </c>
      <c r="I943" s="1" t="str">
        <f t="shared" si="287"/>
        <v/>
      </c>
      <c r="J943" s="1" t="str">
        <f t="shared" si="288"/>
        <v/>
      </c>
      <c r="K943" s="1" t="str">
        <f t="shared" si="289"/>
        <v/>
      </c>
      <c r="L943" s="1" t="str">
        <f ca="1">IF(COUNTBLANK($D943),"",IF(COUNTBLANK($AG943),OFFSET(ChannelSetup!$E$4,0,$D943-1),$AG943))</f>
        <v/>
      </c>
      <c r="M943" s="1" t="str">
        <f t="shared" si="290"/>
        <v/>
      </c>
      <c r="O943" s="32">
        <f t="shared" si="302"/>
        <v>6</v>
      </c>
      <c r="P943" s="32">
        <f t="shared" si="302"/>
        <v>4</v>
      </c>
      <c r="Q943" s="32">
        <f t="shared" si="302"/>
        <v>2</v>
      </c>
      <c r="R943" s="32">
        <f t="shared" si="302"/>
        <v>2</v>
      </c>
      <c r="S943" s="32">
        <f t="shared" si="302"/>
        <v>2</v>
      </c>
      <c r="T943" s="32">
        <f t="shared" si="302"/>
        <v>2</v>
      </c>
      <c r="U943" s="32">
        <f t="shared" si="302"/>
        <v>2</v>
      </c>
      <c r="V943" s="32">
        <f t="shared" si="302"/>
        <v>4</v>
      </c>
      <c r="W943" s="32">
        <f t="shared" si="302"/>
        <v>2</v>
      </c>
      <c r="X943" s="32">
        <f t="shared" si="302"/>
        <v>2</v>
      </c>
      <c r="Y943" s="32">
        <f t="shared" si="302"/>
        <v>2</v>
      </c>
      <c r="Z943" s="32">
        <f t="shared" si="302"/>
        <v>2</v>
      </c>
      <c r="AB943" s="66"/>
      <c r="AC943" s="51"/>
      <c r="AD943" s="51"/>
      <c r="AE943" s="63"/>
      <c r="AF943" s="64"/>
      <c r="AG943" s="63"/>
      <c r="AH943" s="64"/>
      <c r="AI943" s="63"/>
      <c r="AJ943" s="64"/>
      <c r="AK943" s="62"/>
      <c r="AL943" s="62"/>
      <c r="AM943" s="51"/>
      <c r="AP943" s="39" t="str">
        <f t="shared" si="294"/>
        <v/>
      </c>
      <c r="AQ943" s="49" t="str">
        <f t="shared" si="301"/>
        <v/>
      </c>
      <c r="AR943" s="41">
        <f t="shared" ca="1" si="276"/>
        <v>256</v>
      </c>
      <c r="AS943" s="40">
        <f t="shared" ca="1" si="303"/>
        <v>1</v>
      </c>
      <c r="AT943" s="41">
        <f t="shared" ca="1" si="295"/>
        <v>0</v>
      </c>
      <c r="AU943" s="41">
        <f t="shared" ca="1" si="296"/>
        <v>0</v>
      </c>
      <c r="AV943" s="42">
        <f t="shared" ca="1" si="297"/>
        <v>1</v>
      </c>
      <c r="AW943" s="47" t="str">
        <f t="shared" si="298"/>
        <v/>
      </c>
      <c r="AX943" s="47" t="e">
        <f t="shared" si="299"/>
        <v>#VALUE!</v>
      </c>
      <c r="AY943" s="47">
        <f t="shared" si="278"/>
        <v>0</v>
      </c>
      <c r="AZ943" s="47">
        <f t="shared" si="279"/>
        <v>0</v>
      </c>
      <c r="BA943" s="47" t="e">
        <f t="shared" si="280"/>
        <v>#VALUE!</v>
      </c>
      <c r="BB943" s="47" t="e">
        <f t="shared" si="281"/>
        <v>#VALUE!</v>
      </c>
      <c r="BC943" s="47" t="e">
        <f t="shared" si="282"/>
        <v>#VALUE!</v>
      </c>
      <c r="BD943" s="47" t="e">
        <f>MATCH($AW943,NoteCommaRef!$B$4:$B$10,0)</f>
        <v>#N/A</v>
      </c>
      <c r="BE943" s="47">
        <f>MATCH($BG943,NoteCommaRef!$H$4:$H$1000,0)</f>
        <v>10</v>
      </c>
      <c r="BF943" s="47">
        <f>MATCH($BH943,NoteCommaRef!$H$4:$H$1000,0)</f>
        <v>10</v>
      </c>
      <c r="BG943" s="47">
        <f t="shared" si="304"/>
        <v>1</v>
      </c>
      <c r="BH943" s="47">
        <f t="shared" si="305"/>
        <v>1</v>
      </c>
      <c r="BI943" s="48">
        <f ca="1">IF(ISNA($BD943),1,OFFSET(NoteCommaRef!$E$3,$BD943,0))</f>
        <v>1</v>
      </c>
      <c r="BJ943" s="48">
        <f t="shared" si="306"/>
        <v>1</v>
      </c>
      <c r="BK943" s="48">
        <f t="shared" si="307"/>
        <v>1</v>
      </c>
      <c r="BL943" s="48">
        <f t="shared" si="308"/>
        <v>1</v>
      </c>
      <c r="BM943" s="48">
        <f ca="1">IF(ISNA($BE943),1,OFFSET(NoteCommaRef!$K$3,$BE943,0))</f>
        <v>1</v>
      </c>
      <c r="BN943" s="48">
        <f ca="1">IF(ISNA($BF943),1,OFFSET(NoteCommaRef!$K$3,$BF943,0))</f>
        <v>1</v>
      </c>
    </row>
    <row r="944" spans="3:66" x14ac:dyDescent="0.2">
      <c r="C944" s="1" t="str">
        <f t="shared" si="291"/>
        <v/>
      </c>
      <c r="D944" s="1" t="str">
        <f t="shared" si="292"/>
        <v/>
      </c>
      <c r="E944" s="1" t="str">
        <f t="shared" si="283"/>
        <v/>
      </c>
      <c r="F944" s="32" t="str">
        <f t="shared" si="284"/>
        <v/>
      </c>
      <c r="G944" s="1" t="str">
        <f t="shared" si="285"/>
        <v/>
      </c>
      <c r="H944" s="1" t="str">
        <f t="shared" si="286"/>
        <v/>
      </c>
      <c r="I944" s="1" t="str">
        <f t="shared" si="287"/>
        <v/>
      </c>
      <c r="J944" s="1" t="str">
        <f t="shared" si="288"/>
        <v/>
      </c>
      <c r="K944" s="1" t="str">
        <f t="shared" si="289"/>
        <v/>
      </c>
      <c r="L944" s="1" t="str">
        <f ca="1">IF(COUNTBLANK($D944),"",IF(COUNTBLANK($AG944),OFFSET(ChannelSetup!$E$4,0,$D944-1),$AG944))</f>
        <v/>
      </c>
      <c r="M944" s="1" t="str">
        <f t="shared" si="290"/>
        <v/>
      </c>
      <c r="O944" s="32">
        <f t="shared" si="302"/>
        <v>6</v>
      </c>
      <c r="P944" s="32">
        <f t="shared" si="302"/>
        <v>4</v>
      </c>
      <c r="Q944" s="32">
        <f t="shared" si="302"/>
        <v>2</v>
      </c>
      <c r="R944" s="32">
        <f t="shared" si="302"/>
        <v>2</v>
      </c>
      <c r="S944" s="32">
        <f t="shared" si="302"/>
        <v>2</v>
      </c>
      <c r="T944" s="32">
        <f t="shared" si="302"/>
        <v>2</v>
      </c>
      <c r="U944" s="32">
        <f t="shared" si="302"/>
        <v>2</v>
      </c>
      <c r="V944" s="32">
        <f t="shared" si="302"/>
        <v>4</v>
      </c>
      <c r="W944" s="32">
        <f t="shared" si="302"/>
        <v>2</v>
      </c>
      <c r="X944" s="32">
        <f t="shared" si="302"/>
        <v>2</v>
      </c>
      <c r="Y944" s="32">
        <f t="shared" si="302"/>
        <v>2</v>
      </c>
      <c r="Z944" s="32">
        <f t="shared" si="302"/>
        <v>2</v>
      </c>
      <c r="AB944" s="66"/>
      <c r="AC944" s="51"/>
      <c r="AD944" s="51"/>
      <c r="AE944" s="63"/>
      <c r="AF944" s="64"/>
      <c r="AG944" s="63"/>
      <c r="AH944" s="64"/>
      <c r="AI944" s="63"/>
      <c r="AJ944" s="64"/>
      <c r="AK944" s="62"/>
      <c r="AL944" s="62"/>
      <c r="AM944" s="51"/>
      <c r="AP944" s="39" t="str">
        <f t="shared" si="294"/>
        <v/>
      </c>
      <c r="AQ944" s="49" t="str">
        <f t="shared" si="301"/>
        <v/>
      </c>
      <c r="AR944" s="41">
        <f t="shared" ca="1" si="276"/>
        <v>256</v>
      </c>
      <c r="AS944" s="40">
        <f t="shared" ca="1" si="303"/>
        <v>1</v>
      </c>
      <c r="AT944" s="41">
        <f t="shared" ca="1" si="295"/>
        <v>0</v>
      </c>
      <c r="AU944" s="41">
        <f t="shared" ca="1" si="296"/>
        <v>0</v>
      </c>
      <c r="AV944" s="42">
        <f t="shared" ca="1" si="297"/>
        <v>1</v>
      </c>
      <c r="AW944" s="47" t="str">
        <f t="shared" si="298"/>
        <v/>
      </c>
      <c r="AX944" s="47" t="e">
        <f t="shared" si="299"/>
        <v>#VALUE!</v>
      </c>
      <c r="AY944" s="47">
        <f t="shared" si="278"/>
        <v>0</v>
      </c>
      <c r="AZ944" s="47">
        <f t="shared" si="279"/>
        <v>0</v>
      </c>
      <c r="BA944" s="47" t="e">
        <f t="shared" si="280"/>
        <v>#VALUE!</v>
      </c>
      <c r="BB944" s="47" t="e">
        <f t="shared" si="281"/>
        <v>#VALUE!</v>
      </c>
      <c r="BC944" s="47" t="e">
        <f t="shared" si="282"/>
        <v>#VALUE!</v>
      </c>
      <c r="BD944" s="47" t="e">
        <f>MATCH($AW944,NoteCommaRef!$B$4:$B$10,0)</f>
        <v>#N/A</v>
      </c>
      <c r="BE944" s="47">
        <f>MATCH($BG944,NoteCommaRef!$H$4:$H$1000,0)</f>
        <v>10</v>
      </c>
      <c r="BF944" s="47">
        <f>MATCH($BH944,NoteCommaRef!$H$4:$H$1000,0)</f>
        <v>10</v>
      </c>
      <c r="BG944" s="47">
        <f t="shared" si="304"/>
        <v>1</v>
      </c>
      <c r="BH944" s="47">
        <f t="shared" si="305"/>
        <v>1</v>
      </c>
      <c r="BI944" s="48">
        <f ca="1">IF(ISNA($BD944),1,OFFSET(NoteCommaRef!$E$3,$BD944,0))</f>
        <v>1</v>
      </c>
      <c r="BJ944" s="48">
        <f t="shared" si="306"/>
        <v>1</v>
      </c>
      <c r="BK944" s="48">
        <f t="shared" si="307"/>
        <v>1</v>
      </c>
      <c r="BL944" s="48">
        <f t="shared" si="308"/>
        <v>1</v>
      </c>
      <c r="BM944" s="48">
        <f ca="1">IF(ISNA($BE944),1,OFFSET(NoteCommaRef!$K$3,$BE944,0))</f>
        <v>1</v>
      </c>
      <c r="BN944" s="48">
        <f ca="1">IF(ISNA($BF944),1,OFFSET(NoteCommaRef!$K$3,$BF944,0))</f>
        <v>1</v>
      </c>
    </row>
    <row r="945" spans="3:66" x14ac:dyDescent="0.2">
      <c r="C945" s="1" t="str">
        <f t="shared" si="291"/>
        <v/>
      </c>
      <c r="D945" s="1" t="str">
        <f t="shared" si="292"/>
        <v/>
      </c>
      <c r="E945" s="1" t="str">
        <f t="shared" si="283"/>
        <v/>
      </c>
      <c r="F945" s="32" t="str">
        <f t="shared" si="284"/>
        <v/>
      </c>
      <c r="G945" s="1" t="str">
        <f t="shared" si="285"/>
        <v/>
      </c>
      <c r="H945" s="1" t="str">
        <f t="shared" si="286"/>
        <v/>
      </c>
      <c r="I945" s="1" t="str">
        <f t="shared" si="287"/>
        <v/>
      </c>
      <c r="J945" s="1" t="str">
        <f t="shared" si="288"/>
        <v/>
      </c>
      <c r="K945" s="1" t="str">
        <f t="shared" si="289"/>
        <v/>
      </c>
      <c r="L945" s="1" t="str">
        <f ca="1">IF(COUNTBLANK($D945),"",IF(COUNTBLANK($AG945),OFFSET(ChannelSetup!$E$4,0,$D945-1),$AG945))</f>
        <v/>
      </c>
      <c r="M945" s="1" t="str">
        <f t="shared" si="290"/>
        <v/>
      </c>
      <c r="O945" s="32">
        <f t="shared" si="302"/>
        <v>6</v>
      </c>
      <c r="P945" s="32">
        <f t="shared" si="302"/>
        <v>4</v>
      </c>
      <c r="Q945" s="32">
        <f t="shared" si="302"/>
        <v>2</v>
      </c>
      <c r="R945" s="32">
        <f t="shared" si="302"/>
        <v>2</v>
      </c>
      <c r="S945" s="32">
        <f t="shared" si="302"/>
        <v>2</v>
      </c>
      <c r="T945" s="32">
        <f t="shared" si="302"/>
        <v>2</v>
      </c>
      <c r="U945" s="32">
        <f t="shared" si="302"/>
        <v>2</v>
      </c>
      <c r="V945" s="32">
        <f t="shared" si="302"/>
        <v>4</v>
      </c>
      <c r="W945" s="32">
        <f t="shared" si="302"/>
        <v>2</v>
      </c>
      <c r="X945" s="32">
        <f t="shared" si="302"/>
        <v>2</v>
      </c>
      <c r="Y945" s="32">
        <f t="shared" si="302"/>
        <v>2</v>
      </c>
      <c r="Z945" s="32">
        <f t="shared" si="302"/>
        <v>2</v>
      </c>
      <c r="AB945" s="66"/>
      <c r="AC945" s="51"/>
      <c r="AD945" s="51"/>
      <c r="AE945" s="63"/>
      <c r="AF945" s="64"/>
      <c r="AG945" s="63"/>
      <c r="AH945" s="64"/>
      <c r="AI945" s="63"/>
      <c r="AJ945" s="64"/>
      <c r="AK945" s="62"/>
      <c r="AL945" s="62"/>
      <c r="AM945" s="51"/>
      <c r="AP945" s="39" t="str">
        <f t="shared" si="294"/>
        <v/>
      </c>
      <c r="AQ945" s="49" t="str">
        <f t="shared" si="301"/>
        <v/>
      </c>
      <c r="AR945" s="41">
        <f t="shared" ca="1" si="276"/>
        <v>256</v>
      </c>
      <c r="AS945" s="40">
        <f t="shared" ca="1" si="303"/>
        <v>1</v>
      </c>
      <c r="AT945" s="41">
        <f t="shared" ca="1" si="295"/>
        <v>0</v>
      </c>
      <c r="AU945" s="41">
        <f t="shared" ca="1" si="296"/>
        <v>0</v>
      </c>
      <c r="AV945" s="42">
        <f t="shared" ca="1" si="297"/>
        <v>1</v>
      </c>
      <c r="AW945" s="47" t="str">
        <f t="shared" si="298"/>
        <v/>
      </c>
      <c r="AX945" s="47" t="e">
        <f t="shared" si="299"/>
        <v>#VALUE!</v>
      </c>
      <c r="AY945" s="47">
        <f t="shared" si="278"/>
        <v>0</v>
      </c>
      <c r="AZ945" s="47">
        <f t="shared" si="279"/>
        <v>0</v>
      </c>
      <c r="BA945" s="47" t="e">
        <f t="shared" si="280"/>
        <v>#VALUE!</v>
      </c>
      <c r="BB945" s="47" t="e">
        <f t="shared" si="281"/>
        <v>#VALUE!</v>
      </c>
      <c r="BC945" s="47" t="e">
        <f t="shared" si="282"/>
        <v>#VALUE!</v>
      </c>
      <c r="BD945" s="47" t="e">
        <f>MATCH($AW945,NoteCommaRef!$B$4:$B$10,0)</f>
        <v>#N/A</v>
      </c>
      <c r="BE945" s="47">
        <f>MATCH($BG945,NoteCommaRef!$H$4:$H$1000,0)</f>
        <v>10</v>
      </c>
      <c r="BF945" s="47">
        <f>MATCH($BH945,NoteCommaRef!$H$4:$H$1000,0)</f>
        <v>10</v>
      </c>
      <c r="BG945" s="47">
        <f t="shared" si="304"/>
        <v>1</v>
      </c>
      <c r="BH945" s="47">
        <f t="shared" si="305"/>
        <v>1</v>
      </c>
      <c r="BI945" s="48">
        <f ca="1">IF(ISNA($BD945),1,OFFSET(NoteCommaRef!$E$3,$BD945,0))</f>
        <v>1</v>
      </c>
      <c r="BJ945" s="48">
        <f t="shared" si="306"/>
        <v>1</v>
      </c>
      <c r="BK945" s="48">
        <f t="shared" si="307"/>
        <v>1</v>
      </c>
      <c r="BL945" s="48">
        <f t="shared" si="308"/>
        <v>1</v>
      </c>
      <c r="BM945" s="48">
        <f ca="1">IF(ISNA($BE945),1,OFFSET(NoteCommaRef!$K$3,$BE945,0))</f>
        <v>1</v>
      </c>
      <c r="BN945" s="48">
        <f ca="1">IF(ISNA($BF945),1,OFFSET(NoteCommaRef!$K$3,$BF945,0))</f>
        <v>1</v>
      </c>
    </row>
    <row r="946" spans="3:66" x14ac:dyDescent="0.2">
      <c r="C946" s="1" t="str">
        <f t="shared" si="291"/>
        <v/>
      </c>
      <c r="D946" s="1" t="str">
        <f t="shared" si="292"/>
        <v/>
      </c>
      <c r="E946" s="1" t="str">
        <f t="shared" si="283"/>
        <v/>
      </c>
      <c r="F946" s="32" t="str">
        <f t="shared" si="284"/>
        <v/>
      </c>
      <c r="G946" s="1" t="str">
        <f t="shared" si="285"/>
        <v/>
      </c>
      <c r="H946" s="1" t="str">
        <f t="shared" si="286"/>
        <v/>
      </c>
      <c r="I946" s="1" t="str">
        <f t="shared" si="287"/>
        <v/>
      </c>
      <c r="J946" s="1" t="str">
        <f t="shared" si="288"/>
        <v/>
      </c>
      <c r="K946" s="1" t="str">
        <f t="shared" si="289"/>
        <v/>
      </c>
      <c r="L946" s="1" t="str">
        <f ca="1">IF(COUNTBLANK($D946),"",IF(COUNTBLANK($AG946),OFFSET(ChannelSetup!$E$4,0,$D946-1),$AG946))</f>
        <v/>
      </c>
      <c r="M946" s="1" t="str">
        <f t="shared" si="290"/>
        <v/>
      </c>
      <c r="O946" s="32">
        <f t="shared" si="302"/>
        <v>6</v>
      </c>
      <c r="P946" s="32">
        <f t="shared" si="302"/>
        <v>4</v>
      </c>
      <c r="Q946" s="32">
        <f t="shared" si="302"/>
        <v>2</v>
      </c>
      <c r="R946" s="32">
        <f t="shared" si="302"/>
        <v>2</v>
      </c>
      <c r="S946" s="32">
        <f t="shared" si="302"/>
        <v>2</v>
      </c>
      <c r="T946" s="32">
        <f t="shared" si="302"/>
        <v>2</v>
      </c>
      <c r="U946" s="32">
        <f t="shared" si="302"/>
        <v>2</v>
      </c>
      <c r="V946" s="32">
        <f t="shared" si="302"/>
        <v>4</v>
      </c>
      <c r="W946" s="32">
        <f t="shared" si="302"/>
        <v>2</v>
      </c>
      <c r="X946" s="32">
        <f t="shared" si="302"/>
        <v>2</v>
      </c>
      <c r="Y946" s="32">
        <f t="shared" si="302"/>
        <v>2</v>
      </c>
      <c r="Z946" s="32">
        <f t="shared" si="302"/>
        <v>2</v>
      </c>
      <c r="AB946" s="66"/>
      <c r="AC946" s="51"/>
      <c r="AD946" s="51"/>
      <c r="AE946" s="63"/>
      <c r="AF946" s="64"/>
      <c r="AG946" s="63"/>
      <c r="AH946" s="64"/>
      <c r="AI946" s="63"/>
      <c r="AJ946" s="64"/>
      <c r="AK946" s="62"/>
      <c r="AL946" s="62"/>
      <c r="AM946" s="51"/>
      <c r="AP946" s="39" t="str">
        <f t="shared" si="294"/>
        <v/>
      </c>
      <c r="AQ946" s="49" t="str">
        <f t="shared" si="301"/>
        <v/>
      </c>
      <c r="AR946" s="41">
        <f t="shared" ref="AR946:AR1009" ca="1" si="309">$AS946*$BP$3</f>
        <v>256</v>
      </c>
      <c r="AS946" s="40">
        <f t="shared" ca="1" si="303"/>
        <v>1</v>
      </c>
      <c r="AT946" s="41">
        <f t="shared" ca="1" si="295"/>
        <v>0</v>
      </c>
      <c r="AU946" s="41">
        <f t="shared" ca="1" si="296"/>
        <v>0</v>
      </c>
      <c r="AV946" s="42">
        <f t="shared" ca="1" si="297"/>
        <v>1</v>
      </c>
      <c r="AW946" s="47" t="str">
        <f t="shared" si="298"/>
        <v/>
      </c>
      <c r="AX946" s="47" t="e">
        <f t="shared" si="299"/>
        <v>#VALUE!</v>
      </c>
      <c r="AY946" s="47">
        <f t="shared" si="278"/>
        <v>0</v>
      </c>
      <c r="AZ946" s="47">
        <f t="shared" si="279"/>
        <v>0</v>
      </c>
      <c r="BA946" s="47" t="e">
        <f t="shared" si="280"/>
        <v>#VALUE!</v>
      </c>
      <c r="BB946" s="47" t="e">
        <f t="shared" si="281"/>
        <v>#VALUE!</v>
      </c>
      <c r="BC946" s="47" t="e">
        <f t="shared" si="282"/>
        <v>#VALUE!</v>
      </c>
      <c r="BD946" s="47" t="e">
        <f>MATCH($AW946,NoteCommaRef!$B$4:$B$10,0)</f>
        <v>#N/A</v>
      </c>
      <c r="BE946" s="47">
        <f>MATCH($BG946,NoteCommaRef!$H$4:$H$1000,0)</f>
        <v>10</v>
      </c>
      <c r="BF946" s="47">
        <f>MATCH($BH946,NoteCommaRef!$H$4:$H$1000,0)</f>
        <v>10</v>
      </c>
      <c r="BG946" s="47">
        <f t="shared" si="304"/>
        <v>1</v>
      </c>
      <c r="BH946" s="47">
        <f t="shared" si="305"/>
        <v>1</v>
      </c>
      <c r="BI946" s="48">
        <f ca="1">IF(ISNA($BD946),1,OFFSET(NoteCommaRef!$E$3,$BD946,0))</f>
        <v>1</v>
      </c>
      <c r="BJ946" s="48">
        <f t="shared" si="306"/>
        <v>1</v>
      </c>
      <c r="BK946" s="48">
        <f t="shared" si="307"/>
        <v>1</v>
      </c>
      <c r="BL946" s="48">
        <f t="shared" si="308"/>
        <v>1</v>
      </c>
      <c r="BM946" s="48">
        <f ca="1">IF(ISNA($BE946),1,OFFSET(NoteCommaRef!$K$3,$BE946,0))</f>
        <v>1</v>
      </c>
      <c r="BN946" s="48">
        <f ca="1">IF(ISNA($BF946),1,OFFSET(NoteCommaRef!$K$3,$BF946,0))</f>
        <v>1</v>
      </c>
    </row>
    <row r="947" spans="3:66" x14ac:dyDescent="0.2">
      <c r="C947" s="1" t="str">
        <f t="shared" si="291"/>
        <v/>
      </c>
      <c r="D947" s="1" t="str">
        <f t="shared" si="292"/>
        <v/>
      </c>
      <c r="E947" s="1" t="str">
        <f t="shared" si="283"/>
        <v/>
      </c>
      <c r="F947" s="32" t="str">
        <f t="shared" si="284"/>
        <v/>
      </c>
      <c r="G947" s="1" t="str">
        <f t="shared" si="285"/>
        <v/>
      </c>
      <c r="H947" s="1" t="str">
        <f t="shared" si="286"/>
        <v/>
      </c>
      <c r="I947" s="1" t="str">
        <f t="shared" si="287"/>
        <v/>
      </c>
      <c r="J947" s="1" t="str">
        <f t="shared" si="288"/>
        <v/>
      </c>
      <c r="K947" s="1" t="str">
        <f t="shared" si="289"/>
        <v/>
      </c>
      <c r="L947" s="1" t="str">
        <f ca="1">IF(COUNTBLANK($D947),"",IF(COUNTBLANK($AG947),OFFSET(ChannelSetup!$E$4,0,$D947-1),$AG947))</f>
        <v/>
      </c>
      <c r="M947" s="1" t="str">
        <f t="shared" si="290"/>
        <v/>
      </c>
      <c r="O947" s="32">
        <f t="shared" ref="O947:Z962" si="310">O946+IF($D947=O$3,IF(COUNTBLANK($E947),0,$E947/$AD$2),0)</f>
        <v>6</v>
      </c>
      <c r="P947" s="32">
        <f t="shared" si="310"/>
        <v>4</v>
      </c>
      <c r="Q947" s="32">
        <f t="shared" si="310"/>
        <v>2</v>
      </c>
      <c r="R947" s="32">
        <f t="shared" si="310"/>
        <v>2</v>
      </c>
      <c r="S947" s="32">
        <f t="shared" si="310"/>
        <v>2</v>
      </c>
      <c r="T947" s="32">
        <f t="shared" si="310"/>
        <v>2</v>
      </c>
      <c r="U947" s="32">
        <f t="shared" si="310"/>
        <v>2</v>
      </c>
      <c r="V947" s="32">
        <f t="shared" si="310"/>
        <v>4</v>
      </c>
      <c r="W947" s="32">
        <f t="shared" si="310"/>
        <v>2</v>
      </c>
      <c r="X947" s="32">
        <f t="shared" si="310"/>
        <v>2</v>
      </c>
      <c r="Y947" s="32">
        <f t="shared" si="310"/>
        <v>2</v>
      </c>
      <c r="Z947" s="32">
        <f t="shared" si="310"/>
        <v>2</v>
      </c>
      <c r="AB947" s="66"/>
      <c r="AC947" s="51"/>
      <c r="AD947" s="51"/>
      <c r="AE947" s="63"/>
      <c r="AF947" s="64"/>
      <c r="AG947" s="63"/>
      <c r="AH947" s="64"/>
      <c r="AI947" s="63"/>
      <c r="AJ947" s="64"/>
      <c r="AK947" s="62"/>
      <c r="AL947" s="62"/>
      <c r="AM947" s="51"/>
      <c r="AP947" s="39" t="str">
        <f t="shared" si="294"/>
        <v/>
      </c>
      <c r="AQ947" s="49" t="str">
        <f t="shared" si="301"/>
        <v/>
      </c>
      <c r="AR947" s="41">
        <f t="shared" ca="1" si="309"/>
        <v>256</v>
      </c>
      <c r="AS947" s="40">
        <f t="shared" ca="1" si="303"/>
        <v>1</v>
      </c>
      <c r="AT947" s="41">
        <f t="shared" ca="1" si="295"/>
        <v>0</v>
      </c>
      <c r="AU947" s="41">
        <f t="shared" ca="1" si="296"/>
        <v>0</v>
      </c>
      <c r="AV947" s="42">
        <f t="shared" ca="1" si="297"/>
        <v>1</v>
      </c>
      <c r="AW947" s="47" t="str">
        <f t="shared" si="298"/>
        <v/>
      </c>
      <c r="AX947" s="47" t="e">
        <f t="shared" si="299"/>
        <v>#VALUE!</v>
      </c>
      <c r="AY947" s="47">
        <f t="shared" ref="AY947:AY1010" si="311">LEN(SUBSTITUTE($AQ947,"b",""))-LEN(SUBSTITUTE($AQ947,"#",""))</f>
        <v>0</v>
      </c>
      <c r="AZ947" s="47">
        <f t="shared" ref="AZ947:AZ1010" si="312">LEN(SUBSTITUTE($AQ947,".",""))-LEN(SUBSTITUTE($AQ947,"'",""))</f>
        <v>0</v>
      </c>
      <c r="BA947" s="47" t="e">
        <f t="shared" ref="BA947:BA1010" si="313">FIND("[",$AQ947)</f>
        <v>#VALUE!</v>
      </c>
      <c r="BB947" s="47" t="e">
        <f t="shared" ref="BB947:BB1010" si="314">FIND("/",$AQ947)</f>
        <v>#VALUE!</v>
      </c>
      <c r="BC947" s="47" t="e">
        <f t="shared" ref="BC947:BC1010" si="315">FIND("]",$AQ947)</f>
        <v>#VALUE!</v>
      </c>
      <c r="BD947" s="47" t="e">
        <f>MATCH($AW947,NoteCommaRef!$B$4:$B$10,0)</f>
        <v>#N/A</v>
      </c>
      <c r="BE947" s="47">
        <f>MATCH($BG947,NoteCommaRef!$H$4:$H$1000,0)</f>
        <v>10</v>
      </c>
      <c r="BF947" s="47">
        <f>MATCH($BH947,NoteCommaRef!$H$4:$H$1000,0)</f>
        <v>10</v>
      </c>
      <c r="BG947" s="47">
        <f t="shared" si="304"/>
        <v>1</v>
      </c>
      <c r="BH947" s="47">
        <f t="shared" si="305"/>
        <v>1</v>
      </c>
      <c r="BI947" s="48">
        <f ca="1">IF(ISNA($BD947),1,OFFSET(NoteCommaRef!$E$3,$BD947,0))</f>
        <v>1</v>
      </c>
      <c r="BJ947" s="48">
        <f t="shared" si="306"/>
        <v>1</v>
      </c>
      <c r="BK947" s="48">
        <f t="shared" si="307"/>
        <v>1</v>
      </c>
      <c r="BL947" s="48">
        <f t="shared" si="308"/>
        <v>1</v>
      </c>
      <c r="BM947" s="48">
        <f ca="1">IF(ISNA($BE947),1,OFFSET(NoteCommaRef!$K$3,$BE947,0))</f>
        <v>1</v>
      </c>
      <c r="BN947" s="48">
        <f ca="1">IF(ISNA($BF947),1,OFFSET(NoteCommaRef!$K$3,$BF947,0))</f>
        <v>1</v>
      </c>
    </row>
    <row r="948" spans="3:66" x14ac:dyDescent="0.2">
      <c r="C948" s="1" t="str">
        <f t="shared" si="291"/>
        <v/>
      </c>
      <c r="D948" s="1" t="str">
        <f t="shared" si="292"/>
        <v/>
      </c>
      <c r="E948" s="1" t="str">
        <f t="shared" si="283"/>
        <v/>
      </c>
      <c r="F948" s="32" t="str">
        <f t="shared" si="284"/>
        <v/>
      </c>
      <c r="G948" s="1" t="str">
        <f t="shared" si="285"/>
        <v/>
      </c>
      <c r="H948" s="1" t="str">
        <f t="shared" si="286"/>
        <v/>
      </c>
      <c r="I948" s="1" t="str">
        <f t="shared" si="287"/>
        <v/>
      </c>
      <c r="J948" s="1" t="str">
        <f t="shared" si="288"/>
        <v/>
      </c>
      <c r="K948" s="1" t="str">
        <f t="shared" si="289"/>
        <v/>
      </c>
      <c r="L948" s="1" t="str">
        <f ca="1">IF(COUNTBLANK($D948),"",IF(COUNTBLANK($AG948),OFFSET(ChannelSetup!$E$4,0,$D948-1),$AG948))</f>
        <v/>
      </c>
      <c r="M948" s="1" t="str">
        <f t="shared" si="290"/>
        <v/>
      </c>
      <c r="O948" s="32">
        <f t="shared" si="310"/>
        <v>6</v>
      </c>
      <c r="P948" s="32">
        <f t="shared" si="310"/>
        <v>4</v>
      </c>
      <c r="Q948" s="32">
        <f t="shared" si="310"/>
        <v>2</v>
      </c>
      <c r="R948" s="32">
        <f t="shared" si="310"/>
        <v>2</v>
      </c>
      <c r="S948" s="32">
        <f t="shared" si="310"/>
        <v>2</v>
      </c>
      <c r="T948" s="32">
        <f t="shared" si="310"/>
        <v>2</v>
      </c>
      <c r="U948" s="32">
        <f t="shared" si="310"/>
        <v>2</v>
      </c>
      <c r="V948" s="32">
        <f t="shared" si="310"/>
        <v>4</v>
      </c>
      <c r="W948" s="32">
        <f t="shared" si="310"/>
        <v>2</v>
      </c>
      <c r="X948" s="32">
        <f t="shared" si="310"/>
        <v>2</v>
      </c>
      <c r="Y948" s="32">
        <f t="shared" si="310"/>
        <v>2</v>
      </c>
      <c r="Z948" s="32">
        <f t="shared" si="310"/>
        <v>2</v>
      </c>
      <c r="AB948" s="66"/>
      <c r="AC948" s="51"/>
      <c r="AD948" s="51"/>
      <c r="AE948" s="63"/>
      <c r="AF948" s="64"/>
      <c r="AG948" s="63"/>
      <c r="AH948" s="64"/>
      <c r="AI948" s="63"/>
      <c r="AJ948" s="64"/>
      <c r="AK948" s="62"/>
      <c r="AL948" s="62"/>
      <c r="AM948" s="51"/>
      <c r="AP948" s="39" t="str">
        <f t="shared" si="294"/>
        <v/>
      </c>
      <c r="AQ948" s="49" t="str">
        <f t="shared" si="301"/>
        <v/>
      </c>
      <c r="AR948" s="41">
        <f t="shared" ca="1" si="309"/>
        <v>256</v>
      </c>
      <c r="AS948" s="40">
        <f t="shared" ca="1" si="303"/>
        <v>1</v>
      </c>
      <c r="AT948" s="41">
        <f t="shared" ca="1" si="295"/>
        <v>0</v>
      </c>
      <c r="AU948" s="41">
        <f t="shared" ca="1" si="296"/>
        <v>0</v>
      </c>
      <c r="AV948" s="42">
        <f t="shared" ca="1" si="297"/>
        <v>1</v>
      </c>
      <c r="AW948" s="47" t="str">
        <f t="shared" si="298"/>
        <v/>
      </c>
      <c r="AX948" s="47" t="e">
        <f t="shared" si="299"/>
        <v>#VALUE!</v>
      </c>
      <c r="AY948" s="47">
        <f t="shared" si="311"/>
        <v>0</v>
      </c>
      <c r="AZ948" s="47">
        <f t="shared" si="312"/>
        <v>0</v>
      </c>
      <c r="BA948" s="47" t="e">
        <f t="shared" si="313"/>
        <v>#VALUE!</v>
      </c>
      <c r="BB948" s="47" t="e">
        <f t="shared" si="314"/>
        <v>#VALUE!</v>
      </c>
      <c r="BC948" s="47" t="e">
        <f t="shared" si="315"/>
        <v>#VALUE!</v>
      </c>
      <c r="BD948" s="47" t="e">
        <f>MATCH($AW948,NoteCommaRef!$B$4:$B$10,0)</f>
        <v>#N/A</v>
      </c>
      <c r="BE948" s="47">
        <f>MATCH($BG948,NoteCommaRef!$H$4:$H$1000,0)</f>
        <v>10</v>
      </c>
      <c r="BF948" s="47">
        <f>MATCH($BH948,NoteCommaRef!$H$4:$H$1000,0)</f>
        <v>10</v>
      </c>
      <c r="BG948" s="47">
        <f t="shared" si="304"/>
        <v>1</v>
      </c>
      <c r="BH948" s="47">
        <f t="shared" si="305"/>
        <v>1</v>
      </c>
      <c r="BI948" s="48">
        <f ca="1">IF(ISNA($BD948),1,OFFSET(NoteCommaRef!$E$3,$BD948,0))</f>
        <v>1</v>
      </c>
      <c r="BJ948" s="48">
        <f t="shared" si="306"/>
        <v>1</v>
      </c>
      <c r="BK948" s="48">
        <f t="shared" si="307"/>
        <v>1</v>
      </c>
      <c r="BL948" s="48">
        <f t="shared" si="308"/>
        <v>1</v>
      </c>
      <c r="BM948" s="48">
        <f ca="1">IF(ISNA($BE948),1,OFFSET(NoteCommaRef!$K$3,$BE948,0))</f>
        <v>1</v>
      </c>
      <c r="BN948" s="48">
        <f ca="1">IF(ISNA($BF948),1,OFFSET(NoteCommaRef!$K$3,$BF948,0))</f>
        <v>1</v>
      </c>
    </row>
    <row r="949" spans="3:66" x14ac:dyDescent="0.2">
      <c r="C949" s="1" t="str">
        <f t="shared" si="291"/>
        <v/>
      </c>
      <c r="D949" s="1" t="str">
        <f t="shared" si="292"/>
        <v/>
      </c>
      <c r="E949" s="1" t="str">
        <f t="shared" ref="E949:E1012" si="316">IF(COUNTBLANK($AD949),"",$AD949)</f>
        <v/>
      </c>
      <c r="F949" s="32" t="str">
        <f t="shared" ref="F949:F1012" si="317">IF(OR(COUNTBLANK($AE949),$AE949="x"),"",$AR949)</f>
        <v/>
      </c>
      <c r="G949" s="1" t="str">
        <f t="shared" ref="G949:G1012" si="318">IF(COUNTBLANK($AF949),"",$AF949)</f>
        <v/>
      </c>
      <c r="H949" s="1" t="str">
        <f t="shared" ref="H949:H1012" si="319">IF(COUNTBLANK($AI949),"",$AI949)</f>
        <v/>
      </c>
      <c r="I949" s="1" t="str">
        <f t="shared" ref="I949:I1012" si="320">IF(COUNTBLANK($D949),"",IF(COUNTBLANK($AJ949),1,$AJ949))</f>
        <v/>
      </c>
      <c r="J949" s="1" t="str">
        <f t="shared" ref="J949:J1012" si="321">IF(COUNTBLANK($AK949),"",$AK949)</f>
        <v/>
      </c>
      <c r="K949" s="1" t="str">
        <f t="shared" ref="K949:K1012" si="322">IF(COUNTBLANK($AL949),"",$AL949)</f>
        <v/>
      </c>
      <c r="L949" s="1" t="str">
        <f ca="1">IF(COUNTBLANK($D949),"",IF(COUNTBLANK($AG949),OFFSET(ChannelSetup!$E$4,0,$D949-1),$AG949))</f>
        <v/>
      </c>
      <c r="M949" s="1" t="str">
        <f t="shared" ref="M949:M1012" si="323">IF(COUNTBLANK($AH949),"",$AH949)</f>
        <v/>
      </c>
      <c r="O949" s="32">
        <f t="shared" si="310"/>
        <v>6</v>
      </c>
      <c r="P949" s="32">
        <f t="shared" si="310"/>
        <v>4</v>
      </c>
      <c r="Q949" s="32">
        <f t="shared" si="310"/>
        <v>2</v>
      </c>
      <c r="R949" s="32">
        <f t="shared" si="310"/>
        <v>2</v>
      </c>
      <c r="S949" s="32">
        <f t="shared" si="310"/>
        <v>2</v>
      </c>
      <c r="T949" s="32">
        <f t="shared" si="310"/>
        <v>2</v>
      </c>
      <c r="U949" s="32">
        <f t="shared" si="310"/>
        <v>2</v>
      </c>
      <c r="V949" s="32">
        <f t="shared" si="310"/>
        <v>4</v>
      </c>
      <c r="W949" s="32">
        <f t="shared" si="310"/>
        <v>2</v>
      </c>
      <c r="X949" s="32">
        <f t="shared" si="310"/>
        <v>2</v>
      </c>
      <c r="Y949" s="32">
        <f t="shared" si="310"/>
        <v>2</v>
      </c>
      <c r="Z949" s="32">
        <f t="shared" si="310"/>
        <v>2</v>
      </c>
      <c r="AB949" s="66"/>
      <c r="AC949" s="51"/>
      <c r="AD949" s="51"/>
      <c r="AE949" s="63"/>
      <c r="AF949" s="64"/>
      <c r="AG949" s="63"/>
      <c r="AH949" s="64"/>
      <c r="AI949" s="63"/>
      <c r="AJ949" s="64"/>
      <c r="AK949" s="62"/>
      <c r="AL949" s="62"/>
      <c r="AM949" s="51"/>
      <c r="AP949" s="39" t="str">
        <f t="shared" si="294"/>
        <v/>
      </c>
      <c r="AQ949" s="49" t="str">
        <f t="shared" si="301"/>
        <v/>
      </c>
      <c r="AR949" s="41">
        <f t="shared" ca="1" si="309"/>
        <v>256</v>
      </c>
      <c r="AS949" s="40">
        <f t="shared" ca="1" si="303"/>
        <v>1</v>
      </c>
      <c r="AT949" s="41">
        <f t="shared" ca="1" si="295"/>
        <v>0</v>
      </c>
      <c r="AU949" s="41">
        <f t="shared" ca="1" si="296"/>
        <v>0</v>
      </c>
      <c r="AV949" s="42">
        <f t="shared" ca="1" si="297"/>
        <v>1</v>
      </c>
      <c r="AW949" s="47" t="str">
        <f t="shared" si="298"/>
        <v/>
      </c>
      <c r="AX949" s="47" t="e">
        <f t="shared" si="299"/>
        <v>#VALUE!</v>
      </c>
      <c r="AY949" s="47">
        <f t="shared" si="311"/>
        <v>0</v>
      </c>
      <c r="AZ949" s="47">
        <f t="shared" si="312"/>
        <v>0</v>
      </c>
      <c r="BA949" s="47" t="e">
        <f t="shared" si="313"/>
        <v>#VALUE!</v>
      </c>
      <c r="BB949" s="47" t="e">
        <f t="shared" si="314"/>
        <v>#VALUE!</v>
      </c>
      <c r="BC949" s="47" t="e">
        <f t="shared" si="315"/>
        <v>#VALUE!</v>
      </c>
      <c r="BD949" s="47" t="e">
        <f>MATCH($AW949,NoteCommaRef!$B$4:$B$10,0)</f>
        <v>#N/A</v>
      </c>
      <c r="BE949" s="47">
        <f>MATCH($BG949,NoteCommaRef!$H$4:$H$1000,0)</f>
        <v>10</v>
      </c>
      <c r="BF949" s="47">
        <f>MATCH($BH949,NoteCommaRef!$H$4:$H$1000,0)</f>
        <v>10</v>
      </c>
      <c r="BG949" s="47">
        <f t="shared" si="304"/>
        <v>1</v>
      </c>
      <c r="BH949" s="47">
        <f t="shared" si="305"/>
        <v>1</v>
      </c>
      <c r="BI949" s="48">
        <f ca="1">IF(ISNA($BD949),1,OFFSET(NoteCommaRef!$E$3,$BD949,0))</f>
        <v>1</v>
      </c>
      <c r="BJ949" s="48">
        <f t="shared" si="306"/>
        <v>1</v>
      </c>
      <c r="BK949" s="48">
        <f t="shared" si="307"/>
        <v>1</v>
      </c>
      <c r="BL949" s="48">
        <f t="shared" si="308"/>
        <v>1</v>
      </c>
      <c r="BM949" s="48">
        <f ca="1">IF(ISNA($BE949),1,OFFSET(NoteCommaRef!$K$3,$BE949,0))</f>
        <v>1</v>
      </c>
      <c r="BN949" s="48">
        <f ca="1">IF(ISNA($BF949),1,OFFSET(NoteCommaRef!$K$3,$BF949,0))</f>
        <v>1</v>
      </c>
    </row>
    <row r="950" spans="3:66" x14ac:dyDescent="0.2">
      <c r="C950" s="1" t="str">
        <f t="shared" si="291"/>
        <v/>
      </c>
      <c r="D950" s="1" t="str">
        <f t="shared" si="292"/>
        <v/>
      </c>
      <c r="E950" s="1" t="str">
        <f t="shared" si="316"/>
        <v/>
      </c>
      <c r="F950" s="32" t="str">
        <f t="shared" si="317"/>
        <v/>
      </c>
      <c r="G950" s="1" t="str">
        <f t="shared" si="318"/>
        <v/>
      </c>
      <c r="H950" s="1" t="str">
        <f t="shared" si="319"/>
        <v/>
      </c>
      <c r="I950" s="1" t="str">
        <f t="shared" si="320"/>
        <v/>
      </c>
      <c r="J950" s="1" t="str">
        <f t="shared" si="321"/>
        <v/>
      </c>
      <c r="K950" s="1" t="str">
        <f t="shared" si="322"/>
        <v/>
      </c>
      <c r="L950" s="1" t="str">
        <f ca="1">IF(COUNTBLANK($D950),"",IF(COUNTBLANK($AG950),OFFSET(ChannelSetup!$E$4,0,$D950-1),$AG950))</f>
        <v/>
      </c>
      <c r="M950" s="1" t="str">
        <f t="shared" si="323"/>
        <v/>
      </c>
      <c r="O950" s="32">
        <f t="shared" si="310"/>
        <v>6</v>
      </c>
      <c r="P950" s="32">
        <f t="shared" si="310"/>
        <v>4</v>
      </c>
      <c r="Q950" s="32">
        <f t="shared" si="310"/>
        <v>2</v>
      </c>
      <c r="R950" s="32">
        <f t="shared" si="310"/>
        <v>2</v>
      </c>
      <c r="S950" s="32">
        <f t="shared" si="310"/>
        <v>2</v>
      </c>
      <c r="T950" s="32">
        <f t="shared" si="310"/>
        <v>2</v>
      </c>
      <c r="U950" s="32">
        <f t="shared" si="310"/>
        <v>2</v>
      </c>
      <c r="V950" s="32">
        <f t="shared" si="310"/>
        <v>4</v>
      </c>
      <c r="W950" s="32">
        <f t="shared" si="310"/>
        <v>2</v>
      </c>
      <c r="X950" s="32">
        <f t="shared" si="310"/>
        <v>2</v>
      </c>
      <c r="Y950" s="32">
        <f t="shared" si="310"/>
        <v>2</v>
      </c>
      <c r="Z950" s="32">
        <f t="shared" si="310"/>
        <v>2</v>
      </c>
      <c r="AB950" s="66"/>
      <c r="AC950" s="51"/>
      <c r="AD950" s="51"/>
      <c r="AE950" s="63"/>
      <c r="AF950" s="64"/>
      <c r="AG950" s="63"/>
      <c r="AH950" s="64"/>
      <c r="AI950" s="63"/>
      <c r="AJ950" s="64"/>
      <c r="AK950" s="62"/>
      <c r="AL950" s="62"/>
      <c r="AM950" s="51"/>
      <c r="AP950" s="39" t="str">
        <f t="shared" si="294"/>
        <v/>
      </c>
      <c r="AQ950" s="49" t="str">
        <f t="shared" si="301"/>
        <v/>
      </c>
      <c r="AR950" s="41">
        <f t="shared" ca="1" si="309"/>
        <v>256</v>
      </c>
      <c r="AS950" s="40">
        <f t="shared" ca="1" si="303"/>
        <v>1</v>
      </c>
      <c r="AT950" s="41">
        <f t="shared" ca="1" si="295"/>
        <v>0</v>
      </c>
      <c r="AU950" s="41">
        <f t="shared" ca="1" si="296"/>
        <v>0</v>
      </c>
      <c r="AV950" s="42">
        <f t="shared" ca="1" si="297"/>
        <v>1</v>
      </c>
      <c r="AW950" s="47" t="str">
        <f t="shared" si="298"/>
        <v/>
      </c>
      <c r="AX950" s="47" t="e">
        <f t="shared" si="299"/>
        <v>#VALUE!</v>
      </c>
      <c r="AY950" s="47">
        <f t="shared" si="311"/>
        <v>0</v>
      </c>
      <c r="AZ950" s="47">
        <f t="shared" si="312"/>
        <v>0</v>
      </c>
      <c r="BA950" s="47" t="e">
        <f t="shared" si="313"/>
        <v>#VALUE!</v>
      </c>
      <c r="BB950" s="47" t="e">
        <f t="shared" si="314"/>
        <v>#VALUE!</v>
      </c>
      <c r="BC950" s="47" t="e">
        <f t="shared" si="315"/>
        <v>#VALUE!</v>
      </c>
      <c r="BD950" s="47" t="e">
        <f>MATCH($AW950,NoteCommaRef!$B$4:$B$10,0)</f>
        <v>#N/A</v>
      </c>
      <c r="BE950" s="47">
        <f>MATCH($BG950,NoteCommaRef!$H$4:$H$1000,0)</f>
        <v>10</v>
      </c>
      <c r="BF950" s="47">
        <f>MATCH($BH950,NoteCommaRef!$H$4:$H$1000,0)</f>
        <v>10</v>
      </c>
      <c r="BG950" s="47">
        <f t="shared" si="304"/>
        <v>1</v>
      </c>
      <c r="BH950" s="47">
        <f t="shared" si="305"/>
        <v>1</v>
      </c>
      <c r="BI950" s="48">
        <f ca="1">IF(ISNA($BD950),1,OFFSET(NoteCommaRef!$E$3,$BD950,0))</f>
        <v>1</v>
      </c>
      <c r="BJ950" s="48">
        <f t="shared" si="306"/>
        <v>1</v>
      </c>
      <c r="BK950" s="48">
        <f t="shared" si="307"/>
        <v>1</v>
      </c>
      <c r="BL950" s="48">
        <f t="shared" si="308"/>
        <v>1</v>
      </c>
      <c r="BM950" s="48">
        <f ca="1">IF(ISNA($BE950),1,OFFSET(NoteCommaRef!$K$3,$BE950,0))</f>
        <v>1</v>
      </c>
      <c r="BN950" s="48">
        <f ca="1">IF(ISNA($BF950),1,OFFSET(NoteCommaRef!$K$3,$BF950,0))</f>
        <v>1</v>
      </c>
    </row>
    <row r="951" spans="3:66" x14ac:dyDescent="0.2">
      <c r="C951" s="1" t="str">
        <f t="shared" si="291"/>
        <v/>
      </c>
      <c r="D951" s="1" t="str">
        <f t="shared" si="292"/>
        <v/>
      </c>
      <c r="E951" s="1" t="str">
        <f t="shared" si="316"/>
        <v/>
      </c>
      <c r="F951" s="32" t="str">
        <f t="shared" si="317"/>
        <v/>
      </c>
      <c r="G951" s="1" t="str">
        <f t="shared" si="318"/>
        <v/>
      </c>
      <c r="H951" s="1" t="str">
        <f t="shared" si="319"/>
        <v/>
      </c>
      <c r="I951" s="1" t="str">
        <f t="shared" si="320"/>
        <v/>
      </c>
      <c r="J951" s="1" t="str">
        <f t="shared" si="321"/>
        <v/>
      </c>
      <c r="K951" s="1" t="str">
        <f t="shared" si="322"/>
        <v/>
      </c>
      <c r="L951" s="1" t="str">
        <f ca="1">IF(COUNTBLANK($D951),"",IF(COUNTBLANK($AG951),OFFSET(ChannelSetup!$E$4,0,$D951-1),$AG951))</f>
        <v/>
      </c>
      <c r="M951" s="1" t="str">
        <f t="shared" si="323"/>
        <v/>
      </c>
      <c r="O951" s="32">
        <f t="shared" si="310"/>
        <v>6</v>
      </c>
      <c r="P951" s="32">
        <f t="shared" si="310"/>
        <v>4</v>
      </c>
      <c r="Q951" s="32">
        <f t="shared" si="310"/>
        <v>2</v>
      </c>
      <c r="R951" s="32">
        <f t="shared" si="310"/>
        <v>2</v>
      </c>
      <c r="S951" s="32">
        <f t="shared" si="310"/>
        <v>2</v>
      </c>
      <c r="T951" s="32">
        <f t="shared" si="310"/>
        <v>2</v>
      </c>
      <c r="U951" s="32">
        <f t="shared" si="310"/>
        <v>2</v>
      </c>
      <c r="V951" s="32">
        <f t="shared" si="310"/>
        <v>4</v>
      </c>
      <c r="W951" s="32">
        <f t="shared" si="310"/>
        <v>2</v>
      </c>
      <c r="X951" s="32">
        <f t="shared" si="310"/>
        <v>2</v>
      </c>
      <c r="Y951" s="32">
        <f t="shared" si="310"/>
        <v>2</v>
      </c>
      <c r="Z951" s="32">
        <f t="shared" si="310"/>
        <v>2</v>
      </c>
      <c r="AB951" s="66"/>
      <c r="AC951" s="51"/>
      <c r="AD951" s="51"/>
      <c r="AE951" s="63"/>
      <c r="AF951" s="64"/>
      <c r="AG951" s="63"/>
      <c r="AH951" s="64"/>
      <c r="AI951" s="63"/>
      <c r="AJ951" s="64"/>
      <c r="AK951" s="62"/>
      <c r="AL951" s="62"/>
      <c r="AM951" s="51"/>
      <c r="AP951" s="39" t="str">
        <f t="shared" si="294"/>
        <v/>
      </c>
      <c r="AQ951" s="49" t="str">
        <f t="shared" si="301"/>
        <v/>
      </c>
      <c r="AR951" s="41">
        <f t="shared" ca="1" si="309"/>
        <v>256</v>
      </c>
      <c r="AS951" s="40">
        <f t="shared" ca="1" si="303"/>
        <v>1</v>
      </c>
      <c r="AT951" s="41">
        <f t="shared" ca="1" si="295"/>
        <v>0</v>
      </c>
      <c r="AU951" s="41">
        <f t="shared" ca="1" si="296"/>
        <v>0</v>
      </c>
      <c r="AV951" s="42">
        <f t="shared" ca="1" si="297"/>
        <v>1</v>
      </c>
      <c r="AW951" s="47" t="str">
        <f t="shared" si="298"/>
        <v/>
      </c>
      <c r="AX951" s="47" t="e">
        <f t="shared" si="299"/>
        <v>#VALUE!</v>
      </c>
      <c r="AY951" s="47">
        <f t="shared" si="311"/>
        <v>0</v>
      </c>
      <c r="AZ951" s="47">
        <f t="shared" si="312"/>
        <v>0</v>
      </c>
      <c r="BA951" s="47" t="e">
        <f t="shared" si="313"/>
        <v>#VALUE!</v>
      </c>
      <c r="BB951" s="47" t="e">
        <f t="shared" si="314"/>
        <v>#VALUE!</v>
      </c>
      <c r="BC951" s="47" t="e">
        <f t="shared" si="315"/>
        <v>#VALUE!</v>
      </c>
      <c r="BD951" s="47" t="e">
        <f>MATCH($AW951,NoteCommaRef!$B$4:$B$10,0)</f>
        <v>#N/A</v>
      </c>
      <c r="BE951" s="47">
        <f>MATCH($BG951,NoteCommaRef!$H$4:$H$1000,0)</f>
        <v>10</v>
      </c>
      <c r="BF951" s="47">
        <f>MATCH($BH951,NoteCommaRef!$H$4:$H$1000,0)</f>
        <v>10</v>
      </c>
      <c r="BG951" s="47">
        <f t="shared" si="304"/>
        <v>1</v>
      </c>
      <c r="BH951" s="47">
        <f t="shared" si="305"/>
        <v>1</v>
      </c>
      <c r="BI951" s="48">
        <f ca="1">IF(ISNA($BD951),1,OFFSET(NoteCommaRef!$E$3,$BD951,0))</f>
        <v>1</v>
      </c>
      <c r="BJ951" s="48">
        <f t="shared" si="306"/>
        <v>1</v>
      </c>
      <c r="BK951" s="48">
        <f t="shared" si="307"/>
        <v>1</v>
      </c>
      <c r="BL951" s="48">
        <f t="shared" si="308"/>
        <v>1</v>
      </c>
      <c r="BM951" s="48">
        <f ca="1">IF(ISNA($BE951),1,OFFSET(NoteCommaRef!$K$3,$BE951,0))</f>
        <v>1</v>
      </c>
      <c r="BN951" s="48">
        <f ca="1">IF(ISNA($BF951),1,OFFSET(NoteCommaRef!$K$3,$BF951,0))</f>
        <v>1</v>
      </c>
    </row>
    <row r="952" spans="3:66" x14ac:dyDescent="0.2">
      <c r="C952" s="1" t="str">
        <f t="shared" si="291"/>
        <v/>
      </c>
      <c r="D952" s="1" t="str">
        <f t="shared" si="292"/>
        <v/>
      </c>
      <c r="E952" s="1" t="str">
        <f t="shared" si="316"/>
        <v/>
      </c>
      <c r="F952" s="32" t="str">
        <f t="shared" si="317"/>
        <v/>
      </c>
      <c r="G952" s="1" t="str">
        <f t="shared" si="318"/>
        <v/>
      </c>
      <c r="H952" s="1" t="str">
        <f t="shared" si="319"/>
        <v/>
      </c>
      <c r="I952" s="1" t="str">
        <f t="shared" si="320"/>
        <v/>
      </c>
      <c r="J952" s="1" t="str">
        <f t="shared" si="321"/>
        <v/>
      </c>
      <c r="K952" s="1" t="str">
        <f t="shared" si="322"/>
        <v/>
      </c>
      <c r="L952" s="1" t="str">
        <f ca="1">IF(COUNTBLANK($D952),"",IF(COUNTBLANK($AG952),OFFSET(ChannelSetup!$E$4,0,$D952-1),$AG952))</f>
        <v/>
      </c>
      <c r="M952" s="1" t="str">
        <f t="shared" si="323"/>
        <v/>
      </c>
      <c r="O952" s="32">
        <f t="shared" si="310"/>
        <v>6</v>
      </c>
      <c r="P952" s="32">
        <f t="shared" si="310"/>
        <v>4</v>
      </c>
      <c r="Q952" s="32">
        <f t="shared" si="310"/>
        <v>2</v>
      </c>
      <c r="R952" s="32">
        <f t="shared" si="310"/>
        <v>2</v>
      </c>
      <c r="S952" s="32">
        <f t="shared" si="310"/>
        <v>2</v>
      </c>
      <c r="T952" s="32">
        <f t="shared" si="310"/>
        <v>2</v>
      </c>
      <c r="U952" s="32">
        <f t="shared" si="310"/>
        <v>2</v>
      </c>
      <c r="V952" s="32">
        <f t="shared" si="310"/>
        <v>4</v>
      </c>
      <c r="W952" s="32">
        <f t="shared" si="310"/>
        <v>2</v>
      </c>
      <c r="X952" s="32">
        <f t="shared" si="310"/>
        <v>2</v>
      </c>
      <c r="Y952" s="32">
        <f t="shared" si="310"/>
        <v>2</v>
      </c>
      <c r="Z952" s="32">
        <f t="shared" si="310"/>
        <v>2</v>
      </c>
      <c r="AB952" s="66"/>
      <c r="AC952" s="51"/>
      <c r="AD952" s="51"/>
      <c r="AE952" s="63"/>
      <c r="AF952" s="64"/>
      <c r="AG952" s="63"/>
      <c r="AH952" s="64"/>
      <c r="AI952" s="63"/>
      <c r="AJ952" s="64"/>
      <c r="AK952" s="62"/>
      <c r="AL952" s="62"/>
      <c r="AM952" s="51"/>
      <c r="AP952" s="39" t="str">
        <f t="shared" si="294"/>
        <v/>
      </c>
      <c r="AQ952" s="49" t="str">
        <f t="shared" si="301"/>
        <v/>
      </c>
      <c r="AR952" s="41">
        <f t="shared" ca="1" si="309"/>
        <v>256</v>
      </c>
      <c r="AS952" s="40">
        <f t="shared" ca="1" si="303"/>
        <v>1</v>
      </c>
      <c r="AT952" s="41">
        <f t="shared" ca="1" si="295"/>
        <v>0</v>
      </c>
      <c r="AU952" s="41">
        <f t="shared" ca="1" si="296"/>
        <v>0</v>
      </c>
      <c r="AV952" s="42">
        <f t="shared" ca="1" si="297"/>
        <v>1</v>
      </c>
      <c r="AW952" s="47" t="str">
        <f t="shared" si="298"/>
        <v/>
      </c>
      <c r="AX952" s="47" t="e">
        <f t="shared" si="299"/>
        <v>#VALUE!</v>
      </c>
      <c r="AY952" s="47">
        <f t="shared" si="311"/>
        <v>0</v>
      </c>
      <c r="AZ952" s="47">
        <f t="shared" si="312"/>
        <v>0</v>
      </c>
      <c r="BA952" s="47" t="e">
        <f t="shared" si="313"/>
        <v>#VALUE!</v>
      </c>
      <c r="BB952" s="47" t="e">
        <f t="shared" si="314"/>
        <v>#VALUE!</v>
      </c>
      <c r="BC952" s="47" t="e">
        <f t="shared" si="315"/>
        <v>#VALUE!</v>
      </c>
      <c r="BD952" s="47" t="e">
        <f>MATCH($AW952,NoteCommaRef!$B$4:$B$10,0)</f>
        <v>#N/A</v>
      </c>
      <c r="BE952" s="47">
        <f>MATCH($BG952,NoteCommaRef!$H$4:$H$1000,0)</f>
        <v>10</v>
      </c>
      <c r="BF952" s="47">
        <f>MATCH($BH952,NoteCommaRef!$H$4:$H$1000,0)</f>
        <v>10</v>
      </c>
      <c r="BG952" s="47">
        <f t="shared" si="304"/>
        <v>1</v>
      </c>
      <c r="BH952" s="47">
        <f t="shared" si="305"/>
        <v>1</v>
      </c>
      <c r="BI952" s="48">
        <f ca="1">IF(ISNA($BD952),1,OFFSET(NoteCommaRef!$E$3,$BD952,0))</f>
        <v>1</v>
      </c>
      <c r="BJ952" s="48">
        <f t="shared" si="306"/>
        <v>1</v>
      </c>
      <c r="BK952" s="48">
        <f t="shared" si="307"/>
        <v>1</v>
      </c>
      <c r="BL952" s="48">
        <f t="shared" si="308"/>
        <v>1</v>
      </c>
      <c r="BM952" s="48">
        <f ca="1">IF(ISNA($BE952),1,OFFSET(NoteCommaRef!$K$3,$BE952,0))</f>
        <v>1</v>
      </c>
      <c r="BN952" s="48">
        <f ca="1">IF(ISNA($BF952),1,OFFSET(NoteCommaRef!$K$3,$BF952,0))</f>
        <v>1</v>
      </c>
    </row>
    <row r="953" spans="3:66" x14ac:dyDescent="0.2">
      <c r="C953" s="1" t="str">
        <f t="shared" si="291"/>
        <v/>
      </c>
      <c r="D953" s="1" t="str">
        <f t="shared" si="292"/>
        <v/>
      </c>
      <c r="E953" s="1" t="str">
        <f t="shared" si="316"/>
        <v/>
      </c>
      <c r="F953" s="32" t="str">
        <f t="shared" si="317"/>
        <v/>
      </c>
      <c r="G953" s="1" t="str">
        <f t="shared" si="318"/>
        <v/>
      </c>
      <c r="H953" s="1" t="str">
        <f t="shared" si="319"/>
        <v/>
      </c>
      <c r="I953" s="1" t="str">
        <f t="shared" si="320"/>
        <v/>
      </c>
      <c r="J953" s="1" t="str">
        <f t="shared" si="321"/>
        <v/>
      </c>
      <c r="K953" s="1" t="str">
        <f t="shared" si="322"/>
        <v/>
      </c>
      <c r="L953" s="1" t="str">
        <f ca="1">IF(COUNTBLANK($D953),"",IF(COUNTBLANK($AG953),OFFSET(ChannelSetup!$E$4,0,$D953-1),$AG953))</f>
        <v/>
      </c>
      <c r="M953" s="1" t="str">
        <f t="shared" si="323"/>
        <v/>
      </c>
      <c r="O953" s="32">
        <f t="shared" si="310"/>
        <v>6</v>
      </c>
      <c r="P953" s="32">
        <f t="shared" si="310"/>
        <v>4</v>
      </c>
      <c r="Q953" s="32">
        <f t="shared" si="310"/>
        <v>2</v>
      </c>
      <c r="R953" s="32">
        <f t="shared" si="310"/>
        <v>2</v>
      </c>
      <c r="S953" s="32">
        <f t="shared" si="310"/>
        <v>2</v>
      </c>
      <c r="T953" s="32">
        <f t="shared" si="310"/>
        <v>2</v>
      </c>
      <c r="U953" s="32">
        <f t="shared" si="310"/>
        <v>2</v>
      </c>
      <c r="V953" s="32">
        <f t="shared" si="310"/>
        <v>4</v>
      </c>
      <c r="W953" s="32">
        <f t="shared" si="310"/>
        <v>2</v>
      </c>
      <c r="X953" s="32">
        <f t="shared" si="310"/>
        <v>2</v>
      </c>
      <c r="Y953" s="32">
        <f t="shared" si="310"/>
        <v>2</v>
      </c>
      <c r="Z953" s="32">
        <f t="shared" si="310"/>
        <v>2</v>
      </c>
      <c r="AB953" s="66"/>
      <c r="AC953" s="51"/>
      <c r="AD953" s="51"/>
      <c r="AE953" s="63"/>
      <c r="AF953" s="64"/>
      <c r="AG953" s="63"/>
      <c r="AH953" s="64"/>
      <c r="AI953" s="63"/>
      <c r="AJ953" s="64"/>
      <c r="AK953" s="62"/>
      <c r="AL953" s="62"/>
      <c r="AM953" s="51"/>
      <c r="AP953" s="39" t="str">
        <f t="shared" si="294"/>
        <v/>
      </c>
      <c r="AQ953" s="49" t="str">
        <f t="shared" si="301"/>
        <v/>
      </c>
      <c r="AR953" s="41">
        <f t="shared" ca="1" si="309"/>
        <v>256</v>
      </c>
      <c r="AS953" s="40">
        <f t="shared" ca="1" si="303"/>
        <v>1</v>
      </c>
      <c r="AT953" s="41">
        <f t="shared" ca="1" si="295"/>
        <v>0</v>
      </c>
      <c r="AU953" s="41">
        <f t="shared" ca="1" si="296"/>
        <v>0</v>
      </c>
      <c r="AV953" s="42">
        <f t="shared" ca="1" si="297"/>
        <v>1</v>
      </c>
      <c r="AW953" s="47" t="str">
        <f t="shared" si="298"/>
        <v/>
      </c>
      <c r="AX953" s="47" t="e">
        <f t="shared" si="299"/>
        <v>#VALUE!</v>
      </c>
      <c r="AY953" s="47">
        <f t="shared" si="311"/>
        <v>0</v>
      </c>
      <c r="AZ953" s="47">
        <f t="shared" si="312"/>
        <v>0</v>
      </c>
      <c r="BA953" s="47" t="e">
        <f t="shared" si="313"/>
        <v>#VALUE!</v>
      </c>
      <c r="BB953" s="47" t="e">
        <f t="shared" si="314"/>
        <v>#VALUE!</v>
      </c>
      <c r="BC953" s="47" t="e">
        <f t="shared" si="315"/>
        <v>#VALUE!</v>
      </c>
      <c r="BD953" s="47" t="e">
        <f>MATCH($AW953,NoteCommaRef!$B$4:$B$10,0)</f>
        <v>#N/A</v>
      </c>
      <c r="BE953" s="47">
        <f>MATCH($BG953,NoteCommaRef!$H$4:$H$1000,0)</f>
        <v>10</v>
      </c>
      <c r="BF953" s="47">
        <f>MATCH($BH953,NoteCommaRef!$H$4:$H$1000,0)</f>
        <v>10</v>
      </c>
      <c r="BG953" s="47">
        <f t="shared" si="304"/>
        <v>1</v>
      </c>
      <c r="BH953" s="47">
        <f t="shared" si="305"/>
        <v>1</v>
      </c>
      <c r="BI953" s="48">
        <f ca="1">IF(ISNA($BD953),1,OFFSET(NoteCommaRef!$E$3,$BD953,0))</f>
        <v>1</v>
      </c>
      <c r="BJ953" s="48">
        <f t="shared" si="306"/>
        <v>1</v>
      </c>
      <c r="BK953" s="48">
        <f t="shared" si="307"/>
        <v>1</v>
      </c>
      <c r="BL953" s="48">
        <f t="shared" si="308"/>
        <v>1</v>
      </c>
      <c r="BM953" s="48">
        <f ca="1">IF(ISNA($BE953),1,OFFSET(NoteCommaRef!$K$3,$BE953,0))</f>
        <v>1</v>
      </c>
      <c r="BN953" s="48">
        <f ca="1">IF(ISNA($BF953),1,OFFSET(NoteCommaRef!$K$3,$BF953,0))</f>
        <v>1</v>
      </c>
    </row>
    <row r="954" spans="3:66" x14ac:dyDescent="0.2">
      <c r="C954" s="1" t="str">
        <f t="shared" si="291"/>
        <v/>
      </c>
      <c r="D954" s="1" t="str">
        <f t="shared" si="292"/>
        <v/>
      </c>
      <c r="E954" s="1" t="str">
        <f t="shared" si="316"/>
        <v/>
      </c>
      <c r="F954" s="32" t="str">
        <f t="shared" si="317"/>
        <v/>
      </c>
      <c r="G954" s="1" t="str">
        <f t="shared" si="318"/>
        <v/>
      </c>
      <c r="H954" s="1" t="str">
        <f t="shared" si="319"/>
        <v/>
      </c>
      <c r="I954" s="1" t="str">
        <f t="shared" si="320"/>
        <v/>
      </c>
      <c r="J954" s="1" t="str">
        <f t="shared" si="321"/>
        <v/>
      </c>
      <c r="K954" s="1" t="str">
        <f t="shared" si="322"/>
        <v/>
      </c>
      <c r="L954" s="1" t="str">
        <f ca="1">IF(COUNTBLANK($D954),"",IF(COUNTBLANK($AG954),OFFSET(ChannelSetup!$E$4,0,$D954-1),$AG954))</f>
        <v/>
      </c>
      <c r="M954" s="1" t="str">
        <f t="shared" si="323"/>
        <v/>
      </c>
      <c r="O954" s="32">
        <f t="shared" si="310"/>
        <v>6</v>
      </c>
      <c r="P954" s="32">
        <f t="shared" si="310"/>
        <v>4</v>
      </c>
      <c r="Q954" s="32">
        <f t="shared" si="310"/>
        <v>2</v>
      </c>
      <c r="R954" s="32">
        <f t="shared" si="310"/>
        <v>2</v>
      </c>
      <c r="S954" s="32">
        <f t="shared" si="310"/>
        <v>2</v>
      </c>
      <c r="T954" s="32">
        <f t="shared" si="310"/>
        <v>2</v>
      </c>
      <c r="U954" s="32">
        <f t="shared" si="310"/>
        <v>2</v>
      </c>
      <c r="V954" s="32">
        <f t="shared" si="310"/>
        <v>4</v>
      </c>
      <c r="W954" s="32">
        <f t="shared" si="310"/>
        <v>2</v>
      </c>
      <c r="X954" s="32">
        <f t="shared" si="310"/>
        <v>2</v>
      </c>
      <c r="Y954" s="32">
        <f t="shared" si="310"/>
        <v>2</v>
      </c>
      <c r="Z954" s="32">
        <f t="shared" si="310"/>
        <v>2</v>
      </c>
      <c r="AB954" s="66"/>
      <c r="AC954" s="51"/>
      <c r="AD954" s="51"/>
      <c r="AE954" s="63"/>
      <c r="AF954" s="64"/>
      <c r="AG954" s="63"/>
      <c r="AH954" s="64"/>
      <c r="AI954" s="63"/>
      <c r="AJ954" s="64"/>
      <c r="AK954" s="62"/>
      <c r="AL954" s="62"/>
      <c r="AM954" s="51"/>
      <c r="AP954" s="39" t="str">
        <f t="shared" si="294"/>
        <v/>
      </c>
      <c r="AQ954" s="49" t="str">
        <f t="shared" si="301"/>
        <v/>
      </c>
      <c r="AR954" s="41">
        <f t="shared" ca="1" si="309"/>
        <v>256</v>
      </c>
      <c r="AS954" s="40">
        <f t="shared" ca="1" si="303"/>
        <v>1</v>
      </c>
      <c r="AT954" s="41">
        <f t="shared" ca="1" si="295"/>
        <v>0</v>
      </c>
      <c r="AU954" s="41">
        <f t="shared" ca="1" si="296"/>
        <v>0</v>
      </c>
      <c r="AV954" s="42">
        <f t="shared" ca="1" si="297"/>
        <v>1</v>
      </c>
      <c r="AW954" s="47" t="str">
        <f t="shared" si="298"/>
        <v/>
      </c>
      <c r="AX954" s="47" t="e">
        <f t="shared" si="299"/>
        <v>#VALUE!</v>
      </c>
      <c r="AY954" s="47">
        <f t="shared" si="311"/>
        <v>0</v>
      </c>
      <c r="AZ954" s="47">
        <f t="shared" si="312"/>
        <v>0</v>
      </c>
      <c r="BA954" s="47" t="e">
        <f t="shared" si="313"/>
        <v>#VALUE!</v>
      </c>
      <c r="BB954" s="47" t="e">
        <f t="shared" si="314"/>
        <v>#VALUE!</v>
      </c>
      <c r="BC954" s="47" t="e">
        <f t="shared" si="315"/>
        <v>#VALUE!</v>
      </c>
      <c r="BD954" s="47" t="e">
        <f>MATCH($AW954,NoteCommaRef!$B$4:$B$10,0)</f>
        <v>#N/A</v>
      </c>
      <c r="BE954" s="47">
        <f>MATCH($BG954,NoteCommaRef!$H$4:$H$1000,0)</f>
        <v>10</v>
      </c>
      <c r="BF954" s="47">
        <f>MATCH($BH954,NoteCommaRef!$H$4:$H$1000,0)</f>
        <v>10</v>
      </c>
      <c r="BG954" s="47">
        <f t="shared" si="304"/>
        <v>1</v>
      </c>
      <c r="BH954" s="47">
        <f t="shared" si="305"/>
        <v>1</v>
      </c>
      <c r="BI954" s="48">
        <f ca="1">IF(ISNA($BD954),1,OFFSET(NoteCommaRef!$E$3,$BD954,0))</f>
        <v>1</v>
      </c>
      <c r="BJ954" s="48">
        <f t="shared" si="306"/>
        <v>1</v>
      </c>
      <c r="BK954" s="48">
        <f t="shared" si="307"/>
        <v>1</v>
      </c>
      <c r="BL954" s="48">
        <f t="shared" si="308"/>
        <v>1</v>
      </c>
      <c r="BM954" s="48">
        <f ca="1">IF(ISNA($BE954),1,OFFSET(NoteCommaRef!$K$3,$BE954,0))</f>
        <v>1</v>
      </c>
      <c r="BN954" s="48">
        <f ca="1">IF(ISNA($BF954),1,OFFSET(NoteCommaRef!$K$3,$BF954,0))</f>
        <v>1</v>
      </c>
    </row>
    <row r="955" spans="3:66" x14ac:dyDescent="0.2">
      <c r="C955" s="1" t="str">
        <f t="shared" si="291"/>
        <v/>
      </c>
      <c r="D955" s="1" t="str">
        <f t="shared" si="292"/>
        <v/>
      </c>
      <c r="E955" s="1" t="str">
        <f t="shared" si="316"/>
        <v/>
      </c>
      <c r="F955" s="32" t="str">
        <f t="shared" si="317"/>
        <v/>
      </c>
      <c r="G955" s="1" t="str">
        <f t="shared" si="318"/>
        <v/>
      </c>
      <c r="H955" s="1" t="str">
        <f t="shared" si="319"/>
        <v/>
      </c>
      <c r="I955" s="1" t="str">
        <f t="shared" si="320"/>
        <v/>
      </c>
      <c r="J955" s="1" t="str">
        <f t="shared" si="321"/>
        <v/>
      </c>
      <c r="K955" s="1" t="str">
        <f t="shared" si="322"/>
        <v/>
      </c>
      <c r="L955" s="1" t="str">
        <f ca="1">IF(COUNTBLANK($D955),"",IF(COUNTBLANK($AG955),OFFSET(ChannelSetup!$E$4,0,$D955-1),$AG955))</f>
        <v/>
      </c>
      <c r="M955" s="1" t="str">
        <f t="shared" si="323"/>
        <v/>
      </c>
      <c r="O955" s="32">
        <f t="shared" si="310"/>
        <v>6</v>
      </c>
      <c r="P955" s="32">
        <f t="shared" si="310"/>
        <v>4</v>
      </c>
      <c r="Q955" s="32">
        <f t="shared" si="310"/>
        <v>2</v>
      </c>
      <c r="R955" s="32">
        <f t="shared" si="310"/>
        <v>2</v>
      </c>
      <c r="S955" s="32">
        <f t="shared" si="310"/>
        <v>2</v>
      </c>
      <c r="T955" s="32">
        <f t="shared" si="310"/>
        <v>2</v>
      </c>
      <c r="U955" s="32">
        <f t="shared" si="310"/>
        <v>2</v>
      </c>
      <c r="V955" s="32">
        <f t="shared" si="310"/>
        <v>4</v>
      </c>
      <c r="W955" s="32">
        <f t="shared" si="310"/>
        <v>2</v>
      </c>
      <c r="X955" s="32">
        <f t="shared" si="310"/>
        <v>2</v>
      </c>
      <c r="Y955" s="32">
        <f t="shared" si="310"/>
        <v>2</v>
      </c>
      <c r="Z955" s="32">
        <f t="shared" si="310"/>
        <v>2</v>
      </c>
      <c r="AB955" s="66"/>
      <c r="AC955" s="51"/>
      <c r="AD955" s="51"/>
      <c r="AE955" s="63"/>
      <c r="AF955" s="64"/>
      <c r="AG955" s="63"/>
      <c r="AH955" s="64"/>
      <c r="AI955" s="63"/>
      <c r="AJ955" s="64"/>
      <c r="AK955" s="62"/>
      <c r="AL955" s="62"/>
      <c r="AM955" s="51"/>
      <c r="AP955" s="39" t="str">
        <f t="shared" si="294"/>
        <v/>
      </c>
      <c r="AQ955" s="49" t="str">
        <f t="shared" si="301"/>
        <v/>
      </c>
      <c r="AR955" s="41">
        <f t="shared" ca="1" si="309"/>
        <v>256</v>
      </c>
      <c r="AS955" s="40">
        <f t="shared" ca="1" si="303"/>
        <v>1</v>
      </c>
      <c r="AT955" s="41">
        <f t="shared" ca="1" si="295"/>
        <v>0</v>
      </c>
      <c r="AU955" s="41">
        <f t="shared" ca="1" si="296"/>
        <v>0</v>
      </c>
      <c r="AV955" s="42">
        <f t="shared" ca="1" si="297"/>
        <v>1</v>
      </c>
      <c r="AW955" s="47" t="str">
        <f t="shared" si="298"/>
        <v/>
      </c>
      <c r="AX955" s="47" t="e">
        <f t="shared" si="299"/>
        <v>#VALUE!</v>
      </c>
      <c r="AY955" s="47">
        <f t="shared" si="311"/>
        <v>0</v>
      </c>
      <c r="AZ955" s="47">
        <f t="shared" si="312"/>
        <v>0</v>
      </c>
      <c r="BA955" s="47" t="e">
        <f t="shared" si="313"/>
        <v>#VALUE!</v>
      </c>
      <c r="BB955" s="47" t="e">
        <f t="shared" si="314"/>
        <v>#VALUE!</v>
      </c>
      <c r="BC955" s="47" t="e">
        <f t="shared" si="315"/>
        <v>#VALUE!</v>
      </c>
      <c r="BD955" s="47" t="e">
        <f>MATCH($AW955,NoteCommaRef!$B$4:$B$10,0)</f>
        <v>#N/A</v>
      </c>
      <c r="BE955" s="47">
        <f>MATCH($BG955,NoteCommaRef!$H$4:$H$1000,0)</f>
        <v>10</v>
      </c>
      <c r="BF955" s="47">
        <f>MATCH($BH955,NoteCommaRef!$H$4:$H$1000,0)</f>
        <v>10</v>
      </c>
      <c r="BG955" s="47">
        <f t="shared" si="304"/>
        <v>1</v>
      </c>
      <c r="BH955" s="47">
        <f t="shared" si="305"/>
        <v>1</v>
      </c>
      <c r="BI955" s="48">
        <f ca="1">IF(ISNA($BD955),1,OFFSET(NoteCommaRef!$E$3,$BD955,0))</f>
        <v>1</v>
      </c>
      <c r="BJ955" s="48">
        <f t="shared" si="306"/>
        <v>1</v>
      </c>
      <c r="BK955" s="48">
        <f t="shared" si="307"/>
        <v>1</v>
      </c>
      <c r="BL955" s="48">
        <f t="shared" si="308"/>
        <v>1</v>
      </c>
      <c r="BM955" s="48">
        <f ca="1">IF(ISNA($BE955),1,OFFSET(NoteCommaRef!$K$3,$BE955,0))</f>
        <v>1</v>
      </c>
      <c r="BN955" s="48">
        <f ca="1">IF(ISNA($BF955),1,OFFSET(NoteCommaRef!$K$3,$BF955,0))</f>
        <v>1</v>
      </c>
    </row>
    <row r="956" spans="3:66" x14ac:dyDescent="0.2">
      <c r="C956" s="1" t="str">
        <f t="shared" si="291"/>
        <v/>
      </c>
      <c r="D956" s="1" t="str">
        <f t="shared" si="292"/>
        <v/>
      </c>
      <c r="E956" s="1" t="str">
        <f t="shared" si="316"/>
        <v/>
      </c>
      <c r="F956" s="32" t="str">
        <f t="shared" si="317"/>
        <v/>
      </c>
      <c r="G956" s="1" t="str">
        <f t="shared" si="318"/>
        <v/>
      </c>
      <c r="H956" s="1" t="str">
        <f t="shared" si="319"/>
        <v/>
      </c>
      <c r="I956" s="1" t="str">
        <f t="shared" si="320"/>
        <v/>
      </c>
      <c r="J956" s="1" t="str">
        <f t="shared" si="321"/>
        <v/>
      </c>
      <c r="K956" s="1" t="str">
        <f t="shared" si="322"/>
        <v/>
      </c>
      <c r="L956" s="1" t="str">
        <f ca="1">IF(COUNTBLANK($D956),"",IF(COUNTBLANK($AG956),OFFSET(ChannelSetup!$E$4,0,$D956-1),$AG956))</f>
        <v/>
      </c>
      <c r="M956" s="1" t="str">
        <f t="shared" si="323"/>
        <v/>
      </c>
      <c r="O956" s="32">
        <f t="shared" si="310"/>
        <v>6</v>
      </c>
      <c r="P956" s="32">
        <f t="shared" si="310"/>
        <v>4</v>
      </c>
      <c r="Q956" s="32">
        <f t="shared" si="310"/>
        <v>2</v>
      </c>
      <c r="R956" s="32">
        <f t="shared" si="310"/>
        <v>2</v>
      </c>
      <c r="S956" s="32">
        <f t="shared" si="310"/>
        <v>2</v>
      </c>
      <c r="T956" s="32">
        <f t="shared" si="310"/>
        <v>2</v>
      </c>
      <c r="U956" s="32">
        <f t="shared" si="310"/>
        <v>2</v>
      </c>
      <c r="V956" s="32">
        <f t="shared" si="310"/>
        <v>4</v>
      </c>
      <c r="W956" s="32">
        <f t="shared" si="310"/>
        <v>2</v>
      </c>
      <c r="X956" s="32">
        <f t="shared" si="310"/>
        <v>2</v>
      </c>
      <c r="Y956" s="32">
        <f t="shared" si="310"/>
        <v>2</v>
      </c>
      <c r="Z956" s="32">
        <f t="shared" si="310"/>
        <v>2</v>
      </c>
      <c r="AB956" s="66"/>
      <c r="AC956" s="51"/>
      <c r="AD956" s="51"/>
      <c r="AE956" s="63"/>
      <c r="AF956" s="64"/>
      <c r="AG956" s="63"/>
      <c r="AH956" s="64"/>
      <c r="AI956" s="63"/>
      <c r="AJ956" s="64"/>
      <c r="AK956" s="62"/>
      <c r="AL956" s="62"/>
      <c r="AM956" s="51"/>
      <c r="AP956" s="39" t="str">
        <f t="shared" si="294"/>
        <v/>
      </c>
      <c r="AQ956" s="49" t="str">
        <f t="shared" si="301"/>
        <v/>
      </c>
      <c r="AR956" s="41">
        <f t="shared" ca="1" si="309"/>
        <v>256</v>
      </c>
      <c r="AS956" s="40">
        <f t="shared" ca="1" si="303"/>
        <v>1</v>
      </c>
      <c r="AT956" s="41">
        <f t="shared" ca="1" si="295"/>
        <v>0</v>
      </c>
      <c r="AU956" s="41">
        <f t="shared" ca="1" si="296"/>
        <v>0</v>
      </c>
      <c r="AV956" s="42">
        <f t="shared" ca="1" si="297"/>
        <v>1</v>
      </c>
      <c r="AW956" s="47" t="str">
        <f t="shared" si="298"/>
        <v/>
      </c>
      <c r="AX956" s="47" t="e">
        <f t="shared" si="299"/>
        <v>#VALUE!</v>
      </c>
      <c r="AY956" s="47">
        <f t="shared" si="311"/>
        <v>0</v>
      </c>
      <c r="AZ956" s="47">
        <f t="shared" si="312"/>
        <v>0</v>
      </c>
      <c r="BA956" s="47" t="e">
        <f t="shared" si="313"/>
        <v>#VALUE!</v>
      </c>
      <c r="BB956" s="47" t="e">
        <f t="shared" si="314"/>
        <v>#VALUE!</v>
      </c>
      <c r="BC956" s="47" t="e">
        <f t="shared" si="315"/>
        <v>#VALUE!</v>
      </c>
      <c r="BD956" s="47" t="e">
        <f>MATCH($AW956,NoteCommaRef!$B$4:$B$10,0)</f>
        <v>#N/A</v>
      </c>
      <c r="BE956" s="47">
        <f>MATCH($BG956,NoteCommaRef!$H$4:$H$1000,0)</f>
        <v>10</v>
      </c>
      <c r="BF956" s="47">
        <f>MATCH($BH956,NoteCommaRef!$H$4:$H$1000,0)</f>
        <v>10</v>
      </c>
      <c r="BG956" s="47">
        <f t="shared" si="304"/>
        <v>1</v>
      </c>
      <c r="BH956" s="47">
        <f t="shared" si="305"/>
        <v>1</v>
      </c>
      <c r="BI956" s="48">
        <f ca="1">IF(ISNA($BD956),1,OFFSET(NoteCommaRef!$E$3,$BD956,0))</f>
        <v>1</v>
      </c>
      <c r="BJ956" s="48">
        <f t="shared" si="306"/>
        <v>1</v>
      </c>
      <c r="BK956" s="48">
        <f t="shared" si="307"/>
        <v>1</v>
      </c>
      <c r="BL956" s="48">
        <f t="shared" si="308"/>
        <v>1</v>
      </c>
      <c r="BM956" s="48">
        <f ca="1">IF(ISNA($BE956),1,OFFSET(NoteCommaRef!$K$3,$BE956,0))</f>
        <v>1</v>
      </c>
      <c r="BN956" s="48">
        <f ca="1">IF(ISNA($BF956),1,OFFSET(NoteCommaRef!$K$3,$BF956,0))</f>
        <v>1</v>
      </c>
    </row>
    <row r="957" spans="3:66" x14ac:dyDescent="0.2">
      <c r="C957" s="1" t="str">
        <f t="shared" si="291"/>
        <v/>
      </c>
      <c r="D957" s="1" t="str">
        <f t="shared" si="292"/>
        <v/>
      </c>
      <c r="E957" s="1" t="str">
        <f t="shared" si="316"/>
        <v/>
      </c>
      <c r="F957" s="32" t="str">
        <f t="shared" si="317"/>
        <v/>
      </c>
      <c r="G957" s="1" t="str">
        <f t="shared" si="318"/>
        <v/>
      </c>
      <c r="H957" s="1" t="str">
        <f t="shared" si="319"/>
        <v/>
      </c>
      <c r="I957" s="1" t="str">
        <f t="shared" si="320"/>
        <v/>
      </c>
      <c r="J957" s="1" t="str">
        <f t="shared" si="321"/>
        <v/>
      </c>
      <c r="K957" s="1" t="str">
        <f t="shared" si="322"/>
        <v/>
      </c>
      <c r="L957" s="1" t="str">
        <f ca="1">IF(COUNTBLANK($D957),"",IF(COUNTBLANK($AG957),OFFSET(ChannelSetup!$E$4,0,$D957-1),$AG957))</f>
        <v/>
      </c>
      <c r="M957" s="1" t="str">
        <f t="shared" si="323"/>
        <v/>
      </c>
      <c r="O957" s="32">
        <f t="shared" si="310"/>
        <v>6</v>
      </c>
      <c r="P957" s="32">
        <f t="shared" si="310"/>
        <v>4</v>
      </c>
      <c r="Q957" s="32">
        <f t="shared" si="310"/>
        <v>2</v>
      </c>
      <c r="R957" s="32">
        <f t="shared" si="310"/>
        <v>2</v>
      </c>
      <c r="S957" s="32">
        <f t="shared" si="310"/>
        <v>2</v>
      </c>
      <c r="T957" s="32">
        <f t="shared" si="310"/>
        <v>2</v>
      </c>
      <c r="U957" s="32">
        <f t="shared" si="310"/>
        <v>2</v>
      </c>
      <c r="V957" s="32">
        <f t="shared" si="310"/>
        <v>4</v>
      </c>
      <c r="W957" s="32">
        <f t="shared" si="310"/>
        <v>2</v>
      </c>
      <c r="X957" s="32">
        <f t="shared" si="310"/>
        <v>2</v>
      </c>
      <c r="Y957" s="32">
        <f t="shared" si="310"/>
        <v>2</v>
      </c>
      <c r="Z957" s="32">
        <f t="shared" si="310"/>
        <v>2</v>
      </c>
      <c r="AB957" s="66"/>
      <c r="AC957" s="51"/>
      <c r="AD957" s="51"/>
      <c r="AE957" s="63"/>
      <c r="AF957" s="64"/>
      <c r="AG957" s="63"/>
      <c r="AH957" s="64"/>
      <c r="AI957" s="63"/>
      <c r="AJ957" s="64"/>
      <c r="AK957" s="62"/>
      <c r="AL957" s="62"/>
      <c r="AM957" s="51"/>
      <c r="AP957" s="39" t="str">
        <f t="shared" si="294"/>
        <v/>
      </c>
      <c r="AQ957" s="49" t="str">
        <f t="shared" si="301"/>
        <v/>
      </c>
      <c r="AR957" s="41">
        <f t="shared" ca="1" si="309"/>
        <v>256</v>
      </c>
      <c r="AS957" s="40">
        <f t="shared" ca="1" si="303"/>
        <v>1</v>
      </c>
      <c r="AT957" s="41">
        <f t="shared" ca="1" si="295"/>
        <v>0</v>
      </c>
      <c r="AU957" s="41">
        <f t="shared" ca="1" si="296"/>
        <v>0</v>
      </c>
      <c r="AV957" s="42">
        <f t="shared" ca="1" si="297"/>
        <v>1</v>
      </c>
      <c r="AW957" s="47" t="str">
        <f t="shared" si="298"/>
        <v/>
      </c>
      <c r="AX957" s="47" t="e">
        <f t="shared" si="299"/>
        <v>#VALUE!</v>
      </c>
      <c r="AY957" s="47">
        <f t="shared" si="311"/>
        <v>0</v>
      </c>
      <c r="AZ957" s="47">
        <f t="shared" si="312"/>
        <v>0</v>
      </c>
      <c r="BA957" s="47" t="e">
        <f t="shared" si="313"/>
        <v>#VALUE!</v>
      </c>
      <c r="BB957" s="47" t="e">
        <f t="shared" si="314"/>
        <v>#VALUE!</v>
      </c>
      <c r="BC957" s="47" t="e">
        <f t="shared" si="315"/>
        <v>#VALUE!</v>
      </c>
      <c r="BD957" s="47" t="e">
        <f>MATCH($AW957,NoteCommaRef!$B$4:$B$10,0)</f>
        <v>#N/A</v>
      </c>
      <c r="BE957" s="47">
        <f>MATCH($BG957,NoteCommaRef!$H$4:$H$1000,0)</f>
        <v>10</v>
      </c>
      <c r="BF957" s="47">
        <f>MATCH($BH957,NoteCommaRef!$H$4:$H$1000,0)</f>
        <v>10</v>
      </c>
      <c r="BG957" s="47">
        <f t="shared" si="304"/>
        <v>1</v>
      </c>
      <c r="BH957" s="47">
        <f t="shared" si="305"/>
        <v>1</v>
      </c>
      <c r="BI957" s="48">
        <f ca="1">IF(ISNA($BD957),1,OFFSET(NoteCommaRef!$E$3,$BD957,0))</f>
        <v>1</v>
      </c>
      <c r="BJ957" s="48">
        <f t="shared" si="306"/>
        <v>1</v>
      </c>
      <c r="BK957" s="48">
        <f t="shared" si="307"/>
        <v>1</v>
      </c>
      <c r="BL957" s="48">
        <f t="shared" si="308"/>
        <v>1</v>
      </c>
      <c r="BM957" s="48">
        <f ca="1">IF(ISNA($BE957),1,OFFSET(NoteCommaRef!$K$3,$BE957,0))</f>
        <v>1</v>
      </c>
      <c r="BN957" s="48">
        <f ca="1">IF(ISNA($BF957),1,OFFSET(NoteCommaRef!$K$3,$BF957,0))</f>
        <v>1</v>
      </c>
    </row>
    <row r="958" spans="3:66" x14ac:dyDescent="0.2">
      <c r="C958" s="1" t="str">
        <f t="shared" si="291"/>
        <v/>
      </c>
      <c r="D958" s="1" t="str">
        <f t="shared" si="292"/>
        <v/>
      </c>
      <c r="E958" s="1" t="str">
        <f t="shared" si="316"/>
        <v/>
      </c>
      <c r="F958" s="32" t="str">
        <f t="shared" si="317"/>
        <v/>
      </c>
      <c r="G958" s="1" t="str">
        <f t="shared" si="318"/>
        <v/>
      </c>
      <c r="H958" s="1" t="str">
        <f t="shared" si="319"/>
        <v/>
      </c>
      <c r="I958" s="1" t="str">
        <f t="shared" si="320"/>
        <v/>
      </c>
      <c r="J958" s="1" t="str">
        <f t="shared" si="321"/>
        <v/>
      </c>
      <c r="K958" s="1" t="str">
        <f t="shared" si="322"/>
        <v/>
      </c>
      <c r="L958" s="1" t="str">
        <f ca="1">IF(COUNTBLANK($D958),"",IF(COUNTBLANK($AG958),OFFSET(ChannelSetup!$E$4,0,$D958-1),$AG958))</f>
        <v/>
      </c>
      <c r="M958" s="1" t="str">
        <f t="shared" si="323"/>
        <v/>
      </c>
      <c r="O958" s="32">
        <f t="shared" si="310"/>
        <v>6</v>
      </c>
      <c r="P958" s="32">
        <f t="shared" si="310"/>
        <v>4</v>
      </c>
      <c r="Q958" s="32">
        <f t="shared" si="310"/>
        <v>2</v>
      </c>
      <c r="R958" s="32">
        <f t="shared" si="310"/>
        <v>2</v>
      </c>
      <c r="S958" s="32">
        <f t="shared" si="310"/>
        <v>2</v>
      </c>
      <c r="T958" s="32">
        <f t="shared" si="310"/>
        <v>2</v>
      </c>
      <c r="U958" s="32">
        <f t="shared" si="310"/>
        <v>2</v>
      </c>
      <c r="V958" s="32">
        <f t="shared" si="310"/>
        <v>4</v>
      </c>
      <c r="W958" s="32">
        <f t="shared" si="310"/>
        <v>2</v>
      </c>
      <c r="X958" s="32">
        <f t="shared" si="310"/>
        <v>2</v>
      </c>
      <c r="Y958" s="32">
        <f t="shared" si="310"/>
        <v>2</v>
      </c>
      <c r="Z958" s="32">
        <f t="shared" si="310"/>
        <v>2</v>
      </c>
      <c r="AB958" s="66"/>
      <c r="AC958" s="51"/>
      <c r="AD958" s="51"/>
      <c r="AE958" s="63"/>
      <c r="AF958" s="64"/>
      <c r="AG958" s="63"/>
      <c r="AH958" s="64"/>
      <c r="AI958" s="63"/>
      <c r="AJ958" s="64"/>
      <c r="AK958" s="62"/>
      <c r="AL958" s="62"/>
      <c r="AM958" s="51"/>
      <c r="AP958" s="39" t="str">
        <f t="shared" si="294"/>
        <v/>
      </c>
      <c r="AQ958" s="49" t="str">
        <f t="shared" si="301"/>
        <v/>
      </c>
      <c r="AR958" s="41">
        <f t="shared" ca="1" si="309"/>
        <v>256</v>
      </c>
      <c r="AS958" s="40">
        <f t="shared" ca="1" si="303"/>
        <v>1</v>
      </c>
      <c r="AT958" s="41">
        <f t="shared" ca="1" si="295"/>
        <v>0</v>
      </c>
      <c r="AU958" s="41">
        <f t="shared" ca="1" si="296"/>
        <v>0</v>
      </c>
      <c r="AV958" s="42">
        <f t="shared" ca="1" si="297"/>
        <v>1</v>
      </c>
      <c r="AW958" s="47" t="str">
        <f t="shared" si="298"/>
        <v/>
      </c>
      <c r="AX958" s="47" t="e">
        <f t="shared" si="299"/>
        <v>#VALUE!</v>
      </c>
      <c r="AY958" s="47">
        <f t="shared" si="311"/>
        <v>0</v>
      </c>
      <c r="AZ958" s="47">
        <f t="shared" si="312"/>
        <v>0</v>
      </c>
      <c r="BA958" s="47" t="e">
        <f t="shared" si="313"/>
        <v>#VALUE!</v>
      </c>
      <c r="BB958" s="47" t="e">
        <f t="shared" si="314"/>
        <v>#VALUE!</v>
      </c>
      <c r="BC958" s="47" t="e">
        <f t="shared" si="315"/>
        <v>#VALUE!</v>
      </c>
      <c r="BD958" s="47" t="e">
        <f>MATCH($AW958,NoteCommaRef!$B$4:$B$10,0)</f>
        <v>#N/A</v>
      </c>
      <c r="BE958" s="47">
        <f>MATCH($BG958,NoteCommaRef!$H$4:$H$1000,0)</f>
        <v>10</v>
      </c>
      <c r="BF958" s="47">
        <f>MATCH($BH958,NoteCommaRef!$H$4:$H$1000,0)</f>
        <v>10</v>
      </c>
      <c r="BG958" s="47">
        <f t="shared" si="304"/>
        <v>1</v>
      </c>
      <c r="BH958" s="47">
        <f t="shared" si="305"/>
        <v>1</v>
      </c>
      <c r="BI958" s="48">
        <f ca="1">IF(ISNA($BD958),1,OFFSET(NoteCommaRef!$E$3,$BD958,0))</f>
        <v>1</v>
      </c>
      <c r="BJ958" s="48">
        <f t="shared" si="306"/>
        <v>1</v>
      </c>
      <c r="BK958" s="48">
        <f t="shared" si="307"/>
        <v>1</v>
      </c>
      <c r="BL958" s="48">
        <f t="shared" si="308"/>
        <v>1</v>
      </c>
      <c r="BM958" s="48">
        <f ca="1">IF(ISNA($BE958),1,OFFSET(NoteCommaRef!$K$3,$BE958,0))</f>
        <v>1</v>
      </c>
      <c r="BN958" s="48">
        <f ca="1">IF(ISNA($BF958),1,OFFSET(NoteCommaRef!$K$3,$BF958,0))</f>
        <v>1</v>
      </c>
    </row>
    <row r="959" spans="3:66" x14ac:dyDescent="0.2">
      <c r="C959" s="1" t="str">
        <f t="shared" ref="C959:C1022" si="324">IF(COUNTBLANK($AM959),"",$AM959)</f>
        <v/>
      </c>
      <c r="D959" s="1" t="str">
        <f t="shared" ref="D959:D1022" si="325">IF(COUNTBLANK($AC959),"",$AC959)</f>
        <v/>
      </c>
      <c r="E959" s="1" t="str">
        <f t="shared" si="316"/>
        <v/>
      </c>
      <c r="F959" s="32" t="str">
        <f t="shared" si="317"/>
        <v/>
      </c>
      <c r="G959" s="1" t="str">
        <f t="shared" si="318"/>
        <v/>
      </c>
      <c r="H959" s="1" t="str">
        <f t="shared" si="319"/>
        <v/>
      </c>
      <c r="I959" s="1" t="str">
        <f t="shared" si="320"/>
        <v/>
      </c>
      <c r="J959" s="1" t="str">
        <f t="shared" si="321"/>
        <v/>
      </c>
      <c r="K959" s="1" t="str">
        <f t="shared" si="322"/>
        <v/>
      </c>
      <c r="L959" s="1" t="str">
        <f ca="1">IF(COUNTBLANK($D959),"",IF(COUNTBLANK($AG959),OFFSET(ChannelSetup!$E$4,0,$D959-1),$AG959))</f>
        <v/>
      </c>
      <c r="M959" s="1" t="str">
        <f t="shared" si="323"/>
        <v/>
      </c>
      <c r="O959" s="32">
        <f t="shared" si="310"/>
        <v>6</v>
      </c>
      <c r="P959" s="32">
        <f t="shared" si="310"/>
        <v>4</v>
      </c>
      <c r="Q959" s="32">
        <f t="shared" si="310"/>
        <v>2</v>
      </c>
      <c r="R959" s="32">
        <f t="shared" si="310"/>
        <v>2</v>
      </c>
      <c r="S959" s="32">
        <f t="shared" si="310"/>
        <v>2</v>
      </c>
      <c r="T959" s="32">
        <f t="shared" si="310"/>
        <v>2</v>
      </c>
      <c r="U959" s="32">
        <f t="shared" si="310"/>
        <v>2</v>
      </c>
      <c r="V959" s="32">
        <f t="shared" si="310"/>
        <v>4</v>
      </c>
      <c r="W959" s="32">
        <f t="shared" si="310"/>
        <v>2</v>
      </c>
      <c r="X959" s="32">
        <f t="shared" si="310"/>
        <v>2</v>
      </c>
      <c r="Y959" s="32">
        <f t="shared" si="310"/>
        <v>2</v>
      </c>
      <c r="Z959" s="32">
        <f t="shared" si="310"/>
        <v>2</v>
      </c>
      <c r="AB959" s="66"/>
      <c r="AC959" s="51"/>
      <c r="AD959" s="51"/>
      <c r="AE959" s="63"/>
      <c r="AF959" s="64"/>
      <c r="AG959" s="63"/>
      <c r="AH959" s="64"/>
      <c r="AI959" s="63"/>
      <c r="AJ959" s="64"/>
      <c r="AK959" s="62"/>
      <c r="AL959" s="62"/>
      <c r="AM959" s="51"/>
      <c r="AP959" s="39" t="str">
        <f t="shared" si="294"/>
        <v/>
      </c>
      <c r="AQ959" s="49" t="str">
        <f t="shared" si="301"/>
        <v/>
      </c>
      <c r="AR959" s="41">
        <f t="shared" ca="1" si="309"/>
        <v>256</v>
      </c>
      <c r="AS959" s="40">
        <f t="shared" ca="1" si="303"/>
        <v>1</v>
      </c>
      <c r="AT959" s="41">
        <f t="shared" ca="1" si="295"/>
        <v>0</v>
      </c>
      <c r="AU959" s="41">
        <f t="shared" ca="1" si="296"/>
        <v>0</v>
      </c>
      <c r="AV959" s="42">
        <f t="shared" ca="1" si="297"/>
        <v>1</v>
      </c>
      <c r="AW959" s="47" t="str">
        <f t="shared" si="298"/>
        <v/>
      </c>
      <c r="AX959" s="47" t="e">
        <f t="shared" si="299"/>
        <v>#VALUE!</v>
      </c>
      <c r="AY959" s="47">
        <f t="shared" si="311"/>
        <v>0</v>
      </c>
      <c r="AZ959" s="47">
        <f t="shared" si="312"/>
        <v>0</v>
      </c>
      <c r="BA959" s="47" t="e">
        <f t="shared" si="313"/>
        <v>#VALUE!</v>
      </c>
      <c r="BB959" s="47" t="e">
        <f t="shared" si="314"/>
        <v>#VALUE!</v>
      </c>
      <c r="BC959" s="47" t="e">
        <f t="shared" si="315"/>
        <v>#VALUE!</v>
      </c>
      <c r="BD959" s="47" t="e">
        <f>MATCH($AW959,NoteCommaRef!$B$4:$B$10,0)</f>
        <v>#N/A</v>
      </c>
      <c r="BE959" s="47">
        <f>MATCH($BG959,NoteCommaRef!$H$4:$H$1000,0)</f>
        <v>10</v>
      </c>
      <c r="BF959" s="47">
        <f>MATCH($BH959,NoteCommaRef!$H$4:$H$1000,0)</f>
        <v>10</v>
      </c>
      <c r="BG959" s="47">
        <f t="shared" si="304"/>
        <v>1</v>
      </c>
      <c r="BH959" s="47">
        <f t="shared" si="305"/>
        <v>1</v>
      </c>
      <c r="BI959" s="48">
        <f ca="1">IF(ISNA($BD959),1,OFFSET(NoteCommaRef!$E$3,$BD959,0))</f>
        <v>1</v>
      </c>
      <c r="BJ959" s="48">
        <f t="shared" si="306"/>
        <v>1</v>
      </c>
      <c r="BK959" s="48">
        <f t="shared" si="307"/>
        <v>1</v>
      </c>
      <c r="BL959" s="48">
        <f t="shared" si="308"/>
        <v>1</v>
      </c>
      <c r="BM959" s="48">
        <f ca="1">IF(ISNA($BE959),1,OFFSET(NoteCommaRef!$K$3,$BE959,0))</f>
        <v>1</v>
      </c>
      <c r="BN959" s="48">
        <f ca="1">IF(ISNA($BF959),1,OFFSET(NoteCommaRef!$K$3,$BF959,0))</f>
        <v>1</v>
      </c>
    </row>
    <row r="960" spans="3:66" x14ac:dyDescent="0.2">
      <c r="C960" s="1" t="str">
        <f t="shared" si="324"/>
        <v/>
      </c>
      <c r="D960" s="1" t="str">
        <f t="shared" si="325"/>
        <v/>
      </c>
      <c r="E960" s="1" t="str">
        <f t="shared" si="316"/>
        <v/>
      </c>
      <c r="F960" s="32" t="str">
        <f t="shared" si="317"/>
        <v/>
      </c>
      <c r="G960" s="1" t="str">
        <f t="shared" si="318"/>
        <v/>
      </c>
      <c r="H960" s="1" t="str">
        <f t="shared" si="319"/>
        <v/>
      </c>
      <c r="I960" s="1" t="str">
        <f t="shared" si="320"/>
        <v/>
      </c>
      <c r="J960" s="1" t="str">
        <f t="shared" si="321"/>
        <v/>
      </c>
      <c r="K960" s="1" t="str">
        <f t="shared" si="322"/>
        <v/>
      </c>
      <c r="L960" s="1" t="str">
        <f ca="1">IF(COUNTBLANK($D960),"",IF(COUNTBLANK($AG960),OFFSET(ChannelSetup!$E$4,0,$D960-1),$AG960))</f>
        <v/>
      </c>
      <c r="M960" s="1" t="str">
        <f t="shared" si="323"/>
        <v/>
      </c>
      <c r="O960" s="32">
        <f t="shared" si="310"/>
        <v>6</v>
      </c>
      <c r="P960" s="32">
        <f t="shared" si="310"/>
        <v>4</v>
      </c>
      <c r="Q960" s="32">
        <f t="shared" si="310"/>
        <v>2</v>
      </c>
      <c r="R960" s="32">
        <f t="shared" si="310"/>
        <v>2</v>
      </c>
      <c r="S960" s="32">
        <f t="shared" si="310"/>
        <v>2</v>
      </c>
      <c r="T960" s="32">
        <f t="shared" si="310"/>
        <v>2</v>
      </c>
      <c r="U960" s="32">
        <f t="shared" si="310"/>
        <v>2</v>
      </c>
      <c r="V960" s="32">
        <f t="shared" si="310"/>
        <v>4</v>
      </c>
      <c r="W960" s="32">
        <f t="shared" si="310"/>
        <v>2</v>
      </c>
      <c r="X960" s="32">
        <f t="shared" si="310"/>
        <v>2</v>
      </c>
      <c r="Y960" s="32">
        <f t="shared" si="310"/>
        <v>2</v>
      </c>
      <c r="Z960" s="32">
        <f t="shared" si="310"/>
        <v>2</v>
      </c>
      <c r="AB960" s="66"/>
      <c r="AC960" s="51"/>
      <c r="AD960" s="51"/>
      <c r="AE960" s="63"/>
      <c r="AF960" s="64"/>
      <c r="AG960" s="63"/>
      <c r="AH960" s="64"/>
      <c r="AI960" s="63"/>
      <c r="AJ960" s="64"/>
      <c r="AK960" s="62"/>
      <c r="AL960" s="62"/>
      <c r="AM960" s="51"/>
      <c r="AP960" s="39" t="str">
        <f t="shared" si="294"/>
        <v/>
      </c>
      <c r="AQ960" s="49" t="str">
        <f t="shared" si="301"/>
        <v/>
      </c>
      <c r="AR960" s="41">
        <f t="shared" ca="1" si="309"/>
        <v>256</v>
      </c>
      <c r="AS960" s="40">
        <f t="shared" ca="1" si="303"/>
        <v>1</v>
      </c>
      <c r="AT960" s="41">
        <f t="shared" ca="1" si="295"/>
        <v>0</v>
      </c>
      <c r="AU960" s="41">
        <f t="shared" ca="1" si="296"/>
        <v>0</v>
      </c>
      <c r="AV960" s="42">
        <f t="shared" ca="1" si="297"/>
        <v>1</v>
      </c>
      <c r="AW960" s="47" t="str">
        <f t="shared" si="298"/>
        <v/>
      </c>
      <c r="AX960" s="47" t="e">
        <f t="shared" si="299"/>
        <v>#VALUE!</v>
      </c>
      <c r="AY960" s="47">
        <f t="shared" si="311"/>
        <v>0</v>
      </c>
      <c r="AZ960" s="47">
        <f t="shared" si="312"/>
        <v>0</v>
      </c>
      <c r="BA960" s="47" t="e">
        <f t="shared" si="313"/>
        <v>#VALUE!</v>
      </c>
      <c r="BB960" s="47" t="e">
        <f t="shared" si="314"/>
        <v>#VALUE!</v>
      </c>
      <c r="BC960" s="47" t="e">
        <f t="shared" si="315"/>
        <v>#VALUE!</v>
      </c>
      <c r="BD960" s="47" t="e">
        <f>MATCH($AW960,NoteCommaRef!$B$4:$B$10,0)</f>
        <v>#N/A</v>
      </c>
      <c r="BE960" s="47">
        <f>MATCH($BG960,NoteCommaRef!$H$4:$H$1000,0)</f>
        <v>10</v>
      </c>
      <c r="BF960" s="47">
        <f>MATCH($BH960,NoteCommaRef!$H$4:$H$1000,0)</f>
        <v>10</v>
      </c>
      <c r="BG960" s="47">
        <f t="shared" si="304"/>
        <v>1</v>
      </c>
      <c r="BH960" s="47">
        <f t="shared" si="305"/>
        <v>1</v>
      </c>
      <c r="BI960" s="48">
        <f ca="1">IF(ISNA($BD960),1,OFFSET(NoteCommaRef!$E$3,$BD960,0))</f>
        <v>1</v>
      </c>
      <c r="BJ960" s="48">
        <f t="shared" si="306"/>
        <v>1</v>
      </c>
      <c r="BK960" s="48">
        <f t="shared" si="307"/>
        <v>1</v>
      </c>
      <c r="BL960" s="48">
        <f t="shared" si="308"/>
        <v>1</v>
      </c>
      <c r="BM960" s="48">
        <f ca="1">IF(ISNA($BE960),1,OFFSET(NoteCommaRef!$K$3,$BE960,0))</f>
        <v>1</v>
      </c>
      <c r="BN960" s="48">
        <f ca="1">IF(ISNA($BF960),1,OFFSET(NoteCommaRef!$K$3,$BF960,0))</f>
        <v>1</v>
      </c>
    </row>
    <row r="961" spans="3:66" x14ac:dyDescent="0.2">
      <c r="C961" s="1" t="str">
        <f t="shared" si="324"/>
        <v/>
      </c>
      <c r="D961" s="1" t="str">
        <f t="shared" si="325"/>
        <v/>
      </c>
      <c r="E961" s="1" t="str">
        <f t="shared" si="316"/>
        <v/>
      </c>
      <c r="F961" s="32" t="str">
        <f t="shared" si="317"/>
        <v/>
      </c>
      <c r="G961" s="1" t="str">
        <f t="shared" si="318"/>
        <v/>
      </c>
      <c r="H961" s="1" t="str">
        <f t="shared" si="319"/>
        <v/>
      </c>
      <c r="I961" s="1" t="str">
        <f t="shared" si="320"/>
        <v/>
      </c>
      <c r="J961" s="1" t="str">
        <f t="shared" si="321"/>
        <v/>
      </c>
      <c r="K961" s="1" t="str">
        <f t="shared" si="322"/>
        <v/>
      </c>
      <c r="L961" s="1" t="str">
        <f ca="1">IF(COUNTBLANK($D961),"",IF(COUNTBLANK($AG961),OFFSET(ChannelSetup!$E$4,0,$D961-1),$AG961))</f>
        <v/>
      </c>
      <c r="M961" s="1" t="str">
        <f t="shared" si="323"/>
        <v/>
      </c>
      <c r="O961" s="32">
        <f t="shared" si="310"/>
        <v>6</v>
      </c>
      <c r="P961" s="32">
        <f t="shared" si="310"/>
        <v>4</v>
      </c>
      <c r="Q961" s="32">
        <f t="shared" si="310"/>
        <v>2</v>
      </c>
      <c r="R961" s="32">
        <f t="shared" si="310"/>
        <v>2</v>
      </c>
      <c r="S961" s="32">
        <f t="shared" si="310"/>
        <v>2</v>
      </c>
      <c r="T961" s="32">
        <f t="shared" si="310"/>
        <v>2</v>
      </c>
      <c r="U961" s="32">
        <f t="shared" si="310"/>
        <v>2</v>
      </c>
      <c r="V961" s="32">
        <f t="shared" si="310"/>
        <v>4</v>
      </c>
      <c r="W961" s="32">
        <f t="shared" si="310"/>
        <v>2</v>
      </c>
      <c r="X961" s="32">
        <f t="shared" si="310"/>
        <v>2</v>
      </c>
      <c r="Y961" s="32">
        <f t="shared" si="310"/>
        <v>2</v>
      </c>
      <c r="Z961" s="32">
        <f t="shared" si="310"/>
        <v>2</v>
      </c>
      <c r="AB961" s="66"/>
      <c r="AC961" s="51"/>
      <c r="AD961" s="51"/>
      <c r="AE961" s="63"/>
      <c r="AF961" s="64"/>
      <c r="AG961" s="63"/>
      <c r="AH961" s="64"/>
      <c r="AI961" s="63"/>
      <c r="AJ961" s="64"/>
      <c r="AK961" s="62"/>
      <c r="AL961" s="62"/>
      <c r="AM961" s="51"/>
      <c r="AP961" s="39" t="str">
        <f t="shared" si="294"/>
        <v/>
      </c>
      <c r="AQ961" s="49" t="str">
        <f t="shared" si="301"/>
        <v/>
      </c>
      <c r="AR961" s="41">
        <f t="shared" ca="1" si="309"/>
        <v>256</v>
      </c>
      <c r="AS961" s="40">
        <f t="shared" ca="1" si="303"/>
        <v>1</v>
      </c>
      <c r="AT961" s="41">
        <f t="shared" ca="1" si="295"/>
        <v>0</v>
      </c>
      <c r="AU961" s="41">
        <f t="shared" ca="1" si="296"/>
        <v>0</v>
      </c>
      <c r="AV961" s="42">
        <f t="shared" ca="1" si="297"/>
        <v>1</v>
      </c>
      <c r="AW961" s="47" t="str">
        <f t="shared" si="298"/>
        <v/>
      </c>
      <c r="AX961" s="47" t="e">
        <f t="shared" si="299"/>
        <v>#VALUE!</v>
      </c>
      <c r="AY961" s="47">
        <f t="shared" si="311"/>
        <v>0</v>
      </c>
      <c r="AZ961" s="47">
        <f t="shared" si="312"/>
        <v>0</v>
      </c>
      <c r="BA961" s="47" t="e">
        <f t="shared" si="313"/>
        <v>#VALUE!</v>
      </c>
      <c r="BB961" s="47" t="e">
        <f t="shared" si="314"/>
        <v>#VALUE!</v>
      </c>
      <c r="BC961" s="47" t="e">
        <f t="shared" si="315"/>
        <v>#VALUE!</v>
      </c>
      <c r="BD961" s="47" t="e">
        <f>MATCH($AW961,NoteCommaRef!$B$4:$B$10,0)</f>
        <v>#N/A</v>
      </c>
      <c r="BE961" s="47">
        <f>MATCH($BG961,NoteCommaRef!$H$4:$H$1000,0)</f>
        <v>10</v>
      </c>
      <c r="BF961" s="47">
        <f>MATCH($BH961,NoteCommaRef!$H$4:$H$1000,0)</f>
        <v>10</v>
      </c>
      <c r="BG961" s="47">
        <f t="shared" si="304"/>
        <v>1</v>
      </c>
      <c r="BH961" s="47">
        <f t="shared" si="305"/>
        <v>1</v>
      </c>
      <c r="BI961" s="48">
        <f ca="1">IF(ISNA($BD961),1,OFFSET(NoteCommaRef!$E$3,$BD961,0))</f>
        <v>1</v>
      </c>
      <c r="BJ961" s="48">
        <f t="shared" si="306"/>
        <v>1</v>
      </c>
      <c r="BK961" s="48">
        <f t="shared" si="307"/>
        <v>1</v>
      </c>
      <c r="BL961" s="48">
        <f t="shared" si="308"/>
        <v>1</v>
      </c>
      <c r="BM961" s="48">
        <f ca="1">IF(ISNA($BE961),1,OFFSET(NoteCommaRef!$K$3,$BE961,0))</f>
        <v>1</v>
      </c>
      <c r="BN961" s="48">
        <f ca="1">IF(ISNA($BF961),1,OFFSET(NoteCommaRef!$K$3,$BF961,0))</f>
        <v>1</v>
      </c>
    </row>
    <row r="962" spans="3:66" x14ac:dyDescent="0.2">
      <c r="C962" s="1" t="str">
        <f t="shared" si="324"/>
        <v/>
      </c>
      <c r="D962" s="1" t="str">
        <f t="shared" si="325"/>
        <v/>
      </c>
      <c r="E962" s="1" t="str">
        <f t="shared" si="316"/>
        <v/>
      </c>
      <c r="F962" s="32" t="str">
        <f t="shared" si="317"/>
        <v/>
      </c>
      <c r="G962" s="1" t="str">
        <f t="shared" si="318"/>
        <v/>
      </c>
      <c r="H962" s="1" t="str">
        <f t="shared" si="319"/>
        <v/>
      </c>
      <c r="I962" s="1" t="str">
        <f t="shared" si="320"/>
        <v/>
      </c>
      <c r="J962" s="1" t="str">
        <f t="shared" si="321"/>
        <v/>
      </c>
      <c r="K962" s="1" t="str">
        <f t="shared" si="322"/>
        <v/>
      </c>
      <c r="L962" s="1" t="str">
        <f ca="1">IF(COUNTBLANK($D962),"",IF(COUNTBLANK($AG962),OFFSET(ChannelSetup!$E$4,0,$D962-1),$AG962))</f>
        <v/>
      </c>
      <c r="M962" s="1" t="str">
        <f t="shared" si="323"/>
        <v/>
      </c>
      <c r="O962" s="32">
        <f t="shared" si="310"/>
        <v>6</v>
      </c>
      <c r="P962" s="32">
        <f t="shared" si="310"/>
        <v>4</v>
      </c>
      <c r="Q962" s="32">
        <f t="shared" si="310"/>
        <v>2</v>
      </c>
      <c r="R962" s="32">
        <f t="shared" si="310"/>
        <v>2</v>
      </c>
      <c r="S962" s="32">
        <f t="shared" si="310"/>
        <v>2</v>
      </c>
      <c r="T962" s="32">
        <f t="shared" si="310"/>
        <v>2</v>
      </c>
      <c r="U962" s="32">
        <f t="shared" si="310"/>
        <v>2</v>
      </c>
      <c r="V962" s="32">
        <f t="shared" si="310"/>
        <v>4</v>
      </c>
      <c r="W962" s="32">
        <f t="shared" si="310"/>
        <v>2</v>
      </c>
      <c r="X962" s="32">
        <f t="shared" si="310"/>
        <v>2</v>
      </c>
      <c r="Y962" s="32">
        <f t="shared" si="310"/>
        <v>2</v>
      </c>
      <c r="Z962" s="32">
        <f t="shared" si="310"/>
        <v>2</v>
      </c>
      <c r="AB962" s="66"/>
      <c r="AC962" s="51"/>
      <c r="AD962" s="51"/>
      <c r="AE962" s="63"/>
      <c r="AF962" s="64"/>
      <c r="AG962" s="63"/>
      <c r="AH962" s="64"/>
      <c r="AI962" s="63"/>
      <c r="AJ962" s="64"/>
      <c r="AK962" s="62"/>
      <c r="AL962" s="62"/>
      <c r="AM962" s="51"/>
      <c r="AP962" s="39" t="str">
        <f t="shared" si="294"/>
        <v/>
      </c>
      <c r="AQ962" s="49" t="str">
        <f t="shared" si="301"/>
        <v/>
      </c>
      <c r="AR962" s="41">
        <f t="shared" ca="1" si="309"/>
        <v>256</v>
      </c>
      <c r="AS962" s="40">
        <f t="shared" ca="1" si="303"/>
        <v>1</v>
      </c>
      <c r="AT962" s="41">
        <f t="shared" ca="1" si="295"/>
        <v>0</v>
      </c>
      <c r="AU962" s="41">
        <f t="shared" ca="1" si="296"/>
        <v>0</v>
      </c>
      <c r="AV962" s="42">
        <f t="shared" ca="1" si="297"/>
        <v>1</v>
      </c>
      <c r="AW962" s="47" t="str">
        <f t="shared" si="298"/>
        <v/>
      </c>
      <c r="AX962" s="47" t="e">
        <f t="shared" si="299"/>
        <v>#VALUE!</v>
      </c>
      <c r="AY962" s="47">
        <f t="shared" si="311"/>
        <v>0</v>
      </c>
      <c r="AZ962" s="47">
        <f t="shared" si="312"/>
        <v>0</v>
      </c>
      <c r="BA962" s="47" t="e">
        <f t="shared" si="313"/>
        <v>#VALUE!</v>
      </c>
      <c r="BB962" s="47" t="e">
        <f t="shared" si="314"/>
        <v>#VALUE!</v>
      </c>
      <c r="BC962" s="47" t="e">
        <f t="shared" si="315"/>
        <v>#VALUE!</v>
      </c>
      <c r="BD962" s="47" t="e">
        <f>MATCH($AW962,NoteCommaRef!$B$4:$B$10,0)</f>
        <v>#N/A</v>
      </c>
      <c r="BE962" s="47">
        <f>MATCH($BG962,NoteCommaRef!$H$4:$H$1000,0)</f>
        <v>10</v>
      </c>
      <c r="BF962" s="47">
        <f>MATCH($BH962,NoteCommaRef!$H$4:$H$1000,0)</f>
        <v>10</v>
      </c>
      <c r="BG962" s="47">
        <f t="shared" si="304"/>
        <v>1</v>
      </c>
      <c r="BH962" s="47">
        <f t="shared" si="305"/>
        <v>1</v>
      </c>
      <c r="BI962" s="48">
        <f ca="1">IF(ISNA($BD962),1,OFFSET(NoteCommaRef!$E$3,$BD962,0))</f>
        <v>1</v>
      </c>
      <c r="BJ962" s="48">
        <f t="shared" si="306"/>
        <v>1</v>
      </c>
      <c r="BK962" s="48">
        <f t="shared" si="307"/>
        <v>1</v>
      </c>
      <c r="BL962" s="48">
        <f t="shared" si="308"/>
        <v>1</v>
      </c>
      <c r="BM962" s="48">
        <f ca="1">IF(ISNA($BE962),1,OFFSET(NoteCommaRef!$K$3,$BE962,0))</f>
        <v>1</v>
      </c>
      <c r="BN962" s="48">
        <f ca="1">IF(ISNA($BF962),1,OFFSET(NoteCommaRef!$K$3,$BF962,0))</f>
        <v>1</v>
      </c>
    </row>
    <row r="963" spans="3:66" x14ac:dyDescent="0.2">
      <c r="C963" s="1" t="str">
        <f t="shared" si="324"/>
        <v/>
      </c>
      <c r="D963" s="1" t="str">
        <f t="shared" si="325"/>
        <v/>
      </c>
      <c r="E963" s="1" t="str">
        <f t="shared" si="316"/>
        <v/>
      </c>
      <c r="F963" s="32" t="str">
        <f t="shared" si="317"/>
        <v/>
      </c>
      <c r="G963" s="1" t="str">
        <f t="shared" si="318"/>
        <v/>
      </c>
      <c r="H963" s="1" t="str">
        <f t="shared" si="319"/>
        <v/>
      </c>
      <c r="I963" s="1" t="str">
        <f t="shared" si="320"/>
        <v/>
      </c>
      <c r="J963" s="1" t="str">
        <f t="shared" si="321"/>
        <v/>
      </c>
      <c r="K963" s="1" t="str">
        <f t="shared" si="322"/>
        <v/>
      </c>
      <c r="L963" s="1" t="str">
        <f ca="1">IF(COUNTBLANK($D963),"",IF(COUNTBLANK($AG963),OFFSET(ChannelSetup!$E$4,0,$D963-1),$AG963))</f>
        <v/>
      </c>
      <c r="M963" s="1" t="str">
        <f t="shared" si="323"/>
        <v/>
      </c>
      <c r="O963" s="32">
        <f t="shared" ref="O963:Z978" si="326">O962+IF($D963=O$3,IF(COUNTBLANK($E963),0,$E963/$AD$2),0)</f>
        <v>6</v>
      </c>
      <c r="P963" s="32">
        <f t="shared" si="326"/>
        <v>4</v>
      </c>
      <c r="Q963" s="32">
        <f t="shared" si="326"/>
        <v>2</v>
      </c>
      <c r="R963" s="32">
        <f t="shared" si="326"/>
        <v>2</v>
      </c>
      <c r="S963" s="32">
        <f t="shared" si="326"/>
        <v>2</v>
      </c>
      <c r="T963" s="32">
        <f t="shared" si="326"/>
        <v>2</v>
      </c>
      <c r="U963" s="32">
        <f t="shared" si="326"/>
        <v>2</v>
      </c>
      <c r="V963" s="32">
        <f t="shared" si="326"/>
        <v>4</v>
      </c>
      <c r="W963" s="32">
        <f t="shared" si="326"/>
        <v>2</v>
      </c>
      <c r="X963" s="32">
        <f t="shared" si="326"/>
        <v>2</v>
      </c>
      <c r="Y963" s="32">
        <f t="shared" si="326"/>
        <v>2</v>
      </c>
      <c r="Z963" s="32">
        <f t="shared" si="326"/>
        <v>2</v>
      </c>
      <c r="AB963" s="66"/>
      <c r="AC963" s="51"/>
      <c r="AD963" s="51"/>
      <c r="AE963" s="63"/>
      <c r="AF963" s="64"/>
      <c r="AG963" s="63"/>
      <c r="AH963" s="64"/>
      <c r="AI963" s="63"/>
      <c r="AJ963" s="64"/>
      <c r="AK963" s="62"/>
      <c r="AL963" s="62"/>
      <c r="AM963" s="51"/>
      <c r="AP963" s="39" t="str">
        <f t="shared" si="294"/>
        <v/>
      </c>
      <c r="AQ963" s="49" t="str">
        <f t="shared" si="301"/>
        <v/>
      </c>
      <c r="AR963" s="41">
        <f t="shared" ca="1" si="309"/>
        <v>256</v>
      </c>
      <c r="AS963" s="40">
        <f t="shared" ca="1" si="303"/>
        <v>1</v>
      </c>
      <c r="AT963" s="41">
        <f t="shared" ca="1" si="295"/>
        <v>0</v>
      </c>
      <c r="AU963" s="41">
        <f t="shared" ca="1" si="296"/>
        <v>0</v>
      </c>
      <c r="AV963" s="42">
        <f t="shared" ca="1" si="297"/>
        <v>1</v>
      </c>
      <c r="AW963" s="47" t="str">
        <f t="shared" si="298"/>
        <v/>
      </c>
      <c r="AX963" s="47" t="e">
        <f t="shared" si="299"/>
        <v>#VALUE!</v>
      </c>
      <c r="AY963" s="47">
        <f t="shared" si="311"/>
        <v>0</v>
      </c>
      <c r="AZ963" s="47">
        <f t="shared" si="312"/>
        <v>0</v>
      </c>
      <c r="BA963" s="47" t="e">
        <f t="shared" si="313"/>
        <v>#VALUE!</v>
      </c>
      <c r="BB963" s="47" t="e">
        <f t="shared" si="314"/>
        <v>#VALUE!</v>
      </c>
      <c r="BC963" s="47" t="e">
        <f t="shared" si="315"/>
        <v>#VALUE!</v>
      </c>
      <c r="BD963" s="47" t="e">
        <f>MATCH($AW963,NoteCommaRef!$B$4:$B$10,0)</f>
        <v>#N/A</v>
      </c>
      <c r="BE963" s="47">
        <f>MATCH($BG963,NoteCommaRef!$H$4:$H$1000,0)</f>
        <v>10</v>
      </c>
      <c r="BF963" s="47">
        <f>MATCH($BH963,NoteCommaRef!$H$4:$H$1000,0)</f>
        <v>10</v>
      </c>
      <c r="BG963" s="47">
        <f t="shared" si="304"/>
        <v>1</v>
      </c>
      <c r="BH963" s="47">
        <f t="shared" si="305"/>
        <v>1</v>
      </c>
      <c r="BI963" s="48">
        <f ca="1">IF(ISNA($BD963),1,OFFSET(NoteCommaRef!$E$3,$BD963,0))</f>
        <v>1</v>
      </c>
      <c r="BJ963" s="48">
        <f t="shared" si="306"/>
        <v>1</v>
      </c>
      <c r="BK963" s="48">
        <f t="shared" si="307"/>
        <v>1</v>
      </c>
      <c r="BL963" s="48">
        <f t="shared" si="308"/>
        <v>1</v>
      </c>
      <c r="BM963" s="48">
        <f ca="1">IF(ISNA($BE963),1,OFFSET(NoteCommaRef!$K$3,$BE963,0))</f>
        <v>1</v>
      </c>
      <c r="BN963" s="48">
        <f ca="1">IF(ISNA($BF963),1,OFFSET(NoteCommaRef!$K$3,$BF963,0))</f>
        <v>1</v>
      </c>
    </row>
    <row r="964" spans="3:66" x14ac:dyDescent="0.2">
      <c r="C964" s="1" t="str">
        <f t="shared" si="324"/>
        <v/>
      </c>
      <c r="D964" s="1" t="str">
        <f t="shared" si="325"/>
        <v/>
      </c>
      <c r="E964" s="1" t="str">
        <f t="shared" si="316"/>
        <v/>
      </c>
      <c r="F964" s="32" t="str">
        <f t="shared" si="317"/>
        <v/>
      </c>
      <c r="G964" s="1" t="str">
        <f t="shared" si="318"/>
        <v/>
      </c>
      <c r="H964" s="1" t="str">
        <f t="shared" si="319"/>
        <v/>
      </c>
      <c r="I964" s="1" t="str">
        <f t="shared" si="320"/>
        <v/>
      </c>
      <c r="J964" s="1" t="str">
        <f t="shared" si="321"/>
        <v/>
      </c>
      <c r="K964" s="1" t="str">
        <f t="shared" si="322"/>
        <v/>
      </c>
      <c r="L964" s="1" t="str">
        <f ca="1">IF(COUNTBLANK($D964),"",IF(COUNTBLANK($AG964),OFFSET(ChannelSetup!$E$4,0,$D964-1),$AG964))</f>
        <v/>
      </c>
      <c r="M964" s="1" t="str">
        <f t="shared" si="323"/>
        <v/>
      </c>
      <c r="O964" s="32">
        <f t="shared" si="326"/>
        <v>6</v>
      </c>
      <c r="P964" s="32">
        <f t="shared" si="326"/>
        <v>4</v>
      </c>
      <c r="Q964" s="32">
        <f t="shared" si="326"/>
        <v>2</v>
      </c>
      <c r="R964" s="32">
        <f t="shared" si="326"/>
        <v>2</v>
      </c>
      <c r="S964" s="32">
        <f t="shared" si="326"/>
        <v>2</v>
      </c>
      <c r="T964" s="32">
        <f t="shared" si="326"/>
        <v>2</v>
      </c>
      <c r="U964" s="32">
        <f t="shared" si="326"/>
        <v>2</v>
      </c>
      <c r="V964" s="32">
        <f t="shared" si="326"/>
        <v>4</v>
      </c>
      <c r="W964" s="32">
        <f t="shared" si="326"/>
        <v>2</v>
      </c>
      <c r="X964" s="32">
        <f t="shared" si="326"/>
        <v>2</v>
      </c>
      <c r="Y964" s="32">
        <f t="shared" si="326"/>
        <v>2</v>
      </c>
      <c r="Z964" s="32">
        <f t="shared" si="326"/>
        <v>2</v>
      </c>
      <c r="AB964" s="66"/>
      <c r="AC964" s="51"/>
      <c r="AD964" s="51"/>
      <c r="AE964" s="63"/>
      <c r="AF964" s="64"/>
      <c r="AG964" s="63"/>
      <c r="AH964" s="64"/>
      <c r="AI964" s="63"/>
      <c r="AJ964" s="64"/>
      <c r="AK964" s="62"/>
      <c r="AL964" s="62"/>
      <c r="AM964" s="51"/>
      <c r="AP964" s="39" t="str">
        <f t="shared" si="294"/>
        <v/>
      </c>
      <c r="AQ964" s="49" t="str">
        <f t="shared" si="301"/>
        <v/>
      </c>
      <c r="AR964" s="41">
        <f t="shared" ca="1" si="309"/>
        <v>256</v>
      </c>
      <c r="AS964" s="40">
        <f t="shared" ca="1" si="303"/>
        <v>1</v>
      </c>
      <c r="AT964" s="41">
        <f t="shared" ca="1" si="295"/>
        <v>0</v>
      </c>
      <c r="AU964" s="41">
        <f t="shared" ca="1" si="296"/>
        <v>0</v>
      </c>
      <c r="AV964" s="42">
        <f t="shared" ca="1" si="297"/>
        <v>1</v>
      </c>
      <c r="AW964" s="47" t="str">
        <f t="shared" si="298"/>
        <v/>
      </c>
      <c r="AX964" s="47" t="e">
        <f t="shared" si="299"/>
        <v>#VALUE!</v>
      </c>
      <c r="AY964" s="47">
        <f t="shared" si="311"/>
        <v>0</v>
      </c>
      <c r="AZ964" s="47">
        <f t="shared" si="312"/>
        <v>0</v>
      </c>
      <c r="BA964" s="47" t="e">
        <f t="shared" si="313"/>
        <v>#VALUE!</v>
      </c>
      <c r="BB964" s="47" t="e">
        <f t="shared" si="314"/>
        <v>#VALUE!</v>
      </c>
      <c r="BC964" s="47" t="e">
        <f t="shared" si="315"/>
        <v>#VALUE!</v>
      </c>
      <c r="BD964" s="47" t="e">
        <f>MATCH($AW964,NoteCommaRef!$B$4:$B$10,0)</f>
        <v>#N/A</v>
      </c>
      <c r="BE964" s="47">
        <f>MATCH($BG964,NoteCommaRef!$H$4:$H$1000,0)</f>
        <v>10</v>
      </c>
      <c r="BF964" s="47">
        <f>MATCH($BH964,NoteCommaRef!$H$4:$H$1000,0)</f>
        <v>10</v>
      </c>
      <c r="BG964" s="47">
        <f t="shared" si="304"/>
        <v>1</v>
      </c>
      <c r="BH964" s="47">
        <f t="shared" si="305"/>
        <v>1</v>
      </c>
      <c r="BI964" s="48">
        <f ca="1">IF(ISNA($BD964),1,OFFSET(NoteCommaRef!$E$3,$BD964,0))</f>
        <v>1</v>
      </c>
      <c r="BJ964" s="48">
        <f t="shared" si="306"/>
        <v>1</v>
      </c>
      <c r="BK964" s="48">
        <f t="shared" si="307"/>
        <v>1</v>
      </c>
      <c r="BL964" s="48">
        <f t="shared" si="308"/>
        <v>1</v>
      </c>
      <c r="BM964" s="48">
        <f ca="1">IF(ISNA($BE964),1,OFFSET(NoteCommaRef!$K$3,$BE964,0))</f>
        <v>1</v>
      </c>
      <c r="BN964" s="48">
        <f ca="1">IF(ISNA($BF964),1,OFFSET(NoteCommaRef!$K$3,$BF964,0))</f>
        <v>1</v>
      </c>
    </row>
    <row r="965" spans="3:66" x14ac:dyDescent="0.2">
      <c r="C965" s="1" t="str">
        <f t="shared" si="324"/>
        <v/>
      </c>
      <c r="D965" s="1" t="str">
        <f t="shared" si="325"/>
        <v/>
      </c>
      <c r="E965" s="1" t="str">
        <f t="shared" si="316"/>
        <v/>
      </c>
      <c r="F965" s="32" t="str">
        <f t="shared" si="317"/>
        <v/>
      </c>
      <c r="G965" s="1" t="str">
        <f t="shared" si="318"/>
        <v/>
      </c>
      <c r="H965" s="1" t="str">
        <f t="shared" si="319"/>
        <v/>
      </c>
      <c r="I965" s="1" t="str">
        <f t="shared" si="320"/>
        <v/>
      </c>
      <c r="J965" s="1" t="str">
        <f t="shared" si="321"/>
        <v/>
      </c>
      <c r="K965" s="1" t="str">
        <f t="shared" si="322"/>
        <v/>
      </c>
      <c r="L965" s="1" t="str">
        <f ca="1">IF(COUNTBLANK($D965),"",IF(COUNTBLANK($AG965),OFFSET(ChannelSetup!$E$4,0,$D965-1),$AG965))</f>
        <v/>
      </c>
      <c r="M965" s="1" t="str">
        <f t="shared" si="323"/>
        <v/>
      </c>
      <c r="O965" s="32">
        <f t="shared" si="326"/>
        <v>6</v>
      </c>
      <c r="P965" s="32">
        <f t="shared" si="326"/>
        <v>4</v>
      </c>
      <c r="Q965" s="32">
        <f t="shared" si="326"/>
        <v>2</v>
      </c>
      <c r="R965" s="32">
        <f t="shared" si="326"/>
        <v>2</v>
      </c>
      <c r="S965" s="32">
        <f t="shared" si="326"/>
        <v>2</v>
      </c>
      <c r="T965" s="32">
        <f t="shared" si="326"/>
        <v>2</v>
      </c>
      <c r="U965" s="32">
        <f t="shared" si="326"/>
        <v>2</v>
      </c>
      <c r="V965" s="32">
        <f t="shared" si="326"/>
        <v>4</v>
      </c>
      <c r="W965" s="32">
        <f t="shared" si="326"/>
        <v>2</v>
      </c>
      <c r="X965" s="32">
        <f t="shared" si="326"/>
        <v>2</v>
      </c>
      <c r="Y965" s="32">
        <f t="shared" si="326"/>
        <v>2</v>
      </c>
      <c r="Z965" s="32">
        <f t="shared" si="326"/>
        <v>2</v>
      </c>
      <c r="AB965" s="66"/>
      <c r="AC965" s="51"/>
      <c r="AD965" s="51"/>
      <c r="AE965" s="63"/>
      <c r="AF965" s="64"/>
      <c r="AG965" s="63"/>
      <c r="AH965" s="64"/>
      <c r="AI965" s="63"/>
      <c r="AJ965" s="64"/>
      <c r="AK965" s="62"/>
      <c r="AL965" s="62"/>
      <c r="AM965" s="51"/>
      <c r="AP965" s="39" t="str">
        <f t="shared" si="294"/>
        <v/>
      </c>
      <c r="AQ965" s="49" t="str">
        <f t="shared" si="301"/>
        <v/>
      </c>
      <c r="AR965" s="41">
        <f t="shared" ca="1" si="309"/>
        <v>256</v>
      </c>
      <c r="AS965" s="40">
        <f t="shared" ca="1" si="303"/>
        <v>1</v>
      </c>
      <c r="AT965" s="41">
        <f t="shared" ca="1" si="295"/>
        <v>0</v>
      </c>
      <c r="AU965" s="41">
        <f t="shared" ca="1" si="296"/>
        <v>0</v>
      </c>
      <c r="AV965" s="42">
        <f t="shared" ca="1" si="297"/>
        <v>1</v>
      </c>
      <c r="AW965" s="47" t="str">
        <f t="shared" si="298"/>
        <v/>
      </c>
      <c r="AX965" s="47" t="e">
        <f t="shared" si="299"/>
        <v>#VALUE!</v>
      </c>
      <c r="AY965" s="47">
        <f t="shared" si="311"/>
        <v>0</v>
      </c>
      <c r="AZ965" s="47">
        <f t="shared" si="312"/>
        <v>0</v>
      </c>
      <c r="BA965" s="47" t="e">
        <f t="shared" si="313"/>
        <v>#VALUE!</v>
      </c>
      <c r="BB965" s="47" t="e">
        <f t="shared" si="314"/>
        <v>#VALUE!</v>
      </c>
      <c r="BC965" s="47" t="e">
        <f t="shared" si="315"/>
        <v>#VALUE!</v>
      </c>
      <c r="BD965" s="47" t="e">
        <f>MATCH($AW965,NoteCommaRef!$B$4:$B$10,0)</f>
        <v>#N/A</v>
      </c>
      <c r="BE965" s="47">
        <f>MATCH($BG965,NoteCommaRef!$H$4:$H$1000,0)</f>
        <v>10</v>
      </c>
      <c r="BF965" s="47">
        <f>MATCH($BH965,NoteCommaRef!$H$4:$H$1000,0)</f>
        <v>10</v>
      </c>
      <c r="BG965" s="47">
        <f t="shared" si="304"/>
        <v>1</v>
      </c>
      <c r="BH965" s="47">
        <f t="shared" si="305"/>
        <v>1</v>
      </c>
      <c r="BI965" s="48">
        <f ca="1">IF(ISNA($BD965),1,OFFSET(NoteCommaRef!$E$3,$BD965,0))</f>
        <v>1</v>
      </c>
      <c r="BJ965" s="48">
        <f t="shared" si="306"/>
        <v>1</v>
      </c>
      <c r="BK965" s="48">
        <f t="shared" si="307"/>
        <v>1</v>
      </c>
      <c r="BL965" s="48">
        <f t="shared" si="308"/>
        <v>1</v>
      </c>
      <c r="BM965" s="48">
        <f ca="1">IF(ISNA($BE965),1,OFFSET(NoteCommaRef!$K$3,$BE965,0))</f>
        <v>1</v>
      </c>
      <c r="BN965" s="48">
        <f ca="1">IF(ISNA($BF965),1,OFFSET(NoteCommaRef!$K$3,$BF965,0))</f>
        <v>1</v>
      </c>
    </row>
    <row r="966" spans="3:66" x14ac:dyDescent="0.2">
      <c r="C966" s="1" t="str">
        <f t="shared" si="324"/>
        <v/>
      </c>
      <c r="D966" s="1" t="str">
        <f t="shared" si="325"/>
        <v/>
      </c>
      <c r="E966" s="1" t="str">
        <f t="shared" si="316"/>
        <v/>
      </c>
      <c r="F966" s="32" t="str">
        <f t="shared" si="317"/>
        <v/>
      </c>
      <c r="G966" s="1" t="str">
        <f t="shared" si="318"/>
        <v/>
      </c>
      <c r="H966" s="1" t="str">
        <f t="shared" si="319"/>
        <v/>
      </c>
      <c r="I966" s="1" t="str">
        <f t="shared" si="320"/>
        <v/>
      </c>
      <c r="J966" s="1" t="str">
        <f t="shared" si="321"/>
        <v/>
      </c>
      <c r="K966" s="1" t="str">
        <f t="shared" si="322"/>
        <v/>
      </c>
      <c r="L966" s="1" t="str">
        <f ca="1">IF(COUNTBLANK($D966),"",IF(COUNTBLANK($AG966),OFFSET(ChannelSetup!$E$4,0,$D966-1),$AG966))</f>
        <v/>
      </c>
      <c r="M966" s="1" t="str">
        <f t="shared" si="323"/>
        <v/>
      </c>
      <c r="O966" s="32">
        <f t="shared" si="326"/>
        <v>6</v>
      </c>
      <c r="P966" s="32">
        <f t="shared" si="326"/>
        <v>4</v>
      </c>
      <c r="Q966" s="32">
        <f t="shared" si="326"/>
        <v>2</v>
      </c>
      <c r="R966" s="32">
        <f t="shared" si="326"/>
        <v>2</v>
      </c>
      <c r="S966" s="32">
        <f t="shared" si="326"/>
        <v>2</v>
      </c>
      <c r="T966" s="32">
        <f t="shared" si="326"/>
        <v>2</v>
      </c>
      <c r="U966" s="32">
        <f t="shared" si="326"/>
        <v>2</v>
      </c>
      <c r="V966" s="32">
        <f t="shared" si="326"/>
        <v>4</v>
      </c>
      <c r="W966" s="32">
        <f t="shared" si="326"/>
        <v>2</v>
      </c>
      <c r="X966" s="32">
        <f t="shared" si="326"/>
        <v>2</v>
      </c>
      <c r="Y966" s="32">
        <f t="shared" si="326"/>
        <v>2</v>
      </c>
      <c r="Z966" s="32">
        <f t="shared" si="326"/>
        <v>2</v>
      </c>
      <c r="AB966" s="66"/>
      <c r="AC966" s="51"/>
      <c r="AD966" s="51"/>
      <c r="AE966" s="63"/>
      <c r="AF966" s="64"/>
      <c r="AG966" s="63"/>
      <c r="AH966" s="64"/>
      <c r="AI966" s="63"/>
      <c r="AJ966" s="64"/>
      <c r="AK966" s="62"/>
      <c r="AL966" s="62"/>
      <c r="AM966" s="51"/>
      <c r="AP966" s="39" t="str">
        <f t="shared" si="294"/>
        <v/>
      </c>
      <c r="AQ966" s="49" t="str">
        <f t="shared" si="301"/>
        <v/>
      </c>
      <c r="AR966" s="41">
        <f t="shared" ca="1" si="309"/>
        <v>256</v>
      </c>
      <c r="AS966" s="40">
        <f t="shared" ca="1" si="303"/>
        <v>1</v>
      </c>
      <c r="AT966" s="41">
        <f t="shared" ca="1" si="295"/>
        <v>0</v>
      </c>
      <c r="AU966" s="41">
        <f t="shared" ca="1" si="296"/>
        <v>0</v>
      </c>
      <c r="AV966" s="42">
        <f t="shared" ca="1" si="297"/>
        <v>1</v>
      </c>
      <c r="AW966" s="47" t="str">
        <f t="shared" si="298"/>
        <v/>
      </c>
      <c r="AX966" s="47" t="e">
        <f t="shared" si="299"/>
        <v>#VALUE!</v>
      </c>
      <c r="AY966" s="47">
        <f t="shared" si="311"/>
        <v>0</v>
      </c>
      <c r="AZ966" s="47">
        <f t="shared" si="312"/>
        <v>0</v>
      </c>
      <c r="BA966" s="47" t="e">
        <f t="shared" si="313"/>
        <v>#VALUE!</v>
      </c>
      <c r="BB966" s="47" t="e">
        <f t="shared" si="314"/>
        <v>#VALUE!</v>
      </c>
      <c r="BC966" s="47" t="e">
        <f t="shared" si="315"/>
        <v>#VALUE!</v>
      </c>
      <c r="BD966" s="47" t="e">
        <f>MATCH($AW966,NoteCommaRef!$B$4:$B$10,0)</f>
        <v>#N/A</v>
      </c>
      <c r="BE966" s="47">
        <f>MATCH($BG966,NoteCommaRef!$H$4:$H$1000,0)</f>
        <v>10</v>
      </c>
      <c r="BF966" s="47">
        <f>MATCH($BH966,NoteCommaRef!$H$4:$H$1000,0)</f>
        <v>10</v>
      </c>
      <c r="BG966" s="47">
        <f t="shared" si="304"/>
        <v>1</v>
      </c>
      <c r="BH966" s="47">
        <f t="shared" si="305"/>
        <v>1</v>
      </c>
      <c r="BI966" s="48">
        <f ca="1">IF(ISNA($BD966),1,OFFSET(NoteCommaRef!$E$3,$BD966,0))</f>
        <v>1</v>
      </c>
      <c r="BJ966" s="48">
        <f t="shared" si="306"/>
        <v>1</v>
      </c>
      <c r="BK966" s="48">
        <f t="shared" si="307"/>
        <v>1</v>
      </c>
      <c r="BL966" s="48">
        <f t="shared" si="308"/>
        <v>1</v>
      </c>
      <c r="BM966" s="48">
        <f ca="1">IF(ISNA($BE966),1,OFFSET(NoteCommaRef!$K$3,$BE966,0))</f>
        <v>1</v>
      </c>
      <c r="BN966" s="48">
        <f ca="1">IF(ISNA($BF966),1,OFFSET(NoteCommaRef!$K$3,$BF966,0))</f>
        <v>1</v>
      </c>
    </row>
    <row r="967" spans="3:66" x14ac:dyDescent="0.2">
      <c r="C967" s="1" t="str">
        <f t="shared" si="324"/>
        <v/>
      </c>
      <c r="D967" s="1" t="str">
        <f t="shared" si="325"/>
        <v/>
      </c>
      <c r="E967" s="1" t="str">
        <f t="shared" si="316"/>
        <v/>
      </c>
      <c r="F967" s="32" t="str">
        <f t="shared" si="317"/>
        <v/>
      </c>
      <c r="G967" s="1" t="str">
        <f t="shared" si="318"/>
        <v/>
      </c>
      <c r="H967" s="1" t="str">
        <f t="shared" si="319"/>
        <v/>
      </c>
      <c r="I967" s="1" t="str">
        <f t="shared" si="320"/>
        <v/>
      </c>
      <c r="J967" s="1" t="str">
        <f t="shared" si="321"/>
        <v/>
      </c>
      <c r="K967" s="1" t="str">
        <f t="shared" si="322"/>
        <v/>
      </c>
      <c r="L967" s="1" t="str">
        <f ca="1">IF(COUNTBLANK($D967),"",IF(COUNTBLANK($AG967),OFFSET(ChannelSetup!$E$4,0,$D967-1),$AG967))</f>
        <v/>
      </c>
      <c r="M967" s="1" t="str">
        <f t="shared" si="323"/>
        <v/>
      </c>
      <c r="O967" s="32">
        <f t="shared" si="326"/>
        <v>6</v>
      </c>
      <c r="P967" s="32">
        <f t="shared" si="326"/>
        <v>4</v>
      </c>
      <c r="Q967" s="32">
        <f t="shared" si="326"/>
        <v>2</v>
      </c>
      <c r="R967" s="32">
        <f t="shared" si="326"/>
        <v>2</v>
      </c>
      <c r="S967" s="32">
        <f t="shared" si="326"/>
        <v>2</v>
      </c>
      <c r="T967" s="32">
        <f t="shared" si="326"/>
        <v>2</v>
      </c>
      <c r="U967" s="32">
        <f t="shared" si="326"/>
        <v>2</v>
      </c>
      <c r="V967" s="32">
        <f t="shared" si="326"/>
        <v>4</v>
      </c>
      <c r="W967" s="32">
        <f t="shared" si="326"/>
        <v>2</v>
      </c>
      <c r="X967" s="32">
        <f t="shared" si="326"/>
        <v>2</v>
      </c>
      <c r="Y967" s="32">
        <f t="shared" si="326"/>
        <v>2</v>
      </c>
      <c r="Z967" s="32">
        <f t="shared" si="326"/>
        <v>2</v>
      </c>
      <c r="AB967" s="66"/>
      <c r="AC967" s="51"/>
      <c r="AD967" s="51"/>
      <c r="AE967" s="63"/>
      <c r="AF967" s="64"/>
      <c r="AG967" s="63"/>
      <c r="AH967" s="64"/>
      <c r="AI967" s="63"/>
      <c r="AJ967" s="64"/>
      <c r="AK967" s="62"/>
      <c r="AL967" s="62"/>
      <c r="AM967" s="51"/>
      <c r="AP967" s="39" t="str">
        <f t="shared" si="294"/>
        <v/>
      </c>
      <c r="AQ967" s="49" t="str">
        <f t="shared" si="301"/>
        <v/>
      </c>
      <c r="AR967" s="41">
        <f t="shared" ca="1" si="309"/>
        <v>256</v>
      </c>
      <c r="AS967" s="40">
        <f t="shared" ca="1" si="303"/>
        <v>1</v>
      </c>
      <c r="AT967" s="41">
        <f t="shared" ca="1" si="295"/>
        <v>0</v>
      </c>
      <c r="AU967" s="41">
        <f t="shared" ca="1" si="296"/>
        <v>0</v>
      </c>
      <c r="AV967" s="42">
        <f t="shared" ca="1" si="297"/>
        <v>1</v>
      </c>
      <c r="AW967" s="47" t="str">
        <f t="shared" si="298"/>
        <v/>
      </c>
      <c r="AX967" s="47" t="e">
        <f t="shared" si="299"/>
        <v>#VALUE!</v>
      </c>
      <c r="AY967" s="47">
        <f t="shared" si="311"/>
        <v>0</v>
      </c>
      <c r="AZ967" s="47">
        <f t="shared" si="312"/>
        <v>0</v>
      </c>
      <c r="BA967" s="47" t="e">
        <f t="shared" si="313"/>
        <v>#VALUE!</v>
      </c>
      <c r="BB967" s="47" t="e">
        <f t="shared" si="314"/>
        <v>#VALUE!</v>
      </c>
      <c r="BC967" s="47" t="e">
        <f t="shared" si="315"/>
        <v>#VALUE!</v>
      </c>
      <c r="BD967" s="47" t="e">
        <f>MATCH($AW967,NoteCommaRef!$B$4:$B$10,0)</f>
        <v>#N/A</v>
      </c>
      <c r="BE967" s="47">
        <f>MATCH($BG967,NoteCommaRef!$H$4:$H$1000,0)</f>
        <v>10</v>
      </c>
      <c r="BF967" s="47">
        <f>MATCH($BH967,NoteCommaRef!$H$4:$H$1000,0)</f>
        <v>10</v>
      </c>
      <c r="BG967" s="47">
        <f t="shared" si="304"/>
        <v>1</v>
      </c>
      <c r="BH967" s="47">
        <f t="shared" si="305"/>
        <v>1</v>
      </c>
      <c r="BI967" s="48">
        <f ca="1">IF(ISNA($BD967),1,OFFSET(NoteCommaRef!$E$3,$BD967,0))</f>
        <v>1</v>
      </c>
      <c r="BJ967" s="48">
        <f t="shared" si="306"/>
        <v>1</v>
      </c>
      <c r="BK967" s="48">
        <f t="shared" si="307"/>
        <v>1</v>
      </c>
      <c r="BL967" s="48">
        <f t="shared" si="308"/>
        <v>1</v>
      </c>
      <c r="BM967" s="48">
        <f ca="1">IF(ISNA($BE967),1,OFFSET(NoteCommaRef!$K$3,$BE967,0))</f>
        <v>1</v>
      </c>
      <c r="BN967" s="48">
        <f ca="1">IF(ISNA($BF967),1,OFFSET(NoteCommaRef!$K$3,$BF967,0))</f>
        <v>1</v>
      </c>
    </row>
    <row r="968" spans="3:66" x14ac:dyDescent="0.2">
      <c r="C968" s="1" t="str">
        <f t="shared" si="324"/>
        <v/>
      </c>
      <c r="D968" s="1" t="str">
        <f t="shared" si="325"/>
        <v/>
      </c>
      <c r="E968" s="1" t="str">
        <f t="shared" si="316"/>
        <v/>
      </c>
      <c r="F968" s="32" t="str">
        <f t="shared" si="317"/>
        <v/>
      </c>
      <c r="G968" s="1" t="str">
        <f t="shared" si="318"/>
        <v/>
      </c>
      <c r="H968" s="1" t="str">
        <f t="shared" si="319"/>
        <v/>
      </c>
      <c r="I968" s="1" t="str">
        <f t="shared" si="320"/>
        <v/>
      </c>
      <c r="J968" s="1" t="str">
        <f t="shared" si="321"/>
        <v/>
      </c>
      <c r="K968" s="1" t="str">
        <f t="shared" si="322"/>
        <v/>
      </c>
      <c r="L968" s="1" t="str">
        <f ca="1">IF(COUNTBLANK($D968),"",IF(COUNTBLANK($AG968),OFFSET(ChannelSetup!$E$4,0,$D968-1),$AG968))</f>
        <v/>
      </c>
      <c r="M968" s="1" t="str">
        <f t="shared" si="323"/>
        <v/>
      </c>
      <c r="O968" s="32">
        <f t="shared" si="326"/>
        <v>6</v>
      </c>
      <c r="P968" s="32">
        <f t="shared" si="326"/>
        <v>4</v>
      </c>
      <c r="Q968" s="32">
        <f t="shared" si="326"/>
        <v>2</v>
      </c>
      <c r="R968" s="32">
        <f t="shared" si="326"/>
        <v>2</v>
      </c>
      <c r="S968" s="32">
        <f t="shared" si="326"/>
        <v>2</v>
      </c>
      <c r="T968" s="32">
        <f t="shared" si="326"/>
        <v>2</v>
      </c>
      <c r="U968" s="32">
        <f t="shared" si="326"/>
        <v>2</v>
      </c>
      <c r="V968" s="32">
        <f t="shared" si="326"/>
        <v>4</v>
      </c>
      <c r="W968" s="32">
        <f t="shared" si="326"/>
        <v>2</v>
      </c>
      <c r="X968" s="32">
        <f t="shared" si="326"/>
        <v>2</v>
      </c>
      <c r="Y968" s="32">
        <f t="shared" si="326"/>
        <v>2</v>
      </c>
      <c r="Z968" s="32">
        <f t="shared" si="326"/>
        <v>2</v>
      </c>
      <c r="AB968" s="66"/>
      <c r="AC968" s="51"/>
      <c r="AD968" s="51"/>
      <c r="AE968" s="63"/>
      <c r="AF968" s="64"/>
      <c r="AG968" s="63"/>
      <c r="AH968" s="64"/>
      <c r="AI968" s="63"/>
      <c r="AJ968" s="64"/>
      <c r="AK968" s="62"/>
      <c r="AL968" s="62"/>
      <c r="AM968" s="51"/>
      <c r="AP968" s="39" t="str">
        <f t="shared" si="294"/>
        <v/>
      </c>
      <c r="AQ968" s="49" t="str">
        <f t="shared" si="301"/>
        <v/>
      </c>
      <c r="AR968" s="41">
        <f t="shared" ca="1" si="309"/>
        <v>256</v>
      </c>
      <c r="AS968" s="40">
        <f t="shared" ca="1" si="303"/>
        <v>1</v>
      </c>
      <c r="AT968" s="41">
        <f t="shared" ca="1" si="295"/>
        <v>0</v>
      </c>
      <c r="AU968" s="41">
        <f t="shared" ca="1" si="296"/>
        <v>0</v>
      </c>
      <c r="AV968" s="42">
        <f t="shared" ca="1" si="297"/>
        <v>1</v>
      </c>
      <c r="AW968" s="47" t="str">
        <f t="shared" si="298"/>
        <v/>
      </c>
      <c r="AX968" s="47" t="e">
        <f t="shared" si="299"/>
        <v>#VALUE!</v>
      </c>
      <c r="AY968" s="47">
        <f t="shared" si="311"/>
        <v>0</v>
      </c>
      <c r="AZ968" s="47">
        <f t="shared" si="312"/>
        <v>0</v>
      </c>
      <c r="BA968" s="47" t="e">
        <f t="shared" si="313"/>
        <v>#VALUE!</v>
      </c>
      <c r="BB968" s="47" t="e">
        <f t="shared" si="314"/>
        <v>#VALUE!</v>
      </c>
      <c r="BC968" s="47" t="e">
        <f t="shared" si="315"/>
        <v>#VALUE!</v>
      </c>
      <c r="BD968" s="47" t="e">
        <f>MATCH($AW968,NoteCommaRef!$B$4:$B$10,0)</f>
        <v>#N/A</v>
      </c>
      <c r="BE968" s="47">
        <f>MATCH($BG968,NoteCommaRef!$H$4:$H$1000,0)</f>
        <v>10</v>
      </c>
      <c r="BF968" s="47">
        <f>MATCH($BH968,NoteCommaRef!$H$4:$H$1000,0)</f>
        <v>10</v>
      </c>
      <c r="BG968" s="47">
        <f t="shared" si="304"/>
        <v>1</v>
      </c>
      <c r="BH968" s="47">
        <f t="shared" si="305"/>
        <v>1</v>
      </c>
      <c r="BI968" s="48">
        <f ca="1">IF(ISNA($BD968),1,OFFSET(NoteCommaRef!$E$3,$BD968,0))</f>
        <v>1</v>
      </c>
      <c r="BJ968" s="48">
        <f t="shared" si="306"/>
        <v>1</v>
      </c>
      <c r="BK968" s="48">
        <f t="shared" si="307"/>
        <v>1</v>
      </c>
      <c r="BL968" s="48">
        <f t="shared" si="308"/>
        <v>1</v>
      </c>
      <c r="BM968" s="48">
        <f ca="1">IF(ISNA($BE968),1,OFFSET(NoteCommaRef!$K$3,$BE968,0))</f>
        <v>1</v>
      </c>
      <c r="BN968" s="48">
        <f ca="1">IF(ISNA($BF968),1,OFFSET(NoteCommaRef!$K$3,$BF968,0))</f>
        <v>1</v>
      </c>
    </row>
    <row r="969" spans="3:66" x14ac:dyDescent="0.2">
      <c r="C969" s="1" t="str">
        <f t="shared" si="324"/>
        <v/>
      </c>
      <c r="D969" s="1" t="str">
        <f t="shared" si="325"/>
        <v/>
      </c>
      <c r="E969" s="1" t="str">
        <f t="shared" si="316"/>
        <v/>
      </c>
      <c r="F969" s="32" t="str">
        <f t="shared" si="317"/>
        <v/>
      </c>
      <c r="G969" s="1" t="str">
        <f t="shared" si="318"/>
        <v/>
      </c>
      <c r="H969" s="1" t="str">
        <f t="shared" si="319"/>
        <v/>
      </c>
      <c r="I969" s="1" t="str">
        <f t="shared" si="320"/>
        <v/>
      </c>
      <c r="J969" s="1" t="str">
        <f t="shared" si="321"/>
        <v/>
      </c>
      <c r="K969" s="1" t="str">
        <f t="shared" si="322"/>
        <v/>
      </c>
      <c r="L969" s="1" t="str">
        <f ca="1">IF(COUNTBLANK($D969),"",IF(COUNTBLANK($AG969),OFFSET(ChannelSetup!$E$4,0,$D969-1),$AG969))</f>
        <v/>
      </c>
      <c r="M969" s="1" t="str">
        <f t="shared" si="323"/>
        <v/>
      </c>
      <c r="O969" s="32">
        <f t="shared" si="326"/>
        <v>6</v>
      </c>
      <c r="P969" s="32">
        <f t="shared" si="326"/>
        <v>4</v>
      </c>
      <c r="Q969" s="32">
        <f t="shared" si="326"/>
        <v>2</v>
      </c>
      <c r="R969" s="32">
        <f t="shared" si="326"/>
        <v>2</v>
      </c>
      <c r="S969" s="32">
        <f t="shared" si="326"/>
        <v>2</v>
      </c>
      <c r="T969" s="32">
        <f t="shared" si="326"/>
        <v>2</v>
      </c>
      <c r="U969" s="32">
        <f t="shared" si="326"/>
        <v>2</v>
      </c>
      <c r="V969" s="32">
        <f t="shared" si="326"/>
        <v>4</v>
      </c>
      <c r="W969" s="32">
        <f t="shared" si="326"/>
        <v>2</v>
      </c>
      <c r="X969" s="32">
        <f t="shared" si="326"/>
        <v>2</v>
      </c>
      <c r="Y969" s="32">
        <f t="shared" si="326"/>
        <v>2</v>
      </c>
      <c r="Z969" s="32">
        <f t="shared" si="326"/>
        <v>2</v>
      </c>
      <c r="AB969" s="66"/>
      <c r="AC969" s="51"/>
      <c r="AD969" s="51"/>
      <c r="AE969" s="63"/>
      <c r="AF969" s="64"/>
      <c r="AG969" s="63"/>
      <c r="AH969" s="64"/>
      <c r="AI969" s="63"/>
      <c r="AJ969" s="64"/>
      <c r="AK969" s="62"/>
      <c r="AL969" s="62"/>
      <c r="AM969" s="51"/>
      <c r="AP969" s="39" t="str">
        <f t="shared" si="294"/>
        <v/>
      </c>
      <c r="AQ969" s="49" t="str">
        <f t="shared" si="301"/>
        <v/>
      </c>
      <c r="AR969" s="41">
        <f t="shared" ca="1" si="309"/>
        <v>256</v>
      </c>
      <c r="AS969" s="40">
        <f t="shared" ca="1" si="303"/>
        <v>1</v>
      </c>
      <c r="AT969" s="41">
        <f t="shared" ca="1" si="295"/>
        <v>0</v>
      </c>
      <c r="AU969" s="41">
        <f t="shared" ca="1" si="296"/>
        <v>0</v>
      </c>
      <c r="AV969" s="42">
        <f t="shared" ca="1" si="297"/>
        <v>1</v>
      </c>
      <c r="AW969" s="47" t="str">
        <f t="shared" si="298"/>
        <v/>
      </c>
      <c r="AX969" s="47" t="e">
        <f t="shared" si="299"/>
        <v>#VALUE!</v>
      </c>
      <c r="AY969" s="47">
        <f t="shared" si="311"/>
        <v>0</v>
      </c>
      <c r="AZ969" s="47">
        <f t="shared" si="312"/>
        <v>0</v>
      </c>
      <c r="BA969" s="47" t="e">
        <f t="shared" si="313"/>
        <v>#VALUE!</v>
      </c>
      <c r="BB969" s="47" t="e">
        <f t="shared" si="314"/>
        <v>#VALUE!</v>
      </c>
      <c r="BC969" s="47" t="e">
        <f t="shared" si="315"/>
        <v>#VALUE!</v>
      </c>
      <c r="BD969" s="47" t="e">
        <f>MATCH($AW969,NoteCommaRef!$B$4:$B$10,0)</f>
        <v>#N/A</v>
      </c>
      <c r="BE969" s="47">
        <f>MATCH($BG969,NoteCommaRef!$H$4:$H$1000,0)</f>
        <v>10</v>
      </c>
      <c r="BF969" s="47">
        <f>MATCH($BH969,NoteCommaRef!$H$4:$H$1000,0)</f>
        <v>10</v>
      </c>
      <c r="BG969" s="47">
        <f t="shared" si="304"/>
        <v>1</v>
      </c>
      <c r="BH969" s="47">
        <f t="shared" si="305"/>
        <v>1</v>
      </c>
      <c r="BI969" s="48">
        <f ca="1">IF(ISNA($BD969),1,OFFSET(NoteCommaRef!$E$3,$BD969,0))</f>
        <v>1</v>
      </c>
      <c r="BJ969" s="48">
        <f t="shared" si="306"/>
        <v>1</v>
      </c>
      <c r="BK969" s="48">
        <f t="shared" si="307"/>
        <v>1</v>
      </c>
      <c r="BL969" s="48">
        <f t="shared" si="308"/>
        <v>1</v>
      </c>
      <c r="BM969" s="48">
        <f ca="1">IF(ISNA($BE969),1,OFFSET(NoteCommaRef!$K$3,$BE969,0))</f>
        <v>1</v>
      </c>
      <c r="BN969" s="48">
        <f ca="1">IF(ISNA($BF969),1,OFFSET(NoteCommaRef!$K$3,$BF969,0))</f>
        <v>1</v>
      </c>
    </row>
    <row r="970" spans="3:66" x14ac:dyDescent="0.2">
      <c r="C970" s="1" t="str">
        <f t="shared" si="324"/>
        <v/>
      </c>
      <c r="D970" s="1" t="str">
        <f t="shared" si="325"/>
        <v/>
      </c>
      <c r="E970" s="1" t="str">
        <f t="shared" si="316"/>
        <v/>
      </c>
      <c r="F970" s="32" t="str">
        <f t="shared" si="317"/>
        <v/>
      </c>
      <c r="G970" s="1" t="str">
        <f t="shared" si="318"/>
        <v/>
      </c>
      <c r="H970" s="1" t="str">
        <f t="shared" si="319"/>
        <v/>
      </c>
      <c r="I970" s="1" t="str">
        <f t="shared" si="320"/>
        <v/>
      </c>
      <c r="J970" s="1" t="str">
        <f t="shared" si="321"/>
        <v/>
      </c>
      <c r="K970" s="1" t="str">
        <f t="shared" si="322"/>
        <v/>
      </c>
      <c r="L970" s="1" t="str">
        <f ca="1">IF(COUNTBLANK($D970),"",IF(COUNTBLANK($AG970),OFFSET(ChannelSetup!$E$4,0,$D970-1),$AG970))</f>
        <v/>
      </c>
      <c r="M970" s="1" t="str">
        <f t="shared" si="323"/>
        <v/>
      </c>
      <c r="O970" s="32">
        <f t="shared" si="326"/>
        <v>6</v>
      </c>
      <c r="P970" s="32">
        <f t="shared" si="326"/>
        <v>4</v>
      </c>
      <c r="Q970" s="32">
        <f t="shared" si="326"/>
        <v>2</v>
      </c>
      <c r="R970" s="32">
        <f t="shared" si="326"/>
        <v>2</v>
      </c>
      <c r="S970" s="32">
        <f t="shared" si="326"/>
        <v>2</v>
      </c>
      <c r="T970" s="32">
        <f t="shared" si="326"/>
        <v>2</v>
      </c>
      <c r="U970" s="32">
        <f t="shared" si="326"/>
        <v>2</v>
      </c>
      <c r="V970" s="32">
        <f t="shared" si="326"/>
        <v>4</v>
      </c>
      <c r="W970" s="32">
        <f t="shared" si="326"/>
        <v>2</v>
      </c>
      <c r="X970" s="32">
        <f t="shared" si="326"/>
        <v>2</v>
      </c>
      <c r="Y970" s="32">
        <f t="shared" si="326"/>
        <v>2</v>
      </c>
      <c r="Z970" s="32">
        <f t="shared" si="326"/>
        <v>2</v>
      </c>
      <c r="AB970" s="66"/>
      <c r="AC970" s="51"/>
      <c r="AD970" s="51"/>
      <c r="AE970" s="63"/>
      <c r="AF970" s="64"/>
      <c r="AG970" s="63"/>
      <c r="AH970" s="64"/>
      <c r="AI970" s="63"/>
      <c r="AJ970" s="64"/>
      <c r="AK970" s="62"/>
      <c r="AL970" s="62"/>
      <c r="AM970" s="51"/>
      <c r="AP970" s="39" t="str">
        <f t="shared" si="294"/>
        <v/>
      </c>
      <c r="AQ970" s="49" t="str">
        <f t="shared" si="301"/>
        <v/>
      </c>
      <c r="AR970" s="41">
        <f t="shared" ca="1" si="309"/>
        <v>256</v>
      </c>
      <c r="AS970" s="40">
        <f t="shared" ca="1" si="303"/>
        <v>1</v>
      </c>
      <c r="AT970" s="41">
        <f t="shared" ca="1" si="295"/>
        <v>0</v>
      </c>
      <c r="AU970" s="41">
        <f t="shared" ca="1" si="296"/>
        <v>0</v>
      </c>
      <c r="AV970" s="42">
        <f t="shared" ca="1" si="297"/>
        <v>1</v>
      </c>
      <c r="AW970" s="47" t="str">
        <f t="shared" si="298"/>
        <v/>
      </c>
      <c r="AX970" s="47" t="e">
        <f t="shared" si="299"/>
        <v>#VALUE!</v>
      </c>
      <c r="AY970" s="47">
        <f t="shared" si="311"/>
        <v>0</v>
      </c>
      <c r="AZ970" s="47">
        <f t="shared" si="312"/>
        <v>0</v>
      </c>
      <c r="BA970" s="47" t="e">
        <f t="shared" si="313"/>
        <v>#VALUE!</v>
      </c>
      <c r="BB970" s="47" t="e">
        <f t="shared" si="314"/>
        <v>#VALUE!</v>
      </c>
      <c r="BC970" s="47" t="e">
        <f t="shared" si="315"/>
        <v>#VALUE!</v>
      </c>
      <c r="BD970" s="47" t="e">
        <f>MATCH($AW970,NoteCommaRef!$B$4:$B$10,0)</f>
        <v>#N/A</v>
      </c>
      <c r="BE970" s="47">
        <f>MATCH($BG970,NoteCommaRef!$H$4:$H$1000,0)</f>
        <v>10</v>
      </c>
      <c r="BF970" s="47">
        <f>MATCH($BH970,NoteCommaRef!$H$4:$H$1000,0)</f>
        <v>10</v>
      </c>
      <c r="BG970" s="47">
        <f t="shared" si="304"/>
        <v>1</v>
      </c>
      <c r="BH970" s="47">
        <f t="shared" si="305"/>
        <v>1</v>
      </c>
      <c r="BI970" s="48">
        <f ca="1">IF(ISNA($BD970),1,OFFSET(NoteCommaRef!$E$3,$BD970,0))</f>
        <v>1</v>
      </c>
      <c r="BJ970" s="48">
        <f t="shared" si="306"/>
        <v>1</v>
      </c>
      <c r="BK970" s="48">
        <f t="shared" si="307"/>
        <v>1</v>
      </c>
      <c r="BL970" s="48">
        <f t="shared" si="308"/>
        <v>1</v>
      </c>
      <c r="BM970" s="48">
        <f ca="1">IF(ISNA($BE970),1,OFFSET(NoteCommaRef!$K$3,$BE970,0))</f>
        <v>1</v>
      </c>
      <c r="BN970" s="48">
        <f ca="1">IF(ISNA($BF970),1,OFFSET(NoteCommaRef!$K$3,$BF970,0))</f>
        <v>1</v>
      </c>
    </row>
    <row r="971" spans="3:66" x14ac:dyDescent="0.2">
      <c r="C971" s="1" t="str">
        <f t="shared" si="324"/>
        <v/>
      </c>
      <c r="D971" s="1" t="str">
        <f t="shared" si="325"/>
        <v/>
      </c>
      <c r="E971" s="1" t="str">
        <f t="shared" si="316"/>
        <v/>
      </c>
      <c r="F971" s="32" t="str">
        <f t="shared" si="317"/>
        <v/>
      </c>
      <c r="G971" s="1" t="str">
        <f t="shared" si="318"/>
        <v/>
      </c>
      <c r="H971" s="1" t="str">
        <f t="shared" si="319"/>
        <v/>
      </c>
      <c r="I971" s="1" t="str">
        <f t="shared" si="320"/>
        <v/>
      </c>
      <c r="J971" s="1" t="str">
        <f t="shared" si="321"/>
        <v/>
      </c>
      <c r="K971" s="1" t="str">
        <f t="shared" si="322"/>
        <v/>
      </c>
      <c r="L971" s="1" t="str">
        <f ca="1">IF(COUNTBLANK($D971),"",IF(COUNTBLANK($AG971),OFFSET(ChannelSetup!$E$4,0,$D971-1),$AG971))</f>
        <v/>
      </c>
      <c r="M971" s="1" t="str">
        <f t="shared" si="323"/>
        <v/>
      </c>
      <c r="O971" s="32">
        <f t="shared" si="326"/>
        <v>6</v>
      </c>
      <c r="P971" s="32">
        <f t="shared" si="326"/>
        <v>4</v>
      </c>
      <c r="Q971" s="32">
        <f t="shared" si="326"/>
        <v>2</v>
      </c>
      <c r="R971" s="32">
        <f t="shared" si="326"/>
        <v>2</v>
      </c>
      <c r="S971" s="32">
        <f t="shared" si="326"/>
        <v>2</v>
      </c>
      <c r="T971" s="32">
        <f t="shared" si="326"/>
        <v>2</v>
      </c>
      <c r="U971" s="32">
        <f t="shared" si="326"/>
        <v>2</v>
      </c>
      <c r="V971" s="32">
        <f t="shared" si="326"/>
        <v>4</v>
      </c>
      <c r="W971" s="32">
        <f t="shared" si="326"/>
        <v>2</v>
      </c>
      <c r="X971" s="32">
        <f t="shared" si="326"/>
        <v>2</v>
      </c>
      <c r="Y971" s="32">
        <f t="shared" si="326"/>
        <v>2</v>
      </c>
      <c r="Z971" s="32">
        <f t="shared" si="326"/>
        <v>2</v>
      </c>
      <c r="AB971" s="66"/>
      <c r="AC971" s="51"/>
      <c r="AD971" s="51"/>
      <c r="AE971" s="63"/>
      <c r="AF971" s="64"/>
      <c r="AG971" s="63"/>
      <c r="AH971" s="64"/>
      <c r="AI971" s="63"/>
      <c r="AJ971" s="64"/>
      <c r="AK971" s="62"/>
      <c r="AL971" s="62"/>
      <c r="AM971" s="51"/>
      <c r="AP971" s="39" t="str">
        <f t="shared" si="294"/>
        <v/>
      </c>
      <c r="AQ971" s="49" t="str">
        <f t="shared" si="301"/>
        <v/>
      </c>
      <c r="AR971" s="41">
        <f t="shared" ca="1" si="309"/>
        <v>256</v>
      </c>
      <c r="AS971" s="40">
        <f t="shared" ca="1" si="303"/>
        <v>1</v>
      </c>
      <c r="AT971" s="41">
        <f t="shared" ca="1" si="295"/>
        <v>0</v>
      </c>
      <c r="AU971" s="41">
        <f t="shared" ca="1" si="296"/>
        <v>0</v>
      </c>
      <c r="AV971" s="42">
        <f t="shared" ca="1" si="297"/>
        <v>1</v>
      </c>
      <c r="AW971" s="47" t="str">
        <f t="shared" si="298"/>
        <v/>
      </c>
      <c r="AX971" s="47" t="e">
        <f t="shared" si="299"/>
        <v>#VALUE!</v>
      </c>
      <c r="AY971" s="47">
        <f t="shared" si="311"/>
        <v>0</v>
      </c>
      <c r="AZ971" s="47">
        <f t="shared" si="312"/>
        <v>0</v>
      </c>
      <c r="BA971" s="47" t="e">
        <f t="shared" si="313"/>
        <v>#VALUE!</v>
      </c>
      <c r="BB971" s="47" t="e">
        <f t="shared" si="314"/>
        <v>#VALUE!</v>
      </c>
      <c r="BC971" s="47" t="e">
        <f t="shared" si="315"/>
        <v>#VALUE!</v>
      </c>
      <c r="BD971" s="47" t="e">
        <f>MATCH($AW971,NoteCommaRef!$B$4:$B$10,0)</f>
        <v>#N/A</v>
      </c>
      <c r="BE971" s="47">
        <f>MATCH($BG971,NoteCommaRef!$H$4:$H$1000,0)</f>
        <v>10</v>
      </c>
      <c r="BF971" s="47">
        <f>MATCH($BH971,NoteCommaRef!$H$4:$H$1000,0)</f>
        <v>10</v>
      </c>
      <c r="BG971" s="47">
        <f t="shared" si="304"/>
        <v>1</v>
      </c>
      <c r="BH971" s="47">
        <f t="shared" si="305"/>
        <v>1</v>
      </c>
      <c r="BI971" s="48">
        <f ca="1">IF(ISNA($BD971),1,OFFSET(NoteCommaRef!$E$3,$BD971,0))</f>
        <v>1</v>
      </c>
      <c r="BJ971" s="48">
        <f t="shared" si="306"/>
        <v>1</v>
      </c>
      <c r="BK971" s="48">
        <f t="shared" si="307"/>
        <v>1</v>
      </c>
      <c r="BL971" s="48">
        <f t="shared" si="308"/>
        <v>1</v>
      </c>
      <c r="BM971" s="48">
        <f ca="1">IF(ISNA($BE971),1,OFFSET(NoteCommaRef!$K$3,$BE971,0))</f>
        <v>1</v>
      </c>
      <c r="BN971" s="48">
        <f ca="1">IF(ISNA($BF971),1,OFFSET(NoteCommaRef!$K$3,$BF971,0))</f>
        <v>1</v>
      </c>
    </row>
    <row r="972" spans="3:66" x14ac:dyDescent="0.2">
      <c r="C972" s="1" t="str">
        <f t="shared" si="324"/>
        <v/>
      </c>
      <c r="D972" s="1" t="str">
        <f t="shared" si="325"/>
        <v/>
      </c>
      <c r="E972" s="1" t="str">
        <f t="shared" si="316"/>
        <v/>
      </c>
      <c r="F972" s="32" t="str">
        <f t="shared" si="317"/>
        <v/>
      </c>
      <c r="G972" s="1" t="str">
        <f t="shared" si="318"/>
        <v/>
      </c>
      <c r="H972" s="1" t="str">
        <f t="shared" si="319"/>
        <v/>
      </c>
      <c r="I972" s="1" t="str">
        <f t="shared" si="320"/>
        <v/>
      </c>
      <c r="J972" s="1" t="str">
        <f t="shared" si="321"/>
        <v/>
      </c>
      <c r="K972" s="1" t="str">
        <f t="shared" si="322"/>
        <v/>
      </c>
      <c r="L972" s="1" t="str">
        <f ca="1">IF(COUNTBLANK($D972),"",IF(COUNTBLANK($AG972),OFFSET(ChannelSetup!$E$4,0,$D972-1),$AG972))</f>
        <v/>
      </c>
      <c r="M972" s="1" t="str">
        <f t="shared" si="323"/>
        <v/>
      </c>
      <c r="O972" s="32">
        <f t="shared" si="326"/>
        <v>6</v>
      </c>
      <c r="P972" s="32">
        <f t="shared" si="326"/>
        <v>4</v>
      </c>
      <c r="Q972" s="32">
        <f t="shared" si="326"/>
        <v>2</v>
      </c>
      <c r="R972" s="32">
        <f t="shared" si="326"/>
        <v>2</v>
      </c>
      <c r="S972" s="32">
        <f t="shared" si="326"/>
        <v>2</v>
      </c>
      <c r="T972" s="32">
        <f t="shared" si="326"/>
        <v>2</v>
      </c>
      <c r="U972" s="32">
        <f t="shared" si="326"/>
        <v>2</v>
      </c>
      <c r="V972" s="32">
        <f t="shared" si="326"/>
        <v>4</v>
      </c>
      <c r="W972" s="32">
        <f t="shared" si="326"/>
        <v>2</v>
      </c>
      <c r="X972" s="32">
        <f t="shared" si="326"/>
        <v>2</v>
      </c>
      <c r="Y972" s="32">
        <f t="shared" si="326"/>
        <v>2</v>
      </c>
      <c r="Z972" s="32">
        <f t="shared" si="326"/>
        <v>2</v>
      </c>
      <c r="AB972" s="66"/>
      <c r="AC972" s="51"/>
      <c r="AD972" s="51"/>
      <c r="AE972" s="63"/>
      <c r="AF972" s="64"/>
      <c r="AG972" s="63"/>
      <c r="AH972" s="64"/>
      <c r="AI972" s="63"/>
      <c r="AJ972" s="64"/>
      <c r="AK972" s="62"/>
      <c r="AL972" s="62"/>
      <c r="AM972" s="51"/>
      <c r="AP972" s="39" t="str">
        <f t="shared" si="294"/>
        <v/>
      </c>
      <c r="AQ972" s="49" t="str">
        <f t="shared" si="301"/>
        <v/>
      </c>
      <c r="AR972" s="41">
        <f t="shared" ca="1" si="309"/>
        <v>256</v>
      </c>
      <c r="AS972" s="40">
        <f t="shared" ca="1" si="303"/>
        <v>1</v>
      </c>
      <c r="AT972" s="41">
        <f t="shared" ca="1" si="295"/>
        <v>0</v>
      </c>
      <c r="AU972" s="41">
        <f t="shared" ca="1" si="296"/>
        <v>0</v>
      </c>
      <c r="AV972" s="42">
        <f t="shared" ca="1" si="297"/>
        <v>1</v>
      </c>
      <c r="AW972" s="47" t="str">
        <f t="shared" si="298"/>
        <v/>
      </c>
      <c r="AX972" s="47" t="e">
        <f t="shared" si="299"/>
        <v>#VALUE!</v>
      </c>
      <c r="AY972" s="47">
        <f t="shared" si="311"/>
        <v>0</v>
      </c>
      <c r="AZ972" s="47">
        <f t="shared" si="312"/>
        <v>0</v>
      </c>
      <c r="BA972" s="47" t="e">
        <f t="shared" si="313"/>
        <v>#VALUE!</v>
      </c>
      <c r="BB972" s="47" t="e">
        <f t="shared" si="314"/>
        <v>#VALUE!</v>
      </c>
      <c r="BC972" s="47" t="e">
        <f t="shared" si="315"/>
        <v>#VALUE!</v>
      </c>
      <c r="BD972" s="47" t="e">
        <f>MATCH($AW972,NoteCommaRef!$B$4:$B$10,0)</f>
        <v>#N/A</v>
      </c>
      <c r="BE972" s="47">
        <f>MATCH($BG972,NoteCommaRef!$H$4:$H$1000,0)</f>
        <v>10</v>
      </c>
      <c r="BF972" s="47">
        <f>MATCH($BH972,NoteCommaRef!$H$4:$H$1000,0)</f>
        <v>10</v>
      </c>
      <c r="BG972" s="47">
        <f t="shared" si="304"/>
        <v>1</v>
      </c>
      <c r="BH972" s="47">
        <f t="shared" si="305"/>
        <v>1</v>
      </c>
      <c r="BI972" s="48">
        <f ca="1">IF(ISNA($BD972),1,OFFSET(NoteCommaRef!$E$3,$BD972,0))</f>
        <v>1</v>
      </c>
      <c r="BJ972" s="48">
        <f t="shared" si="306"/>
        <v>1</v>
      </c>
      <c r="BK972" s="48">
        <f t="shared" si="307"/>
        <v>1</v>
      </c>
      <c r="BL972" s="48">
        <f t="shared" si="308"/>
        <v>1</v>
      </c>
      <c r="BM972" s="48">
        <f ca="1">IF(ISNA($BE972),1,OFFSET(NoteCommaRef!$K$3,$BE972,0))</f>
        <v>1</v>
      </c>
      <c r="BN972" s="48">
        <f ca="1">IF(ISNA($BF972),1,OFFSET(NoteCommaRef!$K$3,$BF972,0))</f>
        <v>1</v>
      </c>
    </row>
    <row r="973" spans="3:66" x14ac:dyDescent="0.2">
      <c r="C973" s="1" t="str">
        <f t="shared" si="324"/>
        <v/>
      </c>
      <c r="D973" s="1" t="str">
        <f t="shared" si="325"/>
        <v/>
      </c>
      <c r="E973" s="1" t="str">
        <f t="shared" si="316"/>
        <v/>
      </c>
      <c r="F973" s="32" t="str">
        <f t="shared" si="317"/>
        <v/>
      </c>
      <c r="G973" s="1" t="str">
        <f t="shared" si="318"/>
        <v/>
      </c>
      <c r="H973" s="1" t="str">
        <f t="shared" si="319"/>
        <v/>
      </c>
      <c r="I973" s="1" t="str">
        <f t="shared" si="320"/>
        <v/>
      </c>
      <c r="J973" s="1" t="str">
        <f t="shared" si="321"/>
        <v/>
      </c>
      <c r="K973" s="1" t="str">
        <f t="shared" si="322"/>
        <v/>
      </c>
      <c r="L973" s="1" t="str">
        <f ca="1">IF(COUNTBLANK($D973),"",IF(COUNTBLANK($AG973),OFFSET(ChannelSetup!$E$4,0,$D973-1),$AG973))</f>
        <v/>
      </c>
      <c r="M973" s="1" t="str">
        <f t="shared" si="323"/>
        <v/>
      </c>
      <c r="O973" s="32">
        <f t="shared" si="326"/>
        <v>6</v>
      </c>
      <c r="P973" s="32">
        <f t="shared" si="326"/>
        <v>4</v>
      </c>
      <c r="Q973" s="32">
        <f t="shared" si="326"/>
        <v>2</v>
      </c>
      <c r="R973" s="32">
        <f t="shared" si="326"/>
        <v>2</v>
      </c>
      <c r="S973" s="32">
        <f t="shared" si="326"/>
        <v>2</v>
      </c>
      <c r="T973" s="32">
        <f t="shared" si="326"/>
        <v>2</v>
      </c>
      <c r="U973" s="32">
        <f t="shared" si="326"/>
        <v>2</v>
      </c>
      <c r="V973" s="32">
        <f t="shared" si="326"/>
        <v>4</v>
      </c>
      <c r="W973" s="32">
        <f t="shared" si="326"/>
        <v>2</v>
      </c>
      <c r="X973" s="32">
        <f t="shared" si="326"/>
        <v>2</v>
      </c>
      <c r="Y973" s="32">
        <f t="shared" si="326"/>
        <v>2</v>
      </c>
      <c r="Z973" s="32">
        <f t="shared" si="326"/>
        <v>2</v>
      </c>
      <c r="AB973" s="66"/>
      <c r="AC973" s="51"/>
      <c r="AD973" s="51"/>
      <c r="AE973" s="63"/>
      <c r="AF973" s="64"/>
      <c r="AG973" s="63"/>
      <c r="AH973" s="64"/>
      <c r="AI973" s="63"/>
      <c r="AJ973" s="64"/>
      <c r="AK973" s="62"/>
      <c r="AL973" s="62"/>
      <c r="AM973" s="51"/>
      <c r="AP973" s="39" t="str">
        <f t="shared" si="294"/>
        <v/>
      </c>
      <c r="AQ973" s="49" t="str">
        <f t="shared" si="301"/>
        <v/>
      </c>
      <c r="AR973" s="41">
        <f t="shared" ca="1" si="309"/>
        <v>256</v>
      </c>
      <c r="AS973" s="40">
        <f t="shared" ca="1" si="303"/>
        <v>1</v>
      </c>
      <c r="AT973" s="41">
        <f t="shared" ca="1" si="295"/>
        <v>0</v>
      </c>
      <c r="AU973" s="41">
        <f t="shared" ca="1" si="296"/>
        <v>0</v>
      </c>
      <c r="AV973" s="42">
        <f t="shared" ca="1" si="297"/>
        <v>1</v>
      </c>
      <c r="AW973" s="47" t="str">
        <f t="shared" si="298"/>
        <v/>
      </c>
      <c r="AX973" s="47" t="e">
        <f t="shared" si="299"/>
        <v>#VALUE!</v>
      </c>
      <c r="AY973" s="47">
        <f t="shared" si="311"/>
        <v>0</v>
      </c>
      <c r="AZ973" s="47">
        <f t="shared" si="312"/>
        <v>0</v>
      </c>
      <c r="BA973" s="47" t="e">
        <f t="shared" si="313"/>
        <v>#VALUE!</v>
      </c>
      <c r="BB973" s="47" t="e">
        <f t="shared" si="314"/>
        <v>#VALUE!</v>
      </c>
      <c r="BC973" s="47" t="e">
        <f t="shared" si="315"/>
        <v>#VALUE!</v>
      </c>
      <c r="BD973" s="47" t="e">
        <f>MATCH($AW973,NoteCommaRef!$B$4:$B$10,0)</f>
        <v>#N/A</v>
      </c>
      <c r="BE973" s="47">
        <f>MATCH($BG973,NoteCommaRef!$H$4:$H$1000,0)</f>
        <v>10</v>
      </c>
      <c r="BF973" s="47">
        <f>MATCH($BH973,NoteCommaRef!$H$4:$H$1000,0)</f>
        <v>10</v>
      </c>
      <c r="BG973" s="47">
        <f t="shared" si="304"/>
        <v>1</v>
      </c>
      <c r="BH973" s="47">
        <f t="shared" si="305"/>
        <v>1</v>
      </c>
      <c r="BI973" s="48">
        <f ca="1">IF(ISNA($BD973),1,OFFSET(NoteCommaRef!$E$3,$BD973,0))</f>
        <v>1</v>
      </c>
      <c r="BJ973" s="48">
        <f t="shared" si="306"/>
        <v>1</v>
      </c>
      <c r="BK973" s="48">
        <f t="shared" si="307"/>
        <v>1</v>
      </c>
      <c r="BL973" s="48">
        <f t="shared" si="308"/>
        <v>1</v>
      </c>
      <c r="BM973" s="48">
        <f ca="1">IF(ISNA($BE973),1,OFFSET(NoteCommaRef!$K$3,$BE973,0))</f>
        <v>1</v>
      </c>
      <c r="BN973" s="48">
        <f ca="1">IF(ISNA($BF973),1,OFFSET(NoteCommaRef!$K$3,$BF973,0))</f>
        <v>1</v>
      </c>
    </row>
    <row r="974" spans="3:66" x14ac:dyDescent="0.2">
      <c r="C974" s="1" t="str">
        <f t="shared" si="324"/>
        <v/>
      </c>
      <c r="D974" s="1" t="str">
        <f t="shared" si="325"/>
        <v/>
      </c>
      <c r="E974" s="1" t="str">
        <f t="shared" si="316"/>
        <v/>
      </c>
      <c r="F974" s="32" t="str">
        <f t="shared" si="317"/>
        <v/>
      </c>
      <c r="G974" s="1" t="str">
        <f t="shared" si="318"/>
        <v/>
      </c>
      <c r="H974" s="1" t="str">
        <f t="shared" si="319"/>
        <v/>
      </c>
      <c r="I974" s="1" t="str">
        <f t="shared" si="320"/>
        <v/>
      </c>
      <c r="J974" s="1" t="str">
        <f t="shared" si="321"/>
        <v/>
      </c>
      <c r="K974" s="1" t="str">
        <f t="shared" si="322"/>
        <v/>
      </c>
      <c r="L974" s="1" t="str">
        <f ca="1">IF(COUNTBLANK($D974),"",IF(COUNTBLANK($AG974),OFFSET(ChannelSetup!$E$4,0,$D974-1),$AG974))</f>
        <v/>
      </c>
      <c r="M974" s="1" t="str">
        <f t="shared" si="323"/>
        <v/>
      </c>
      <c r="O974" s="32">
        <f t="shared" si="326"/>
        <v>6</v>
      </c>
      <c r="P974" s="32">
        <f t="shared" si="326"/>
        <v>4</v>
      </c>
      <c r="Q974" s="32">
        <f t="shared" si="326"/>
        <v>2</v>
      </c>
      <c r="R974" s="32">
        <f t="shared" si="326"/>
        <v>2</v>
      </c>
      <c r="S974" s="32">
        <f t="shared" si="326"/>
        <v>2</v>
      </c>
      <c r="T974" s="32">
        <f t="shared" si="326"/>
        <v>2</v>
      </c>
      <c r="U974" s="32">
        <f t="shared" si="326"/>
        <v>2</v>
      </c>
      <c r="V974" s="32">
        <f t="shared" si="326"/>
        <v>4</v>
      </c>
      <c r="W974" s="32">
        <f t="shared" si="326"/>
        <v>2</v>
      </c>
      <c r="X974" s="32">
        <f t="shared" si="326"/>
        <v>2</v>
      </c>
      <c r="Y974" s="32">
        <f t="shared" si="326"/>
        <v>2</v>
      </c>
      <c r="Z974" s="32">
        <f t="shared" si="326"/>
        <v>2</v>
      </c>
      <c r="AB974" s="66"/>
      <c r="AC974" s="51"/>
      <c r="AD974" s="51"/>
      <c r="AE974" s="63"/>
      <c r="AF974" s="64"/>
      <c r="AG974" s="63"/>
      <c r="AH974" s="64"/>
      <c r="AI974" s="63"/>
      <c r="AJ974" s="64"/>
      <c r="AK974" s="62"/>
      <c r="AL974" s="62"/>
      <c r="AM974" s="51"/>
      <c r="AP974" s="39" t="str">
        <f t="shared" si="294"/>
        <v/>
      </c>
      <c r="AQ974" s="49" t="str">
        <f t="shared" si="301"/>
        <v/>
      </c>
      <c r="AR974" s="41">
        <f t="shared" ca="1" si="309"/>
        <v>256</v>
      </c>
      <c r="AS974" s="40">
        <f t="shared" ca="1" si="303"/>
        <v>1</v>
      </c>
      <c r="AT974" s="41">
        <f t="shared" ca="1" si="295"/>
        <v>0</v>
      </c>
      <c r="AU974" s="41">
        <f t="shared" ca="1" si="296"/>
        <v>0</v>
      </c>
      <c r="AV974" s="42">
        <f t="shared" ca="1" si="297"/>
        <v>1</v>
      </c>
      <c r="AW974" s="47" t="str">
        <f t="shared" si="298"/>
        <v/>
      </c>
      <c r="AX974" s="47" t="e">
        <f t="shared" si="299"/>
        <v>#VALUE!</v>
      </c>
      <c r="AY974" s="47">
        <f t="shared" si="311"/>
        <v>0</v>
      </c>
      <c r="AZ974" s="47">
        <f t="shared" si="312"/>
        <v>0</v>
      </c>
      <c r="BA974" s="47" t="e">
        <f t="shared" si="313"/>
        <v>#VALUE!</v>
      </c>
      <c r="BB974" s="47" t="e">
        <f t="shared" si="314"/>
        <v>#VALUE!</v>
      </c>
      <c r="BC974" s="47" t="e">
        <f t="shared" si="315"/>
        <v>#VALUE!</v>
      </c>
      <c r="BD974" s="47" t="e">
        <f>MATCH($AW974,NoteCommaRef!$B$4:$B$10,0)</f>
        <v>#N/A</v>
      </c>
      <c r="BE974" s="47">
        <f>MATCH($BG974,NoteCommaRef!$H$4:$H$1000,0)</f>
        <v>10</v>
      </c>
      <c r="BF974" s="47">
        <f>MATCH($BH974,NoteCommaRef!$H$4:$H$1000,0)</f>
        <v>10</v>
      </c>
      <c r="BG974" s="47">
        <f t="shared" si="304"/>
        <v>1</v>
      </c>
      <c r="BH974" s="47">
        <f t="shared" si="305"/>
        <v>1</v>
      </c>
      <c r="BI974" s="48">
        <f ca="1">IF(ISNA($BD974),1,OFFSET(NoteCommaRef!$E$3,$BD974,0))</f>
        <v>1</v>
      </c>
      <c r="BJ974" s="48">
        <f t="shared" si="306"/>
        <v>1</v>
      </c>
      <c r="BK974" s="48">
        <f t="shared" si="307"/>
        <v>1</v>
      </c>
      <c r="BL974" s="48">
        <f t="shared" si="308"/>
        <v>1</v>
      </c>
      <c r="BM974" s="48">
        <f ca="1">IF(ISNA($BE974),1,OFFSET(NoteCommaRef!$K$3,$BE974,0))</f>
        <v>1</v>
      </c>
      <c r="BN974" s="48">
        <f ca="1">IF(ISNA($BF974),1,OFFSET(NoteCommaRef!$K$3,$BF974,0))</f>
        <v>1</v>
      </c>
    </row>
    <row r="975" spans="3:66" x14ac:dyDescent="0.2">
      <c r="C975" s="1" t="str">
        <f t="shared" si="324"/>
        <v/>
      </c>
      <c r="D975" s="1" t="str">
        <f t="shared" si="325"/>
        <v/>
      </c>
      <c r="E975" s="1" t="str">
        <f t="shared" si="316"/>
        <v/>
      </c>
      <c r="F975" s="32" t="str">
        <f t="shared" si="317"/>
        <v/>
      </c>
      <c r="G975" s="1" t="str">
        <f t="shared" si="318"/>
        <v/>
      </c>
      <c r="H975" s="1" t="str">
        <f t="shared" si="319"/>
        <v/>
      </c>
      <c r="I975" s="1" t="str">
        <f t="shared" si="320"/>
        <v/>
      </c>
      <c r="J975" s="1" t="str">
        <f t="shared" si="321"/>
        <v/>
      </c>
      <c r="K975" s="1" t="str">
        <f t="shared" si="322"/>
        <v/>
      </c>
      <c r="L975" s="1" t="str">
        <f ca="1">IF(COUNTBLANK($D975),"",IF(COUNTBLANK($AG975),OFFSET(ChannelSetup!$E$4,0,$D975-1),$AG975))</f>
        <v/>
      </c>
      <c r="M975" s="1" t="str">
        <f t="shared" si="323"/>
        <v/>
      </c>
      <c r="O975" s="32">
        <f t="shared" si="326"/>
        <v>6</v>
      </c>
      <c r="P975" s="32">
        <f t="shared" si="326"/>
        <v>4</v>
      </c>
      <c r="Q975" s="32">
        <f t="shared" si="326"/>
        <v>2</v>
      </c>
      <c r="R975" s="32">
        <f t="shared" si="326"/>
        <v>2</v>
      </c>
      <c r="S975" s="32">
        <f t="shared" si="326"/>
        <v>2</v>
      </c>
      <c r="T975" s="32">
        <f t="shared" si="326"/>
        <v>2</v>
      </c>
      <c r="U975" s="32">
        <f t="shared" si="326"/>
        <v>2</v>
      </c>
      <c r="V975" s="32">
        <f t="shared" si="326"/>
        <v>4</v>
      </c>
      <c r="W975" s="32">
        <f t="shared" si="326"/>
        <v>2</v>
      </c>
      <c r="X975" s="32">
        <f t="shared" si="326"/>
        <v>2</v>
      </c>
      <c r="Y975" s="32">
        <f t="shared" si="326"/>
        <v>2</v>
      </c>
      <c r="Z975" s="32">
        <f t="shared" si="326"/>
        <v>2</v>
      </c>
      <c r="AB975" s="66"/>
      <c r="AC975" s="51"/>
      <c r="AD975" s="51"/>
      <c r="AE975" s="63"/>
      <c r="AF975" s="64"/>
      <c r="AG975" s="63"/>
      <c r="AH975" s="64"/>
      <c r="AI975" s="63"/>
      <c r="AJ975" s="64"/>
      <c r="AK975" s="62"/>
      <c r="AL975" s="62"/>
      <c r="AM975" s="51"/>
      <c r="AP975" s="39" t="str">
        <f t="shared" si="294"/>
        <v/>
      </c>
      <c r="AQ975" s="49" t="str">
        <f t="shared" si="301"/>
        <v/>
      </c>
      <c r="AR975" s="41">
        <f t="shared" ca="1" si="309"/>
        <v>256</v>
      </c>
      <c r="AS975" s="40">
        <f t="shared" ca="1" si="303"/>
        <v>1</v>
      </c>
      <c r="AT975" s="41">
        <f t="shared" ca="1" si="295"/>
        <v>0</v>
      </c>
      <c r="AU975" s="41">
        <f t="shared" ca="1" si="296"/>
        <v>0</v>
      </c>
      <c r="AV975" s="42">
        <f t="shared" ca="1" si="297"/>
        <v>1</v>
      </c>
      <c r="AW975" s="47" t="str">
        <f t="shared" si="298"/>
        <v/>
      </c>
      <c r="AX975" s="47" t="e">
        <f t="shared" si="299"/>
        <v>#VALUE!</v>
      </c>
      <c r="AY975" s="47">
        <f t="shared" si="311"/>
        <v>0</v>
      </c>
      <c r="AZ975" s="47">
        <f t="shared" si="312"/>
        <v>0</v>
      </c>
      <c r="BA975" s="47" t="e">
        <f t="shared" si="313"/>
        <v>#VALUE!</v>
      </c>
      <c r="BB975" s="47" t="e">
        <f t="shared" si="314"/>
        <v>#VALUE!</v>
      </c>
      <c r="BC975" s="47" t="e">
        <f t="shared" si="315"/>
        <v>#VALUE!</v>
      </c>
      <c r="BD975" s="47" t="e">
        <f>MATCH($AW975,NoteCommaRef!$B$4:$B$10,0)</f>
        <v>#N/A</v>
      </c>
      <c r="BE975" s="47">
        <f>MATCH($BG975,NoteCommaRef!$H$4:$H$1000,0)</f>
        <v>10</v>
      </c>
      <c r="BF975" s="47">
        <f>MATCH($BH975,NoteCommaRef!$H$4:$H$1000,0)</f>
        <v>10</v>
      </c>
      <c r="BG975" s="47">
        <f t="shared" si="304"/>
        <v>1</v>
      </c>
      <c r="BH975" s="47">
        <f t="shared" si="305"/>
        <v>1</v>
      </c>
      <c r="BI975" s="48">
        <f ca="1">IF(ISNA($BD975),1,OFFSET(NoteCommaRef!$E$3,$BD975,0))</f>
        <v>1</v>
      </c>
      <c r="BJ975" s="48">
        <f t="shared" si="306"/>
        <v>1</v>
      </c>
      <c r="BK975" s="48">
        <f t="shared" si="307"/>
        <v>1</v>
      </c>
      <c r="BL975" s="48">
        <f t="shared" si="308"/>
        <v>1</v>
      </c>
      <c r="BM975" s="48">
        <f ca="1">IF(ISNA($BE975),1,OFFSET(NoteCommaRef!$K$3,$BE975,0))</f>
        <v>1</v>
      </c>
      <c r="BN975" s="48">
        <f ca="1">IF(ISNA($BF975),1,OFFSET(NoteCommaRef!$K$3,$BF975,0))</f>
        <v>1</v>
      </c>
    </row>
    <row r="976" spans="3:66" x14ac:dyDescent="0.2">
      <c r="C976" s="1" t="str">
        <f t="shared" si="324"/>
        <v/>
      </c>
      <c r="D976" s="1" t="str">
        <f t="shared" si="325"/>
        <v/>
      </c>
      <c r="E976" s="1" t="str">
        <f t="shared" si="316"/>
        <v/>
      </c>
      <c r="F976" s="32" t="str">
        <f t="shared" si="317"/>
        <v/>
      </c>
      <c r="G976" s="1" t="str">
        <f t="shared" si="318"/>
        <v/>
      </c>
      <c r="H976" s="1" t="str">
        <f t="shared" si="319"/>
        <v/>
      </c>
      <c r="I976" s="1" t="str">
        <f t="shared" si="320"/>
        <v/>
      </c>
      <c r="J976" s="1" t="str">
        <f t="shared" si="321"/>
        <v/>
      </c>
      <c r="K976" s="1" t="str">
        <f t="shared" si="322"/>
        <v/>
      </c>
      <c r="L976" s="1" t="str">
        <f ca="1">IF(COUNTBLANK($D976),"",IF(COUNTBLANK($AG976),OFFSET(ChannelSetup!$E$4,0,$D976-1),$AG976))</f>
        <v/>
      </c>
      <c r="M976" s="1" t="str">
        <f t="shared" si="323"/>
        <v/>
      </c>
      <c r="O976" s="32">
        <f t="shared" si="326"/>
        <v>6</v>
      </c>
      <c r="P976" s="32">
        <f t="shared" si="326"/>
        <v>4</v>
      </c>
      <c r="Q976" s="32">
        <f t="shared" si="326"/>
        <v>2</v>
      </c>
      <c r="R976" s="32">
        <f t="shared" si="326"/>
        <v>2</v>
      </c>
      <c r="S976" s="32">
        <f t="shared" si="326"/>
        <v>2</v>
      </c>
      <c r="T976" s="32">
        <f t="shared" si="326"/>
        <v>2</v>
      </c>
      <c r="U976" s="32">
        <f t="shared" si="326"/>
        <v>2</v>
      </c>
      <c r="V976" s="32">
        <f t="shared" si="326"/>
        <v>4</v>
      </c>
      <c r="W976" s="32">
        <f t="shared" si="326"/>
        <v>2</v>
      </c>
      <c r="X976" s="32">
        <f t="shared" si="326"/>
        <v>2</v>
      </c>
      <c r="Y976" s="32">
        <f t="shared" si="326"/>
        <v>2</v>
      </c>
      <c r="Z976" s="32">
        <f t="shared" si="326"/>
        <v>2</v>
      </c>
      <c r="AB976" s="66"/>
      <c r="AC976" s="51"/>
      <c r="AD976" s="51"/>
      <c r="AE976" s="63"/>
      <c r="AF976" s="64"/>
      <c r="AG976" s="63"/>
      <c r="AH976" s="64"/>
      <c r="AI976" s="63"/>
      <c r="AJ976" s="64"/>
      <c r="AK976" s="62"/>
      <c r="AL976" s="62"/>
      <c r="AM976" s="51"/>
      <c r="AP976" s="39" t="str">
        <f t="shared" si="294"/>
        <v/>
      </c>
      <c r="AQ976" s="49" t="str">
        <f t="shared" si="301"/>
        <v/>
      </c>
      <c r="AR976" s="41">
        <f t="shared" ca="1" si="309"/>
        <v>256</v>
      </c>
      <c r="AS976" s="40">
        <f t="shared" ca="1" si="303"/>
        <v>1</v>
      </c>
      <c r="AT976" s="41">
        <f t="shared" ca="1" si="295"/>
        <v>0</v>
      </c>
      <c r="AU976" s="41">
        <f t="shared" ca="1" si="296"/>
        <v>0</v>
      </c>
      <c r="AV976" s="42">
        <f t="shared" ca="1" si="297"/>
        <v>1</v>
      </c>
      <c r="AW976" s="47" t="str">
        <f t="shared" si="298"/>
        <v/>
      </c>
      <c r="AX976" s="47" t="e">
        <f t="shared" si="299"/>
        <v>#VALUE!</v>
      </c>
      <c r="AY976" s="47">
        <f t="shared" si="311"/>
        <v>0</v>
      </c>
      <c r="AZ976" s="47">
        <f t="shared" si="312"/>
        <v>0</v>
      </c>
      <c r="BA976" s="47" t="e">
        <f t="shared" si="313"/>
        <v>#VALUE!</v>
      </c>
      <c r="BB976" s="47" t="e">
        <f t="shared" si="314"/>
        <v>#VALUE!</v>
      </c>
      <c r="BC976" s="47" t="e">
        <f t="shared" si="315"/>
        <v>#VALUE!</v>
      </c>
      <c r="BD976" s="47" t="e">
        <f>MATCH($AW976,NoteCommaRef!$B$4:$B$10,0)</f>
        <v>#N/A</v>
      </c>
      <c r="BE976" s="47">
        <f>MATCH($BG976,NoteCommaRef!$H$4:$H$1000,0)</f>
        <v>10</v>
      </c>
      <c r="BF976" s="47">
        <f>MATCH($BH976,NoteCommaRef!$H$4:$H$1000,0)</f>
        <v>10</v>
      </c>
      <c r="BG976" s="47">
        <f t="shared" si="304"/>
        <v>1</v>
      </c>
      <c r="BH976" s="47">
        <f t="shared" si="305"/>
        <v>1</v>
      </c>
      <c r="BI976" s="48">
        <f ca="1">IF(ISNA($BD976),1,OFFSET(NoteCommaRef!$E$3,$BD976,0))</f>
        <v>1</v>
      </c>
      <c r="BJ976" s="48">
        <f t="shared" si="306"/>
        <v>1</v>
      </c>
      <c r="BK976" s="48">
        <f t="shared" si="307"/>
        <v>1</v>
      </c>
      <c r="BL976" s="48">
        <f t="shared" si="308"/>
        <v>1</v>
      </c>
      <c r="BM976" s="48">
        <f ca="1">IF(ISNA($BE976),1,OFFSET(NoteCommaRef!$K$3,$BE976,0))</f>
        <v>1</v>
      </c>
      <c r="BN976" s="48">
        <f ca="1">IF(ISNA($BF976),1,OFFSET(NoteCommaRef!$K$3,$BF976,0))</f>
        <v>1</v>
      </c>
    </row>
    <row r="977" spans="3:66" x14ac:dyDescent="0.2">
      <c r="C977" s="1" t="str">
        <f t="shared" si="324"/>
        <v/>
      </c>
      <c r="D977" s="1" t="str">
        <f t="shared" si="325"/>
        <v/>
      </c>
      <c r="E977" s="1" t="str">
        <f t="shared" si="316"/>
        <v/>
      </c>
      <c r="F977" s="32" t="str">
        <f t="shared" si="317"/>
        <v/>
      </c>
      <c r="G977" s="1" t="str">
        <f t="shared" si="318"/>
        <v/>
      </c>
      <c r="H977" s="1" t="str">
        <f t="shared" si="319"/>
        <v/>
      </c>
      <c r="I977" s="1" t="str">
        <f t="shared" si="320"/>
        <v/>
      </c>
      <c r="J977" s="1" t="str">
        <f t="shared" si="321"/>
        <v/>
      </c>
      <c r="K977" s="1" t="str">
        <f t="shared" si="322"/>
        <v/>
      </c>
      <c r="L977" s="1" t="str">
        <f ca="1">IF(COUNTBLANK($D977),"",IF(COUNTBLANK($AG977),OFFSET(ChannelSetup!$E$4,0,$D977-1),$AG977))</f>
        <v/>
      </c>
      <c r="M977" s="1" t="str">
        <f t="shared" si="323"/>
        <v/>
      </c>
      <c r="O977" s="32">
        <f t="shared" si="326"/>
        <v>6</v>
      </c>
      <c r="P977" s="32">
        <f t="shared" si="326"/>
        <v>4</v>
      </c>
      <c r="Q977" s="32">
        <f t="shared" si="326"/>
        <v>2</v>
      </c>
      <c r="R977" s="32">
        <f t="shared" si="326"/>
        <v>2</v>
      </c>
      <c r="S977" s="32">
        <f t="shared" si="326"/>
        <v>2</v>
      </c>
      <c r="T977" s="32">
        <f t="shared" si="326"/>
        <v>2</v>
      </c>
      <c r="U977" s="32">
        <f t="shared" si="326"/>
        <v>2</v>
      </c>
      <c r="V977" s="32">
        <f t="shared" si="326"/>
        <v>4</v>
      </c>
      <c r="W977" s="32">
        <f t="shared" si="326"/>
        <v>2</v>
      </c>
      <c r="X977" s="32">
        <f t="shared" si="326"/>
        <v>2</v>
      </c>
      <c r="Y977" s="32">
        <f t="shared" si="326"/>
        <v>2</v>
      </c>
      <c r="Z977" s="32">
        <f t="shared" si="326"/>
        <v>2</v>
      </c>
      <c r="AB977" s="66"/>
      <c r="AC977" s="51"/>
      <c r="AD977" s="51"/>
      <c r="AE977" s="63"/>
      <c r="AF977" s="64"/>
      <c r="AG977" s="63"/>
      <c r="AH977" s="64"/>
      <c r="AI977" s="63"/>
      <c r="AJ977" s="64"/>
      <c r="AK977" s="62"/>
      <c r="AL977" s="62"/>
      <c r="AM977" s="51"/>
      <c r="AP977" s="39" t="str">
        <f t="shared" ref="AP977:AP1040" si="327">IF(OR(ISNA(BE977),ISNA(BF977)),"ERR","")</f>
        <v/>
      </c>
      <c r="AQ977" s="49" t="str">
        <f t="shared" si="301"/>
        <v/>
      </c>
      <c r="AR977" s="41">
        <f t="shared" ca="1" si="309"/>
        <v>256</v>
      </c>
      <c r="AS977" s="40">
        <f t="shared" ca="1" si="303"/>
        <v>1</v>
      </c>
      <c r="AT977" s="41">
        <f t="shared" ref="AT977:AT1040" ca="1" si="328">1200*LOG(AS977,2)</f>
        <v>0</v>
      </c>
      <c r="AU977" s="41">
        <f t="shared" ref="AU977:AU1040" ca="1" si="329">MOD(AT977,1200)</f>
        <v>0</v>
      </c>
      <c r="AV977" s="42">
        <f t="shared" ref="AV977:AV1040" ca="1" si="330">AS977</f>
        <v>1</v>
      </c>
      <c r="AW977" s="47" t="str">
        <f t="shared" ref="AW977:AW1040" si="331">LEFT(AQ977,1)</f>
        <v/>
      </c>
      <c r="AX977" s="47" t="e">
        <f t="shared" ref="AX977:AX1040" si="332">RIGHT(AQ977,1)-4</f>
        <v>#VALUE!</v>
      </c>
      <c r="AY977" s="47">
        <f t="shared" si="311"/>
        <v>0</v>
      </c>
      <c r="AZ977" s="47">
        <f t="shared" si="312"/>
        <v>0</v>
      </c>
      <c r="BA977" s="47" t="e">
        <f t="shared" si="313"/>
        <v>#VALUE!</v>
      </c>
      <c r="BB977" s="47" t="e">
        <f t="shared" si="314"/>
        <v>#VALUE!</v>
      </c>
      <c r="BC977" s="47" t="e">
        <f t="shared" si="315"/>
        <v>#VALUE!</v>
      </c>
      <c r="BD977" s="47" t="e">
        <f>MATCH($AW977,NoteCommaRef!$B$4:$B$10,0)</f>
        <v>#N/A</v>
      </c>
      <c r="BE977" s="47">
        <f>MATCH($BG977,NoteCommaRef!$H$4:$H$1000,0)</f>
        <v>10</v>
      </c>
      <c r="BF977" s="47">
        <f>MATCH($BH977,NoteCommaRef!$H$4:$H$1000,0)</f>
        <v>10</v>
      </c>
      <c r="BG977" s="47">
        <f t="shared" si="304"/>
        <v>1</v>
      </c>
      <c r="BH977" s="47">
        <f t="shared" si="305"/>
        <v>1</v>
      </c>
      <c r="BI977" s="48">
        <f ca="1">IF(ISNA($BD977),1,OFFSET(NoteCommaRef!$E$3,$BD977,0))</f>
        <v>1</v>
      </c>
      <c r="BJ977" s="48">
        <f t="shared" si="306"/>
        <v>1</v>
      </c>
      <c r="BK977" s="48">
        <f t="shared" si="307"/>
        <v>1</v>
      </c>
      <c r="BL977" s="48">
        <f t="shared" si="308"/>
        <v>1</v>
      </c>
      <c r="BM977" s="48">
        <f ca="1">IF(ISNA($BE977),1,OFFSET(NoteCommaRef!$K$3,$BE977,0))</f>
        <v>1</v>
      </c>
      <c r="BN977" s="48">
        <f ca="1">IF(ISNA($BF977),1,OFFSET(NoteCommaRef!$K$3,$BF977,0))</f>
        <v>1</v>
      </c>
    </row>
    <row r="978" spans="3:66" x14ac:dyDescent="0.2">
      <c r="C978" s="1" t="str">
        <f t="shared" si="324"/>
        <v/>
      </c>
      <c r="D978" s="1" t="str">
        <f t="shared" si="325"/>
        <v/>
      </c>
      <c r="E978" s="1" t="str">
        <f t="shared" si="316"/>
        <v/>
      </c>
      <c r="F978" s="32" t="str">
        <f t="shared" si="317"/>
        <v/>
      </c>
      <c r="G978" s="1" t="str">
        <f t="shared" si="318"/>
        <v/>
      </c>
      <c r="H978" s="1" t="str">
        <f t="shared" si="319"/>
        <v/>
      </c>
      <c r="I978" s="1" t="str">
        <f t="shared" si="320"/>
        <v/>
      </c>
      <c r="J978" s="1" t="str">
        <f t="shared" si="321"/>
        <v/>
      </c>
      <c r="K978" s="1" t="str">
        <f t="shared" si="322"/>
        <v/>
      </c>
      <c r="L978" s="1" t="str">
        <f ca="1">IF(COUNTBLANK($D978),"",IF(COUNTBLANK($AG978),OFFSET(ChannelSetup!$E$4,0,$D978-1),$AG978))</f>
        <v/>
      </c>
      <c r="M978" s="1" t="str">
        <f t="shared" si="323"/>
        <v/>
      </c>
      <c r="O978" s="32">
        <f t="shared" si="326"/>
        <v>6</v>
      </c>
      <c r="P978" s="32">
        <f t="shared" si="326"/>
        <v>4</v>
      </c>
      <c r="Q978" s="32">
        <f t="shared" si="326"/>
        <v>2</v>
      </c>
      <c r="R978" s="32">
        <f t="shared" si="326"/>
        <v>2</v>
      </c>
      <c r="S978" s="32">
        <f t="shared" si="326"/>
        <v>2</v>
      </c>
      <c r="T978" s="32">
        <f t="shared" si="326"/>
        <v>2</v>
      </c>
      <c r="U978" s="32">
        <f t="shared" si="326"/>
        <v>2</v>
      </c>
      <c r="V978" s="32">
        <f t="shared" si="326"/>
        <v>4</v>
      </c>
      <c r="W978" s="32">
        <f t="shared" si="326"/>
        <v>2</v>
      </c>
      <c r="X978" s="32">
        <f t="shared" si="326"/>
        <v>2</v>
      </c>
      <c r="Y978" s="32">
        <f t="shared" si="326"/>
        <v>2</v>
      </c>
      <c r="Z978" s="32">
        <f t="shared" si="326"/>
        <v>2</v>
      </c>
      <c r="AB978" s="66"/>
      <c r="AC978" s="51"/>
      <c r="AD978" s="51"/>
      <c r="AE978" s="63"/>
      <c r="AF978" s="64"/>
      <c r="AG978" s="63"/>
      <c r="AH978" s="64"/>
      <c r="AI978" s="63"/>
      <c r="AJ978" s="64"/>
      <c r="AK978" s="62"/>
      <c r="AL978" s="62"/>
      <c r="AM978" s="51"/>
      <c r="AP978" s="39" t="str">
        <f t="shared" si="327"/>
        <v/>
      </c>
      <c r="AQ978" s="49" t="str">
        <f t="shared" si="301"/>
        <v/>
      </c>
      <c r="AR978" s="41">
        <f t="shared" ca="1" si="309"/>
        <v>256</v>
      </c>
      <c r="AS978" s="40">
        <f t="shared" ca="1" si="303"/>
        <v>1</v>
      </c>
      <c r="AT978" s="41">
        <f t="shared" ca="1" si="328"/>
        <v>0</v>
      </c>
      <c r="AU978" s="41">
        <f t="shared" ca="1" si="329"/>
        <v>0</v>
      </c>
      <c r="AV978" s="42">
        <f t="shared" ca="1" si="330"/>
        <v>1</v>
      </c>
      <c r="AW978" s="47" t="str">
        <f t="shared" si="331"/>
        <v/>
      </c>
      <c r="AX978" s="47" t="e">
        <f t="shared" si="332"/>
        <v>#VALUE!</v>
      </c>
      <c r="AY978" s="47">
        <f t="shared" si="311"/>
        <v>0</v>
      </c>
      <c r="AZ978" s="47">
        <f t="shared" si="312"/>
        <v>0</v>
      </c>
      <c r="BA978" s="47" t="e">
        <f t="shared" si="313"/>
        <v>#VALUE!</v>
      </c>
      <c r="BB978" s="47" t="e">
        <f t="shared" si="314"/>
        <v>#VALUE!</v>
      </c>
      <c r="BC978" s="47" t="e">
        <f t="shared" si="315"/>
        <v>#VALUE!</v>
      </c>
      <c r="BD978" s="47" t="e">
        <f>MATCH($AW978,NoteCommaRef!$B$4:$B$10,0)</f>
        <v>#N/A</v>
      </c>
      <c r="BE978" s="47">
        <f>MATCH($BG978,NoteCommaRef!$H$4:$H$1000,0)</f>
        <v>10</v>
      </c>
      <c r="BF978" s="47">
        <f>MATCH($BH978,NoteCommaRef!$H$4:$H$1000,0)</f>
        <v>10</v>
      </c>
      <c r="BG978" s="47">
        <f t="shared" si="304"/>
        <v>1</v>
      </c>
      <c r="BH978" s="47">
        <f t="shared" si="305"/>
        <v>1</v>
      </c>
      <c r="BI978" s="48">
        <f ca="1">IF(ISNA($BD978),1,OFFSET(NoteCommaRef!$E$3,$BD978,0))</f>
        <v>1</v>
      </c>
      <c r="BJ978" s="48">
        <f t="shared" si="306"/>
        <v>1</v>
      </c>
      <c r="BK978" s="48">
        <f t="shared" si="307"/>
        <v>1</v>
      </c>
      <c r="BL978" s="48">
        <f t="shared" si="308"/>
        <v>1</v>
      </c>
      <c r="BM978" s="48">
        <f ca="1">IF(ISNA($BE978),1,OFFSET(NoteCommaRef!$K$3,$BE978,0))</f>
        <v>1</v>
      </c>
      <c r="BN978" s="48">
        <f ca="1">IF(ISNA($BF978),1,OFFSET(NoteCommaRef!$K$3,$BF978,0))</f>
        <v>1</v>
      </c>
    </row>
    <row r="979" spans="3:66" x14ac:dyDescent="0.2">
      <c r="C979" s="1" t="str">
        <f t="shared" si="324"/>
        <v/>
      </c>
      <c r="D979" s="1" t="str">
        <f t="shared" si="325"/>
        <v/>
      </c>
      <c r="E979" s="1" t="str">
        <f t="shared" si="316"/>
        <v/>
      </c>
      <c r="F979" s="32" t="str">
        <f t="shared" si="317"/>
        <v/>
      </c>
      <c r="G979" s="1" t="str">
        <f t="shared" si="318"/>
        <v/>
      </c>
      <c r="H979" s="1" t="str">
        <f t="shared" si="319"/>
        <v/>
      </c>
      <c r="I979" s="1" t="str">
        <f t="shared" si="320"/>
        <v/>
      </c>
      <c r="J979" s="1" t="str">
        <f t="shared" si="321"/>
        <v/>
      </c>
      <c r="K979" s="1" t="str">
        <f t="shared" si="322"/>
        <v/>
      </c>
      <c r="L979" s="1" t="str">
        <f ca="1">IF(COUNTBLANK($D979),"",IF(COUNTBLANK($AG979),OFFSET(ChannelSetup!$E$4,0,$D979-1),$AG979))</f>
        <v/>
      </c>
      <c r="M979" s="1" t="str">
        <f t="shared" si="323"/>
        <v/>
      </c>
      <c r="O979" s="32">
        <f t="shared" ref="O979:Z994" si="333">O978+IF($D979=O$3,IF(COUNTBLANK($E979),0,$E979/$AD$2),0)</f>
        <v>6</v>
      </c>
      <c r="P979" s="32">
        <f t="shared" si="333"/>
        <v>4</v>
      </c>
      <c r="Q979" s="32">
        <f t="shared" si="333"/>
        <v>2</v>
      </c>
      <c r="R979" s="32">
        <f t="shared" si="333"/>
        <v>2</v>
      </c>
      <c r="S979" s="32">
        <f t="shared" si="333"/>
        <v>2</v>
      </c>
      <c r="T979" s="32">
        <f t="shared" si="333"/>
        <v>2</v>
      </c>
      <c r="U979" s="32">
        <f t="shared" si="333"/>
        <v>2</v>
      </c>
      <c r="V979" s="32">
        <f t="shared" si="333"/>
        <v>4</v>
      </c>
      <c r="W979" s="32">
        <f t="shared" si="333"/>
        <v>2</v>
      </c>
      <c r="X979" s="32">
        <f t="shared" si="333"/>
        <v>2</v>
      </c>
      <c r="Y979" s="32">
        <f t="shared" si="333"/>
        <v>2</v>
      </c>
      <c r="Z979" s="32">
        <f t="shared" si="333"/>
        <v>2</v>
      </c>
      <c r="AB979" s="66"/>
      <c r="AC979" s="51"/>
      <c r="AD979" s="51"/>
      <c r="AE979" s="63"/>
      <c r="AF979" s="64"/>
      <c r="AG979" s="63"/>
      <c r="AH979" s="64"/>
      <c r="AI979" s="63"/>
      <c r="AJ979" s="64"/>
      <c r="AK979" s="62"/>
      <c r="AL979" s="62"/>
      <c r="AM979" s="51"/>
      <c r="AP979" s="39" t="str">
        <f t="shared" si="327"/>
        <v/>
      </c>
      <c r="AQ979" s="49" t="str">
        <f t="shared" si="301"/>
        <v/>
      </c>
      <c r="AR979" s="41">
        <f t="shared" ca="1" si="309"/>
        <v>256</v>
      </c>
      <c r="AS979" s="40">
        <f t="shared" ca="1" si="303"/>
        <v>1</v>
      </c>
      <c r="AT979" s="41">
        <f t="shared" ca="1" si="328"/>
        <v>0</v>
      </c>
      <c r="AU979" s="41">
        <f t="shared" ca="1" si="329"/>
        <v>0</v>
      </c>
      <c r="AV979" s="42">
        <f t="shared" ca="1" si="330"/>
        <v>1</v>
      </c>
      <c r="AW979" s="47" t="str">
        <f t="shared" si="331"/>
        <v/>
      </c>
      <c r="AX979" s="47" t="e">
        <f t="shared" si="332"/>
        <v>#VALUE!</v>
      </c>
      <c r="AY979" s="47">
        <f t="shared" si="311"/>
        <v>0</v>
      </c>
      <c r="AZ979" s="47">
        <f t="shared" si="312"/>
        <v>0</v>
      </c>
      <c r="BA979" s="47" t="e">
        <f t="shared" si="313"/>
        <v>#VALUE!</v>
      </c>
      <c r="BB979" s="47" t="e">
        <f t="shared" si="314"/>
        <v>#VALUE!</v>
      </c>
      <c r="BC979" s="47" t="e">
        <f t="shared" si="315"/>
        <v>#VALUE!</v>
      </c>
      <c r="BD979" s="47" t="e">
        <f>MATCH($AW979,NoteCommaRef!$B$4:$B$10,0)</f>
        <v>#N/A</v>
      </c>
      <c r="BE979" s="47">
        <f>MATCH($BG979,NoteCommaRef!$H$4:$H$1000,0)</f>
        <v>10</v>
      </c>
      <c r="BF979" s="47">
        <f>MATCH($BH979,NoteCommaRef!$H$4:$H$1000,0)</f>
        <v>10</v>
      </c>
      <c r="BG979" s="47">
        <f t="shared" si="304"/>
        <v>1</v>
      </c>
      <c r="BH979" s="47">
        <f t="shared" si="305"/>
        <v>1</v>
      </c>
      <c r="BI979" s="48">
        <f ca="1">IF(ISNA($BD979),1,OFFSET(NoteCommaRef!$E$3,$BD979,0))</f>
        <v>1</v>
      </c>
      <c r="BJ979" s="48">
        <f t="shared" si="306"/>
        <v>1</v>
      </c>
      <c r="BK979" s="48">
        <f t="shared" si="307"/>
        <v>1</v>
      </c>
      <c r="BL979" s="48">
        <f t="shared" si="308"/>
        <v>1</v>
      </c>
      <c r="BM979" s="48">
        <f ca="1">IF(ISNA($BE979),1,OFFSET(NoteCommaRef!$K$3,$BE979,0))</f>
        <v>1</v>
      </c>
      <c r="BN979" s="48">
        <f ca="1">IF(ISNA($BF979),1,OFFSET(NoteCommaRef!$K$3,$BF979,0))</f>
        <v>1</v>
      </c>
    </row>
    <row r="980" spans="3:66" x14ac:dyDescent="0.2">
      <c r="C980" s="1" t="str">
        <f t="shared" si="324"/>
        <v/>
      </c>
      <c r="D980" s="1" t="str">
        <f t="shared" si="325"/>
        <v/>
      </c>
      <c r="E980" s="1" t="str">
        <f t="shared" si="316"/>
        <v/>
      </c>
      <c r="F980" s="32" t="str">
        <f t="shared" si="317"/>
        <v/>
      </c>
      <c r="G980" s="1" t="str">
        <f t="shared" si="318"/>
        <v/>
      </c>
      <c r="H980" s="1" t="str">
        <f t="shared" si="319"/>
        <v/>
      </c>
      <c r="I980" s="1" t="str">
        <f t="shared" si="320"/>
        <v/>
      </c>
      <c r="J980" s="1" t="str">
        <f t="shared" si="321"/>
        <v/>
      </c>
      <c r="K980" s="1" t="str">
        <f t="shared" si="322"/>
        <v/>
      </c>
      <c r="L980" s="1" t="str">
        <f ca="1">IF(COUNTBLANK($D980),"",IF(COUNTBLANK($AG980),OFFSET(ChannelSetup!$E$4,0,$D980-1),$AG980))</f>
        <v/>
      </c>
      <c r="M980" s="1" t="str">
        <f t="shared" si="323"/>
        <v/>
      </c>
      <c r="O980" s="32">
        <f t="shared" si="333"/>
        <v>6</v>
      </c>
      <c r="P980" s="32">
        <f t="shared" si="333"/>
        <v>4</v>
      </c>
      <c r="Q980" s="32">
        <f t="shared" si="333"/>
        <v>2</v>
      </c>
      <c r="R980" s="32">
        <f t="shared" si="333"/>
        <v>2</v>
      </c>
      <c r="S980" s="32">
        <f t="shared" si="333"/>
        <v>2</v>
      </c>
      <c r="T980" s="32">
        <f t="shared" si="333"/>
        <v>2</v>
      </c>
      <c r="U980" s="32">
        <f t="shared" si="333"/>
        <v>2</v>
      </c>
      <c r="V980" s="32">
        <f t="shared" si="333"/>
        <v>4</v>
      </c>
      <c r="W980" s="32">
        <f t="shared" si="333"/>
        <v>2</v>
      </c>
      <c r="X980" s="32">
        <f t="shared" si="333"/>
        <v>2</v>
      </c>
      <c r="Y980" s="32">
        <f t="shared" si="333"/>
        <v>2</v>
      </c>
      <c r="Z980" s="32">
        <f t="shared" si="333"/>
        <v>2</v>
      </c>
      <c r="AB980" s="66"/>
      <c r="AC980" s="51"/>
      <c r="AD980" s="51"/>
      <c r="AE980" s="63"/>
      <c r="AF980" s="64"/>
      <c r="AG980" s="63"/>
      <c r="AH980" s="64"/>
      <c r="AI980" s="63"/>
      <c r="AJ980" s="64"/>
      <c r="AK980" s="62"/>
      <c r="AL980" s="62"/>
      <c r="AM980" s="51"/>
      <c r="AP980" s="39" t="str">
        <f t="shared" si="327"/>
        <v/>
      </c>
      <c r="AQ980" s="49" t="str">
        <f t="shared" ref="AQ980:AQ1043" si="334">""&amp;AE980</f>
        <v/>
      </c>
      <c r="AR980" s="41">
        <f t="shared" ca="1" si="309"/>
        <v>256</v>
      </c>
      <c r="AS980" s="40">
        <f t="shared" ca="1" si="303"/>
        <v>1</v>
      </c>
      <c r="AT980" s="41">
        <f t="shared" ca="1" si="328"/>
        <v>0</v>
      </c>
      <c r="AU980" s="41">
        <f t="shared" ca="1" si="329"/>
        <v>0</v>
      </c>
      <c r="AV980" s="42">
        <f t="shared" ca="1" si="330"/>
        <v>1</v>
      </c>
      <c r="AW980" s="47" t="str">
        <f t="shared" si="331"/>
        <v/>
      </c>
      <c r="AX980" s="47" t="e">
        <f t="shared" si="332"/>
        <v>#VALUE!</v>
      </c>
      <c r="AY980" s="47">
        <f t="shared" si="311"/>
        <v>0</v>
      </c>
      <c r="AZ980" s="47">
        <f t="shared" si="312"/>
        <v>0</v>
      </c>
      <c r="BA980" s="47" t="e">
        <f t="shared" si="313"/>
        <v>#VALUE!</v>
      </c>
      <c r="BB980" s="47" t="e">
        <f t="shared" si="314"/>
        <v>#VALUE!</v>
      </c>
      <c r="BC980" s="47" t="e">
        <f t="shared" si="315"/>
        <v>#VALUE!</v>
      </c>
      <c r="BD980" s="47" t="e">
        <f>MATCH($AW980,NoteCommaRef!$B$4:$B$10,0)</f>
        <v>#N/A</v>
      </c>
      <c r="BE980" s="47">
        <f>MATCH($BG980,NoteCommaRef!$H$4:$H$1000,0)</f>
        <v>10</v>
      </c>
      <c r="BF980" s="47">
        <f>MATCH($BH980,NoteCommaRef!$H$4:$H$1000,0)</f>
        <v>10</v>
      </c>
      <c r="BG980" s="47">
        <f t="shared" si="304"/>
        <v>1</v>
      </c>
      <c r="BH980" s="47">
        <f t="shared" si="305"/>
        <v>1</v>
      </c>
      <c r="BI980" s="48">
        <f ca="1">IF(ISNA($BD980),1,OFFSET(NoteCommaRef!$E$3,$BD980,0))</f>
        <v>1</v>
      </c>
      <c r="BJ980" s="48">
        <f t="shared" si="306"/>
        <v>1</v>
      </c>
      <c r="BK980" s="48">
        <f t="shared" si="307"/>
        <v>1</v>
      </c>
      <c r="BL980" s="48">
        <f t="shared" si="308"/>
        <v>1</v>
      </c>
      <c r="BM980" s="48">
        <f ca="1">IF(ISNA($BE980),1,OFFSET(NoteCommaRef!$K$3,$BE980,0))</f>
        <v>1</v>
      </c>
      <c r="BN980" s="48">
        <f ca="1">IF(ISNA($BF980),1,OFFSET(NoteCommaRef!$K$3,$BF980,0))</f>
        <v>1</v>
      </c>
    </row>
    <row r="981" spans="3:66" x14ac:dyDescent="0.2">
      <c r="C981" s="1" t="str">
        <f t="shared" si="324"/>
        <v/>
      </c>
      <c r="D981" s="1" t="str">
        <f t="shared" si="325"/>
        <v/>
      </c>
      <c r="E981" s="1" t="str">
        <f t="shared" si="316"/>
        <v/>
      </c>
      <c r="F981" s="32" t="str">
        <f t="shared" si="317"/>
        <v/>
      </c>
      <c r="G981" s="1" t="str">
        <f t="shared" si="318"/>
        <v/>
      </c>
      <c r="H981" s="1" t="str">
        <f t="shared" si="319"/>
        <v/>
      </c>
      <c r="I981" s="1" t="str">
        <f t="shared" si="320"/>
        <v/>
      </c>
      <c r="J981" s="1" t="str">
        <f t="shared" si="321"/>
        <v/>
      </c>
      <c r="K981" s="1" t="str">
        <f t="shared" si="322"/>
        <v/>
      </c>
      <c r="L981" s="1" t="str">
        <f ca="1">IF(COUNTBLANK($D981),"",IF(COUNTBLANK($AG981),OFFSET(ChannelSetup!$E$4,0,$D981-1),$AG981))</f>
        <v/>
      </c>
      <c r="M981" s="1" t="str">
        <f t="shared" si="323"/>
        <v/>
      </c>
      <c r="O981" s="32">
        <f t="shared" si="333"/>
        <v>6</v>
      </c>
      <c r="P981" s="32">
        <f t="shared" si="333"/>
        <v>4</v>
      </c>
      <c r="Q981" s="32">
        <f t="shared" si="333"/>
        <v>2</v>
      </c>
      <c r="R981" s="32">
        <f t="shared" si="333"/>
        <v>2</v>
      </c>
      <c r="S981" s="32">
        <f t="shared" si="333"/>
        <v>2</v>
      </c>
      <c r="T981" s="32">
        <f t="shared" si="333"/>
        <v>2</v>
      </c>
      <c r="U981" s="32">
        <f t="shared" si="333"/>
        <v>2</v>
      </c>
      <c r="V981" s="32">
        <f t="shared" si="333"/>
        <v>4</v>
      </c>
      <c r="W981" s="32">
        <f t="shared" si="333"/>
        <v>2</v>
      </c>
      <c r="X981" s="32">
        <f t="shared" si="333"/>
        <v>2</v>
      </c>
      <c r="Y981" s="32">
        <f t="shared" si="333"/>
        <v>2</v>
      </c>
      <c r="Z981" s="32">
        <f t="shared" si="333"/>
        <v>2</v>
      </c>
      <c r="AB981" s="66"/>
      <c r="AC981" s="51"/>
      <c r="AD981" s="51"/>
      <c r="AE981" s="63"/>
      <c r="AF981" s="64"/>
      <c r="AG981" s="63"/>
      <c r="AH981" s="64"/>
      <c r="AI981" s="63"/>
      <c r="AJ981" s="64"/>
      <c r="AK981" s="62"/>
      <c r="AL981" s="62"/>
      <c r="AM981" s="51"/>
      <c r="AP981" s="39" t="str">
        <f t="shared" si="327"/>
        <v/>
      </c>
      <c r="AQ981" s="49" t="str">
        <f t="shared" si="334"/>
        <v/>
      </c>
      <c r="AR981" s="41">
        <f t="shared" ca="1" si="309"/>
        <v>256</v>
      </c>
      <c r="AS981" s="40">
        <f t="shared" ca="1" si="303"/>
        <v>1</v>
      </c>
      <c r="AT981" s="41">
        <f t="shared" ca="1" si="328"/>
        <v>0</v>
      </c>
      <c r="AU981" s="41">
        <f t="shared" ca="1" si="329"/>
        <v>0</v>
      </c>
      <c r="AV981" s="42">
        <f t="shared" ca="1" si="330"/>
        <v>1</v>
      </c>
      <c r="AW981" s="47" t="str">
        <f t="shared" si="331"/>
        <v/>
      </c>
      <c r="AX981" s="47" t="e">
        <f t="shared" si="332"/>
        <v>#VALUE!</v>
      </c>
      <c r="AY981" s="47">
        <f t="shared" si="311"/>
        <v>0</v>
      </c>
      <c r="AZ981" s="47">
        <f t="shared" si="312"/>
        <v>0</v>
      </c>
      <c r="BA981" s="47" t="e">
        <f t="shared" si="313"/>
        <v>#VALUE!</v>
      </c>
      <c r="BB981" s="47" t="e">
        <f t="shared" si="314"/>
        <v>#VALUE!</v>
      </c>
      <c r="BC981" s="47" t="e">
        <f t="shared" si="315"/>
        <v>#VALUE!</v>
      </c>
      <c r="BD981" s="47" t="e">
        <f>MATCH($AW981,NoteCommaRef!$B$4:$B$10,0)</f>
        <v>#N/A</v>
      </c>
      <c r="BE981" s="47">
        <f>MATCH($BG981,NoteCommaRef!$H$4:$H$1000,0)</f>
        <v>10</v>
      </c>
      <c r="BF981" s="47">
        <f>MATCH($BH981,NoteCommaRef!$H$4:$H$1000,0)</f>
        <v>10</v>
      </c>
      <c r="BG981" s="47">
        <f t="shared" si="304"/>
        <v>1</v>
      </c>
      <c r="BH981" s="47">
        <f t="shared" si="305"/>
        <v>1</v>
      </c>
      <c r="BI981" s="48">
        <f ca="1">IF(ISNA($BD981),1,OFFSET(NoteCommaRef!$E$3,$BD981,0))</f>
        <v>1</v>
      </c>
      <c r="BJ981" s="48">
        <f t="shared" si="306"/>
        <v>1</v>
      </c>
      <c r="BK981" s="48">
        <f t="shared" si="307"/>
        <v>1</v>
      </c>
      <c r="BL981" s="48">
        <f t="shared" si="308"/>
        <v>1</v>
      </c>
      <c r="BM981" s="48">
        <f ca="1">IF(ISNA($BE981),1,OFFSET(NoteCommaRef!$K$3,$BE981,0))</f>
        <v>1</v>
      </c>
      <c r="BN981" s="48">
        <f ca="1">IF(ISNA($BF981),1,OFFSET(NoteCommaRef!$K$3,$BF981,0))</f>
        <v>1</v>
      </c>
    </row>
    <row r="982" spans="3:66" x14ac:dyDescent="0.2">
      <c r="C982" s="1" t="str">
        <f t="shared" si="324"/>
        <v/>
      </c>
      <c r="D982" s="1" t="str">
        <f t="shared" si="325"/>
        <v/>
      </c>
      <c r="E982" s="1" t="str">
        <f t="shared" si="316"/>
        <v/>
      </c>
      <c r="F982" s="32" t="str">
        <f t="shared" si="317"/>
        <v/>
      </c>
      <c r="G982" s="1" t="str">
        <f t="shared" si="318"/>
        <v/>
      </c>
      <c r="H982" s="1" t="str">
        <f t="shared" si="319"/>
        <v/>
      </c>
      <c r="I982" s="1" t="str">
        <f t="shared" si="320"/>
        <v/>
      </c>
      <c r="J982" s="1" t="str">
        <f t="shared" si="321"/>
        <v/>
      </c>
      <c r="K982" s="1" t="str">
        <f t="shared" si="322"/>
        <v/>
      </c>
      <c r="L982" s="1" t="str">
        <f ca="1">IF(COUNTBLANK($D982),"",IF(COUNTBLANK($AG982),OFFSET(ChannelSetup!$E$4,0,$D982-1),$AG982))</f>
        <v/>
      </c>
      <c r="M982" s="1" t="str">
        <f t="shared" si="323"/>
        <v/>
      </c>
      <c r="O982" s="32">
        <f t="shared" si="333"/>
        <v>6</v>
      </c>
      <c r="P982" s="32">
        <f t="shared" si="333"/>
        <v>4</v>
      </c>
      <c r="Q982" s="32">
        <f t="shared" si="333"/>
        <v>2</v>
      </c>
      <c r="R982" s="32">
        <f t="shared" si="333"/>
        <v>2</v>
      </c>
      <c r="S982" s="32">
        <f t="shared" si="333"/>
        <v>2</v>
      </c>
      <c r="T982" s="32">
        <f t="shared" si="333"/>
        <v>2</v>
      </c>
      <c r="U982" s="32">
        <f t="shared" si="333"/>
        <v>2</v>
      </c>
      <c r="V982" s="32">
        <f t="shared" si="333"/>
        <v>4</v>
      </c>
      <c r="W982" s="32">
        <f t="shared" si="333"/>
        <v>2</v>
      </c>
      <c r="X982" s="32">
        <f t="shared" si="333"/>
        <v>2</v>
      </c>
      <c r="Y982" s="32">
        <f t="shared" si="333"/>
        <v>2</v>
      </c>
      <c r="Z982" s="32">
        <f t="shared" si="333"/>
        <v>2</v>
      </c>
      <c r="AB982" s="66"/>
      <c r="AC982" s="51"/>
      <c r="AD982" s="51"/>
      <c r="AE982" s="63"/>
      <c r="AF982" s="64"/>
      <c r="AG982" s="63"/>
      <c r="AH982" s="64"/>
      <c r="AI982" s="63"/>
      <c r="AJ982" s="64"/>
      <c r="AK982" s="62"/>
      <c r="AL982" s="62"/>
      <c r="AM982" s="51"/>
      <c r="AP982" s="39" t="str">
        <f t="shared" si="327"/>
        <v/>
      </c>
      <c r="AQ982" s="49" t="str">
        <f t="shared" si="334"/>
        <v/>
      </c>
      <c r="AR982" s="41">
        <f t="shared" ca="1" si="309"/>
        <v>256</v>
      </c>
      <c r="AS982" s="40">
        <f t="shared" ca="1" si="303"/>
        <v>1</v>
      </c>
      <c r="AT982" s="41">
        <f t="shared" ca="1" si="328"/>
        <v>0</v>
      </c>
      <c r="AU982" s="41">
        <f t="shared" ca="1" si="329"/>
        <v>0</v>
      </c>
      <c r="AV982" s="42">
        <f t="shared" ca="1" si="330"/>
        <v>1</v>
      </c>
      <c r="AW982" s="47" t="str">
        <f t="shared" si="331"/>
        <v/>
      </c>
      <c r="AX982" s="47" t="e">
        <f t="shared" si="332"/>
        <v>#VALUE!</v>
      </c>
      <c r="AY982" s="47">
        <f t="shared" si="311"/>
        <v>0</v>
      </c>
      <c r="AZ982" s="47">
        <f t="shared" si="312"/>
        <v>0</v>
      </c>
      <c r="BA982" s="47" t="e">
        <f t="shared" si="313"/>
        <v>#VALUE!</v>
      </c>
      <c r="BB982" s="47" t="e">
        <f t="shared" si="314"/>
        <v>#VALUE!</v>
      </c>
      <c r="BC982" s="47" t="e">
        <f t="shared" si="315"/>
        <v>#VALUE!</v>
      </c>
      <c r="BD982" s="47" t="e">
        <f>MATCH($AW982,NoteCommaRef!$B$4:$B$10,0)</f>
        <v>#N/A</v>
      </c>
      <c r="BE982" s="47">
        <f>MATCH($BG982,NoteCommaRef!$H$4:$H$1000,0)</f>
        <v>10</v>
      </c>
      <c r="BF982" s="47">
        <f>MATCH($BH982,NoteCommaRef!$H$4:$H$1000,0)</f>
        <v>10</v>
      </c>
      <c r="BG982" s="47">
        <f t="shared" si="304"/>
        <v>1</v>
      </c>
      <c r="BH982" s="47">
        <f t="shared" si="305"/>
        <v>1</v>
      </c>
      <c r="BI982" s="48">
        <f ca="1">IF(ISNA($BD982),1,OFFSET(NoteCommaRef!$E$3,$BD982,0))</f>
        <v>1</v>
      </c>
      <c r="BJ982" s="48">
        <f t="shared" si="306"/>
        <v>1</v>
      </c>
      <c r="BK982" s="48">
        <f t="shared" si="307"/>
        <v>1</v>
      </c>
      <c r="BL982" s="48">
        <f t="shared" si="308"/>
        <v>1</v>
      </c>
      <c r="BM982" s="48">
        <f ca="1">IF(ISNA($BE982),1,OFFSET(NoteCommaRef!$K$3,$BE982,0))</f>
        <v>1</v>
      </c>
      <c r="BN982" s="48">
        <f ca="1">IF(ISNA($BF982),1,OFFSET(NoteCommaRef!$K$3,$BF982,0))</f>
        <v>1</v>
      </c>
    </row>
    <row r="983" spans="3:66" x14ac:dyDescent="0.2">
      <c r="C983" s="1" t="str">
        <f t="shared" si="324"/>
        <v/>
      </c>
      <c r="D983" s="1" t="str">
        <f t="shared" si="325"/>
        <v/>
      </c>
      <c r="E983" s="1" t="str">
        <f t="shared" si="316"/>
        <v/>
      </c>
      <c r="F983" s="32" t="str">
        <f t="shared" si="317"/>
        <v/>
      </c>
      <c r="G983" s="1" t="str">
        <f t="shared" si="318"/>
        <v/>
      </c>
      <c r="H983" s="1" t="str">
        <f t="shared" si="319"/>
        <v/>
      </c>
      <c r="I983" s="1" t="str">
        <f t="shared" si="320"/>
        <v/>
      </c>
      <c r="J983" s="1" t="str">
        <f t="shared" si="321"/>
        <v/>
      </c>
      <c r="K983" s="1" t="str">
        <f t="shared" si="322"/>
        <v/>
      </c>
      <c r="L983" s="1" t="str">
        <f ca="1">IF(COUNTBLANK($D983),"",IF(COUNTBLANK($AG983),OFFSET(ChannelSetup!$E$4,0,$D983-1),$AG983))</f>
        <v/>
      </c>
      <c r="M983" s="1" t="str">
        <f t="shared" si="323"/>
        <v/>
      </c>
      <c r="O983" s="32">
        <f t="shared" si="333"/>
        <v>6</v>
      </c>
      <c r="P983" s="32">
        <f t="shared" si="333"/>
        <v>4</v>
      </c>
      <c r="Q983" s="32">
        <f t="shared" si="333"/>
        <v>2</v>
      </c>
      <c r="R983" s="32">
        <f t="shared" si="333"/>
        <v>2</v>
      </c>
      <c r="S983" s="32">
        <f t="shared" si="333"/>
        <v>2</v>
      </c>
      <c r="T983" s="32">
        <f t="shared" si="333"/>
        <v>2</v>
      </c>
      <c r="U983" s="32">
        <f t="shared" si="333"/>
        <v>2</v>
      </c>
      <c r="V983" s="32">
        <f t="shared" si="333"/>
        <v>4</v>
      </c>
      <c r="W983" s="32">
        <f t="shared" si="333"/>
        <v>2</v>
      </c>
      <c r="X983" s="32">
        <f t="shared" si="333"/>
        <v>2</v>
      </c>
      <c r="Y983" s="32">
        <f t="shared" si="333"/>
        <v>2</v>
      </c>
      <c r="Z983" s="32">
        <f t="shared" si="333"/>
        <v>2</v>
      </c>
      <c r="AB983" s="66"/>
      <c r="AC983" s="51"/>
      <c r="AD983" s="51"/>
      <c r="AE983" s="63"/>
      <c r="AF983" s="64"/>
      <c r="AG983" s="63"/>
      <c r="AH983" s="64"/>
      <c r="AI983" s="63"/>
      <c r="AJ983" s="64"/>
      <c r="AK983" s="62"/>
      <c r="AL983" s="62"/>
      <c r="AM983" s="51"/>
      <c r="AP983" s="39" t="str">
        <f t="shared" si="327"/>
        <v/>
      </c>
      <c r="AQ983" s="49" t="str">
        <f t="shared" si="334"/>
        <v/>
      </c>
      <c r="AR983" s="41">
        <f t="shared" ca="1" si="309"/>
        <v>256</v>
      </c>
      <c r="AS983" s="40">
        <f t="shared" ca="1" si="303"/>
        <v>1</v>
      </c>
      <c r="AT983" s="41">
        <f t="shared" ca="1" si="328"/>
        <v>0</v>
      </c>
      <c r="AU983" s="41">
        <f t="shared" ca="1" si="329"/>
        <v>0</v>
      </c>
      <c r="AV983" s="42">
        <f t="shared" ca="1" si="330"/>
        <v>1</v>
      </c>
      <c r="AW983" s="47" t="str">
        <f t="shared" si="331"/>
        <v/>
      </c>
      <c r="AX983" s="47" t="e">
        <f t="shared" si="332"/>
        <v>#VALUE!</v>
      </c>
      <c r="AY983" s="47">
        <f t="shared" si="311"/>
        <v>0</v>
      </c>
      <c r="AZ983" s="47">
        <f t="shared" si="312"/>
        <v>0</v>
      </c>
      <c r="BA983" s="47" t="e">
        <f t="shared" si="313"/>
        <v>#VALUE!</v>
      </c>
      <c r="BB983" s="47" t="e">
        <f t="shared" si="314"/>
        <v>#VALUE!</v>
      </c>
      <c r="BC983" s="47" t="e">
        <f t="shared" si="315"/>
        <v>#VALUE!</v>
      </c>
      <c r="BD983" s="47" t="e">
        <f>MATCH($AW983,NoteCommaRef!$B$4:$B$10,0)</f>
        <v>#N/A</v>
      </c>
      <c r="BE983" s="47">
        <f>MATCH($BG983,NoteCommaRef!$H$4:$H$1000,0)</f>
        <v>10</v>
      </c>
      <c r="BF983" s="47">
        <f>MATCH($BH983,NoteCommaRef!$H$4:$H$1000,0)</f>
        <v>10</v>
      </c>
      <c r="BG983" s="47">
        <f t="shared" si="304"/>
        <v>1</v>
      </c>
      <c r="BH983" s="47">
        <f t="shared" si="305"/>
        <v>1</v>
      </c>
      <c r="BI983" s="48">
        <f ca="1">IF(ISNA($BD983),1,OFFSET(NoteCommaRef!$E$3,$BD983,0))</f>
        <v>1</v>
      </c>
      <c r="BJ983" s="48">
        <f t="shared" si="306"/>
        <v>1</v>
      </c>
      <c r="BK983" s="48">
        <f t="shared" si="307"/>
        <v>1</v>
      </c>
      <c r="BL983" s="48">
        <f t="shared" si="308"/>
        <v>1</v>
      </c>
      <c r="BM983" s="48">
        <f ca="1">IF(ISNA($BE983),1,OFFSET(NoteCommaRef!$K$3,$BE983,0))</f>
        <v>1</v>
      </c>
      <c r="BN983" s="48">
        <f ca="1">IF(ISNA($BF983),1,OFFSET(NoteCommaRef!$K$3,$BF983,0))</f>
        <v>1</v>
      </c>
    </row>
    <row r="984" spans="3:66" x14ac:dyDescent="0.2">
      <c r="C984" s="1" t="str">
        <f t="shared" si="324"/>
        <v/>
      </c>
      <c r="D984" s="1" t="str">
        <f t="shared" si="325"/>
        <v/>
      </c>
      <c r="E984" s="1" t="str">
        <f t="shared" si="316"/>
        <v/>
      </c>
      <c r="F984" s="32" t="str">
        <f t="shared" si="317"/>
        <v/>
      </c>
      <c r="G984" s="1" t="str">
        <f t="shared" si="318"/>
        <v/>
      </c>
      <c r="H984" s="1" t="str">
        <f t="shared" si="319"/>
        <v/>
      </c>
      <c r="I984" s="1" t="str">
        <f t="shared" si="320"/>
        <v/>
      </c>
      <c r="J984" s="1" t="str">
        <f t="shared" si="321"/>
        <v/>
      </c>
      <c r="K984" s="1" t="str">
        <f t="shared" si="322"/>
        <v/>
      </c>
      <c r="L984" s="1" t="str">
        <f ca="1">IF(COUNTBLANK($D984),"",IF(COUNTBLANK($AG984),OFFSET(ChannelSetup!$E$4,0,$D984-1),$AG984))</f>
        <v/>
      </c>
      <c r="M984" s="1" t="str">
        <f t="shared" si="323"/>
        <v/>
      </c>
      <c r="O984" s="32">
        <f t="shared" si="333"/>
        <v>6</v>
      </c>
      <c r="P984" s="32">
        <f t="shared" si="333"/>
        <v>4</v>
      </c>
      <c r="Q984" s="32">
        <f t="shared" si="333"/>
        <v>2</v>
      </c>
      <c r="R984" s="32">
        <f t="shared" si="333"/>
        <v>2</v>
      </c>
      <c r="S984" s="32">
        <f t="shared" si="333"/>
        <v>2</v>
      </c>
      <c r="T984" s="32">
        <f t="shared" si="333"/>
        <v>2</v>
      </c>
      <c r="U984" s="32">
        <f t="shared" si="333"/>
        <v>2</v>
      </c>
      <c r="V984" s="32">
        <f t="shared" si="333"/>
        <v>4</v>
      </c>
      <c r="W984" s="32">
        <f t="shared" si="333"/>
        <v>2</v>
      </c>
      <c r="X984" s="32">
        <f t="shared" si="333"/>
        <v>2</v>
      </c>
      <c r="Y984" s="32">
        <f t="shared" si="333"/>
        <v>2</v>
      </c>
      <c r="Z984" s="32">
        <f t="shared" si="333"/>
        <v>2</v>
      </c>
      <c r="AB984" s="66"/>
      <c r="AC984" s="51"/>
      <c r="AD984" s="51"/>
      <c r="AE984" s="63"/>
      <c r="AF984" s="64"/>
      <c r="AG984" s="63"/>
      <c r="AH984" s="64"/>
      <c r="AI984" s="63"/>
      <c r="AJ984" s="64"/>
      <c r="AK984" s="62"/>
      <c r="AL984" s="62"/>
      <c r="AM984" s="51"/>
      <c r="AP984" s="39" t="str">
        <f t="shared" si="327"/>
        <v/>
      </c>
      <c r="AQ984" s="49" t="str">
        <f t="shared" si="334"/>
        <v/>
      </c>
      <c r="AR984" s="41">
        <f t="shared" ca="1" si="309"/>
        <v>256</v>
      </c>
      <c r="AS984" s="40">
        <f t="shared" ca="1" si="303"/>
        <v>1</v>
      </c>
      <c r="AT984" s="41">
        <f t="shared" ca="1" si="328"/>
        <v>0</v>
      </c>
      <c r="AU984" s="41">
        <f t="shared" ca="1" si="329"/>
        <v>0</v>
      </c>
      <c r="AV984" s="42">
        <f t="shared" ca="1" si="330"/>
        <v>1</v>
      </c>
      <c r="AW984" s="47" t="str">
        <f t="shared" si="331"/>
        <v/>
      </c>
      <c r="AX984" s="47" t="e">
        <f t="shared" si="332"/>
        <v>#VALUE!</v>
      </c>
      <c r="AY984" s="47">
        <f t="shared" si="311"/>
        <v>0</v>
      </c>
      <c r="AZ984" s="47">
        <f t="shared" si="312"/>
        <v>0</v>
      </c>
      <c r="BA984" s="47" t="e">
        <f t="shared" si="313"/>
        <v>#VALUE!</v>
      </c>
      <c r="BB984" s="47" t="e">
        <f t="shared" si="314"/>
        <v>#VALUE!</v>
      </c>
      <c r="BC984" s="47" t="e">
        <f t="shared" si="315"/>
        <v>#VALUE!</v>
      </c>
      <c r="BD984" s="47" t="e">
        <f>MATCH($AW984,NoteCommaRef!$B$4:$B$10,0)</f>
        <v>#N/A</v>
      </c>
      <c r="BE984" s="47">
        <f>MATCH($BG984,NoteCommaRef!$H$4:$H$1000,0)</f>
        <v>10</v>
      </c>
      <c r="BF984" s="47">
        <f>MATCH($BH984,NoteCommaRef!$H$4:$H$1000,0)</f>
        <v>10</v>
      </c>
      <c r="BG984" s="47">
        <f t="shared" si="304"/>
        <v>1</v>
      </c>
      <c r="BH984" s="47">
        <f t="shared" si="305"/>
        <v>1</v>
      </c>
      <c r="BI984" s="48">
        <f ca="1">IF(ISNA($BD984),1,OFFSET(NoteCommaRef!$E$3,$BD984,0))</f>
        <v>1</v>
      </c>
      <c r="BJ984" s="48">
        <f t="shared" si="306"/>
        <v>1</v>
      </c>
      <c r="BK984" s="48">
        <f t="shared" si="307"/>
        <v>1</v>
      </c>
      <c r="BL984" s="48">
        <f t="shared" si="308"/>
        <v>1</v>
      </c>
      <c r="BM984" s="48">
        <f ca="1">IF(ISNA($BE984),1,OFFSET(NoteCommaRef!$K$3,$BE984,0))</f>
        <v>1</v>
      </c>
      <c r="BN984" s="48">
        <f ca="1">IF(ISNA($BF984),1,OFFSET(NoteCommaRef!$K$3,$BF984,0))</f>
        <v>1</v>
      </c>
    </row>
    <row r="985" spans="3:66" x14ac:dyDescent="0.2">
      <c r="C985" s="1" t="str">
        <f t="shared" si="324"/>
        <v/>
      </c>
      <c r="D985" s="1" t="str">
        <f t="shared" si="325"/>
        <v/>
      </c>
      <c r="E985" s="1" t="str">
        <f t="shared" si="316"/>
        <v/>
      </c>
      <c r="F985" s="32" t="str">
        <f t="shared" si="317"/>
        <v/>
      </c>
      <c r="G985" s="1" t="str">
        <f t="shared" si="318"/>
        <v/>
      </c>
      <c r="H985" s="1" t="str">
        <f t="shared" si="319"/>
        <v/>
      </c>
      <c r="I985" s="1" t="str">
        <f t="shared" si="320"/>
        <v/>
      </c>
      <c r="J985" s="1" t="str">
        <f t="shared" si="321"/>
        <v/>
      </c>
      <c r="K985" s="1" t="str">
        <f t="shared" si="322"/>
        <v/>
      </c>
      <c r="L985" s="1" t="str">
        <f ca="1">IF(COUNTBLANK($D985),"",IF(COUNTBLANK($AG985),OFFSET(ChannelSetup!$E$4,0,$D985-1),$AG985))</f>
        <v/>
      </c>
      <c r="M985" s="1" t="str">
        <f t="shared" si="323"/>
        <v/>
      </c>
      <c r="O985" s="32">
        <f t="shared" si="333"/>
        <v>6</v>
      </c>
      <c r="P985" s="32">
        <f t="shared" si="333"/>
        <v>4</v>
      </c>
      <c r="Q985" s="32">
        <f t="shared" si="333"/>
        <v>2</v>
      </c>
      <c r="R985" s="32">
        <f t="shared" si="333"/>
        <v>2</v>
      </c>
      <c r="S985" s="32">
        <f t="shared" si="333"/>
        <v>2</v>
      </c>
      <c r="T985" s="32">
        <f t="shared" si="333"/>
        <v>2</v>
      </c>
      <c r="U985" s="32">
        <f t="shared" si="333"/>
        <v>2</v>
      </c>
      <c r="V985" s="32">
        <f t="shared" si="333"/>
        <v>4</v>
      </c>
      <c r="W985" s="32">
        <f t="shared" si="333"/>
        <v>2</v>
      </c>
      <c r="X985" s="32">
        <f t="shared" si="333"/>
        <v>2</v>
      </c>
      <c r="Y985" s="32">
        <f t="shared" si="333"/>
        <v>2</v>
      </c>
      <c r="Z985" s="32">
        <f t="shared" si="333"/>
        <v>2</v>
      </c>
      <c r="AB985" s="66"/>
      <c r="AC985" s="51"/>
      <c r="AD985" s="51"/>
      <c r="AE985" s="63"/>
      <c r="AF985" s="64"/>
      <c r="AG985" s="63"/>
      <c r="AH985" s="64"/>
      <c r="AI985" s="63"/>
      <c r="AJ985" s="64"/>
      <c r="AK985" s="62"/>
      <c r="AL985" s="62"/>
      <c r="AM985" s="51"/>
      <c r="AP985" s="39" t="str">
        <f t="shared" si="327"/>
        <v/>
      </c>
      <c r="AQ985" s="49" t="str">
        <f t="shared" si="334"/>
        <v/>
      </c>
      <c r="AR985" s="41">
        <f t="shared" ca="1" si="309"/>
        <v>256</v>
      </c>
      <c r="AS985" s="40">
        <f t="shared" ca="1" si="303"/>
        <v>1</v>
      </c>
      <c r="AT985" s="41">
        <f t="shared" ca="1" si="328"/>
        <v>0</v>
      </c>
      <c r="AU985" s="41">
        <f t="shared" ca="1" si="329"/>
        <v>0</v>
      </c>
      <c r="AV985" s="42">
        <f t="shared" ca="1" si="330"/>
        <v>1</v>
      </c>
      <c r="AW985" s="47" t="str">
        <f t="shared" si="331"/>
        <v/>
      </c>
      <c r="AX985" s="47" t="e">
        <f t="shared" si="332"/>
        <v>#VALUE!</v>
      </c>
      <c r="AY985" s="47">
        <f t="shared" si="311"/>
        <v>0</v>
      </c>
      <c r="AZ985" s="47">
        <f t="shared" si="312"/>
        <v>0</v>
      </c>
      <c r="BA985" s="47" t="e">
        <f t="shared" si="313"/>
        <v>#VALUE!</v>
      </c>
      <c r="BB985" s="47" t="e">
        <f t="shared" si="314"/>
        <v>#VALUE!</v>
      </c>
      <c r="BC985" s="47" t="e">
        <f t="shared" si="315"/>
        <v>#VALUE!</v>
      </c>
      <c r="BD985" s="47" t="e">
        <f>MATCH($AW985,NoteCommaRef!$B$4:$B$10,0)</f>
        <v>#N/A</v>
      </c>
      <c r="BE985" s="47">
        <f>MATCH($BG985,NoteCommaRef!$H$4:$H$1000,0)</f>
        <v>10</v>
      </c>
      <c r="BF985" s="47">
        <f>MATCH($BH985,NoteCommaRef!$H$4:$H$1000,0)</f>
        <v>10</v>
      </c>
      <c r="BG985" s="47">
        <f t="shared" si="304"/>
        <v>1</v>
      </c>
      <c r="BH985" s="47">
        <f t="shared" si="305"/>
        <v>1</v>
      </c>
      <c r="BI985" s="48">
        <f ca="1">IF(ISNA($BD985),1,OFFSET(NoteCommaRef!$E$3,$BD985,0))</f>
        <v>1</v>
      </c>
      <c r="BJ985" s="48">
        <f t="shared" si="306"/>
        <v>1</v>
      </c>
      <c r="BK985" s="48">
        <f t="shared" si="307"/>
        <v>1</v>
      </c>
      <c r="BL985" s="48">
        <f t="shared" si="308"/>
        <v>1</v>
      </c>
      <c r="BM985" s="48">
        <f ca="1">IF(ISNA($BE985),1,OFFSET(NoteCommaRef!$K$3,$BE985,0))</f>
        <v>1</v>
      </c>
      <c r="BN985" s="48">
        <f ca="1">IF(ISNA($BF985),1,OFFSET(NoteCommaRef!$K$3,$BF985,0))</f>
        <v>1</v>
      </c>
    </row>
    <row r="986" spans="3:66" x14ac:dyDescent="0.2">
      <c r="C986" s="1" t="str">
        <f t="shared" si="324"/>
        <v/>
      </c>
      <c r="D986" s="1" t="str">
        <f t="shared" si="325"/>
        <v/>
      </c>
      <c r="E986" s="1" t="str">
        <f t="shared" si="316"/>
        <v/>
      </c>
      <c r="F986" s="32" t="str">
        <f t="shared" si="317"/>
        <v/>
      </c>
      <c r="G986" s="1" t="str">
        <f t="shared" si="318"/>
        <v/>
      </c>
      <c r="H986" s="1" t="str">
        <f t="shared" si="319"/>
        <v/>
      </c>
      <c r="I986" s="1" t="str">
        <f t="shared" si="320"/>
        <v/>
      </c>
      <c r="J986" s="1" t="str">
        <f t="shared" si="321"/>
        <v/>
      </c>
      <c r="K986" s="1" t="str">
        <f t="shared" si="322"/>
        <v/>
      </c>
      <c r="L986" s="1" t="str">
        <f ca="1">IF(COUNTBLANK($D986),"",IF(COUNTBLANK($AG986),OFFSET(ChannelSetup!$E$4,0,$D986-1),$AG986))</f>
        <v/>
      </c>
      <c r="M986" s="1" t="str">
        <f t="shared" si="323"/>
        <v/>
      </c>
      <c r="O986" s="32">
        <f t="shared" si="333"/>
        <v>6</v>
      </c>
      <c r="P986" s="32">
        <f t="shared" si="333"/>
        <v>4</v>
      </c>
      <c r="Q986" s="32">
        <f t="shared" si="333"/>
        <v>2</v>
      </c>
      <c r="R986" s="32">
        <f t="shared" si="333"/>
        <v>2</v>
      </c>
      <c r="S986" s="32">
        <f t="shared" si="333"/>
        <v>2</v>
      </c>
      <c r="T986" s="32">
        <f t="shared" si="333"/>
        <v>2</v>
      </c>
      <c r="U986" s="32">
        <f t="shared" si="333"/>
        <v>2</v>
      </c>
      <c r="V986" s="32">
        <f t="shared" si="333"/>
        <v>4</v>
      </c>
      <c r="W986" s="32">
        <f t="shared" si="333"/>
        <v>2</v>
      </c>
      <c r="X986" s="32">
        <f t="shared" si="333"/>
        <v>2</v>
      </c>
      <c r="Y986" s="32">
        <f t="shared" si="333"/>
        <v>2</v>
      </c>
      <c r="Z986" s="32">
        <f t="shared" si="333"/>
        <v>2</v>
      </c>
      <c r="AB986" s="66"/>
      <c r="AC986" s="51"/>
      <c r="AD986" s="51"/>
      <c r="AE986" s="63"/>
      <c r="AF986" s="64"/>
      <c r="AG986" s="63"/>
      <c r="AH986" s="64"/>
      <c r="AI986" s="63"/>
      <c r="AJ986" s="64"/>
      <c r="AK986" s="62"/>
      <c r="AL986" s="62"/>
      <c r="AM986" s="51"/>
      <c r="AP986" s="39" t="str">
        <f t="shared" si="327"/>
        <v/>
      </c>
      <c r="AQ986" s="49" t="str">
        <f t="shared" si="334"/>
        <v/>
      </c>
      <c r="AR986" s="41">
        <f t="shared" ca="1" si="309"/>
        <v>256</v>
      </c>
      <c r="AS986" s="40">
        <f t="shared" ca="1" si="303"/>
        <v>1</v>
      </c>
      <c r="AT986" s="41">
        <f t="shared" ca="1" si="328"/>
        <v>0</v>
      </c>
      <c r="AU986" s="41">
        <f t="shared" ca="1" si="329"/>
        <v>0</v>
      </c>
      <c r="AV986" s="42">
        <f t="shared" ca="1" si="330"/>
        <v>1</v>
      </c>
      <c r="AW986" s="47" t="str">
        <f t="shared" si="331"/>
        <v/>
      </c>
      <c r="AX986" s="47" t="e">
        <f t="shared" si="332"/>
        <v>#VALUE!</v>
      </c>
      <c r="AY986" s="47">
        <f t="shared" si="311"/>
        <v>0</v>
      </c>
      <c r="AZ986" s="47">
        <f t="shared" si="312"/>
        <v>0</v>
      </c>
      <c r="BA986" s="47" t="e">
        <f t="shared" si="313"/>
        <v>#VALUE!</v>
      </c>
      <c r="BB986" s="47" t="e">
        <f t="shared" si="314"/>
        <v>#VALUE!</v>
      </c>
      <c r="BC986" s="47" t="e">
        <f t="shared" si="315"/>
        <v>#VALUE!</v>
      </c>
      <c r="BD986" s="47" t="e">
        <f>MATCH($AW986,NoteCommaRef!$B$4:$B$10,0)</f>
        <v>#N/A</v>
      </c>
      <c r="BE986" s="47">
        <f>MATCH($BG986,NoteCommaRef!$H$4:$H$1000,0)</f>
        <v>10</v>
      </c>
      <c r="BF986" s="47">
        <f>MATCH($BH986,NoteCommaRef!$H$4:$H$1000,0)</f>
        <v>10</v>
      </c>
      <c r="BG986" s="47">
        <f t="shared" si="304"/>
        <v>1</v>
      </c>
      <c r="BH986" s="47">
        <f t="shared" si="305"/>
        <v>1</v>
      </c>
      <c r="BI986" s="48">
        <f ca="1">IF(ISNA($BD986),1,OFFSET(NoteCommaRef!$E$3,$BD986,0))</f>
        <v>1</v>
      </c>
      <c r="BJ986" s="48">
        <f t="shared" si="306"/>
        <v>1</v>
      </c>
      <c r="BK986" s="48">
        <f t="shared" si="307"/>
        <v>1</v>
      </c>
      <c r="BL986" s="48">
        <f t="shared" si="308"/>
        <v>1</v>
      </c>
      <c r="BM986" s="48">
        <f ca="1">IF(ISNA($BE986),1,OFFSET(NoteCommaRef!$K$3,$BE986,0))</f>
        <v>1</v>
      </c>
      <c r="BN986" s="48">
        <f ca="1">IF(ISNA($BF986),1,OFFSET(NoteCommaRef!$K$3,$BF986,0))</f>
        <v>1</v>
      </c>
    </row>
    <row r="987" spans="3:66" x14ac:dyDescent="0.2">
      <c r="C987" s="1" t="str">
        <f t="shared" si="324"/>
        <v/>
      </c>
      <c r="D987" s="1" t="str">
        <f t="shared" si="325"/>
        <v/>
      </c>
      <c r="E987" s="1" t="str">
        <f t="shared" si="316"/>
        <v/>
      </c>
      <c r="F987" s="32" t="str">
        <f t="shared" si="317"/>
        <v/>
      </c>
      <c r="G987" s="1" t="str">
        <f t="shared" si="318"/>
        <v/>
      </c>
      <c r="H987" s="1" t="str">
        <f t="shared" si="319"/>
        <v/>
      </c>
      <c r="I987" s="1" t="str">
        <f t="shared" si="320"/>
        <v/>
      </c>
      <c r="J987" s="1" t="str">
        <f t="shared" si="321"/>
        <v/>
      </c>
      <c r="K987" s="1" t="str">
        <f t="shared" si="322"/>
        <v/>
      </c>
      <c r="L987" s="1" t="str">
        <f ca="1">IF(COUNTBLANK($D987),"",IF(COUNTBLANK($AG987),OFFSET(ChannelSetup!$E$4,0,$D987-1),$AG987))</f>
        <v/>
      </c>
      <c r="M987" s="1" t="str">
        <f t="shared" si="323"/>
        <v/>
      </c>
      <c r="O987" s="32">
        <f t="shared" si="333"/>
        <v>6</v>
      </c>
      <c r="P987" s="32">
        <f t="shared" si="333"/>
        <v>4</v>
      </c>
      <c r="Q987" s="32">
        <f t="shared" si="333"/>
        <v>2</v>
      </c>
      <c r="R987" s="32">
        <f t="shared" si="333"/>
        <v>2</v>
      </c>
      <c r="S987" s="32">
        <f t="shared" si="333"/>
        <v>2</v>
      </c>
      <c r="T987" s="32">
        <f t="shared" si="333"/>
        <v>2</v>
      </c>
      <c r="U987" s="32">
        <f t="shared" si="333"/>
        <v>2</v>
      </c>
      <c r="V987" s="32">
        <f t="shared" si="333"/>
        <v>4</v>
      </c>
      <c r="W987" s="32">
        <f t="shared" si="333"/>
        <v>2</v>
      </c>
      <c r="X987" s="32">
        <f t="shared" si="333"/>
        <v>2</v>
      </c>
      <c r="Y987" s="32">
        <f t="shared" si="333"/>
        <v>2</v>
      </c>
      <c r="Z987" s="32">
        <f t="shared" si="333"/>
        <v>2</v>
      </c>
      <c r="AB987" s="66"/>
      <c r="AC987" s="51"/>
      <c r="AD987" s="51"/>
      <c r="AE987" s="63"/>
      <c r="AF987" s="64"/>
      <c r="AG987" s="63"/>
      <c r="AH987" s="64"/>
      <c r="AI987" s="63"/>
      <c r="AJ987" s="64"/>
      <c r="AK987" s="62"/>
      <c r="AL987" s="62"/>
      <c r="AM987" s="51"/>
      <c r="AP987" s="39" t="str">
        <f t="shared" si="327"/>
        <v/>
      </c>
      <c r="AQ987" s="49" t="str">
        <f t="shared" si="334"/>
        <v/>
      </c>
      <c r="AR987" s="41">
        <f t="shared" ca="1" si="309"/>
        <v>256</v>
      </c>
      <c r="AS987" s="40">
        <f t="shared" ca="1" si="303"/>
        <v>1</v>
      </c>
      <c r="AT987" s="41">
        <f t="shared" ca="1" si="328"/>
        <v>0</v>
      </c>
      <c r="AU987" s="41">
        <f t="shared" ca="1" si="329"/>
        <v>0</v>
      </c>
      <c r="AV987" s="42">
        <f t="shared" ca="1" si="330"/>
        <v>1</v>
      </c>
      <c r="AW987" s="47" t="str">
        <f t="shared" si="331"/>
        <v/>
      </c>
      <c r="AX987" s="47" t="e">
        <f t="shared" si="332"/>
        <v>#VALUE!</v>
      </c>
      <c r="AY987" s="47">
        <f t="shared" si="311"/>
        <v>0</v>
      </c>
      <c r="AZ987" s="47">
        <f t="shared" si="312"/>
        <v>0</v>
      </c>
      <c r="BA987" s="47" t="e">
        <f t="shared" si="313"/>
        <v>#VALUE!</v>
      </c>
      <c r="BB987" s="47" t="e">
        <f t="shared" si="314"/>
        <v>#VALUE!</v>
      </c>
      <c r="BC987" s="47" t="e">
        <f t="shared" si="315"/>
        <v>#VALUE!</v>
      </c>
      <c r="BD987" s="47" t="e">
        <f>MATCH($AW987,NoteCommaRef!$B$4:$B$10,0)</f>
        <v>#N/A</v>
      </c>
      <c r="BE987" s="47">
        <f>MATCH($BG987,NoteCommaRef!$H$4:$H$1000,0)</f>
        <v>10</v>
      </c>
      <c r="BF987" s="47">
        <f>MATCH($BH987,NoteCommaRef!$H$4:$H$1000,0)</f>
        <v>10</v>
      </c>
      <c r="BG987" s="47">
        <f t="shared" si="304"/>
        <v>1</v>
      </c>
      <c r="BH987" s="47">
        <f t="shared" si="305"/>
        <v>1</v>
      </c>
      <c r="BI987" s="48">
        <f ca="1">IF(ISNA($BD987),1,OFFSET(NoteCommaRef!$E$3,$BD987,0))</f>
        <v>1</v>
      </c>
      <c r="BJ987" s="48">
        <f t="shared" si="306"/>
        <v>1</v>
      </c>
      <c r="BK987" s="48">
        <f t="shared" si="307"/>
        <v>1</v>
      </c>
      <c r="BL987" s="48">
        <f t="shared" si="308"/>
        <v>1</v>
      </c>
      <c r="BM987" s="48">
        <f ca="1">IF(ISNA($BE987),1,OFFSET(NoteCommaRef!$K$3,$BE987,0))</f>
        <v>1</v>
      </c>
      <c r="BN987" s="48">
        <f ca="1">IF(ISNA($BF987),1,OFFSET(NoteCommaRef!$K$3,$BF987,0))</f>
        <v>1</v>
      </c>
    </row>
    <row r="988" spans="3:66" x14ac:dyDescent="0.2">
      <c r="C988" s="1" t="str">
        <f t="shared" si="324"/>
        <v/>
      </c>
      <c r="D988" s="1" t="str">
        <f t="shared" si="325"/>
        <v/>
      </c>
      <c r="E988" s="1" t="str">
        <f t="shared" si="316"/>
        <v/>
      </c>
      <c r="F988" s="32" t="str">
        <f t="shared" si="317"/>
        <v/>
      </c>
      <c r="G988" s="1" t="str">
        <f t="shared" si="318"/>
        <v/>
      </c>
      <c r="H988" s="1" t="str">
        <f t="shared" si="319"/>
        <v/>
      </c>
      <c r="I988" s="1" t="str">
        <f t="shared" si="320"/>
        <v/>
      </c>
      <c r="J988" s="1" t="str">
        <f t="shared" si="321"/>
        <v/>
      </c>
      <c r="K988" s="1" t="str">
        <f t="shared" si="322"/>
        <v/>
      </c>
      <c r="L988" s="1" t="str">
        <f ca="1">IF(COUNTBLANK($D988),"",IF(COUNTBLANK($AG988),OFFSET(ChannelSetup!$E$4,0,$D988-1),$AG988))</f>
        <v/>
      </c>
      <c r="M988" s="1" t="str">
        <f t="shared" si="323"/>
        <v/>
      </c>
      <c r="O988" s="32">
        <f t="shared" si="333"/>
        <v>6</v>
      </c>
      <c r="P988" s="32">
        <f t="shared" si="333"/>
        <v>4</v>
      </c>
      <c r="Q988" s="32">
        <f t="shared" si="333"/>
        <v>2</v>
      </c>
      <c r="R988" s="32">
        <f t="shared" si="333"/>
        <v>2</v>
      </c>
      <c r="S988" s="32">
        <f t="shared" si="333"/>
        <v>2</v>
      </c>
      <c r="T988" s="32">
        <f t="shared" si="333"/>
        <v>2</v>
      </c>
      <c r="U988" s="32">
        <f t="shared" si="333"/>
        <v>2</v>
      </c>
      <c r="V988" s="32">
        <f t="shared" si="333"/>
        <v>4</v>
      </c>
      <c r="W988" s="32">
        <f t="shared" si="333"/>
        <v>2</v>
      </c>
      <c r="X988" s="32">
        <f t="shared" si="333"/>
        <v>2</v>
      </c>
      <c r="Y988" s="32">
        <f t="shared" si="333"/>
        <v>2</v>
      </c>
      <c r="Z988" s="32">
        <f t="shared" si="333"/>
        <v>2</v>
      </c>
      <c r="AB988" s="66"/>
      <c r="AC988" s="51"/>
      <c r="AD988" s="51"/>
      <c r="AE988" s="63"/>
      <c r="AF988" s="64"/>
      <c r="AG988" s="63"/>
      <c r="AH988" s="64"/>
      <c r="AI988" s="63"/>
      <c r="AJ988" s="64"/>
      <c r="AK988" s="62"/>
      <c r="AL988" s="62"/>
      <c r="AM988" s="51"/>
      <c r="AP988" s="39" t="str">
        <f t="shared" si="327"/>
        <v/>
      </c>
      <c r="AQ988" s="49" t="str">
        <f t="shared" si="334"/>
        <v/>
      </c>
      <c r="AR988" s="41">
        <f t="shared" ca="1" si="309"/>
        <v>256</v>
      </c>
      <c r="AS988" s="40">
        <f t="shared" ca="1" si="303"/>
        <v>1</v>
      </c>
      <c r="AT988" s="41">
        <f t="shared" ca="1" si="328"/>
        <v>0</v>
      </c>
      <c r="AU988" s="41">
        <f t="shared" ca="1" si="329"/>
        <v>0</v>
      </c>
      <c r="AV988" s="42">
        <f t="shared" ca="1" si="330"/>
        <v>1</v>
      </c>
      <c r="AW988" s="47" t="str">
        <f t="shared" si="331"/>
        <v/>
      </c>
      <c r="AX988" s="47" t="e">
        <f t="shared" si="332"/>
        <v>#VALUE!</v>
      </c>
      <c r="AY988" s="47">
        <f t="shared" si="311"/>
        <v>0</v>
      </c>
      <c r="AZ988" s="47">
        <f t="shared" si="312"/>
        <v>0</v>
      </c>
      <c r="BA988" s="47" t="e">
        <f t="shared" si="313"/>
        <v>#VALUE!</v>
      </c>
      <c r="BB988" s="47" t="e">
        <f t="shared" si="314"/>
        <v>#VALUE!</v>
      </c>
      <c r="BC988" s="47" t="e">
        <f t="shared" si="315"/>
        <v>#VALUE!</v>
      </c>
      <c r="BD988" s="47" t="e">
        <f>MATCH($AW988,NoteCommaRef!$B$4:$B$10,0)</f>
        <v>#N/A</v>
      </c>
      <c r="BE988" s="47">
        <f>MATCH($BG988,NoteCommaRef!$H$4:$H$1000,0)</f>
        <v>10</v>
      </c>
      <c r="BF988" s="47">
        <f>MATCH($BH988,NoteCommaRef!$H$4:$H$1000,0)</f>
        <v>10</v>
      </c>
      <c r="BG988" s="47">
        <f t="shared" si="304"/>
        <v>1</v>
      </c>
      <c r="BH988" s="47">
        <f t="shared" si="305"/>
        <v>1</v>
      </c>
      <c r="BI988" s="48">
        <f ca="1">IF(ISNA($BD988),1,OFFSET(NoteCommaRef!$E$3,$BD988,0))</f>
        <v>1</v>
      </c>
      <c r="BJ988" s="48">
        <f t="shared" si="306"/>
        <v>1</v>
      </c>
      <c r="BK988" s="48">
        <f t="shared" si="307"/>
        <v>1</v>
      </c>
      <c r="BL988" s="48">
        <f t="shared" si="308"/>
        <v>1</v>
      </c>
      <c r="BM988" s="48">
        <f ca="1">IF(ISNA($BE988),1,OFFSET(NoteCommaRef!$K$3,$BE988,0))</f>
        <v>1</v>
      </c>
      <c r="BN988" s="48">
        <f ca="1">IF(ISNA($BF988),1,OFFSET(NoteCommaRef!$K$3,$BF988,0))</f>
        <v>1</v>
      </c>
    </row>
    <row r="989" spans="3:66" x14ac:dyDescent="0.2">
      <c r="C989" s="1" t="str">
        <f t="shared" si="324"/>
        <v/>
      </c>
      <c r="D989" s="1" t="str">
        <f t="shared" si="325"/>
        <v/>
      </c>
      <c r="E989" s="1" t="str">
        <f t="shared" si="316"/>
        <v/>
      </c>
      <c r="F989" s="32" t="str">
        <f t="shared" si="317"/>
        <v/>
      </c>
      <c r="G989" s="1" t="str">
        <f t="shared" si="318"/>
        <v/>
      </c>
      <c r="H989" s="1" t="str">
        <f t="shared" si="319"/>
        <v/>
      </c>
      <c r="I989" s="1" t="str">
        <f t="shared" si="320"/>
        <v/>
      </c>
      <c r="J989" s="1" t="str">
        <f t="shared" si="321"/>
        <v/>
      </c>
      <c r="K989" s="1" t="str">
        <f t="shared" si="322"/>
        <v/>
      </c>
      <c r="L989" s="1" t="str">
        <f ca="1">IF(COUNTBLANK($D989),"",IF(COUNTBLANK($AG989),OFFSET(ChannelSetup!$E$4,0,$D989-1),$AG989))</f>
        <v/>
      </c>
      <c r="M989" s="1" t="str">
        <f t="shared" si="323"/>
        <v/>
      </c>
      <c r="O989" s="32">
        <f t="shared" si="333"/>
        <v>6</v>
      </c>
      <c r="P989" s="32">
        <f t="shared" si="333"/>
        <v>4</v>
      </c>
      <c r="Q989" s="32">
        <f t="shared" si="333"/>
        <v>2</v>
      </c>
      <c r="R989" s="32">
        <f t="shared" si="333"/>
        <v>2</v>
      </c>
      <c r="S989" s="32">
        <f t="shared" si="333"/>
        <v>2</v>
      </c>
      <c r="T989" s="32">
        <f t="shared" si="333"/>
        <v>2</v>
      </c>
      <c r="U989" s="32">
        <f t="shared" si="333"/>
        <v>2</v>
      </c>
      <c r="V989" s="32">
        <f t="shared" si="333"/>
        <v>4</v>
      </c>
      <c r="W989" s="32">
        <f t="shared" si="333"/>
        <v>2</v>
      </c>
      <c r="X989" s="32">
        <f t="shared" si="333"/>
        <v>2</v>
      </c>
      <c r="Y989" s="32">
        <f t="shared" si="333"/>
        <v>2</v>
      </c>
      <c r="Z989" s="32">
        <f t="shared" si="333"/>
        <v>2</v>
      </c>
      <c r="AB989" s="66"/>
      <c r="AC989" s="51"/>
      <c r="AD989" s="51"/>
      <c r="AE989" s="63"/>
      <c r="AF989" s="64"/>
      <c r="AG989" s="63"/>
      <c r="AH989" s="64"/>
      <c r="AI989" s="63"/>
      <c r="AJ989" s="64"/>
      <c r="AK989" s="62"/>
      <c r="AL989" s="62"/>
      <c r="AM989" s="51"/>
      <c r="AP989" s="39" t="str">
        <f t="shared" si="327"/>
        <v/>
      </c>
      <c r="AQ989" s="49" t="str">
        <f t="shared" si="334"/>
        <v/>
      </c>
      <c r="AR989" s="41">
        <f t="shared" ca="1" si="309"/>
        <v>256</v>
      </c>
      <c r="AS989" s="40">
        <f t="shared" ca="1" si="303"/>
        <v>1</v>
      </c>
      <c r="AT989" s="41">
        <f t="shared" ca="1" si="328"/>
        <v>0</v>
      </c>
      <c r="AU989" s="41">
        <f t="shared" ca="1" si="329"/>
        <v>0</v>
      </c>
      <c r="AV989" s="42">
        <f t="shared" ca="1" si="330"/>
        <v>1</v>
      </c>
      <c r="AW989" s="47" t="str">
        <f t="shared" si="331"/>
        <v/>
      </c>
      <c r="AX989" s="47" t="e">
        <f t="shared" si="332"/>
        <v>#VALUE!</v>
      </c>
      <c r="AY989" s="47">
        <f t="shared" si="311"/>
        <v>0</v>
      </c>
      <c r="AZ989" s="47">
        <f t="shared" si="312"/>
        <v>0</v>
      </c>
      <c r="BA989" s="47" t="e">
        <f t="shared" si="313"/>
        <v>#VALUE!</v>
      </c>
      <c r="BB989" s="47" t="e">
        <f t="shared" si="314"/>
        <v>#VALUE!</v>
      </c>
      <c r="BC989" s="47" t="e">
        <f t="shared" si="315"/>
        <v>#VALUE!</v>
      </c>
      <c r="BD989" s="47" t="e">
        <f>MATCH($AW989,NoteCommaRef!$B$4:$B$10,0)</f>
        <v>#N/A</v>
      </c>
      <c r="BE989" s="47">
        <f>MATCH($BG989,NoteCommaRef!$H$4:$H$1000,0)</f>
        <v>10</v>
      </c>
      <c r="BF989" s="47">
        <f>MATCH($BH989,NoteCommaRef!$H$4:$H$1000,0)</f>
        <v>10</v>
      </c>
      <c r="BG989" s="47">
        <f t="shared" si="304"/>
        <v>1</v>
      </c>
      <c r="BH989" s="47">
        <f t="shared" si="305"/>
        <v>1</v>
      </c>
      <c r="BI989" s="48">
        <f ca="1">IF(ISNA($BD989),1,OFFSET(NoteCommaRef!$E$3,$BD989,0))</f>
        <v>1</v>
      </c>
      <c r="BJ989" s="48">
        <f t="shared" si="306"/>
        <v>1</v>
      </c>
      <c r="BK989" s="48">
        <f t="shared" si="307"/>
        <v>1</v>
      </c>
      <c r="BL989" s="48">
        <f t="shared" si="308"/>
        <v>1</v>
      </c>
      <c r="BM989" s="48">
        <f ca="1">IF(ISNA($BE989),1,OFFSET(NoteCommaRef!$K$3,$BE989,0))</f>
        <v>1</v>
      </c>
      <c r="BN989" s="48">
        <f ca="1">IF(ISNA($BF989),1,OFFSET(NoteCommaRef!$K$3,$BF989,0))</f>
        <v>1</v>
      </c>
    </row>
    <row r="990" spans="3:66" x14ac:dyDescent="0.2">
      <c r="C990" s="1" t="str">
        <f t="shared" si="324"/>
        <v/>
      </c>
      <c r="D990" s="1" t="str">
        <f t="shared" si="325"/>
        <v/>
      </c>
      <c r="E990" s="1" t="str">
        <f t="shared" si="316"/>
        <v/>
      </c>
      <c r="F990" s="32" t="str">
        <f t="shared" si="317"/>
        <v/>
      </c>
      <c r="G990" s="1" t="str">
        <f t="shared" si="318"/>
        <v/>
      </c>
      <c r="H990" s="1" t="str">
        <f t="shared" si="319"/>
        <v/>
      </c>
      <c r="I990" s="1" t="str">
        <f t="shared" si="320"/>
        <v/>
      </c>
      <c r="J990" s="1" t="str">
        <f t="shared" si="321"/>
        <v/>
      </c>
      <c r="K990" s="1" t="str">
        <f t="shared" si="322"/>
        <v/>
      </c>
      <c r="L990" s="1" t="str">
        <f ca="1">IF(COUNTBLANK($D990),"",IF(COUNTBLANK($AG990),OFFSET(ChannelSetup!$E$4,0,$D990-1),$AG990))</f>
        <v/>
      </c>
      <c r="M990" s="1" t="str">
        <f t="shared" si="323"/>
        <v/>
      </c>
      <c r="O990" s="32">
        <f t="shared" si="333"/>
        <v>6</v>
      </c>
      <c r="P990" s="32">
        <f t="shared" si="333"/>
        <v>4</v>
      </c>
      <c r="Q990" s="32">
        <f t="shared" si="333"/>
        <v>2</v>
      </c>
      <c r="R990" s="32">
        <f t="shared" si="333"/>
        <v>2</v>
      </c>
      <c r="S990" s="32">
        <f t="shared" si="333"/>
        <v>2</v>
      </c>
      <c r="T990" s="32">
        <f t="shared" si="333"/>
        <v>2</v>
      </c>
      <c r="U990" s="32">
        <f t="shared" si="333"/>
        <v>2</v>
      </c>
      <c r="V990" s="32">
        <f t="shared" si="333"/>
        <v>4</v>
      </c>
      <c r="W990" s="32">
        <f t="shared" si="333"/>
        <v>2</v>
      </c>
      <c r="X990" s="32">
        <f t="shared" si="333"/>
        <v>2</v>
      </c>
      <c r="Y990" s="32">
        <f t="shared" si="333"/>
        <v>2</v>
      </c>
      <c r="Z990" s="32">
        <f t="shared" si="333"/>
        <v>2</v>
      </c>
      <c r="AB990" s="66"/>
      <c r="AC990" s="51"/>
      <c r="AD990" s="51"/>
      <c r="AE990" s="63"/>
      <c r="AF990" s="64"/>
      <c r="AG990" s="63"/>
      <c r="AH990" s="64"/>
      <c r="AI990" s="63"/>
      <c r="AJ990" s="64"/>
      <c r="AK990" s="62"/>
      <c r="AL990" s="62"/>
      <c r="AM990" s="51"/>
      <c r="AP990" s="39" t="str">
        <f t="shared" si="327"/>
        <v/>
      </c>
      <c r="AQ990" s="49" t="str">
        <f t="shared" si="334"/>
        <v/>
      </c>
      <c r="AR990" s="41">
        <f t="shared" ca="1" si="309"/>
        <v>256</v>
      </c>
      <c r="AS990" s="40">
        <f t="shared" ca="1" si="303"/>
        <v>1</v>
      </c>
      <c r="AT990" s="41">
        <f t="shared" ca="1" si="328"/>
        <v>0</v>
      </c>
      <c r="AU990" s="41">
        <f t="shared" ca="1" si="329"/>
        <v>0</v>
      </c>
      <c r="AV990" s="42">
        <f t="shared" ca="1" si="330"/>
        <v>1</v>
      </c>
      <c r="AW990" s="47" t="str">
        <f t="shared" si="331"/>
        <v/>
      </c>
      <c r="AX990" s="47" t="e">
        <f t="shared" si="332"/>
        <v>#VALUE!</v>
      </c>
      <c r="AY990" s="47">
        <f t="shared" si="311"/>
        <v>0</v>
      </c>
      <c r="AZ990" s="47">
        <f t="shared" si="312"/>
        <v>0</v>
      </c>
      <c r="BA990" s="47" t="e">
        <f t="shared" si="313"/>
        <v>#VALUE!</v>
      </c>
      <c r="BB990" s="47" t="e">
        <f t="shared" si="314"/>
        <v>#VALUE!</v>
      </c>
      <c r="BC990" s="47" t="e">
        <f t="shared" si="315"/>
        <v>#VALUE!</v>
      </c>
      <c r="BD990" s="47" t="e">
        <f>MATCH($AW990,NoteCommaRef!$B$4:$B$10,0)</f>
        <v>#N/A</v>
      </c>
      <c r="BE990" s="47">
        <f>MATCH($BG990,NoteCommaRef!$H$4:$H$1000,0)</f>
        <v>10</v>
      </c>
      <c r="BF990" s="47">
        <f>MATCH($BH990,NoteCommaRef!$H$4:$H$1000,0)</f>
        <v>10</v>
      </c>
      <c r="BG990" s="47">
        <f t="shared" si="304"/>
        <v>1</v>
      </c>
      <c r="BH990" s="47">
        <f t="shared" si="305"/>
        <v>1</v>
      </c>
      <c r="BI990" s="48">
        <f ca="1">IF(ISNA($BD990),1,OFFSET(NoteCommaRef!$E$3,$BD990,0))</f>
        <v>1</v>
      </c>
      <c r="BJ990" s="48">
        <f t="shared" si="306"/>
        <v>1</v>
      </c>
      <c r="BK990" s="48">
        <f t="shared" si="307"/>
        <v>1</v>
      </c>
      <c r="BL990" s="48">
        <f t="shared" si="308"/>
        <v>1</v>
      </c>
      <c r="BM990" s="48">
        <f ca="1">IF(ISNA($BE990),1,OFFSET(NoteCommaRef!$K$3,$BE990,0))</f>
        <v>1</v>
      </c>
      <c r="BN990" s="48">
        <f ca="1">IF(ISNA($BF990),1,OFFSET(NoteCommaRef!$K$3,$BF990,0))</f>
        <v>1</v>
      </c>
    </row>
    <row r="991" spans="3:66" x14ac:dyDescent="0.2">
      <c r="C991" s="1" t="str">
        <f t="shared" si="324"/>
        <v/>
      </c>
      <c r="D991" s="1" t="str">
        <f t="shared" si="325"/>
        <v/>
      </c>
      <c r="E991" s="1" t="str">
        <f t="shared" si="316"/>
        <v/>
      </c>
      <c r="F991" s="32" t="str">
        <f t="shared" si="317"/>
        <v/>
      </c>
      <c r="G991" s="1" t="str">
        <f t="shared" si="318"/>
        <v/>
      </c>
      <c r="H991" s="1" t="str">
        <f t="shared" si="319"/>
        <v/>
      </c>
      <c r="I991" s="1" t="str">
        <f t="shared" si="320"/>
        <v/>
      </c>
      <c r="J991" s="1" t="str">
        <f t="shared" si="321"/>
        <v/>
      </c>
      <c r="K991" s="1" t="str">
        <f t="shared" si="322"/>
        <v/>
      </c>
      <c r="L991" s="1" t="str">
        <f ca="1">IF(COUNTBLANK($D991),"",IF(COUNTBLANK($AG991),OFFSET(ChannelSetup!$E$4,0,$D991-1),$AG991))</f>
        <v/>
      </c>
      <c r="M991" s="1" t="str">
        <f t="shared" si="323"/>
        <v/>
      </c>
      <c r="O991" s="32">
        <f t="shared" si="333"/>
        <v>6</v>
      </c>
      <c r="P991" s="32">
        <f t="shared" si="333"/>
        <v>4</v>
      </c>
      <c r="Q991" s="32">
        <f t="shared" si="333"/>
        <v>2</v>
      </c>
      <c r="R991" s="32">
        <f t="shared" si="333"/>
        <v>2</v>
      </c>
      <c r="S991" s="32">
        <f t="shared" si="333"/>
        <v>2</v>
      </c>
      <c r="T991" s="32">
        <f t="shared" si="333"/>
        <v>2</v>
      </c>
      <c r="U991" s="32">
        <f t="shared" si="333"/>
        <v>2</v>
      </c>
      <c r="V991" s="32">
        <f t="shared" si="333"/>
        <v>4</v>
      </c>
      <c r="W991" s="32">
        <f t="shared" si="333"/>
        <v>2</v>
      </c>
      <c r="X991" s="32">
        <f t="shared" si="333"/>
        <v>2</v>
      </c>
      <c r="Y991" s="32">
        <f t="shared" si="333"/>
        <v>2</v>
      </c>
      <c r="Z991" s="32">
        <f t="shared" si="333"/>
        <v>2</v>
      </c>
      <c r="AB991" s="66"/>
      <c r="AC991" s="51"/>
      <c r="AD991" s="51"/>
      <c r="AE991" s="63"/>
      <c r="AF991" s="64"/>
      <c r="AG991" s="63"/>
      <c r="AH991" s="64"/>
      <c r="AI991" s="63"/>
      <c r="AJ991" s="64"/>
      <c r="AK991" s="62"/>
      <c r="AL991" s="62"/>
      <c r="AM991" s="51"/>
      <c r="AP991" s="39" t="str">
        <f t="shared" si="327"/>
        <v/>
      </c>
      <c r="AQ991" s="49" t="str">
        <f t="shared" si="334"/>
        <v/>
      </c>
      <c r="AR991" s="41">
        <f t="shared" ca="1" si="309"/>
        <v>256</v>
      </c>
      <c r="AS991" s="40">
        <f t="shared" ca="1" si="303"/>
        <v>1</v>
      </c>
      <c r="AT991" s="41">
        <f t="shared" ca="1" si="328"/>
        <v>0</v>
      </c>
      <c r="AU991" s="41">
        <f t="shared" ca="1" si="329"/>
        <v>0</v>
      </c>
      <c r="AV991" s="42">
        <f t="shared" ca="1" si="330"/>
        <v>1</v>
      </c>
      <c r="AW991" s="47" t="str">
        <f t="shared" si="331"/>
        <v/>
      </c>
      <c r="AX991" s="47" t="e">
        <f t="shared" si="332"/>
        <v>#VALUE!</v>
      </c>
      <c r="AY991" s="47">
        <f t="shared" si="311"/>
        <v>0</v>
      </c>
      <c r="AZ991" s="47">
        <f t="shared" si="312"/>
        <v>0</v>
      </c>
      <c r="BA991" s="47" t="e">
        <f t="shared" si="313"/>
        <v>#VALUE!</v>
      </c>
      <c r="BB991" s="47" t="e">
        <f t="shared" si="314"/>
        <v>#VALUE!</v>
      </c>
      <c r="BC991" s="47" t="e">
        <f t="shared" si="315"/>
        <v>#VALUE!</v>
      </c>
      <c r="BD991" s="47" t="e">
        <f>MATCH($AW991,NoteCommaRef!$B$4:$B$10,0)</f>
        <v>#N/A</v>
      </c>
      <c r="BE991" s="47">
        <f>MATCH($BG991,NoteCommaRef!$H$4:$H$1000,0)</f>
        <v>10</v>
      </c>
      <c r="BF991" s="47">
        <f>MATCH($BH991,NoteCommaRef!$H$4:$H$1000,0)</f>
        <v>10</v>
      </c>
      <c r="BG991" s="47">
        <f t="shared" si="304"/>
        <v>1</v>
      </c>
      <c r="BH991" s="47">
        <f t="shared" si="305"/>
        <v>1</v>
      </c>
      <c r="BI991" s="48">
        <f ca="1">IF(ISNA($BD991),1,OFFSET(NoteCommaRef!$E$3,$BD991,0))</f>
        <v>1</v>
      </c>
      <c r="BJ991" s="48">
        <f t="shared" si="306"/>
        <v>1</v>
      </c>
      <c r="BK991" s="48">
        <f t="shared" si="307"/>
        <v>1</v>
      </c>
      <c r="BL991" s="48">
        <f t="shared" si="308"/>
        <v>1</v>
      </c>
      <c r="BM991" s="48">
        <f ca="1">IF(ISNA($BE991),1,OFFSET(NoteCommaRef!$K$3,$BE991,0))</f>
        <v>1</v>
      </c>
      <c r="BN991" s="48">
        <f ca="1">IF(ISNA($BF991),1,OFFSET(NoteCommaRef!$K$3,$BF991,0))</f>
        <v>1</v>
      </c>
    </row>
    <row r="992" spans="3:66" x14ac:dyDescent="0.2">
      <c r="C992" s="1" t="str">
        <f t="shared" si="324"/>
        <v/>
      </c>
      <c r="D992" s="1" t="str">
        <f t="shared" si="325"/>
        <v/>
      </c>
      <c r="E992" s="1" t="str">
        <f t="shared" si="316"/>
        <v/>
      </c>
      <c r="F992" s="32" t="str">
        <f t="shared" si="317"/>
        <v/>
      </c>
      <c r="G992" s="1" t="str">
        <f t="shared" si="318"/>
        <v/>
      </c>
      <c r="H992" s="1" t="str">
        <f t="shared" si="319"/>
        <v/>
      </c>
      <c r="I992" s="1" t="str">
        <f t="shared" si="320"/>
        <v/>
      </c>
      <c r="J992" s="1" t="str">
        <f t="shared" si="321"/>
        <v/>
      </c>
      <c r="K992" s="1" t="str">
        <f t="shared" si="322"/>
        <v/>
      </c>
      <c r="L992" s="1" t="str">
        <f ca="1">IF(COUNTBLANK($D992),"",IF(COUNTBLANK($AG992),OFFSET(ChannelSetup!$E$4,0,$D992-1),$AG992))</f>
        <v/>
      </c>
      <c r="M992" s="1" t="str">
        <f t="shared" si="323"/>
        <v/>
      </c>
      <c r="O992" s="32">
        <f t="shared" si="333"/>
        <v>6</v>
      </c>
      <c r="P992" s="32">
        <f t="shared" si="333"/>
        <v>4</v>
      </c>
      <c r="Q992" s="32">
        <f t="shared" si="333"/>
        <v>2</v>
      </c>
      <c r="R992" s="32">
        <f t="shared" si="333"/>
        <v>2</v>
      </c>
      <c r="S992" s="32">
        <f t="shared" si="333"/>
        <v>2</v>
      </c>
      <c r="T992" s="32">
        <f t="shared" si="333"/>
        <v>2</v>
      </c>
      <c r="U992" s="32">
        <f t="shared" si="333"/>
        <v>2</v>
      </c>
      <c r="V992" s="32">
        <f t="shared" si="333"/>
        <v>4</v>
      </c>
      <c r="W992" s="32">
        <f t="shared" si="333"/>
        <v>2</v>
      </c>
      <c r="X992" s="32">
        <f t="shared" si="333"/>
        <v>2</v>
      </c>
      <c r="Y992" s="32">
        <f t="shared" si="333"/>
        <v>2</v>
      </c>
      <c r="Z992" s="32">
        <f t="shared" si="333"/>
        <v>2</v>
      </c>
      <c r="AB992" s="66"/>
      <c r="AC992" s="51"/>
      <c r="AD992" s="51"/>
      <c r="AE992" s="63"/>
      <c r="AF992" s="64"/>
      <c r="AG992" s="63"/>
      <c r="AH992" s="64"/>
      <c r="AI992" s="63"/>
      <c r="AJ992" s="64"/>
      <c r="AK992" s="62"/>
      <c r="AL992" s="62"/>
      <c r="AM992" s="51"/>
      <c r="AP992" s="39" t="str">
        <f t="shared" si="327"/>
        <v/>
      </c>
      <c r="AQ992" s="49" t="str">
        <f t="shared" si="334"/>
        <v/>
      </c>
      <c r="AR992" s="41">
        <f t="shared" ca="1" si="309"/>
        <v>256</v>
      </c>
      <c r="AS992" s="40">
        <f t="shared" ca="1" si="303"/>
        <v>1</v>
      </c>
      <c r="AT992" s="41">
        <f t="shared" ca="1" si="328"/>
        <v>0</v>
      </c>
      <c r="AU992" s="41">
        <f t="shared" ca="1" si="329"/>
        <v>0</v>
      </c>
      <c r="AV992" s="42">
        <f t="shared" ca="1" si="330"/>
        <v>1</v>
      </c>
      <c r="AW992" s="47" t="str">
        <f t="shared" si="331"/>
        <v/>
      </c>
      <c r="AX992" s="47" t="e">
        <f t="shared" si="332"/>
        <v>#VALUE!</v>
      </c>
      <c r="AY992" s="47">
        <f t="shared" si="311"/>
        <v>0</v>
      </c>
      <c r="AZ992" s="47">
        <f t="shared" si="312"/>
        <v>0</v>
      </c>
      <c r="BA992" s="47" t="e">
        <f t="shared" si="313"/>
        <v>#VALUE!</v>
      </c>
      <c r="BB992" s="47" t="e">
        <f t="shared" si="314"/>
        <v>#VALUE!</v>
      </c>
      <c r="BC992" s="47" t="e">
        <f t="shared" si="315"/>
        <v>#VALUE!</v>
      </c>
      <c r="BD992" s="47" t="e">
        <f>MATCH($AW992,NoteCommaRef!$B$4:$B$10,0)</f>
        <v>#N/A</v>
      </c>
      <c r="BE992" s="47">
        <f>MATCH($BG992,NoteCommaRef!$H$4:$H$1000,0)</f>
        <v>10</v>
      </c>
      <c r="BF992" s="47">
        <f>MATCH($BH992,NoteCommaRef!$H$4:$H$1000,0)</f>
        <v>10</v>
      </c>
      <c r="BG992" s="47">
        <f t="shared" si="304"/>
        <v>1</v>
      </c>
      <c r="BH992" s="47">
        <f t="shared" si="305"/>
        <v>1</v>
      </c>
      <c r="BI992" s="48">
        <f ca="1">IF(ISNA($BD992),1,OFFSET(NoteCommaRef!$E$3,$BD992,0))</f>
        <v>1</v>
      </c>
      <c r="BJ992" s="48">
        <f t="shared" si="306"/>
        <v>1</v>
      </c>
      <c r="BK992" s="48">
        <f t="shared" si="307"/>
        <v>1</v>
      </c>
      <c r="BL992" s="48">
        <f t="shared" si="308"/>
        <v>1</v>
      </c>
      <c r="BM992" s="48">
        <f ca="1">IF(ISNA($BE992),1,OFFSET(NoteCommaRef!$K$3,$BE992,0))</f>
        <v>1</v>
      </c>
      <c r="BN992" s="48">
        <f ca="1">IF(ISNA($BF992),1,OFFSET(NoteCommaRef!$K$3,$BF992,0))</f>
        <v>1</v>
      </c>
    </row>
    <row r="993" spans="3:66" x14ac:dyDescent="0.2">
      <c r="C993" s="1" t="str">
        <f t="shared" si="324"/>
        <v/>
      </c>
      <c r="D993" s="1" t="str">
        <f t="shared" si="325"/>
        <v/>
      </c>
      <c r="E993" s="1" t="str">
        <f t="shared" si="316"/>
        <v/>
      </c>
      <c r="F993" s="32" t="str">
        <f t="shared" si="317"/>
        <v/>
      </c>
      <c r="G993" s="1" t="str">
        <f t="shared" si="318"/>
        <v/>
      </c>
      <c r="H993" s="1" t="str">
        <f t="shared" si="319"/>
        <v/>
      </c>
      <c r="I993" s="1" t="str">
        <f t="shared" si="320"/>
        <v/>
      </c>
      <c r="J993" s="1" t="str">
        <f t="shared" si="321"/>
        <v/>
      </c>
      <c r="K993" s="1" t="str">
        <f t="shared" si="322"/>
        <v/>
      </c>
      <c r="L993" s="1" t="str">
        <f ca="1">IF(COUNTBLANK($D993),"",IF(COUNTBLANK($AG993),OFFSET(ChannelSetup!$E$4,0,$D993-1),$AG993))</f>
        <v/>
      </c>
      <c r="M993" s="1" t="str">
        <f t="shared" si="323"/>
        <v/>
      </c>
      <c r="O993" s="32">
        <f t="shared" si="333"/>
        <v>6</v>
      </c>
      <c r="P993" s="32">
        <f t="shared" si="333"/>
        <v>4</v>
      </c>
      <c r="Q993" s="32">
        <f t="shared" si="333"/>
        <v>2</v>
      </c>
      <c r="R993" s="32">
        <f t="shared" si="333"/>
        <v>2</v>
      </c>
      <c r="S993" s="32">
        <f t="shared" si="333"/>
        <v>2</v>
      </c>
      <c r="T993" s="32">
        <f t="shared" si="333"/>
        <v>2</v>
      </c>
      <c r="U993" s="32">
        <f t="shared" si="333"/>
        <v>2</v>
      </c>
      <c r="V993" s="32">
        <f t="shared" si="333"/>
        <v>4</v>
      </c>
      <c r="W993" s="32">
        <f t="shared" si="333"/>
        <v>2</v>
      </c>
      <c r="X993" s="32">
        <f t="shared" si="333"/>
        <v>2</v>
      </c>
      <c r="Y993" s="32">
        <f t="shared" si="333"/>
        <v>2</v>
      </c>
      <c r="Z993" s="32">
        <f t="shared" si="333"/>
        <v>2</v>
      </c>
      <c r="AB993" s="66"/>
      <c r="AC993" s="51"/>
      <c r="AD993" s="51"/>
      <c r="AE993" s="63"/>
      <c r="AF993" s="64"/>
      <c r="AG993" s="63"/>
      <c r="AH993" s="64"/>
      <c r="AI993" s="63"/>
      <c r="AJ993" s="64"/>
      <c r="AK993" s="62"/>
      <c r="AL993" s="62"/>
      <c r="AM993" s="51"/>
      <c r="AP993" s="39" t="str">
        <f t="shared" si="327"/>
        <v/>
      </c>
      <c r="AQ993" s="49" t="str">
        <f t="shared" si="334"/>
        <v/>
      </c>
      <c r="AR993" s="41">
        <f t="shared" ca="1" si="309"/>
        <v>256</v>
      </c>
      <c r="AS993" s="40">
        <f t="shared" ca="1" si="303"/>
        <v>1</v>
      </c>
      <c r="AT993" s="41">
        <f t="shared" ca="1" si="328"/>
        <v>0</v>
      </c>
      <c r="AU993" s="41">
        <f t="shared" ca="1" si="329"/>
        <v>0</v>
      </c>
      <c r="AV993" s="42">
        <f t="shared" ca="1" si="330"/>
        <v>1</v>
      </c>
      <c r="AW993" s="47" t="str">
        <f t="shared" si="331"/>
        <v/>
      </c>
      <c r="AX993" s="47" t="e">
        <f t="shared" si="332"/>
        <v>#VALUE!</v>
      </c>
      <c r="AY993" s="47">
        <f t="shared" si="311"/>
        <v>0</v>
      </c>
      <c r="AZ993" s="47">
        <f t="shared" si="312"/>
        <v>0</v>
      </c>
      <c r="BA993" s="47" t="e">
        <f t="shared" si="313"/>
        <v>#VALUE!</v>
      </c>
      <c r="BB993" s="47" t="e">
        <f t="shared" si="314"/>
        <v>#VALUE!</v>
      </c>
      <c r="BC993" s="47" t="e">
        <f t="shared" si="315"/>
        <v>#VALUE!</v>
      </c>
      <c r="BD993" s="47" t="e">
        <f>MATCH($AW993,NoteCommaRef!$B$4:$B$10,0)</f>
        <v>#N/A</v>
      </c>
      <c r="BE993" s="47">
        <f>MATCH($BG993,NoteCommaRef!$H$4:$H$1000,0)</f>
        <v>10</v>
      </c>
      <c r="BF993" s="47">
        <f>MATCH($BH993,NoteCommaRef!$H$4:$H$1000,0)</f>
        <v>10</v>
      </c>
      <c r="BG993" s="47">
        <f t="shared" si="304"/>
        <v>1</v>
      </c>
      <c r="BH993" s="47">
        <f t="shared" si="305"/>
        <v>1</v>
      </c>
      <c r="BI993" s="48">
        <f ca="1">IF(ISNA($BD993),1,OFFSET(NoteCommaRef!$E$3,$BD993,0))</f>
        <v>1</v>
      </c>
      <c r="BJ993" s="48">
        <f t="shared" si="306"/>
        <v>1</v>
      </c>
      <c r="BK993" s="48">
        <f t="shared" si="307"/>
        <v>1</v>
      </c>
      <c r="BL993" s="48">
        <f t="shared" si="308"/>
        <v>1</v>
      </c>
      <c r="BM993" s="48">
        <f ca="1">IF(ISNA($BE993),1,OFFSET(NoteCommaRef!$K$3,$BE993,0))</f>
        <v>1</v>
      </c>
      <c r="BN993" s="48">
        <f ca="1">IF(ISNA($BF993),1,OFFSET(NoteCommaRef!$K$3,$BF993,0))</f>
        <v>1</v>
      </c>
    </row>
    <row r="994" spans="3:66" x14ac:dyDescent="0.2">
      <c r="C994" s="1" t="str">
        <f t="shared" si="324"/>
        <v/>
      </c>
      <c r="D994" s="1" t="str">
        <f t="shared" si="325"/>
        <v/>
      </c>
      <c r="E994" s="1" t="str">
        <f t="shared" si="316"/>
        <v/>
      </c>
      <c r="F994" s="32" t="str">
        <f t="shared" si="317"/>
        <v/>
      </c>
      <c r="G994" s="1" t="str">
        <f t="shared" si="318"/>
        <v/>
      </c>
      <c r="H994" s="1" t="str">
        <f t="shared" si="319"/>
        <v/>
      </c>
      <c r="I994" s="1" t="str">
        <f t="shared" si="320"/>
        <v/>
      </c>
      <c r="J994" s="1" t="str">
        <f t="shared" si="321"/>
        <v/>
      </c>
      <c r="K994" s="1" t="str">
        <f t="shared" si="322"/>
        <v/>
      </c>
      <c r="L994" s="1" t="str">
        <f ca="1">IF(COUNTBLANK($D994),"",IF(COUNTBLANK($AG994),OFFSET(ChannelSetup!$E$4,0,$D994-1),$AG994))</f>
        <v/>
      </c>
      <c r="M994" s="1" t="str">
        <f t="shared" si="323"/>
        <v/>
      </c>
      <c r="O994" s="32">
        <f t="shared" si="333"/>
        <v>6</v>
      </c>
      <c r="P994" s="32">
        <f t="shared" si="333"/>
        <v>4</v>
      </c>
      <c r="Q994" s="32">
        <f t="shared" si="333"/>
        <v>2</v>
      </c>
      <c r="R994" s="32">
        <f t="shared" si="333"/>
        <v>2</v>
      </c>
      <c r="S994" s="32">
        <f t="shared" si="333"/>
        <v>2</v>
      </c>
      <c r="T994" s="32">
        <f t="shared" si="333"/>
        <v>2</v>
      </c>
      <c r="U994" s="32">
        <f t="shared" si="333"/>
        <v>2</v>
      </c>
      <c r="V994" s="32">
        <f t="shared" si="333"/>
        <v>4</v>
      </c>
      <c r="W994" s="32">
        <f t="shared" si="333"/>
        <v>2</v>
      </c>
      <c r="X994" s="32">
        <f t="shared" si="333"/>
        <v>2</v>
      </c>
      <c r="Y994" s="32">
        <f t="shared" si="333"/>
        <v>2</v>
      </c>
      <c r="Z994" s="32">
        <f t="shared" si="333"/>
        <v>2</v>
      </c>
      <c r="AB994" s="66"/>
      <c r="AC994" s="51"/>
      <c r="AD994" s="51"/>
      <c r="AE994" s="63"/>
      <c r="AF994" s="64"/>
      <c r="AG994" s="63"/>
      <c r="AH994" s="64"/>
      <c r="AI994" s="63"/>
      <c r="AJ994" s="64"/>
      <c r="AK994" s="62"/>
      <c r="AL994" s="62"/>
      <c r="AM994" s="51"/>
      <c r="AP994" s="39" t="str">
        <f t="shared" si="327"/>
        <v/>
      </c>
      <c r="AQ994" s="49" t="str">
        <f t="shared" si="334"/>
        <v/>
      </c>
      <c r="AR994" s="41">
        <f t="shared" ca="1" si="309"/>
        <v>256</v>
      </c>
      <c r="AS994" s="40">
        <f t="shared" ca="1" si="303"/>
        <v>1</v>
      </c>
      <c r="AT994" s="41">
        <f t="shared" ca="1" si="328"/>
        <v>0</v>
      </c>
      <c r="AU994" s="41">
        <f t="shared" ca="1" si="329"/>
        <v>0</v>
      </c>
      <c r="AV994" s="42">
        <f t="shared" ca="1" si="330"/>
        <v>1</v>
      </c>
      <c r="AW994" s="47" t="str">
        <f t="shared" si="331"/>
        <v/>
      </c>
      <c r="AX994" s="47" t="e">
        <f t="shared" si="332"/>
        <v>#VALUE!</v>
      </c>
      <c r="AY994" s="47">
        <f t="shared" si="311"/>
        <v>0</v>
      </c>
      <c r="AZ994" s="47">
        <f t="shared" si="312"/>
        <v>0</v>
      </c>
      <c r="BA994" s="47" t="e">
        <f t="shared" si="313"/>
        <v>#VALUE!</v>
      </c>
      <c r="BB994" s="47" t="e">
        <f t="shared" si="314"/>
        <v>#VALUE!</v>
      </c>
      <c r="BC994" s="47" t="e">
        <f t="shared" si="315"/>
        <v>#VALUE!</v>
      </c>
      <c r="BD994" s="47" t="e">
        <f>MATCH($AW994,NoteCommaRef!$B$4:$B$10,0)</f>
        <v>#N/A</v>
      </c>
      <c r="BE994" s="47">
        <f>MATCH($BG994,NoteCommaRef!$H$4:$H$1000,0)</f>
        <v>10</v>
      </c>
      <c r="BF994" s="47">
        <f>MATCH($BH994,NoteCommaRef!$H$4:$H$1000,0)</f>
        <v>10</v>
      </c>
      <c r="BG994" s="47">
        <f t="shared" si="304"/>
        <v>1</v>
      </c>
      <c r="BH994" s="47">
        <f t="shared" si="305"/>
        <v>1</v>
      </c>
      <c r="BI994" s="48">
        <f ca="1">IF(ISNA($BD994),1,OFFSET(NoteCommaRef!$E$3,$BD994,0))</f>
        <v>1</v>
      </c>
      <c r="BJ994" s="48">
        <f t="shared" si="306"/>
        <v>1</v>
      </c>
      <c r="BK994" s="48">
        <f t="shared" si="307"/>
        <v>1</v>
      </c>
      <c r="BL994" s="48">
        <f t="shared" si="308"/>
        <v>1</v>
      </c>
      <c r="BM994" s="48">
        <f ca="1">IF(ISNA($BE994),1,OFFSET(NoteCommaRef!$K$3,$BE994,0))</f>
        <v>1</v>
      </c>
      <c r="BN994" s="48">
        <f ca="1">IF(ISNA($BF994),1,OFFSET(NoteCommaRef!$K$3,$BF994,0))</f>
        <v>1</v>
      </c>
    </row>
    <row r="995" spans="3:66" x14ac:dyDescent="0.2">
      <c r="C995" s="1" t="str">
        <f t="shared" si="324"/>
        <v/>
      </c>
      <c r="D995" s="1" t="str">
        <f t="shared" si="325"/>
        <v/>
      </c>
      <c r="E995" s="1" t="str">
        <f t="shared" si="316"/>
        <v/>
      </c>
      <c r="F995" s="32" t="str">
        <f t="shared" si="317"/>
        <v/>
      </c>
      <c r="G995" s="1" t="str">
        <f t="shared" si="318"/>
        <v/>
      </c>
      <c r="H995" s="1" t="str">
        <f t="shared" si="319"/>
        <v/>
      </c>
      <c r="I995" s="1" t="str">
        <f t="shared" si="320"/>
        <v/>
      </c>
      <c r="J995" s="1" t="str">
        <f t="shared" si="321"/>
        <v/>
      </c>
      <c r="K995" s="1" t="str">
        <f t="shared" si="322"/>
        <v/>
      </c>
      <c r="L995" s="1" t="str">
        <f ca="1">IF(COUNTBLANK($D995),"",IF(COUNTBLANK($AG995),OFFSET(ChannelSetup!$E$4,0,$D995-1),$AG995))</f>
        <v/>
      </c>
      <c r="M995" s="1" t="str">
        <f t="shared" si="323"/>
        <v/>
      </c>
      <c r="O995" s="32">
        <f t="shared" ref="O995:Z1010" si="335">O994+IF($D995=O$3,IF(COUNTBLANK($E995),0,$E995/$AD$2),0)</f>
        <v>6</v>
      </c>
      <c r="P995" s="32">
        <f t="shared" si="335"/>
        <v>4</v>
      </c>
      <c r="Q995" s="32">
        <f t="shared" si="335"/>
        <v>2</v>
      </c>
      <c r="R995" s="32">
        <f t="shared" si="335"/>
        <v>2</v>
      </c>
      <c r="S995" s="32">
        <f t="shared" si="335"/>
        <v>2</v>
      </c>
      <c r="T995" s="32">
        <f t="shared" si="335"/>
        <v>2</v>
      </c>
      <c r="U995" s="32">
        <f t="shared" si="335"/>
        <v>2</v>
      </c>
      <c r="V995" s="32">
        <f t="shared" si="335"/>
        <v>4</v>
      </c>
      <c r="W995" s="32">
        <f t="shared" si="335"/>
        <v>2</v>
      </c>
      <c r="X995" s="32">
        <f t="shared" si="335"/>
        <v>2</v>
      </c>
      <c r="Y995" s="32">
        <f t="shared" si="335"/>
        <v>2</v>
      </c>
      <c r="Z995" s="32">
        <f t="shared" si="335"/>
        <v>2</v>
      </c>
      <c r="AB995" s="66"/>
      <c r="AC995" s="51"/>
      <c r="AD995" s="51"/>
      <c r="AE995" s="63"/>
      <c r="AF995" s="64"/>
      <c r="AG995" s="63"/>
      <c r="AH995" s="64"/>
      <c r="AI995" s="63"/>
      <c r="AJ995" s="64"/>
      <c r="AK995" s="62"/>
      <c r="AL995" s="62"/>
      <c r="AM995" s="51"/>
      <c r="AP995" s="39" t="str">
        <f t="shared" si="327"/>
        <v/>
      </c>
      <c r="AQ995" s="49" t="str">
        <f t="shared" si="334"/>
        <v/>
      </c>
      <c r="AR995" s="41">
        <f t="shared" ca="1" si="309"/>
        <v>256</v>
      </c>
      <c r="AS995" s="40">
        <f t="shared" ca="1" si="303"/>
        <v>1</v>
      </c>
      <c r="AT995" s="41">
        <f t="shared" ca="1" si="328"/>
        <v>0</v>
      </c>
      <c r="AU995" s="41">
        <f t="shared" ca="1" si="329"/>
        <v>0</v>
      </c>
      <c r="AV995" s="42">
        <f t="shared" ca="1" si="330"/>
        <v>1</v>
      </c>
      <c r="AW995" s="47" t="str">
        <f t="shared" si="331"/>
        <v/>
      </c>
      <c r="AX995" s="47" t="e">
        <f t="shared" si="332"/>
        <v>#VALUE!</v>
      </c>
      <c r="AY995" s="47">
        <f t="shared" si="311"/>
        <v>0</v>
      </c>
      <c r="AZ995" s="47">
        <f t="shared" si="312"/>
        <v>0</v>
      </c>
      <c r="BA995" s="47" t="e">
        <f t="shared" si="313"/>
        <v>#VALUE!</v>
      </c>
      <c r="BB995" s="47" t="e">
        <f t="shared" si="314"/>
        <v>#VALUE!</v>
      </c>
      <c r="BC995" s="47" t="e">
        <f t="shared" si="315"/>
        <v>#VALUE!</v>
      </c>
      <c r="BD995" s="47" t="e">
        <f>MATCH($AW995,NoteCommaRef!$B$4:$B$10,0)</f>
        <v>#N/A</v>
      </c>
      <c r="BE995" s="47">
        <f>MATCH($BG995,NoteCommaRef!$H$4:$H$1000,0)</f>
        <v>10</v>
      </c>
      <c r="BF995" s="47">
        <f>MATCH($BH995,NoteCommaRef!$H$4:$H$1000,0)</f>
        <v>10</v>
      </c>
      <c r="BG995" s="47">
        <f t="shared" si="304"/>
        <v>1</v>
      </c>
      <c r="BH995" s="47">
        <f t="shared" si="305"/>
        <v>1</v>
      </c>
      <c r="BI995" s="48">
        <f ca="1">IF(ISNA($BD995),1,OFFSET(NoteCommaRef!$E$3,$BD995,0))</f>
        <v>1</v>
      </c>
      <c r="BJ995" s="48">
        <f t="shared" si="306"/>
        <v>1</v>
      </c>
      <c r="BK995" s="48">
        <f t="shared" si="307"/>
        <v>1</v>
      </c>
      <c r="BL995" s="48">
        <f t="shared" si="308"/>
        <v>1</v>
      </c>
      <c r="BM995" s="48">
        <f ca="1">IF(ISNA($BE995),1,OFFSET(NoteCommaRef!$K$3,$BE995,0))</f>
        <v>1</v>
      </c>
      <c r="BN995" s="48">
        <f ca="1">IF(ISNA($BF995),1,OFFSET(NoteCommaRef!$K$3,$BF995,0))</f>
        <v>1</v>
      </c>
    </row>
    <row r="996" spans="3:66" x14ac:dyDescent="0.2">
      <c r="C996" s="1" t="str">
        <f t="shared" si="324"/>
        <v/>
      </c>
      <c r="D996" s="1" t="str">
        <f t="shared" si="325"/>
        <v/>
      </c>
      <c r="E996" s="1" t="str">
        <f t="shared" si="316"/>
        <v/>
      </c>
      <c r="F996" s="32" t="str">
        <f t="shared" si="317"/>
        <v/>
      </c>
      <c r="G996" s="1" t="str">
        <f t="shared" si="318"/>
        <v/>
      </c>
      <c r="H996" s="1" t="str">
        <f t="shared" si="319"/>
        <v/>
      </c>
      <c r="I996" s="1" t="str">
        <f t="shared" si="320"/>
        <v/>
      </c>
      <c r="J996" s="1" t="str">
        <f t="shared" si="321"/>
        <v/>
      </c>
      <c r="K996" s="1" t="str">
        <f t="shared" si="322"/>
        <v/>
      </c>
      <c r="L996" s="1" t="str">
        <f ca="1">IF(COUNTBLANK($D996),"",IF(COUNTBLANK($AG996),OFFSET(ChannelSetup!$E$4,0,$D996-1),$AG996))</f>
        <v/>
      </c>
      <c r="M996" s="1" t="str">
        <f t="shared" si="323"/>
        <v/>
      </c>
      <c r="O996" s="32">
        <f t="shared" si="335"/>
        <v>6</v>
      </c>
      <c r="P996" s="32">
        <f t="shared" si="335"/>
        <v>4</v>
      </c>
      <c r="Q996" s="32">
        <f t="shared" si="335"/>
        <v>2</v>
      </c>
      <c r="R996" s="32">
        <f t="shared" si="335"/>
        <v>2</v>
      </c>
      <c r="S996" s="32">
        <f t="shared" si="335"/>
        <v>2</v>
      </c>
      <c r="T996" s="32">
        <f t="shared" si="335"/>
        <v>2</v>
      </c>
      <c r="U996" s="32">
        <f t="shared" si="335"/>
        <v>2</v>
      </c>
      <c r="V996" s="32">
        <f t="shared" si="335"/>
        <v>4</v>
      </c>
      <c r="W996" s="32">
        <f t="shared" si="335"/>
        <v>2</v>
      </c>
      <c r="X996" s="32">
        <f t="shared" si="335"/>
        <v>2</v>
      </c>
      <c r="Y996" s="32">
        <f t="shared" si="335"/>
        <v>2</v>
      </c>
      <c r="Z996" s="32">
        <f t="shared" si="335"/>
        <v>2</v>
      </c>
      <c r="AB996" s="66"/>
      <c r="AC996" s="51"/>
      <c r="AD996" s="51"/>
      <c r="AE996" s="63"/>
      <c r="AF996" s="64"/>
      <c r="AG996" s="63"/>
      <c r="AH996" s="64"/>
      <c r="AI996" s="63"/>
      <c r="AJ996" s="64"/>
      <c r="AK996" s="62"/>
      <c r="AL996" s="62"/>
      <c r="AM996" s="51"/>
      <c r="AP996" s="39" t="str">
        <f t="shared" si="327"/>
        <v/>
      </c>
      <c r="AQ996" s="49" t="str">
        <f t="shared" si="334"/>
        <v/>
      </c>
      <c r="AR996" s="41">
        <f t="shared" ca="1" si="309"/>
        <v>256</v>
      </c>
      <c r="AS996" s="40">
        <f t="shared" ca="1" si="303"/>
        <v>1</v>
      </c>
      <c r="AT996" s="41">
        <f t="shared" ca="1" si="328"/>
        <v>0</v>
      </c>
      <c r="AU996" s="41">
        <f t="shared" ca="1" si="329"/>
        <v>0</v>
      </c>
      <c r="AV996" s="42">
        <f t="shared" ca="1" si="330"/>
        <v>1</v>
      </c>
      <c r="AW996" s="47" t="str">
        <f t="shared" si="331"/>
        <v/>
      </c>
      <c r="AX996" s="47" t="e">
        <f t="shared" si="332"/>
        <v>#VALUE!</v>
      </c>
      <c r="AY996" s="47">
        <f t="shared" si="311"/>
        <v>0</v>
      </c>
      <c r="AZ996" s="47">
        <f t="shared" si="312"/>
        <v>0</v>
      </c>
      <c r="BA996" s="47" t="e">
        <f t="shared" si="313"/>
        <v>#VALUE!</v>
      </c>
      <c r="BB996" s="47" t="e">
        <f t="shared" si="314"/>
        <v>#VALUE!</v>
      </c>
      <c r="BC996" s="47" t="e">
        <f t="shared" si="315"/>
        <v>#VALUE!</v>
      </c>
      <c r="BD996" s="47" t="e">
        <f>MATCH($AW996,NoteCommaRef!$B$4:$B$10,0)</f>
        <v>#N/A</v>
      </c>
      <c r="BE996" s="47">
        <f>MATCH($BG996,NoteCommaRef!$H$4:$H$1000,0)</f>
        <v>10</v>
      </c>
      <c r="BF996" s="47">
        <f>MATCH($BH996,NoteCommaRef!$H$4:$H$1000,0)</f>
        <v>10</v>
      </c>
      <c r="BG996" s="47">
        <f t="shared" si="304"/>
        <v>1</v>
      </c>
      <c r="BH996" s="47">
        <f t="shared" si="305"/>
        <v>1</v>
      </c>
      <c r="BI996" s="48">
        <f ca="1">IF(ISNA($BD996),1,OFFSET(NoteCommaRef!$E$3,$BD996,0))</f>
        <v>1</v>
      </c>
      <c r="BJ996" s="48">
        <f t="shared" si="306"/>
        <v>1</v>
      </c>
      <c r="BK996" s="48">
        <f t="shared" si="307"/>
        <v>1</v>
      </c>
      <c r="BL996" s="48">
        <f t="shared" si="308"/>
        <v>1</v>
      </c>
      <c r="BM996" s="48">
        <f ca="1">IF(ISNA($BE996),1,OFFSET(NoteCommaRef!$K$3,$BE996,0))</f>
        <v>1</v>
      </c>
      <c r="BN996" s="48">
        <f ca="1">IF(ISNA($BF996),1,OFFSET(NoteCommaRef!$K$3,$BF996,0))</f>
        <v>1</v>
      </c>
    </row>
    <row r="997" spans="3:66" x14ac:dyDescent="0.2">
      <c r="C997" s="1" t="str">
        <f t="shared" si="324"/>
        <v/>
      </c>
      <c r="D997" s="1" t="str">
        <f t="shared" si="325"/>
        <v/>
      </c>
      <c r="E997" s="1" t="str">
        <f t="shared" si="316"/>
        <v/>
      </c>
      <c r="F997" s="32" t="str">
        <f t="shared" si="317"/>
        <v/>
      </c>
      <c r="G997" s="1" t="str">
        <f t="shared" si="318"/>
        <v/>
      </c>
      <c r="H997" s="1" t="str">
        <f t="shared" si="319"/>
        <v/>
      </c>
      <c r="I997" s="1" t="str">
        <f t="shared" si="320"/>
        <v/>
      </c>
      <c r="J997" s="1" t="str">
        <f t="shared" si="321"/>
        <v/>
      </c>
      <c r="K997" s="1" t="str">
        <f t="shared" si="322"/>
        <v/>
      </c>
      <c r="L997" s="1" t="str">
        <f ca="1">IF(COUNTBLANK($D997),"",IF(COUNTBLANK($AG997),OFFSET(ChannelSetup!$E$4,0,$D997-1),$AG997))</f>
        <v/>
      </c>
      <c r="M997" s="1" t="str">
        <f t="shared" si="323"/>
        <v/>
      </c>
      <c r="O997" s="32">
        <f t="shared" si="335"/>
        <v>6</v>
      </c>
      <c r="P997" s="32">
        <f t="shared" si="335"/>
        <v>4</v>
      </c>
      <c r="Q997" s="32">
        <f t="shared" si="335"/>
        <v>2</v>
      </c>
      <c r="R997" s="32">
        <f t="shared" si="335"/>
        <v>2</v>
      </c>
      <c r="S997" s="32">
        <f t="shared" si="335"/>
        <v>2</v>
      </c>
      <c r="T997" s="32">
        <f t="shared" si="335"/>
        <v>2</v>
      </c>
      <c r="U997" s="32">
        <f t="shared" si="335"/>
        <v>2</v>
      </c>
      <c r="V997" s="32">
        <f t="shared" si="335"/>
        <v>4</v>
      </c>
      <c r="W997" s="32">
        <f t="shared" si="335"/>
        <v>2</v>
      </c>
      <c r="X997" s="32">
        <f t="shared" si="335"/>
        <v>2</v>
      </c>
      <c r="Y997" s="32">
        <f t="shared" si="335"/>
        <v>2</v>
      </c>
      <c r="Z997" s="32">
        <f t="shared" si="335"/>
        <v>2</v>
      </c>
      <c r="AB997" s="66"/>
      <c r="AC997" s="51"/>
      <c r="AD997" s="51"/>
      <c r="AE997" s="63"/>
      <c r="AF997" s="64"/>
      <c r="AG997" s="63"/>
      <c r="AH997" s="64"/>
      <c r="AI997" s="63"/>
      <c r="AJ997" s="64"/>
      <c r="AK997" s="62"/>
      <c r="AL997" s="62"/>
      <c r="AM997" s="51"/>
      <c r="AP997" s="39" t="str">
        <f t="shared" si="327"/>
        <v/>
      </c>
      <c r="AQ997" s="49" t="str">
        <f t="shared" si="334"/>
        <v/>
      </c>
      <c r="AR997" s="41">
        <f t="shared" ca="1" si="309"/>
        <v>256</v>
      </c>
      <c r="AS997" s="40">
        <f t="shared" ref="AS997:AS1060" ca="1" si="336">$BI997*$BJ997*$BK997*$BL997*$BM997/$BN997</f>
        <v>1</v>
      </c>
      <c r="AT997" s="41">
        <f t="shared" ca="1" si="328"/>
        <v>0</v>
      </c>
      <c r="AU997" s="41">
        <f t="shared" ca="1" si="329"/>
        <v>0</v>
      </c>
      <c r="AV997" s="42">
        <f t="shared" ca="1" si="330"/>
        <v>1</v>
      </c>
      <c r="AW997" s="47" t="str">
        <f t="shared" si="331"/>
        <v/>
      </c>
      <c r="AX997" s="47" t="e">
        <f t="shared" si="332"/>
        <v>#VALUE!</v>
      </c>
      <c r="AY997" s="47">
        <f t="shared" si="311"/>
        <v>0</v>
      </c>
      <c r="AZ997" s="47">
        <f t="shared" si="312"/>
        <v>0</v>
      </c>
      <c r="BA997" s="47" t="e">
        <f t="shared" si="313"/>
        <v>#VALUE!</v>
      </c>
      <c r="BB997" s="47" t="e">
        <f t="shared" si="314"/>
        <v>#VALUE!</v>
      </c>
      <c r="BC997" s="47" t="e">
        <f t="shared" si="315"/>
        <v>#VALUE!</v>
      </c>
      <c r="BD997" s="47" t="e">
        <f>MATCH($AW997,NoteCommaRef!$B$4:$B$10,0)</f>
        <v>#N/A</v>
      </c>
      <c r="BE997" s="47">
        <f>MATCH($BG997,NoteCommaRef!$H$4:$H$1000,0)</f>
        <v>10</v>
      </c>
      <c r="BF997" s="47">
        <f>MATCH($BH997,NoteCommaRef!$H$4:$H$1000,0)</f>
        <v>10</v>
      </c>
      <c r="BG997" s="47">
        <f t="shared" ref="BG997:BG1060" si="337">IF(ISERR($BA997),1,IF(ISERR($BB997),IF(ISERR($BC997),1,MID($AQ997,$BA997+1,$BC997-$BA997-1)),MID($AQ997,$BA997+1,$BB997-$BA997-1)))*1</f>
        <v>1</v>
      </c>
      <c r="BH997" s="47">
        <f t="shared" ref="BH997:BH1060" si="338">IF(ISERR($BA997),1,IF(ISERR($BB997),1,MID($AQ997,$BB997+1,$BC997-$BB997-1)))*1</f>
        <v>1</v>
      </c>
      <c r="BI997" s="48">
        <f ca="1">IF(ISNA($BD997),1,OFFSET(NoteCommaRef!$E$3,$BD997,0))</f>
        <v>1</v>
      </c>
      <c r="BJ997" s="48">
        <f t="shared" ref="BJ997:BJ1060" si="339">IF(ISERR($AX997),1,2^$AX997)</f>
        <v>1</v>
      </c>
      <c r="BK997" s="48">
        <f t="shared" ref="BK997:BK1060" si="340">(2187/2048)^$AY997</f>
        <v>1</v>
      </c>
      <c r="BL997" s="48">
        <f t="shared" ref="BL997:BL1060" si="341">(80/81)^$AZ997</f>
        <v>1</v>
      </c>
      <c r="BM997" s="48">
        <f ca="1">IF(ISNA($BE997),1,OFFSET(NoteCommaRef!$K$3,$BE997,0))</f>
        <v>1</v>
      </c>
      <c r="BN997" s="48">
        <f ca="1">IF(ISNA($BF997),1,OFFSET(NoteCommaRef!$K$3,$BF997,0))</f>
        <v>1</v>
      </c>
    </row>
    <row r="998" spans="3:66" x14ac:dyDescent="0.2">
      <c r="C998" s="1" t="str">
        <f t="shared" si="324"/>
        <v/>
      </c>
      <c r="D998" s="1" t="str">
        <f t="shared" si="325"/>
        <v/>
      </c>
      <c r="E998" s="1" t="str">
        <f t="shared" si="316"/>
        <v/>
      </c>
      <c r="F998" s="32" t="str">
        <f t="shared" si="317"/>
        <v/>
      </c>
      <c r="G998" s="1" t="str">
        <f t="shared" si="318"/>
        <v/>
      </c>
      <c r="H998" s="1" t="str">
        <f t="shared" si="319"/>
        <v/>
      </c>
      <c r="I998" s="1" t="str">
        <f t="shared" si="320"/>
        <v/>
      </c>
      <c r="J998" s="1" t="str">
        <f t="shared" si="321"/>
        <v/>
      </c>
      <c r="K998" s="1" t="str">
        <f t="shared" si="322"/>
        <v/>
      </c>
      <c r="L998" s="1" t="str">
        <f ca="1">IF(COUNTBLANK($D998),"",IF(COUNTBLANK($AG998),OFFSET(ChannelSetup!$E$4,0,$D998-1),$AG998))</f>
        <v/>
      </c>
      <c r="M998" s="1" t="str">
        <f t="shared" si="323"/>
        <v/>
      </c>
      <c r="O998" s="32">
        <f t="shared" si="335"/>
        <v>6</v>
      </c>
      <c r="P998" s="32">
        <f t="shared" si="335"/>
        <v>4</v>
      </c>
      <c r="Q998" s="32">
        <f t="shared" si="335"/>
        <v>2</v>
      </c>
      <c r="R998" s="32">
        <f t="shared" si="335"/>
        <v>2</v>
      </c>
      <c r="S998" s="32">
        <f t="shared" si="335"/>
        <v>2</v>
      </c>
      <c r="T998" s="32">
        <f t="shared" si="335"/>
        <v>2</v>
      </c>
      <c r="U998" s="32">
        <f t="shared" si="335"/>
        <v>2</v>
      </c>
      <c r="V998" s="32">
        <f t="shared" si="335"/>
        <v>4</v>
      </c>
      <c r="W998" s="32">
        <f t="shared" si="335"/>
        <v>2</v>
      </c>
      <c r="X998" s="32">
        <f t="shared" si="335"/>
        <v>2</v>
      </c>
      <c r="Y998" s="32">
        <f t="shared" si="335"/>
        <v>2</v>
      </c>
      <c r="Z998" s="32">
        <f t="shared" si="335"/>
        <v>2</v>
      </c>
      <c r="AB998" s="66"/>
      <c r="AC998" s="51"/>
      <c r="AD998" s="51"/>
      <c r="AE998" s="63"/>
      <c r="AF998" s="64"/>
      <c r="AG998" s="63"/>
      <c r="AH998" s="64"/>
      <c r="AI998" s="63"/>
      <c r="AJ998" s="64"/>
      <c r="AK998" s="62"/>
      <c r="AL998" s="62"/>
      <c r="AM998" s="51"/>
      <c r="AP998" s="39" t="str">
        <f t="shared" si="327"/>
        <v/>
      </c>
      <c r="AQ998" s="49" t="str">
        <f t="shared" si="334"/>
        <v/>
      </c>
      <c r="AR998" s="41">
        <f t="shared" ca="1" si="309"/>
        <v>256</v>
      </c>
      <c r="AS998" s="40">
        <f t="shared" ca="1" si="336"/>
        <v>1</v>
      </c>
      <c r="AT998" s="41">
        <f t="shared" ca="1" si="328"/>
        <v>0</v>
      </c>
      <c r="AU998" s="41">
        <f t="shared" ca="1" si="329"/>
        <v>0</v>
      </c>
      <c r="AV998" s="42">
        <f t="shared" ca="1" si="330"/>
        <v>1</v>
      </c>
      <c r="AW998" s="47" t="str">
        <f t="shared" si="331"/>
        <v/>
      </c>
      <c r="AX998" s="47" t="e">
        <f t="shared" si="332"/>
        <v>#VALUE!</v>
      </c>
      <c r="AY998" s="47">
        <f t="shared" si="311"/>
        <v>0</v>
      </c>
      <c r="AZ998" s="47">
        <f t="shared" si="312"/>
        <v>0</v>
      </c>
      <c r="BA998" s="47" t="e">
        <f t="shared" si="313"/>
        <v>#VALUE!</v>
      </c>
      <c r="BB998" s="47" t="e">
        <f t="shared" si="314"/>
        <v>#VALUE!</v>
      </c>
      <c r="BC998" s="47" t="e">
        <f t="shared" si="315"/>
        <v>#VALUE!</v>
      </c>
      <c r="BD998" s="47" t="e">
        <f>MATCH($AW998,NoteCommaRef!$B$4:$B$10,0)</f>
        <v>#N/A</v>
      </c>
      <c r="BE998" s="47">
        <f>MATCH($BG998,NoteCommaRef!$H$4:$H$1000,0)</f>
        <v>10</v>
      </c>
      <c r="BF998" s="47">
        <f>MATCH($BH998,NoteCommaRef!$H$4:$H$1000,0)</f>
        <v>10</v>
      </c>
      <c r="BG998" s="47">
        <f t="shared" si="337"/>
        <v>1</v>
      </c>
      <c r="BH998" s="47">
        <f t="shared" si="338"/>
        <v>1</v>
      </c>
      <c r="BI998" s="48">
        <f ca="1">IF(ISNA($BD998),1,OFFSET(NoteCommaRef!$E$3,$BD998,0))</f>
        <v>1</v>
      </c>
      <c r="BJ998" s="48">
        <f t="shared" si="339"/>
        <v>1</v>
      </c>
      <c r="BK998" s="48">
        <f t="shared" si="340"/>
        <v>1</v>
      </c>
      <c r="BL998" s="48">
        <f t="shared" si="341"/>
        <v>1</v>
      </c>
      <c r="BM998" s="48">
        <f ca="1">IF(ISNA($BE998),1,OFFSET(NoteCommaRef!$K$3,$BE998,0))</f>
        <v>1</v>
      </c>
      <c r="BN998" s="48">
        <f ca="1">IF(ISNA($BF998),1,OFFSET(NoteCommaRef!$K$3,$BF998,0))</f>
        <v>1</v>
      </c>
    </row>
    <row r="999" spans="3:66" x14ac:dyDescent="0.2">
      <c r="C999" s="1" t="str">
        <f t="shared" si="324"/>
        <v/>
      </c>
      <c r="D999" s="1" t="str">
        <f t="shared" si="325"/>
        <v/>
      </c>
      <c r="E999" s="1" t="str">
        <f t="shared" si="316"/>
        <v/>
      </c>
      <c r="F999" s="32" t="str">
        <f t="shared" si="317"/>
        <v/>
      </c>
      <c r="G999" s="1" t="str">
        <f t="shared" si="318"/>
        <v/>
      </c>
      <c r="H999" s="1" t="str">
        <f t="shared" si="319"/>
        <v/>
      </c>
      <c r="I999" s="1" t="str">
        <f t="shared" si="320"/>
        <v/>
      </c>
      <c r="J999" s="1" t="str">
        <f t="shared" si="321"/>
        <v/>
      </c>
      <c r="K999" s="1" t="str">
        <f t="shared" si="322"/>
        <v/>
      </c>
      <c r="L999" s="1" t="str">
        <f ca="1">IF(COUNTBLANK($D999),"",IF(COUNTBLANK($AG999),OFFSET(ChannelSetup!$E$4,0,$D999-1),$AG999))</f>
        <v/>
      </c>
      <c r="M999" s="1" t="str">
        <f t="shared" si="323"/>
        <v/>
      </c>
      <c r="O999" s="32">
        <f t="shared" si="335"/>
        <v>6</v>
      </c>
      <c r="P999" s="32">
        <f t="shared" si="335"/>
        <v>4</v>
      </c>
      <c r="Q999" s="32">
        <f t="shared" si="335"/>
        <v>2</v>
      </c>
      <c r="R999" s="32">
        <f t="shared" si="335"/>
        <v>2</v>
      </c>
      <c r="S999" s="32">
        <f t="shared" si="335"/>
        <v>2</v>
      </c>
      <c r="T999" s="32">
        <f t="shared" si="335"/>
        <v>2</v>
      </c>
      <c r="U999" s="32">
        <f t="shared" si="335"/>
        <v>2</v>
      </c>
      <c r="V999" s="32">
        <f t="shared" si="335"/>
        <v>4</v>
      </c>
      <c r="W999" s="32">
        <f t="shared" si="335"/>
        <v>2</v>
      </c>
      <c r="X999" s="32">
        <f t="shared" si="335"/>
        <v>2</v>
      </c>
      <c r="Y999" s="32">
        <f t="shared" si="335"/>
        <v>2</v>
      </c>
      <c r="Z999" s="32">
        <f t="shared" si="335"/>
        <v>2</v>
      </c>
      <c r="AB999" s="66"/>
      <c r="AC999" s="51"/>
      <c r="AD999" s="51"/>
      <c r="AE999" s="63"/>
      <c r="AF999" s="64"/>
      <c r="AG999" s="63"/>
      <c r="AH999" s="64"/>
      <c r="AI999" s="63"/>
      <c r="AJ999" s="64"/>
      <c r="AK999" s="62"/>
      <c r="AL999" s="62"/>
      <c r="AM999" s="51"/>
      <c r="AP999" s="39" t="str">
        <f t="shared" si="327"/>
        <v/>
      </c>
      <c r="AQ999" s="49" t="str">
        <f t="shared" si="334"/>
        <v/>
      </c>
      <c r="AR999" s="41">
        <f t="shared" ca="1" si="309"/>
        <v>256</v>
      </c>
      <c r="AS999" s="40">
        <f t="shared" ca="1" si="336"/>
        <v>1</v>
      </c>
      <c r="AT999" s="41">
        <f t="shared" ca="1" si="328"/>
        <v>0</v>
      </c>
      <c r="AU999" s="41">
        <f t="shared" ca="1" si="329"/>
        <v>0</v>
      </c>
      <c r="AV999" s="42">
        <f t="shared" ca="1" si="330"/>
        <v>1</v>
      </c>
      <c r="AW999" s="47" t="str">
        <f t="shared" si="331"/>
        <v/>
      </c>
      <c r="AX999" s="47" t="e">
        <f t="shared" si="332"/>
        <v>#VALUE!</v>
      </c>
      <c r="AY999" s="47">
        <f t="shared" si="311"/>
        <v>0</v>
      </c>
      <c r="AZ999" s="47">
        <f t="shared" si="312"/>
        <v>0</v>
      </c>
      <c r="BA999" s="47" t="e">
        <f t="shared" si="313"/>
        <v>#VALUE!</v>
      </c>
      <c r="BB999" s="47" t="e">
        <f t="shared" si="314"/>
        <v>#VALUE!</v>
      </c>
      <c r="BC999" s="47" t="e">
        <f t="shared" si="315"/>
        <v>#VALUE!</v>
      </c>
      <c r="BD999" s="47" t="e">
        <f>MATCH($AW999,NoteCommaRef!$B$4:$B$10,0)</f>
        <v>#N/A</v>
      </c>
      <c r="BE999" s="47">
        <f>MATCH($BG999,NoteCommaRef!$H$4:$H$1000,0)</f>
        <v>10</v>
      </c>
      <c r="BF999" s="47">
        <f>MATCH($BH999,NoteCommaRef!$H$4:$H$1000,0)</f>
        <v>10</v>
      </c>
      <c r="BG999" s="47">
        <f t="shared" si="337"/>
        <v>1</v>
      </c>
      <c r="BH999" s="47">
        <f t="shared" si="338"/>
        <v>1</v>
      </c>
      <c r="BI999" s="48">
        <f ca="1">IF(ISNA($BD999),1,OFFSET(NoteCommaRef!$E$3,$BD999,0))</f>
        <v>1</v>
      </c>
      <c r="BJ999" s="48">
        <f t="shared" si="339"/>
        <v>1</v>
      </c>
      <c r="BK999" s="48">
        <f t="shared" si="340"/>
        <v>1</v>
      </c>
      <c r="BL999" s="48">
        <f t="shared" si="341"/>
        <v>1</v>
      </c>
      <c r="BM999" s="48">
        <f ca="1">IF(ISNA($BE999),1,OFFSET(NoteCommaRef!$K$3,$BE999,0))</f>
        <v>1</v>
      </c>
      <c r="BN999" s="48">
        <f ca="1">IF(ISNA($BF999),1,OFFSET(NoteCommaRef!$K$3,$BF999,0))</f>
        <v>1</v>
      </c>
    </row>
    <row r="1000" spans="3:66" x14ac:dyDescent="0.2">
      <c r="C1000" s="1" t="str">
        <f t="shared" si="324"/>
        <v/>
      </c>
      <c r="D1000" s="1" t="str">
        <f t="shared" si="325"/>
        <v/>
      </c>
      <c r="E1000" s="1" t="str">
        <f t="shared" si="316"/>
        <v/>
      </c>
      <c r="F1000" s="32" t="str">
        <f t="shared" si="317"/>
        <v/>
      </c>
      <c r="G1000" s="1" t="str">
        <f t="shared" si="318"/>
        <v/>
      </c>
      <c r="H1000" s="1" t="str">
        <f t="shared" si="319"/>
        <v/>
      </c>
      <c r="I1000" s="1" t="str">
        <f t="shared" si="320"/>
        <v/>
      </c>
      <c r="J1000" s="1" t="str">
        <f t="shared" si="321"/>
        <v/>
      </c>
      <c r="K1000" s="1" t="str">
        <f t="shared" si="322"/>
        <v/>
      </c>
      <c r="L1000" s="1" t="str">
        <f ca="1">IF(COUNTBLANK($D1000),"",IF(COUNTBLANK($AG1000),OFFSET(ChannelSetup!$E$4,0,$D1000-1),$AG1000))</f>
        <v/>
      </c>
      <c r="M1000" s="1" t="str">
        <f t="shared" si="323"/>
        <v/>
      </c>
      <c r="O1000" s="32">
        <f t="shared" si="335"/>
        <v>6</v>
      </c>
      <c r="P1000" s="32">
        <f t="shared" si="335"/>
        <v>4</v>
      </c>
      <c r="Q1000" s="32">
        <f t="shared" si="335"/>
        <v>2</v>
      </c>
      <c r="R1000" s="32">
        <f t="shared" si="335"/>
        <v>2</v>
      </c>
      <c r="S1000" s="32">
        <f t="shared" si="335"/>
        <v>2</v>
      </c>
      <c r="T1000" s="32">
        <f t="shared" si="335"/>
        <v>2</v>
      </c>
      <c r="U1000" s="32">
        <f t="shared" si="335"/>
        <v>2</v>
      </c>
      <c r="V1000" s="32">
        <f t="shared" si="335"/>
        <v>4</v>
      </c>
      <c r="W1000" s="32">
        <f t="shared" si="335"/>
        <v>2</v>
      </c>
      <c r="X1000" s="32">
        <f t="shared" si="335"/>
        <v>2</v>
      </c>
      <c r="Y1000" s="32">
        <f t="shared" si="335"/>
        <v>2</v>
      </c>
      <c r="Z1000" s="32">
        <f t="shared" si="335"/>
        <v>2</v>
      </c>
      <c r="AB1000" s="66"/>
      <c r="AC1000" s="51"/>
      <c r="AD1000" s="51"/>
      <c r="AE1000" s="63"/>
      <c r="AF1000" s="64"/>
      <c r="AG1000" s="63"/>
      <c r="AH1000" s="64"/>
      <c r="AI1000" s="63"/>
      <c r="AJ1000" s="64"/>
      <c r="AK1000" s="62"/>
      <c r="AL1000" s="62"/>
      <c r="AM1000" s="51"/>
      <c r="AP1000" s="39" t="str">
        <f t="shared" si="327"/>
        <v/>
      </c>
      <c r="AQ1000" s="49" t="str">
        <f t="shared" si="334"/>
        <v/>
      </c>
      <c r="AR1000" s="41">
        <f t="shared" ca="1" si="309"/>
        <v>256</v>
      </c>
      <c r="AS1000" s="40">
        <f t="shared" ca="1" si="336"/>
        <v>1</v>
      </c>
      <c r="AT1000" s="41">
        <f t="shared" ca="1" si="328"/>
        <v>0</v>
      </c>
      <c r="AU1000" s="41">
        <f t="shared" ca="1" si="329"/>
        <v>0</v>
      </c>
      <c r="AV1000" s="42">
        <f t="shared" ca="1" si="330"/>
        <v>1</v>
      </c>
      <c r="AW1000" s="47" t="str">
        <f t="shared" si="331"/>
        <v/>
      </c>
      <c r="AX1000" s="47" t="e">
        <f t="shared" si="332"/>
        <v>#VALUE!</v>
      </c>
      <c r="AY1000" s="47">
        <f t="shared" si="311"/>
        <v>0</v>
      </c>
      <c r="AZ1000" s="47">
        <f t="shared" si="312"/>
        <v>0</v>
      </c>
      <c r="BA1000" s="47" t="e">
        <f t="shared" si="313"/>
        <v>#VALUE!</v>
      </c>
      <c r="BB1000" s="47" t="e">
        <f t="shared" si="314"/>
        <v>#VALUE!</v>
      </c>
      <c r="BC1000" s="47" t="e">
        <f t="shared" si="315"/>
        <v>#VALUE!</v>
      </c>
      <c r="BD1000" s="47" t="e">
        <f>MATCH($AW1000,NoteCommaRef!$B$4:$B$10,0)</f>
        <v>#N/A</v>
      </c>
      <c r="BE1000" s="47">
        <f>MATCH($BG1000,NoteCommaRef!$H$4:$H$1000,0)</f>
        <v>10</v>
      </c>
      <c r="BF1000" s="47">
        <f>MATCH($BH1000,NoteCommaRef!$H$4:$H$1000,0)</f>
        <v>10</v>
      </c>
      <c r="BG1000" s="47">
        <f t="shared" si="337"/>
        <v>1</v>
      </c>
      <c r="BH1000" s="47">
        <f t="shared" si="338"/>
        <v>1</v>
      </c>
      <c r="BI1000" s="48">
        <f ca="1">IF(ISNA($BD1000),1,OFFSET(NoteCommaRef!$E$3,$BD1000,0))</f>
        <v>1</v>
      </c>
      <c r="BJ1000" s="48">
        <f t="shared" si="339"/>
        <v>1</v>
      </c>
      <c r="BK1000" s="48">
        <f t="shared" si="340"/>
        <v>1</v>
      </c>
      <c r="BL1000" s="48">
        <f t="shared" si="341"/>
        <v>1</v>
      </c>
      <c r="BM1000" s="48">
        <f ca="1">IF(ISNA($BE1000),1,OFFSET(NoteCommaRef!$K$3,$BE1000,0))</f>
        <v>1</v>
      </c>
      <c r="BN1000" s="48">
        <f ca="1">IF(ISNA($BF1000),1,OFFSET(NoteCommaRef!$K$3,$BF1000,0))</f>
        <v>1</v>
      </c>
    </row>
    <row r="1001" spans="3:66" x14ac:dyDescent="0.2">
      <c r="C1001" s="1" t="str">
        <f t="shared" si="324"/>
        <v/>
      </c>
      <c r="D1001" s="1" t="str">
        <f t="shared" si="325"/>
        <v/>
      </c>
      <c r="E1001" s="1" t="str">
        <f t="shared" si="316"/>
        <v/>
      </c>
      <c r="F1001" s="32" t="str">
        <f t="shared" si="317"/>
        <v/>
      </c>
      <c r="G1001" s="1" t="str">
        <f t="shared" si="318"/>
        <v/>
      </c>
      <c r="H1001" s="1" t="str">
        <f t="shared" si="319"/>
        <v/>
      </c>
      <c r="I1001" s="1" t="str">
        <f t="shared" si="320"/>
        <v/>
      </c>
      <c r="J1001" s="1" t="str">
        <f t="shared" si="321"/>
        <v/>
      </c>
      <c r="K1001" s="1" t="str">
        <f t="shared" si="322"/>
        <v/>
      </c>
      <c r="L1001" s="1" t="str">
        <f ca="1">IF(COUNTBLANK($D1001),"",IF(COUNTBLANK($AG1001),OFFSET(ChannelSetup!$E$4,0,$D1001-1),$AG1001))</f>
        <v/>
      </c>
      <c r="M1001" s="1" t="str">
        <f t="shared" si="323"/>
        <v/>
      </c>
      <c r="O1001" s="32">
        <f t="shared" si="335"/>
        <v>6</v>
      </c>
      <c r="P1001" s="32">
        <f t="shared" si="335"/>
        <v>4</v>
      </c>
      <c r="Q1001" s="32">
        <f t="shared" si="335"/>
        <v>2</v>
      </c>
      <c r="R1001" s="32">
        <f t="shared" si="335"/>
        <v>2</v>
      </c>
      <c r="S1001" s="32">
        <f t="shared" si="335"/>
        <v>2</v>
      </c>
      <c r="T1001" s="32">
        <f t="shared" si="335"/>
        <v>2</v>
      </c>
      <c r="U1001" s="32">
        <f t="shared" si="335"/>
        <v>2</v>
      </c>
      <c r="V1001" s="32">
        <f t="shared" si="335"/>
        <v>4</v>
      </c>
      <c r="W1001" s="32">
        <f t="shared" si="335"/>
        <v>2</v>
      </c>
      <c r="X1001" s="32">
        <f t="shared" si="335"/>
        <v>2</v>
      </c>
      <c r="Y1001" s="32">
        <f t="shared" si="335"/>
        <v>2</v>
      </c>
      <c r="Z1001" s="32">
        <f t="shared" si="335"/>
        <v>2</v>
      </c>
      <c r="AB1001" s="66"/>
      <c r="AC1001" s="51"/>
      <c r="AD1001" s="51"/>
      <c r="AE1001" s="63"/>
      <c r="AF1001" s="64"/>
      <c r="AG1001" s="63"/>
      <c r="AH1001" s="64"/>
      <c r="AI1001" s="63"/>
      <c r="AJ1001" s="64"/>
      <c r="AK1001" s="62"/>
      <c r="AL1001" s="62"/>
      <c r="AM1001" s="51"/>
      <c r="AP1001" s="39" t="str">
        <f t="shared" si="327"/>
        <v/>
      </c>
      <c r="AQ1001" s="49" t="str">
        <f t="shared" si="334"/>
        <v/>
      </c>
      <c r="AR1001" s="41">
        <f t="shared" ca="1" si="309"/>
        <v>256</v>
      </c>
      <c r="AS1001" s="40">
        <f t="shared" ca="1" si="336"/>
        <v>1</v>
      </c>
      <c r="AT1001" s="41">
        <f t="shared" ca="1" si="328"/>
        <v>0</v>
      </c>
      <c r="AU1001" s="41">
        <f t="shared" ca="1" si="329"/>
        <v>0</v>
      </c>
      <c r="AV1001" s="42">
        <f t="shared" ca="1" si="330"/>
        <v>1</v>
      </c>
      <c r="AW1001" s="47" t="str">
        <f t="shared" si="331"/>
        <v/>
      </c>
      <c r="AX1001" s="47" t="e">
        <f t="shared" si="332"/>
        <v>#VALUE!</v>
      </c>
      <c r="AY1001" s="47">
        <f t="shared" si="311"/>
        <v>0</v>
      </c>
      <c r="AZ1001" s="47">
        <f t="shared" si="312"/>
        <v>0</v>
      </c>
      <c r="BA1001" s="47" t="e">
        <f t="shared" si="313"/>
        <v>#VALUE!</v>
      </c>
      <c r="BB1001" s="47" t="e">
        <f t="shared" si="314"/>
        <v>#VALUE!</v>
      </c>
      <c r="BC1001" s="47" t="e">
        <f t="shared" si="315"/>
        <v>#VALUE!</v>
      </c>
      <c r="BD1001" s="47" t="e">
        <f>MATCH($AW1001,NoteCommaRef!$B$4:$B$10,0)</f>
        <v>#N/A</v>
      </c>
      <c r="BE1001" s="47">
        <f>MATCH($BG1001,NoteCommaRef!$H$4:$H$1000,0)</f>
        <v>10</v>
      </c>
      <c r="BF1001" s="47">
        <f>MATCH($BH1001,NoteCommaRef!$H$4:$H$1000,0)</f>
        <v>10</v>
      </c>
      <c r="BG1001" s="47">
        <f t="shared" si="337"/>
        <v>1</v>
      </c>
      <c r="BH1001" s="47">
        <f t="shared" si="338"/>
        <v>1</v>
      </c>
      <c r="BI1001" s="48">
        <f ca="1">IF(ISNA($BD1001),1,OFFSET(NoteCommaRef!$E$3,$BD1001,0))</f>
        <v>1</v>
      </c>
      <c r="BJ1001" s="48">
        <f t="shared" si="339"/>
        <v>1</v>
      </c>
      <c r="BK1001" s="48">
        <f t="shared" si="340"/>
        <v>1</v>
      </c>
      <c r="BL1001" s="48">
        <f t="shared" si="341"/>
        <v>1</v>
      </c>
      <c r="BM1001" s="48">
        <f ca="1">IF(ISNA($BE1001),1,OFFSET(NoteCommaRef!$K$3,$BE1001,0))</f>
        <v>1</v>
      </c>
      <c r="BN1001" s="48">
        <f ca="1">IF(ISNA($BF1001),1,OFFSET(NoteCommaRef!$K$3,$BF1001,0))</f>
        <v>1</v>
      </c>
    </row>
    <row r="1002" spans="3:66" x14ac:dyDescent="0.2">
      <c r="C1002" s="1" t="str">
        <f t="shared" si="324"/>
        <v/>
      </c>
      <c r="D1002" s="1" t="str">
        <f t="shared" si="325"/>
        <v/>
      </c>
      <c r="E1002" s="1" t="str">
        <f t="shared" si="316"/>
        <v/>
      </c>
      <c r="F1002" s="32" t="str">
        <f t="shared" si="317"/>
        <v/>
      </c>
      <c r="G1002" s="1" t="str">
        <f t="shared" si="318"/>
        <v/>
      </c>
      <c r="H1002" s="1" t="str">
        <f t="shared" si="319"/>
        <v/>
      </c>
      <c r="I1002" s="1" t="str">
        <f t="shared" si="320"/>
        <v/>
      </c>
      <c r="J1002" s="1" t="str">
        <f t="shared" si="321"/>
        <v/>
      </c>
      <c r="K1002" s="1" t="str">
        <f t="shared" si="322"/>
        <v/>
      </c>
      <c r="L1002" s="1" t="str">
        <f ca="1">IF(COUNTBLANK($D1002),"",IF(COUNTBLANK($AG1002),OFFSET(ChannelSetup!$E$4,0,$D1002-1),$AG1002))</f>
        <v/>
      </c>
      <c r="M1002" s="1" t="str">
        <f t="shared" si="323"/>
        <v/>
      </c>
      <c r="O1002" s="32">
        <f t="shared" si="335"/>
        <v>6</v>
      </c>
      <c r="P1002" s="32">
        <f t="shared" si="335"/>
        <v>4</v>
      </c>
      <c r="Q1002" s="32">
        <f t="shared" si="335"/>
        <v>2</v>
      </c>
      <c r="R1002" s="32">
        <f t="shared" si="335"/>
        <v>2</v>
      </c>
      <c r="S1002" s="32">
        <f t="shared" si="335"/>
        <v>2</v>
      </c>
      <c r="T1002" s="32">
        <f t="shared" si="335"/>
        <v>2</v>
      </c>
      <c r="U1002" s="32">
        <f t="shared" si="335"/>
        <v>2</v>
      </c>
      <c r="V1002" s="32">
        <f t="shared" si="335"/>
        <v>4</v>
      </c>
      <c r="W1002" s="32">
        <f t="shared" si="335"/>
        <v>2</v>
      </c>
      <c r="X1002" s="32">
        <f t="shared" si="335"/>
        <v>2</v>
      </c>
      <c r="Y1002" s="32">
        <f t="shared" si="335"/>
        <v>2</v>
      </c>
      <c r="Z1002" s="32">
        <f t="shared" si="335"/>
        <v>2</v>
      </c>
      <c r="AB1002" s="66"/>
      <c r="AC1002" s="51"/>
      <c r="AD1002" s="51"/>
      <c r="AE1002" s="63"/>
      <c r="AF1002" s="64"/>
      <c r="AG1002" s="63"/>
      <c r="AH1002" s="64"/>
      <c r="AI1002" s="63"/>
      <c r="AJ1002" s="64"/>
      <c r="AK1002" s="62"/>
      <c r="AL1002" s="62"/>
      <c r="AM1002" s="51"/>
      <c r="AP1002" s="39" t="str">
        <f t="shared" si="327"/>
        <v/>
      </c>
      <c r="AQ1002" s="49" t="str">
        <f t="shared" si="334"/>
        <v/>
      </c>
      <c r="AR1002" s="41">
        <f t="shared" ca="1" si="309"/>
        <v>256</v>
      </c>
      <c r="AS1002" s="40">
        <f t="shared" ca="1" si="336"/>
        <v>1</v>
      </c>
      <c r="AT1002" s="41">
        <f t="shared" ca="1" si="328"/>
        <v>0</v>
      </c>
      <c r="AU1002" s="41">
        <f t="shared" ca="1" si="329"/>
        <v>0</v>
      </c>
      <c r="AV1002" s="42">
        <f t="shared" ca="1" si="330"/>
        <v>1</v>
      </c>
      <c r="AW1002" s="47" t="str">
        <f t="shared" si="331"/>
        <v/>
      </c>
      <c r="AX1002" s="47" t="e">
        <f t="shared" si="332"/>
        <v>#VALUE!</v>
      </c>
      <c r="AY1002" s="47">
        <f t="shared" si="311"/>
        <v>0</v>
      </c>
      <c r="AZ1002" s="47">
        <f t="shared" si="312"/>
        <v>0</v>
      </c>
      <c r="BA1002" s="47" t="e">
        <f t="shared" si="313"/>
        <v>#VALUE!</v>
      </c>
      <c r="BB1002" s="47" t="e">
        <f t="shared" si="314"/>
        <v>#VALUE!</v>
      </c>
      <c r="BC1002" s="47" t="e">
        <f t="shared" si="315"/>
        <v>#VALUE!</v>
      </c>
      <c r="BD1002" s="47" t="e">
        <f>MATCH($AW1002,NoteCommaRef!$B$4:$B$10,0)</f>
        <v>#N/A</v>
      </c>
      <c r="BE1002" s="47">
        <f>MATCH($BG1002,NoteCommaRef!$H$4:$H$1000,0)</f>
        <v>10</v>
      </c>
      <c r="BF1002" s="47">
        <f>MATCH($BH1002,NoteCommaRef!$H$4:$H$1000,0)</f>
        <v>10</v>
      </c>
      <c r="BG1002" s="47">
        <f t="shared" si="337"/>
        <v>1</v>
      </c>
      <c r="BH1002" s="47">
        <f t="shared" si="338"/>
        <v>1</v>
      </c>
      <c r="BI1002" s="48">
        <f ca="1">IF(ISNA($BD1002),1,OFFSET(NoteCommaRef!$E$3,$BD1002,0))</f>
        <v>1</v>
      </c>
      <c r="BJ1002" s="48">
        <f t="shared" si="339"/>
        <v>1</v>
      </c>
      <c r="BK1002" s="48">
        <f t="shared" si="340"/>
        <v>1</v>
      </c>
      <c r="BL1002" s="48">
        <f t="shared" si="341"/>
        <v>1</v>
      </c>
      <c r="BM1002" s="48">
        <f ca="1">IF(ISNA($BE1002),1,OFFSET(NoteCommaRef!$K$3,$BE1002,0))</f>
        <v>1</v>
      </c>
      <c r="BN1002" s="48">
        <f ca="1">IF(ISNA($BF1002),1,OFFSET(NoteCommaRef!$K$3,$BF1002,0))</f>
        <v>1</v>
      </c>
    </row>
    <row r="1003" spans="3:66" x14ac:dyDescent="0.2">
      <c r="C1003" s="1" t="str">
        <f t="shared" si="324"/>
        <v/>
      </c>
      <c r="D1003" s="1" t="str">
        <f t="shared" si="325"/>
        <v/>
      </c>
      <c r="E1003" s="1" t="str">
        <f t="shared" si="316"/>
        <v/>
      </c>
      <c r="F1003" s="32" t="str">
        <f t="shared" si="317"/>
        <v/>
      </c>
      <c r="G1003" s="1" t="str">
        <f t="shared" si="318"/>
        <v/>
      </c>
      <c r="H1003" s="1" t="str">
        <f t="shared" si="319"/>
        <v/>
      </c>
      <c r="I1003" s="1" t="str">
        <f t="shared" si="320"/>
        <v/>
      </c>
      <c r="J1003" s="1" t="str">
        <f t="shared" si="321"/>
        <v/>
      </c>
      <c r="K1003" s="1" t="str">
        <f t="shared" si="322"/>
        <v/>
      </c>
      <c r="L1003" s="1" t="str">
        <f ca="1">IF(COUNTBLANK($D1003),"",IF(COUNTBLANK($AG1003),OFFSET(ChannelSetup!$E$4,0,$D1003-1),$AG1003))</f>
        <v/>
      </c>
      <c r="M1003" s="1" t="str">
        <f t="shared" si="323"/>
        <v/>
      </c>
      <c r="O1003" s="32">
        <f t="shared" si="335"/>
        <v>6</v>
      </c>
      <c r="P1003" s="32">
        <f t="shared" si="335"/>
        <v>4</v>
      </c>
      <c r="Q1003" s="32">
        <f t="shared" si="335"/>
        <v>2</v>
      </c>
      <c r="R1003" s="32">
        <f t="shared" si="335"/>
        <v>2</v>
      </c>
      <c r="S1003" s="32">
        <f t="shared" si="335"/>
        <v>2</v>
      </c>
      <c r="T1003" s="32">
        <f t="shared" si="335"/>
        <v>2</v>
      </c>
      <c r="U1003" s="32">
        <f t="shared" si="335"/>
        <v>2</v>
      </c>
      <c r="V1003" s="32">
        <f t="shared" si="335"/>
        <v>4</v>
      </c>
      <c r="W1003" s="32">
        <f t="shared" si="335"/>
        <v>2</v>
      </c>
      <c r="X1003" s="32">
        <f t="shared" si="335"/>
        <v>2</v>
      </c>
      <c r="Y1003" s="32">
        <f t="shared" si="335"/>
        <v>2</v>
      </c>
      <c r="Z1003" s="32">
        <f t="shared" si="335"/>
        <v>2</v>
      </c>
      <c r="AB1003" s="66"/>
      <c r="AC1003" s="51"/>
      <c r="AD1003" s="51"/>
      <c r="AE1003" s="63"/>
      <c r="AF1003" s="64"/>
      <c r="AG1003" s="63"/>
      <c r="AH1003" s="64"/>
      <c r="AI1003" s="63"/>
      <c r="AJ1003" s="64"/>
      <c r="AK1003" s="62"/>
      <c r="AL1003" s="62"/>
      <c r="AM1003" s="51"/>
      <c r="AP1003" s="39" t="str">
        <f t="shared" si="327"/>
        <v/>
      </c>
      <c r="AQ1003" s="49" t="str">
        <f t="shared" si="334"/>
        <v/>
      </c>
      <c r="AR1003" s="41">
        <f t="shared" ca="1" si="309"/>
        <v>256</v>
      </c>
      <c r="AS1003" s="40">
        <f t="shared" ca="1" si="336"/>
        <v>1</v>
      </c>
      <c r="AT1003" s="41">
        <f t="shared" ca="1" si="328"/>
        <v>0</v>
      </c>
      <c r="AU1003" s="41">
        <f t="shared" ca="1" si="329"/>
        <v>0</v>
      </c>
      <c r="AV1003" s="42">
        <f t="shared" ca="1" si="330"/>
        <v>1</v>
      </c>
      <c r="AW1003" s="47" t="str">
        <f t="shared" si="331"/>
        <v/>
      </c>
      <c r="AX1003" s="47" t="e">
        <f t="shared" si="332"/>
        <v>#VALUE!</v>
      </c>
      <c r="AY1003" s="47">
        <f t="shared" si="311"/>
        <v>0</v>
      </c>
      <c r="AZ1003" s="47">
        <f t="shared" si="312"/>
        <v>0</v>
      </c>
      <c r="BA1003" s="47" t="e">
        <f t="shared" si="313"/>
        <v>#VALUE!</v>
      </c>
      <c r="BB1003" s="47" t="e">
        <f t="shared" si="314"/>
        <v>#VALUE!</v>
      </c>
      <c r="BC1003" s="47" t="e">
        <f t="shared" si="315"/>
        <v>#VALUE!</v>
      </c>
      <c r="BD1003" s="47" t="e">
        <f>MATCH($AW1003,NoteCommaRef!$B$4:$B$10,0)</f>
        <v>#N/A</v>
      </c>
      <c r="BE1003" s="47">
        <f>MATCH($BG1003,NoteCommaRef!$H$4:$H$1000,0)</f>
        <v>10</v>
      </c>
      <c r="BF1003" s="47">
        <f>MATCH($BH1003,NoteCommaRef!$H$4:$H$1000,0)</f>
        <v>10</v>
      </c>
      <c r="BG1003" s="47">
        <f t="shared" si="337"/>
        <v>1</v>
      </c>
      <c r="BH1003" s="47">
        <f t="shared" si="338"/>
        <v>1</v>
      </c>
      <c r="BI1003" s="48">
        <f ca="1">IF(ISNA($BD1003),1,OFFSET(NoteCommaRef!$E$3,$BD1003,0))</f>
        <v>1</v>
      </c>
      <c r="BJ1003" s="48">
        <f t="shared" si="339"/>
        <v>1</v>
      </c>
      <c r="BK1003" s="48">
        <f t="shared" si="340"/>
        <v>1</v>
      </c>
      <c r="BL1003" s="48">
        <f t="shared" si="341"/>
        <v>1</v>
      </c>
      <c r="BM1003" s="48">
        <f ca="1">IF(ISNA($BE1003),1,OFFSET(NoteCommaRef!$K$3,$BE1003,0))</f>
        <v>1</v>
      </c>
      <c r="BN1003" s="48">
        <f ca="1">IF(ISNA($BF1003),1,OFFSET(NoteCommaRef!$K$3,$BF1003,0))</f>
        <v>1</v>
      </c>
    </row>
    <row r="1004" spans="3:66" x14ac:dyDescent="0.2">
      <c r="C1004" s="1" t="str">
        <f t="shared" si="324"/>
        <v/>
      </c>
      <c r="D1004" s="1" t="str">
        <f t="shared" si="325"/>
        <v/>
      </c>
      <c r="E1004" s="1" t="str">
        <f t="shared" si="316"/>
        <v/>
      </c>
      <c r="F1004" s="32" t="str">
        <f t="shared" si="317"/>
        <v/>
      </c>
      <c r="G1004" s="1" t="str">
        <f t="shared" si="318"/>
        <v/>
      </c>
      <c r="H1004" s="1" t="str">
        <f t="shared" si="319"/>
        <v/>
      </c>
      <c r="I1004" s="1" t="str">
        <f t="shared" si="320"/>
        <v/>
      </c>
      <c r="J1004" s="1" t="str">
        <f t="shared" si="321"/>
        <v/>
      </c>
      <c r="K1004" s="1" t="str">
        <f t="shared" si="322"/>
        <v/>
      </c>
      <c r="L1004" s="1" t="str">
        <f ca="1">IF(COUNTBLANK($D1004),"",IF(COUNTBLANK($AG1004),OFFSET(ChannelSetup!$E$4,0,$D1004-1),$AG1004))</f>
        <v/>
      </c>
      <c r="M1004" s="1" t="str">
        <f t="shared" si="323"/>
        <v/>
      </c>
      <c r="O1004" s="32">
        <f t="shared" si="335"/>
        <v>6</v>
      </c>
      <c r="P1004" s="32">
        <f t="shared" si="335"/>
        <v>4</v>
      </c>
      <c r="Q1004" s="32">
        <f t="shared" si="335"/>
        <v>2</v>
      </c>
      <c r="R1004" s="32">
        <f t="shared" si="335"/>
        <v>2</v>
      </c>
      <c r="S1004" s="32">
        <f t="shared" si="335"/>
        <v>2</v>
      </c>
      <c r="T1004" s="32">
        <f t="shared" si="335"/>
        <v>2</v>
      </c>
      <c r="U1004" s="32">
        <f t="shared" si="335"/>
        <v>2</v>
      </c>
      <c r="V1004" s="32">
        <f t="shared" si="335"/>
        <v>4</v>
      </c>
      <c r="W1004" s="32">
        <f t="shared" si="335"/>
        <v>2</v>
      </c>
      <c r="X1004" s="32">
        <f t="shared" si="335"/>
        <v>2</v>
      </c>
      <c r="Y1004" s="32">
        <f t="shared" si="335"/>
        <v>2</v>
      </c>
      <c r="Z1004" s="32">
        <f t="shared" si="335"/>
        <v>2</v>
      </c>
      <c r="AB1004" s="66"/>
      <c r="AC1004" s="51"/>
      <c r="AD1004" s="51"/>
      <c r="AE1004" s="63"/>
      <c r="AF1004" s="64"/>
      <c r="AG1004" s="63"/>
      <c r="AH1004" s="64"/>
      <c r="AI1004" s="63"/>
      <c r="AJ1004" s="64"/>
      <c r="AK1004" s="62"/>
      <c r="AL1004" s="62"/>
      <c r="AM1004" s="51"/>
      <c r="AP1004" s="39" t="str">
        <f t="shared" si="327"/>
        <v/>
      </c>
      <c r="AQ1004" s="49" t="str">
        <f t="shared" si="334"/>
        <v/>
      </c>
      <c r="AR1004" s="41">
        <f t="shared" ca="1" si="309"/>
        <v>256</v>
      </c>
      <c r="AS1004" s="40">
        <f t="shared" ca="1" si="336"/>
        <v>1</v>
      </c>
      <c r="AT1004" s="41">
        <f t="shared" ca="1" si="328"/>
        <v>0</v>
      </c>
      <c r="AU1004" s="41">
        <f t="shared" ca="1" si="329"/>
        <v>0</v>
      </c>
      <c r="AV1004" s="42">
        <f t="shared" ca="1" si="330"/>
        <v>1</v>
      </c>
      <c r="AW1004" s="47" t="str">
        <f t="shared" si="331"/>
        <v/>
      </c>
      <c r="AX1004" s="47" t="e">
        <f t="shared" si="332"/>
        <v>#VALUE!</v>
      </c>
      <c r="AY1004" s="47">
        <f t="shared" si="311"/>
        <v>0</v>
      </c>
      <c r="AZ1004" s="47">
        <f t="shared" si="312"/>
        <v>0</v>
      </c>
      <c r="BA1004" s="47" t="e">
        <f t="shared" si="313"/>
        <v>#VALUE!</v>
      </c>
      <c r="BB1004" s="47" t="e">
        <f t="shared" si="314"/>
        <v>#VALUE!</v>
      </c>
      <c r="BC1004" s="47" t="e">
        <f t="shared" si="315"/>
        <v>#VALUE!</v>
      </c>
      <c r="BD1004" s="47" t="e">
        <f>MATCH($AW1004,NoteCommaRef!$B$4:$B$10,0)</f>
        <v>#N/A</v>
      </c>
      <c r="BE1004" s="47">
        <f>MATCH($BG1004,NoteCommaRef!$H$4:$H$1000,0)</f>
        <v>10</v>
      </c>
      <c r="BF1004" s="47">
        <f>MATCH($BH1004,NoteCommaRef!$H$4:$H$1000,0)</f>
        <v>10</v>
      </c>
      <c r="BG1004" s="47">
        <f t="shared" si="337"/>
        <v>1</v>
      </c>
      <c r="BH1004" s="47">
        <f t="shared" si="338"/>
        <v>1</v>
      </c>
      <c r="BI1004" s="48">
        <f ca="1">IF(ISNA($BD1004),1,OFFSET(NoteCommaRef!$E$3,$BD1004,0))</f>
        <v>1</v>
      </c>
      <c r="BJ1004" s="48">
        <f t="shared" si="339"/>
        <v>1</v>
      </c>
      <c r="BK1004" s="48">
        <f t="shared" si="340"/>
        <v>1</v>
      </c>
      <c r="BL1004" s="48">
        <f t="shared" si="341"/>
        <v>1</v>
      </c>
      <c r="BM1004" s="48">
        <f ca="1">IF(ISNA($BE1004),1,OFFSET(NoteCommaRef!$K$3,$BE1004,0))</f>
        <v>1</v>
      </c>
      <c r="BN1004" s="48">
        <f ca="1">IF(ISNA($BF1004),1,OFFSET(NoteCommaRef!$K$3,$BF1004,0))</f>
        <v>1</v>
      </c>
    </row>
    <row r="1005" spans="3:66" x14ac:dyDescent="0.2">
      <c r="C1005" s="1" t="str">
        <f t="shared" si="324"/>
        <v/>
      </c>
      <c r="D1005" s="1" t="str">
        <f t="shared" si="325"/>
        <v/>
      </c>
      <c r="E1005" s="1" t="str">
        <f t="shared" si="316"/>
        <v/>
      </c>
      <c r="F1005" s="32" t="str">
        <f t="shared" si="317"/>
        <v/>
      </c>
      <c r="G1005" s="1" t="str">
        <f t="shared" si="318"/>
        <v/>
      </c>
      <c r="H1005" s="1" t="str">
        <f t="shared" si="319"/>
        <v/>
      </c>
      <c r="I1005" s="1" t="str">
        <f t="shared" si="320"/>
        <v/>
      </c>
      <c r="J1005" s="1" t="str">
        <f t="shared" si="321"/>
        <v/>
      </c>
      <c r="K1005" s="1" t="str">
        <f t="shared" si="322"/>
        <v/>
      </c>
      <c r="L1005" s="1" t="str">
        <f ca="1">IF(COUNTBLANK($D1005),"",IF(COUNTBLANK($AG1005),OFFSET(ChannelSetup!$E$4,0,$D1005-1),$AG1005))</f>
        <v/>
      </c>
      <c r="M1005" s="1" t="str">
        <f t="shared" si="323"/>
        <v/>
      </c>
      <c r="O1005" s="32">
        <f t="shared" si="335"/>
        <v>6</v>
      </c>
      <c r="P1005" s="32">
        <f t="shared" si="335"/>
        <v>4</v>
      </c>
      <c r="Q1005" s="32">
        <f t="shared" si="335"/>
        <v>2</v>
      </c>
      <c r="R1005" s="32">
        <f t="shared" si="335"/>
        <v>2</v>
      </c>
      <c r="S1005" s="32">
        <f t="shared" si="335"/>
        <v>2</v>
      </c>
      <c r="T1005" s="32">
        <f t="shared" si="335"/>
        <v>2</v>
      </c>
      <c r="U1005" s="32">
        <f t="shared" si="335"/>
        <v>2</v>
      </c>
      <c r="V1005" s="32">
        <f t="shared" si="335"/>
        <v>4</v>
      </c>
      <c r="W1005" s="32">
        <f t="shared" si="335"/>
        <v>2</v>
      </c>
      <c r="X1005" s="32">
        <f t="shared" si="335"/>
        <v>2</v>
      </c>
      <c r="Y1005" s="32">
        <f t="shared" si="335"/>
        <v>2</v>
      </c>
      <c r="Z1005" s="32">
        <f t="shared" si="335"/>
        <v>2</v>
      </c>
      <c r="AB1005" s="66"/>
      <c r="AC1005" s="51"/>
      <c r="AD1005" s="51"/>
      <c r="AE1005" s="63"/>
      <c r="AF1005" s="64"/>
      <c r="AG1005" s="63"/>
      <c r="AH1005" s="64"/>
      <c r="AI1005" s="63"/>
      <c r="AJ1005" s="64"/>
      <c r="AK1005" s="62"/>
      <c r="AL1005" s="62"/>
      <c r="AM1005" s="51"/>
      <c r="AP1005" s="39" t="str">
        <f t="shared" si="327"/>
        <v/>
      </c>
      <c r="AQ1005" s="49" t="str">
        <f t="shared" si="334"/>
        <v/>
      </c>
      <c r="AR1005" s="41">
        <f t="shared" ca="1" si="309"/>
        <v>256</v>
      </c>
      <c r="AS1005" s="40">
        <f t="shared" ca="1" si="336"/>
        <v>1</v>
      </c>
      <c r="AT1005" s="41">
        <f t="shared" ca="1" si="328"/>
        <v>0</v>
      </c>
      <c r="AU1005" s="41">
        <f t="shared" ca="1" si="329"/>
        <v>0</v>
      </c>
      <c r="AV1005" s="42">
        <f t="shared" ca="1" si="330"/>
        <v>1</v>
      </c>
      <c r="AW1005" s="47" t="str">
        <f t="shared" si="331"/>
        <v/>
      </c>
      <c r="AX1005" s="47" t="e">
        <f t="shared" si="332"/>
        <v>#VALUE!</v>
      </c>
      <c r="AY1005" s="47">
        <f t="shared" si="311"/>
        <v>0</v>
      </c>
      <c r="AZ1005" s="47">
        <f t="shared" si="312"/>
        <v>0</v>
      </c>
      <c r="BA1005" s="47" t="e">
        <f t="shared" si="313"/>
        <v>#VALUE!</v>
      </c>
      <c r="BB1005" s="47" t="e">
        <f t="shared" si="314"/>
        <v>#VALUE!</v>
      </c>
      <c r="BC1005" s="47" t="e">
        <f t="shared" si="315"/>
        <v>#VALUE!</v>
      </c>
      <c r="BD1005" s="47" t="e">
        <f>MATCH($AW1005,NoteCommaRef!$B$4:$B$10,0)</f>
        <v>#N/A</v>
      </c>
      <c r="BE1005" s="47">
        <f>MATCH($BG1005,NoteCommaRef!$H$4:$H$1000,0)</f>
        <v>10</v>
      </c>
      <c r="BF1005" s="47">
        <f>MATCH($BH1005,NoteCommaRef!$H$4:$H$1000,0)</f>
        <v>10</v>
      </c>
      <c r="BG1005" s="47">
        <f t="shared" si="337"/>
        <v>1</v>
      </c>
      <c r="BH1005" s="47">
        <f t="shared" si="338"/>
        <v>1</v>
      </c>
      <c r="BI1005" s="48">
        <f ca="1">IF(ISNA($BD1005),1,OFFSET(NoteCommaRef!$E$3,$BD1005,0))</f>
        <v>1</v>
      </c>
      <c r="BJ1005" s="48">
        <f t="shared" si="339"/>
        <v>1</v>
      </c>
      <c r="BK1005" s="48">
        <f t="shared" si="340"/>
        <v>1</v>
      </c>
      <c r="BL1005" s="48">
        <f t="shared" si="341"/>
        <v>1</v>
      </c>
      <c r="BM1005" s="48">
        <f ca="1">IF(ISNA($BE1005),1,OFFSET(NoteCommaRef!$K$3,$BE1005,0))</f>
        <v>1</v>
      </c>
      <c r="BN1005" s="48">
        <f ca="1">IF(ISNA($BF1005),1,OFFSET(NoteCommaRef!$K$3,$BF1005,0))</f>
        <v>1</v>
      </c>
    </row>
    <row r="1006" spans="3:66" x14ac:dyDescent="0.2">
      <c r="C1006" s="1" t="str">
        <f t="shared" si="324"/>
        <v/>
      </c>
      <c r="D1006" s="1" t="str">
        <f t="shared" si="325"/>
        <v/>
      </c>
      <c r="E1006" s="1" t="str">
        <f t="shared" si="316"/>
        <v/>
      </c>
      <c r="F1006" s="32" t="str">
        <f t="shared" si="317"/>
        <v/>
      </c>
      <c r="G1006" s="1" t="str">
        <f t="shared" si="318"/>
        <v/>
      </c>
      <c r="H1006" s="1" t="str">
        <f t="shared" si="319"/>
        <v/>
      </c>
      <c r="I1006" s="1" t="str">
        <f t="shared" si="320"/>
        <v/>
      </c>
      <c r="J1006" s="1" t="str">
        <f t="shared" si="321"/>
        <v/>
      </c>
      <c r="K1006" s="1" t="str">
        <f t="shared" si="322"/>
        <v/>
      </c>
      <c r="L1006" s="1" t="str">
        <f ca="1">IF(COUNTBLANK($D1006),"",IF(COUNTBLANK($AG1006),OFFSET(ChannelSetup!$E$4,0,$D1006-1),$AG1006))</f>
        <v/>
      </c>
      <c r="M1006" s="1" t="str">
        <f t="shared" si="323"/>
        <v/>
      </c>
      <c r="O1006" s="32">
        <f t="shared" si="335"/>
        <v>6</v>
      </c>
      <c r="P1006" s="32">
        <f t="shared" si="335"/>
        <v>4</v>
      </c>
      <c r="Q1006" s="32">
        <f t="shared" si="335"/>
        <v>2</v>
      </c>
      <c r="R1006" s="32">
        <f t="shared" si="335"/>
        <v>2</v>
      </c>
      <c r="S1006" s="32">
        <f t="shared" si="335"/>
        <v>2</v>
      </c>
      <c r="T1006" s="32">
        <f t="shared" si="335"/>
        <v>2</v>
      </c>
      <c r="U1006" s="32">
        <f t="shared" si="335"/>
        <v>2</v>
      </c>
      <c r="V1006" s="32">
        <f t="shared" si="335"/>
        <v>4</v>
      </c>
      <c r="W1006" s="32">
        <f t="shared" si="335"/>
        <v>2</v>
      </c>
      <c r="X1006" s="32">
        <f t="shared" si="335"/>
        <v>2</v>
      </c>
      <c r="Y1006" s="32">
        <f t="shared" si="335"/>
        <v>2</v>
      </c>
      <c r="Z1006" s="32">
        <f t="shared" si="335"/>
        <v>2</v>
      </c>
      <c r="AB1006" s="66"/>
      <c r="AC1006" s="51"/>
      <c r="AD1006" s="51"/>
      <c r="AE1006" s="63"/>
      <c r="AF1006" s="64"/>
      <c r="AG1006" s="63"/>
      <c r="AH1006" s="64"/>
      <c r="AI1006" s="63"/>
      <c r="AJ1006" s="64"/>
      <c r="AK1006" s="62"/>
      <c r="AL1006" s="62"/>
      <c r="AM1006" s="51"/>
      <c r="AP1006" s="39" t="str">
        <f t="shared" si="327"/>
        <v/>
      </c>
      <c r="AQ1006" s="49" t="str">
        <f t="shared" si="334"/>
        <v/>
      </c>
      <c r="AR1006" s="41">
        <f t="shared" ca="1" si="309"/>
        <v>256</v>
      </c>
      <c r="AS1006" s="40">
        <f t="shared" ca="1" si="336"/>
        <v>1</v>
      </c>
      <c r="AT1006" s="41">
        <f t="shared" ca="1" si="328"/>
        <v>0</v>
      </c>
      <c r="AU1006" s="41">
        <f t="shared" ca="1" si="329"/>
        <v>0</v>
      </c>
      <c r="AV1006" s="42">
        <f t="shared" ca="1" si="330"/>
        <v>1</v>
      </c>
      <c r="AW1006" s="47" t="str">
        <f t="shared" si="331"/>
        <v/>
      </c>
      <c r="AX1006" s="47" t="e">
        <f t="shared" si="332"/>
        <v>#VALUE!</v>
      </c>
      <c r="AY1006" s="47">
        <f t="shared" si="311"/>
        <v>0</v>
      </c>
      <c r="AZ1006" s="47">
        <f t="shared" si="312"/>
        <v>0</v>
      </c>
      <c r="BA1006" s="47" t="e">
        <f t="shared" si="313"/>
        <v>#VALUE!</v>
      </c>
      <c r="BB1006" s="47" t="e">
        <f t="shared" si="314"/>
        <v>#VALUE!</v>
      </c>
      <c r="BC1006" s="47" t="e">
        <f t="shared" si="315"/>
        <v>#VALUE!</v>
      </c>
      <c r="BD1006" s="47" t="e">
        <f>MATCH($AW1006,NoteCommaRef!$B$4:$B$10,0)</f>
        <v>#N/A</v>
      </c>
      <c r="BE1006" s="47">
        <f>MATCH($BG1006,NoteCommaRef!$H$4:$H$1000,0)</f>
        <v>10</v>
      </c>
      <c r="BF1006" s="47">
        <f>MATCH($BH1006,NoteCommaRef!$H$4:$H$1000,0)</f>
        <v>10</v>
      </c>
      <c r="BG1006" s="47">
        <f t="shared" si="337"/>
        <v>1</v>
      </c>
      <c r="BH1006" s="47">
        <f t="shared" si="338"/>
        <v>1</v>
      </c>
      <c r="BI1006" s="48">
        <f ca="1">IF(ISNA($BD1006),1,OFFSET(NoteCommaRef!$E$3,$BD1006,0))</f>
        <v>1</v>
      </c>
      <c r="BJ1006" s="48">
        <f t="shared" si="339"/>
        <v>1</v>
      </c>
      <c r="BK1006" s="48">
        <f t="shared" si="340"/>
        <v>1</v>
      </c>
      <c r="BL1006" s="48">
        <f t="shared" si="341"/>
        <v>1</v>
      </c>
      <c r="BM1006" s="48">
        <f ca="1">IF(ISNA($BE1006),1,OFFSET(NoteCommaRef!$K$3,$BE1006,0))</f>
        <v>1</v>
      </c>
      <c r="BN1006" s="48">
        <f ca="1">IF(ISNA($BF1006),1,OFFSET(NoteCommaRef!$K$3,$BF1006,0))</f>
        <v>1</v>
      </c>
    </row>
    <row r="1007" spans="3:66" x14ac:dyDescent="0.2">
      <c r="C1007" s="1" t="str">
        <f t="shared" si="324"/>
        <v/>
      </c>
      <c r="D1007" s="1" t="str">
        <f t="shared" si="325"/>
        <v/>
      </c>
      <c r="E1007" s="1" t="str">
        <f t="shared" si="316"/>
        <v/>
      </c>
      <c r="F1007" s="32" t="str">
        <f t="shared" si="317"/>
        <v/>
      </c>
      <c r="G1007" s="1" t="str">
        <f t="shared" si="318"/>
        <v/>
      </c>
      <c r="H1007" s="1" t="str">
        <f t="shared" si="319"/>
        <v/>
      </c>
      <c r="I1007" s="1" t="str">
        <f t="shared" si="320"/>
        <v/>
      </c>
      <c r="J1007" s="1" t="str">
        <f t="shared" si="321"/>
        <v/>
      </c>
      <c r="K1007" s="1" t="str">
        <f t="shared" si="322"/>
        <v/>
      </c>
      <c r="L1007" s="1" t="str">
        <f ca="1">IF(COUNTBLANK($D1007),"",IF(COUNTBLANK($AG1007),OFFSET(ChannelSetup!$E$4,0,$D1007-1),$AG1007))</f>
        <v/>
      </c>
      <c r="M1007" s="1" t="str">
        <f t="shared" si="323"/>
        <v/>
      </c>
      <c r="O1007" s="32">
        <f t="shared" si="335"/>
        <v>6</v>
      </c>
      <c r="P1007" s="32">
        <f t="shared" si="335"/>
        <v>4</v>
      </c>
      <c r="Q1007" s="32">
        <f t="shared" si="335"/>
        <v>2</v>
      </c>
      <c r="R1007" s="32">
        <f t="shared" si="335"/>
        <v>2</v>
      </c>
      <c r="S1007" s="32">
        <f t="shared" si="335"/>
        <v>2</v>
      </c>
      <c r="T1007" s="32">
        <f t="shared" si="335"/>
        <v>2</v>
      </c>
      <c r="U1007" s="32">
        <f t="shared" si="335"/>
        <v>2</v>
      </c>
      <c r="V1007" s="32">
        <f t="shared" si="335"/>
        <v>4</v>
      </c>
      <c r="W1007" s="32">
        <f t="shared" si="335"/>
        <v>2</v>
      </c>
      <c r="X1007" s="32">
        <f t="shared" si="335"/>
        <v>2</v>
      </c>
      <c r="Y1007" s="32">
        <f t="shared" si="335"/>
        <v>2</v>
      </c>
      <c r="Z1007" s="32">
        <f t="shared" si="335"/>
        <v>2</v>
      </c>
      <c r="AB1007" s="66"/>
      <c r="AC1007" s="51"/>
      <c r="AD1007" s="51"/>
      <c r="AE1007" s="63"/>
      <c r="AF1007" s="64"/>
      <c r="AG1007" s="63"/>
      <c r="AH1007" s="64"/>
      <c r="AI1007" s="63"/>
      <c r="AJ1007" s="64"/>
      <c r="AK1007" s="62"/>
      <c r="AL1007" s="62"/>
      <c r="AM1007" s="51"/>
      <c r="AP1007" s="39" t="str">
        <f t="shared" si="327"/>
        <v/>
      </c>
      <c r="AQ1007" s="49" t="str">
        <f t="shared" si="334"/>
        <v/>
      </c>
      <c r="AR1007" s="41">
        <f t="shared" ca="1" si="309"/>
        <v>256</v>
      </c>
      <c r="AS1007" s="40">
        <f t="shared" ca="1" si="336"/>
        <v>1</v>
      </c>
      <c r="AT1007" s="41">
        <f t="shared" ca="1" si="328"/>
        <v>0</v>
      </c>
      <c r="AU1007" s="41">
        <f t="shared" ca="1" si="329"/>
        <v>0</v>
      </c>
      <c r="AV1007" s="42">
        <f t="shared" ca="1" si="330"/>
        <v>1</v>
      </c>
      <c r="AW1007" s="47" t="str">
        <f t="shared" si="331"/>
        <v/>
      </c>
      <c r="AX1007" s="47" t="e">
        <f t="shared" si="332"/>
        <v>#VALUE!</v>
      </c>
      <c r="AY1007" s="47">
        <f t="shared" si="311"/>
        <v>0</v>
      </c>
      <c r="AZ1007" s="47">
        <f t="shared" si="312"/>
        <v>0</v>
      </c>
      <c r="BA1007" s="47" t="e">
        <f t="shared" si="313"/>
        <v>#VALUE!</v>
      </c>
      <c r="BB1007" s="47" t="e">
        <f t="shared" si="314"/>
        <v>#VALUE!</v>
      </c>
      <c r="BC1007" s="47" t="e">
        <f t="shared" si="315"/>
        <v>#VALUE!</v>
      </c>
      <c r="BD1007" s="47" t="e">
        <f>MATCH($AW1007,NoteCommaRef!$B$4:$B$10,0)</f>
        <v>#N/A</v>
      </c>
      <c r="BE1007" s="47">
        <f>MATCH($BG1007,NoteCommaRef!$H$4:$H$1000,0)</f>
        <v>10</v>
      </c>
      <c r="BF1007" s="47">
        <f>MATCH($BH1007,NoteCommaRef!$H$4:$H$1000,0)</f>
        <v>10</v>
      </c>
      <c r="BG1007" s="47">
        <f t="shared" si="337"/>
        <v>1</v>
      </c>
      <c r="BH1007" s="47">
        <f t="shared" si="338"/>
        <v>1</v>
      </c>
      <c r="BI1007" s="48">
        <f ca="1">IF(ISNA($BD1007),1,OFFSET(NoteCommaRef!$E$3,$BD1007,0))</f>
        <v>1</v>
      </c>
      <c r="BJ1007" s="48">
        <f t="shared" si="339"/>
        <v>1</v>
      </c>
      <c r="BK1007" s="48">
        <f t="shared" si="340"/>
        <v>1</v>
      </c>
      <c r="BL1007" s="48">
        <f t="shared" si="341"/>
        <v>1</v>
      </c>
      <c r="BM1007" s="48">
        <f ca="1">IF(ISNA($BE1007),1,OFFSET(NoteCommaRef!$K$3,$BE1007,0))</f>
        <v>1</v>
      </c>
      <c r="BN1007" s="48">
        <f ca="1">IF(ISNA($BF1007),1,OFFSET(NoteCommaRef!$K$3,$BF1007,0))</f>
        <v>1</v>
      </c>
    </row>
    <row r="1008" spans="3:66" x14ac:dyDescent="0.2">
      <c r="C1008" s="1" t="str">
        <f t="shared" si="324"/>
        <v/>
      </c>
      <c r="D1008" s="1" t="str">
        <f t="shared" si="325"/>
        <v/>
      </c>
      <c r="E1008" s="1" t="str">
        <f t="shared" si="316"/>
        <v/>
      </c>
      <c r="F1008" s="32" t="str">
        <f t="shared" si="317"/>
        <v/>
      </c>
      <c r="G1008" s="1" t="str">
        <f t="shared" si="318"/>
        <v/>
      </c>
      <c r="H1008" s="1" t="str">
        <f t="shared" si="319"/>
        <v/>
      </c>
      <c r="I1008" s="1" t="str">
        <f t="shared" si="320"/>
        <v/>
      </c>
      <c r="J1008" s="1" t="str">
        <f t="shared" si="321"/>
        <v/>
      </c>
      <c r="K1008" s="1" t="str">
        <f t="shared" si="322"/>
        <v/>
      </c>
      <c r="L1008" s="1" t="str">
        <f ca="1">IF(COUNTBLANK($D1008),"",IF(COUNTBLANK($AG1008),OFFSET(ChannelSetup!$E$4,0,$D1008-1),$AG1008))</f>
        <v/>
      </c>
      <c r="M1008" s="1" t="str">
        <f t="shared" si="323"/>
        <v/>
      </c>
      <c r="O1008" s="32">
        <f t="shared" si="335"/>
        <v>6</v>
      </c>
      <c r="P1008" s="32">
        <f t="shared" si="335"/>
        <v>4</v>
      </c>
      <c r="Q1008" s="32">
        <f t="shared" si="335"/>
        <v>2</v>
      </c>
      <c r="R1008" s="32">
        <f t="shared" si="335"/>
        <v>2</v>
      </c>
      <c r="S1008" s="32">
        <f t="shared" si="335"/>
        <v>2</v>
      </c>
      <c r="T1008" s="32">
        <f t="shared" si="335"/>
        <v>2</v>
      </c>
      <c r="U1008" s="32">
        <f t="shared" si="335"/>
        <v>2</v>
      </c>
      <c r="V1008" s="32">
        <f t="shared" si="335"/>
        <v>4</v>
      </c>
      <c r="W1008" s="32">
        <f t="shared" si="335"/>
        <v>2</v>
      </c>
      <c r="X1008" s="32">
        <f t="shared" si="335"/>
        <v>2</v>
      </c>
      <c r="Y1008" s="32">
        <f t="shared" si="335"/>
        <v>2</v>
      </c>
      <c r="Z1008" s="32">
        <f t="shared" si="335"/>
        <v>2</v>
      </c>
      <c r="AB1008" s="66"/>
      <c r="AC1008" s="51"/>
      <c r="AD1008" s="51"/>
      <c r="AE1008" s="63"/>
      <c r="AF1008" s="64"/>
      <c r="AG1008" s="63"/>
      <c r="AH1008" s="64"/>
      <c r="AI1008" s="63"/>
      <c r="AJ1008" s="64"/>
      <c r="AK1008" s="62"/>
      <c r="AL1008" s="62"/>
      <c r="AM1008" s="51"/>
      <c r="AP1008" s="39" t="str">
        <f t="shared" si="327"/>
        <v/>
      </c>
      <c r="AQ1008" s="49" t="str">
        <f t="shared" si="334"/>
        <v/>
      </c>
      <c r="AR1008" s="41">
        <f t="shared" ca="1" si="309"/>
        <v>256</v>
      </c>
      <c r="AS1008" s="40">
        <f t="shared" ca="1" si="336"/>
        <v>1</v>
      </c>
      <c r="AT1008" s="41">
        <f t="shared" ca="1" si="328"/>
        <v>0</v>
      </c>
      <c r="AU1008" s="41">
        <f t="shared" ca="1" si="329"/>
        <v>0</v>
      </c>
      <c r="AV1008" s="42">
        <f t="shared" ca="1" si="330"/>
        <v>1</v>
      </c>
      <c r="AW1008" s="47" t="str">
        <f t="shared" si="331"/>
        <v/>
      </c>
      <c r="AX1008" s="47" t="e">
        <f t="shared" si="332"/>
        <v>#VALUE!</v>
      </c>
      <c r="AY1008" s="47">
        <f t="shared" si="311"/>
        <v>0</v>
      </c>
      <c r="AZ1008" s="47">
        <f t="shared" si="312"/>
        <v>0</v>
      </c>
      <c r="BA1008" s="47" t="e">
        <f t="shared" si="313"/>
        <v>#VALUE!</v>
      </c>
      <c r="BB1008" s="47" t="e">
        <f t="shared" si="314"/>
        <v>#VALUE!</v>
      </c>
      <c r="BC1008" s="47" t="e">
        <f t="shared" si="315"/>
        <v>#VALUE!</v>
      </c>
      <c r="BD1008" s="47" t="e">
        <f>MATCH($AW1008,NoteCommaRef!$B$4:$B$10,0)</f>
        <v>#N/A</v>
      </c>
      <c r="BE1008" s="47">
        <f>MATCH($BG1008,NoteCommaRef!$H$4:$H$1000,0)</f>
        <v>10</v>
      </c>
      <c r="BF1008" s="47">
        <f>MATCH($BH1008,NoteCommaRef!$H$4:$H$1000,0)</f>
        <v>10</v>
      </c>
      <c r="BG1008" s="47">
        <f t="shared" si="337"/>
        <v>1</v>
      </c>
      <c r="BH1008" s="47">
        <f t="shared" si="338"/>
        <v>1</v>
      </c>
      <c r="BI1008" s="48">
        <f ca="1">IF(ISNA($BD1008),1,OFFSET(NoteCommaRef!$E$3,$BD1008,0))</f>
        <v>1</v>
      </c>
      <c r="BJ1008" s="48">
        <f t="shared" si="339"/>
        <v>1</v>
      </c>
      <c r="BK1008" s="48">
        <f t="shared" si="340"/>
        <v>1</v>
      </c>
      <c r="BL1008" s="48">
        <f t="shared" si="341"/>
        <v>1</v>
      </c>
      <c r="BM1008" s="48">
        <f ca="1">IF(ISNA($BE1008),1,OFFSET(NoteCommaRef!$K$3,$BE1008,0))</f>
        <v>1</v>
      </c>
      <c r="BN1008" s="48">
        <f ca="1">IF(ISNA($BF1008),1,OFFSET(NoteCommaRef!$K$3,$BF1008,0))</f>
        <v>1</v>
      </c>
    </row>
    <row r="1009" spans="3:66" x14ac:dyDescent="0.2">
      <c r="C1009" s="1" t="str">
        <f t="shared" si="324"/>
        <v/>
      </c>
      <c r="D1009" s="1" t="str">
        <f t="shared" si="325"/>
        <v/>
      </c>
      <c r="E1009" s="1" t="str">
        <f t="shared" si="316"/>
        <v/>
      </c>
      <c r="F1009" s="32" t="str">
        <f t="shared" si="317"/>
        <v/>
      </c>
      <c r="G1009" s="1" t="str">
        <f t="shared" si="318"/>
        <v/>
      </c>
      <c r="H1009" s="1" t="str">
        <f t="shared" si="319"/>
        <v/>
      </c>
      <c r="I1009" s="1" t="str">
        <f t="shared" si="320"/>
        <v/>
      </c>
      <c r="J1009" s="1" t="str">
        <f t="shared" si="321"/>
        <v/>
      </c>
      <c r="K1009" s="1" t="str">
        <f t="shared" si="322"/>
        <v/>
      </c>
      <c r="L1009" s="1" t="str">
        <f ca="1">IF(COUNTBLANK($D1009),"",IF(COUNTBLANK($AG1009),OFFSET(ChannelSetup!$E$4,0,$D1009-1),$AG1009))</f>
        <v/>
      </c>
      <c r="M1009" s="1" t="str">
        <f t="shared" si="323"/>
        <v/>
      </c>
      <c r="O1009" s="32">
        <f t="shared" si="335"/>
        <v>6</v>
      </c>
      <c r="P1009" s="32">
        <f t="shared" si="335"/>
        <v>4</v>
      </c>
      <c r="Q1009" s="32">
        <f t="shared" si="335"/>
        <v>2</v>
      </c>
      <c r="R1009" s="32">
        <f t="shared" si="335"/>
        <v>2</v>
      </c>
      <c r="S1009" s="32">
        <f t="shared" si="335"/>
        <v>2</v>
      </c>
      <c r="T1009" s="32">
        <f t="shared" si="335"/>
        <v>2</v>
      </c>
      <c r="U1009" s="32">
        <f t="shared" si="335"/>
        <v>2</v>
      </c>
      <c r="V1009" s="32">
        <f t="shared" si="335"/>
        <v>4</v>
      </c>
      <c r="W1009" s="32">
        <f t="shared" si="335"/>
        <v>2</v>
      </c>
      <c r="X1009" s="32">
        <f t="shared" si="335"/>
        <v>2</v>
      </c>
      <c r="Y1009" s="32">
        <f t="shared" si="335"/>
        <v>2</v>
      </c>
      <c r="Z1009" s="32">
        <f t="shared" si="335"/>
        <v>2</v>
      </c>
      <c r="AB1009" s="66"/>
      <c r="AC1009" s="51"/>
      <c r="AD1009" s="51"/>
      <c r="AE1009" s="63"/>
      <c r="AF1009" s="64"/>
      <c r="AG1009" s="63"/>
      <c r="AH1009" s="64"/>
      <c r="AI1009" s="63"/>
      <c r="AJ1009" s="64"/>
      <c r="AK1009" s="62"/>
      <c r="AL1009" s="62"/>
      <c r="AM1009" s="51"/>
      <c r="AP1009" s="39" t="str">
        <f t="shared" si="327"/>
        <v/>
      </c>
      <c r="AQ1009" s="49" t="str">
        <f t="shared" si="334"/>
        <v/>
      </c>
      <c r="AR1009" s="41">
        <f t="shared" ca="1" si="309"/>
        <v>256</v>
      </c>
      <c r="AS1009" s="40">
        <f t="shared" ca="1" si="336"/>
        <v>1</v>
      </c>
      <c r="AT1009" s="41">
        <f t="shared" ca="1" si="328"/>
        <v>0</v>
      </c>
      <c r="AU1009" s="41">
        <f t="shared" ca="1" si="329"/>
        <v>0</v>
      </c>
      <c r="AV1009" s="42">
        <f t="shared" ca="1" si="330"/>
        <v>1</v>
      </c>
      <c r="AW1009" s="47" t="str">
        <f t="shared" si="331"/>
        <v/>
      </c>
      <c r="AX1009" s="47" t="e">
        <f t="shared" si="332"/>
        <v>#VALUE!</v>
      </c>
      <c r="AY1009" s="47">
        <f t="shared" si="311"/>
        <v>0</v>
      </c>
      <c r="AZ1009" s="47">
        <f t="shared" si="312"/>
        <v>0</v>
      </c>
      <c r="BA1009" s="47" t="e">
        <f t="shared" si="313"/>
        <v>#VALUE!</v>
      </c>
      <c r="BB1009" s="47" t="e">
        <f t="shared" si="314"/>
        <v>#VALUE!</v>
      </c>
      <c r="BC1009" s="47" t="e">
        <f t="shared" si="315"/>
        <v>#VALUE!</v>
      </c>
      <c r="BD1009" s="47" t="e">
        <f>MATCH($AW1009,NoteCommaRef!$B$4:$B$10,0)</f>
        <v>#N/A</v>
      </c>
      <c r="BE1009" s="47">
        <f>MATCH($BG1009,NoteCommaRef!$H$4:$H$1000,0)</f>
        <v>10</v>
      </c>
      <c r="BF1009" s="47">
        <f>MATCH($BH1009,NoteCommaRef!$H$4:$H$1000,0)</f>
        <v>10</v>
      </c>
      <c r="BG1009" s="47">
        <f t="shared" si="337"/>
        <v>1</v>
      </c>
      <c r="BH1009" s="47">
        <f t="shared" si="338"/>
        <v>1</v>
      </c>
      <c r="BI1009" s="48">
        <f ca="1">IF(ISNA($BD1009),1,OFFSET(NoteCommaRef!$E$3,$BD1009,0))</f>
        <v>1</v>
      </c>
      <c r="BJ1009" s="48">
        <f t="shared" si="339"/>
        <v>1</v>
      </c>
      <c r="BK1009" s="48">
        <f t="shared" si="340"/>
        <v>1</v>
      </c>
      <c r="BL1009" s="48">
        <f t="shared" si="341"/>
        <v>1</v>
      </c>
      <c r="BM1009" s="48">
        <f ca="1">IF(ISNA($BE1009),1,OFFSET(NoteCommaRef!$K$3,$BE1009,0))</f>
        <v>1</v>
      </c>
      <c r="BN1009" s="48">
        <f ca="1">IF(ISNA($BF1009),1,OFFSET(NoteCommaRef!$K$3,$BF1009,0))</f>
        <v>1</v>
      </c>
    </row>
    <row r="1010" spans="3:66" x14ac:dyDescent="0.2">
      <c r="C1010" s="1" t="str">
        <f t="shared" si="324"/>
        <v/>
      </c>
      <c r="D1010" s="1" t="str">
        <f t="shared" si="325"/>
        <v/>
      </c>
      <c r="E1010" s="1" t="str">
        <f t="shared" si="316"/>
        <v/>
      </c>
      <c r="F1010" s="32" t="str">
        <f t="shared" si="317"/>
        <v/>
      </c>
      <c r="G1010" s="1" t="str">
        <f t="shared" si="318"/>
        <v/>
      </c>
      <c r="H1010" s="1" t="str">
        <f t="shared" si="319"/>
        <v/>
      </c>
      <c r="I1010" s="1" t="str">
        <f t="shared" si="320"/>
        <v/>
      </c>
      <c r="J1010" s="1" t="str">
        <f t="shared" si="321"/>
        <v/>
      </c>
      <c r="K1010" s="1" t="str">
        <f t="shared" si="322"/>
        <v/>
      </c>
      <c r="L1010" s="1" t="str">
        <f ca="1">IF(COUNTBLANK($D1010),"",IF(COUNTBLANK($AG1010),OFFSET(ChannelSetup!$E$4,0,$D1010-1),$AG1010))</f>
        <v/>
      </c>
      <c r="M1010" s="1" t="str">
        <f t="shared" si="323"/>
        <v/>
      </c>
      <c r="O1010" s="32">
        <f t="shared" si="335"/>
        <v>6</v>
      </c>
      <c r="P1010" s="32">
        <f t="shared" si="335"/>
        <v>4</v>
      </c>
      <c r="Q1010" s="32">
        <f t="shared" si="335"/>
        <v>2</v>
      </c>
      <c r="R1010" s="32">
        <f t="shared" si="335"/>
        <v>2</v>
      </c>
      <c r="S1010" s="32">
        <f t="shared" si="335"/>
        <v>2</v>
      </c>
      <c r="T1010" s="32">
        <f t="shared" si="335"/>
        <v>2</v>
      </c>
      <c r="U1010" s="32">
        <f t="shared" si="335"/>
        <v>2</v>
      </c>
      <c r="V1010" s="32">
        <f t="shared" si="335"/>
        <v>4</v>
      </c>
      <c r="W1010" s="32">
        <f t="shared" si="335"/>
        <v>2</v>
      </c>
      <c r="X1010" s="32">
        <f t="shared" si="335"/>
        <v>2</v>
      </c>
      <c r="Y1010" s="32">
        <f t="shared" si="335"/>
        <v>2</v>
      </c>
      <c r="Z1010" s="32">
        <f t="shared" si="335"/>
        <v>2</v>
      </c>
      <c r="AB1010" s="66"/>
      <c r="AC1010" s="51"/>
      <c r="AD1010" s="51"/>
      <c r="AE1010" s="63"/>
      <c r="AF1010" s="64"/>
      <c r="AG1010" s="63"/>
      <c r="AH1010" s="64"/>
      <c r="AI1010" s="63"/>
      <c r="AJ1010" s="64"/>
      <c r="AK1010" s="62"/>
      <c r="AL1010" s="62"/>
      <c r="AM1010" s="51"/>
      <c r="AP1010" s="39" t="str">
        <f t="shared" si="327"/>
        <v/>
      </c>
      <c r="AQ1010" s="49" t="str">
        <f t="shared" si="334"/>
        <v/>
      </c>
      <c r="AR1010" s="41">
        <f t="shared" ref="AR1010:AR1073" ca="1" si="342">$AS1010*$BP$3</f>
        <v>256</v>
      </c>
      <c r="AS1010" s="40">
        <f t="shared" ca="1" si="336"/>
        <v>1</v>
      </c>
      <c r="AT1010" s="41">
        <f t="shared" ca="1" si="328"/>
        <v>0</v>
      </c>
      <c r="AU1010" s="41">
        <f t="shared" ca="1" si="329"/>
        <v>0</v>
      </c>
      <c r="AV1010" s="42">
        <f t="shared" ca="1" si="330"/>
        <v>1</v>
      </c>
      <c r="AW1010" s="47" t="str">
        <f t="shared" si="331"/>
        <v/>
      </c>
      <c r="AX1010" s="47" t="e">
        <f t="shared" si="332"/>
        <v>#VALUE!</v>
      </c>
      <c r="AY1010" s="47">
        <f t="shared" si="311"/>
        <v>0</v>
      </c>
      <c r="AZ1010" s="47">
        <f t="shared" si="312"/>
        <v>0</v>
      </c>
      <c r="BA1010" s="47" t="e">
        <f t="shared" si="313"/>
        <v>#VALUE!</v>
      </c>
      <c r="BB1010" s="47" t="e">
        <f t="shared" si="314"/>
        <v>#VALUE!</v>
      </c>
      <c r="BC1010" s="47" t="e">
        <f t="shared" si="315"/>
        <v>#VALUE!</v>
      </c>
      <c r="BD1010" s="47" t="e">
        <f>MATCH($AW1010,NoteCommaRef!$B$4:$B$10,0)</f>
        <v>#N/A</v>
      </c>
      <c r="BE1010" s="47">
        <f>MATCH($BG1010,NoteCommaRef!$H$4:$H$1000,0)</f>
        <v>10</v>
      </c>
      <c r="BF1010" s="47">
        <f>MATCH($BH1010,NoteCommaRef!$H$4:$H$1000,0)</f>
        <v>10</v>
      </c>
      <c r="BG1010" s="47">
        <f t="shared" si="337"/>
        <v>1</v>
      </c>
      <c r="BH1010" s="47">
        <f t="shared" si="338"/>
        <v>1</v>
      </c>
      <c r="BI1010" s="48">
        <f ca="1">IF(ISNA($BD1010),1,OFFSET(NoteCommaRef!$E$3,$BD1010,0))</f>
        <v>1</v>
      </c>
      <c r="BJ1010" s="48">
        <f t="shared" si="339"/>
        <v>1</v>
      </c>
      <c r="BK1010" s="48">
        <f t="shared" si="340"/>
        <v>1</v>
      </c>
      <c r="BL1010" s="48">
        <f t="shared" si="341"/>
        <v>1</v>
      </c>
      <c r="BM1010" s="48">
        <f ca="1">IF(ISNA($BE1010),1,OFFSET(NoteCommaRef!$K$3,$BE1010,0))</f>
        <v>1</v>
      </c>
      <c r="BN1010" s="48">
        <f ca="1">IF(ISNA($BF1010),1,OFFSET(NoteCommaRef!$K$3,$BF1010,0))</f>
        <v>1</v>
      </c>
    </row>
    <row r="1011" spans="3:66" x14ac:dyDescent="0.2">
      <c r="C1011" s="1" t="str">
        <f t="shared" si="324"/>
        <v/>
      </c>
      <c r="D1011" s="1" t="str">
        <f t="shared" si="325"/>
        <v/>
      </c>
      <c r="E1011" s="1" t="str">
        <f t="shared" si="316"/>
        <v/>
      </c>
      <c r="F1011" s="32" t="str">
        <f t="shared" si="317"/>
        <v/>
      </c>
      <c r="G1011" s="1" t="str">
        <f t="shared" si="318"/>
        <v/>
      </c>
      <c r="H1011" s="1" t="str">
        <f t="shared" si="319"/>
        <v/>
      </c>
      <c r="I1011" s="1" t="str">
        <f t="shared" si="320"/>
        <v/>
      </c>
      <c r="J1011" s="1" t="str">
        <f t="shared" si="321"/>
        <v/>
      </c>
      <c r="K1011" s="1" t="str">
        <f t="shared" si="322"/>
        <v/>
      </c>
      <c r="L1011" s="1" t="str">
        <f ca="1">IF(COUNTBLANK($D1011),"",IF(COUNTBLANK($AG1011),OFFSET(ChannelSetup!$E$4,0,$D1011-1),$AG1011))</f>
        <v/>
      </c>
      <c r="M1011" s="1" t="str">
        <f t="shared" si="323"/>
        <v/>
      </c>
      <c r="O1011" s="32">
        <f t="shared" ref="O1011:Z1026" si="343">O1010+IF($D1011=O$3,IF(COUNTBLANK($E1011),0,$E1011/$AD$2),0)</f>
        <v>6</v>
      </c>
      <c r="P1011" s="32">
        <f t="shared" si="343"/>
        <v>4</v>
      </c>
      <c r="Q1011" s="32">
        <f t="shared" si="343"/>
        <v>2</v>
      </c>
      <c r="R1011" s="32">
        <f t="shared" si="343"/>
        <v>2</v>
      </c>
      <c r="S1011" s="32">
        <f t="shared" si="343"/>
        <v>2</v>
      </c>
      <c r="T1011" s="32">
        <f t="shared" si="343"/>
        <v>2</v>
      </c>
      <c r="U1011" s="32">
        <f t="shared" si="343"/>
        <v>2</v>
      </c>
      <c r="V1011" s="32">
        <f t="shared" si="343"/>
        <v>4</v>
      </c>
      <c r="W1011" s="32">
        <f t="shared" si="343"/>
        <v>2</v>
      </c>
      <c r="X1011" s="32">
        <f t="shared" si="343"/>
        <v>2</v>
      </c>
      <c r="Y1011" s="32">
        <f t="shared" si="343"/>
        <v>2</v>
      </c>
      <c r="Z1011" s="32">
        <f t="shared" si="343"/>
        <v>2</v>
      </c>
      <c r="AB1011" s="66"/>
      <c r="AC1011" s="51"/>
      <c r="AD1011" s="51"/>
      <c r="AE1011" s="63"/>
      <c r="AF1011" s="64"/>
      <c r="AG1011" s="63"/>
      <c r="AH1011" s="64"/>
      <c r="AI1011" s="63"/>
      <c r="AJ1011" s="64"/>
      <c r="AK1011" s="62"/>
      <c r="AL1011" s="62"/>
      <c r="AM1011" s="51"/>
      <c r="AP1011" s="39" t="str">
        <f t="shared" si="327"/>
        <v/>
      </c>
      <c r="AQ1011" s="49" t="str">
        <f t="shared" si="334"/>
        <v/>
      </c>
      <c r="AR1011" s="41">
        <f t="shared" ca="1" si="342"/>
        <v>256</v>
      </c>
      <c r="AS1011" s="40">
        <f t="shared" ca="1" si="336"/>
        <v>1</v>
      </c>
      <c r="AT1011" s="41">
        <f t="shared" ca="1" si="328"/>
        <v>0</v>
      </c>
      <c r="AU1011" s="41">
        <f t="shared" ca="1" si="329"/>
        <v>0</v>
      </c>
      <c r="AV1011" s="42">
        <f t="shared" ca="1" si="330"/>
        <v>1</v>
      </c>
      <c r="AW1011" s="47" t="str">
        <f t="shared" si="331"/>
        <v/>
      </c>
      <c r="AX1011" s="47" t="e">
        <f t="shared" si="332"/>
        <v>#VALUE!</v>
      </c>
      <c r="AY1011" s="47">
        <f t="shared" ref="AY1011:AY1074" si="344">LEN(SUBSTITUTE($AQ1011,"b",""))-LEN(SUBSTITUTE($AQ1011,"#",""))</f>
        <v>0</v>
      </c>
      <c r="AZ1011" s="47">
        <f t="shared" ref="AZ1011:AZ1074" si="345">LEN(SUBSTITUTE($AQ1011,".",""))-LEN(SUBSTITUTE($AQ1011,"'",""))</f>
        <v>0</v>
      </c>
      <c r="BA1011" s="47" t="e">
        <f t="shared" ref="BA1011:BA1074" si="346">FIND("[",$AQ1011)</f>
        <v>#VALUE!</v>
      </c>
      <c r="BB1011" s="47" t="e">
        <f t="shared" ref="BB1011:BB1074" si="347">FIND("/",$AQ1011)</f>
        <v>#VALUE!</v>
      </c>
      <c r="BC1011" s="47" t="e">
        <f t="shared" ref="BC1011:BC1074" si="348">FIND("]",$AQ1011)</f>
        <v>#VALUE!</v>
      </c>
      <c r="BD1011" s="47" t="e">
        <f>MATCH($AW1011,NoteCommaRef!$B$4:$B$10,0)</f>
        <v>#N/A</v>
      </c>
      <c r="BE1011" s="47">
        <f>MATCH($BG1011,NoteCommaRef!$H$4:$H$1000,0)</f>
        <v>10</v>
      </c>
      <c r="BF1011" s="47">
        <f>MATCH($BH1011,NoteCommaRef!$H$4:$H$1000,0)</f>
        <v>10</v>
      </c>
      <c r="BG1011" s="47">
        <f t="shared" si="337"/>
        <v>1</v>
      </c>
      <c r="BH1011" s="47">
        <f t="shared" si="338"/>
        <v>1</v>
      </c>
      <c r="BI1011" s="48">
        <f ca="1">IF(ISNA($BD1011),1,OFFSET(NoteCommaRef!$E$3,$BD1011,0))</f>
        <v>1</v>
      </c>
      <c r="BJ1011" s="48">
        <f t="shared" si="339"/>
        <v>1</v>
      </c>
      <c r="BK1011" s="48">
        <f t="shared" si="340"/>
        <v>1</v>
      </c>
      <c r="BL1011" s="48">
        <f t="shared" si="341"/>
        <v>1</v>
      </c>
      <c r="BM1011" s="48">
        <f ca="1">IF(ISNA($BE1011),1,OFFSET(NoteCommaRef!$K$3,$BE1011,0))</f>
        <v>1</v>
      </c>
      <c r="BN1011" s="48">
        <f ca="1">IF(ISNA($BF1011),1,OFFSET(NoteCommaRef!$K$3,$BF1011,0))</f>
        <v>1</v>
      </c>
    </row>
    <row r="1012" spans="3:66" x14ac:dyDescent="0.2">
      <c r="C1012" s="1" t="str">
        <f t="shared" si="324"/>
        <v/>
      </c>
      <c r="D1012" s="1" t="str">
        <f t="shared" si="325"/>
        <v/>
      </c>
      <c r="E1012" s="1" t="str">
        <f t="shared" si="316"/>
        <v/>
      </c>
      <c r="F1012" s="32" t="str">
        <f t="shared" si="317"/>
        <v/>
      </c>
      <c r="G1012" s="1" t="str">
        <f t="shared" si="318"/>
        <v/>
      </c>
      <c r="H1012" s="1" t="str">
        <f t="shared" si="319"/>
        <v/>
      </c>
      <c r="I1012" s="1" t="str">
        <f t="shared" si="320"/>
        <v/>
      </c>
      <c r="J1012" s="1" t="str">
        <f t="shared" si="321"/>
        <v/>
      </c>
      <c r="K1012" s="1" t="str">
        <f t="shared" si="322"/>
        <v/>
      </c>
      <c r="L1012" s="1" t="str">
        <f ca="1">IF(COUNTBLANK($D1012),"",IF(COUNTBLANK($AG1012),OFFSET(ChannelSetup!$E$4,0,$D1012-1),$AG1012))</f>
        <v/>
      </c>
      <c r="M1012" s="1" t="str">
        <f t="shared" si="323"/>
        <v/>
      </c>
      <c r="O1012" s="32">
        <f t="shared" si="343"/>
        <v>6</v>
      </c>
      <c r="P1012" s="32">
        <f t="shared" si="343"/>
        <v>4</v>
      </c>
      <c r="Q1012" s="32">
        <f t="shared" si="343"/>
        <v>2</v>
      </c>
      <c r="R1012" s="32">
        <f t="shared" si="343"/>
        <v>2</v>
      </c>
      <c r="S1012" s="32">
        <f t="shared" si="343"/>
        <v>2</v>
      </c>
      <c r="T1012" s="32">
        <f t="shared" si="343"/>
        <v>2</v>
      </c>
      <c r="U1012" s="32">
        <f t="shared" si="343"/>
        <v>2</v>
      </c>
      <c r="V1012" s="32">
        <f t="shared" si="343"/>
        <v>4</v>
      </c>
      <c r="W1012" s="32">
        <f t="shared" si="343"/>
        <v>2</v>
      </c>
      <c r="X1012" s="32">
        <f t="shared" si="343"/>
        <v>2</v>
      </c>
      <c r="Y1012" s="32">
        <f t="shared" si="343"/>
        <v>2</v>
      </c>
      <c r="Z1012" s="32">
        <f t="shared" si="343"/>
        <v>2</v>
      </c>
      <c r="AB1012" s="66"/>
      <c r="AC1012" s="51"/>
      <c r="AD1012" s="51"/>
      <c r="AE1012" s="63"/>
      <c r="AF1012" s="64"/>
      <c r="AG1012" s="63"/>
      <c r="AH1012" s="64"/>
      <c r="AI1012" s="63"/>
      <c r="AJ1012" s="64"/>
      <c r="AK1012" s="62"/>
      <c r="AL1012" s="62"/>
      <c r="AM1012" s="51"/>
      <c r="AP1012" s="39" t="str">
        <f t="shared" si="327"/>
        <v/>
      </c>
      <c r="AQ1012" s="49" t="str">
        <f t="shared" si="334"/>
        <v/>
      </c>
      <c r="AR1012" s="41">
        <f t="shared" ca="1" si="342"/>
        <v>256</v>
      </c>
      <c r="AS1012" s="40">
        <f t="shared" ca="1" si="336"/>
        <v>1</v>
      </c>
      <c r="AT1012" s="41">
        <f t="shared" ca="1" si="328"/>
        <v>0</v>
      </c>
      <c r="AU1012" s="41">
        <f t="shared" ca="1" si="329"/>
        <v>0</v>
      </c>
      <c r="AV1012" s="42">
        <f t="shared" ca="1" si="330"/>
        <v>1</v>
      </c>
      <c r="AW1012" s="47" t="str">
        <f t="shared" si="331"/>
        <v/>
      </c>
      <c r="AX1012" s="47" t="e">
        <f t="shared" si="332"/>
        <v>#VALUE!</v>
      </c>
      <c r="AY1012" s="47">
        <f t="shared" si="344"/>
        <v>0</v>
      </c>
      <c r="AZ1012" s="47">
        <f t="shared" si="345"/>
        <v>0</v>
      </c>
      <c r="BA1012" s="47" t="e">
        <f t="shared" si="346"/>
        <v>#VALUE!</v>
      </c>
      <c r="BB1012" s="47" t="e">
        <f t="shared" si="347"/>
        <v>#VALUE!</v>
      </c>
      <c r="BC1012" s="47" t="e">
        <f t="shared" si="348"/>
        <v>#VALUE!</v>
      </c>
      <c r="BD1012" s="47" t="e">
        <f>MATCH($AW1012,NoteCommaRef!$B$4:$B$10,0)</f>
        <v>#N/A</v>
      </c>
      <c r="BE1012" s="47">
        <f>MATCH($BG1012,NoteCommaRef!$H$4:$H$1000,0)</f>
        <v>10</v>
      </c>
      <c r="BF1012" s="47">
        <f>MATCH($BH1012,NoteCommaRef!$H$4:$H$1000,0)</f>
        <v>10</v>
      </c>
      <c r="BG1012" s="47">
        <f t="shared" si="337"/>
        <v>1</v>
      </c>
      <c r="BH1012" s="47">
        <f t="shared" si="338"/>
        <v>1</v>
      </c>
      <c r="BI1012" s="48">
        <f ca="1">IF(ISNA($BD1012),1,OFFSET(NoteCommaRef!$E$3,$BD1012,0))</f>
        <v>1</v>
      </c>
      <c r="BJ1012" s="48">
        <f t="shared" si="339"/>
        <v>1</v>
      </c>
      <c r="BK1012" s="48">
        <f t="shared" si="340"/>
        <v>1</v>
      </c>
      <c r="BL1012" s="48">
        <f t="shared" si="341"/>
        <v>1</v>
      </c>
      <c r="BM1012" s="48">
        <f ca="1">IF(ISNA($BE1012),1,OFFSET(NoteCommaRef!$K$3,$BE1012,0))</f>
        <v>1</v>
      </c>
      <c r="BN1012" s="48">
        <f ca="1">IF(ISNA($BF1012),1,OFFSET(NoteCommaRef!$K$3,$BF1012,0))</f>
        <v>1</v>
      </c>
    </row>
    <row r="1013" spans="3:66" x14ac:dyDescent="0.2">
      <c r="C1013" s="1" t="str">
        <f t="shared" si="324"/>
        <v/>
      </c>
      <c r="D1013" s="1" t="str">
        <f t="shared" si="325"/>
        <v/>
      </c>
      <c r="E1013" s="1" t="str">
        <f t="shared" ref="E1013:E1076" si="349">IF(COUNTBLANK($AD1013),"",$AD1013)</f>
        <v/>
      </c>
      <c r="F1013" s="32" t="str">
        <f t="shared" ref="F1013:F1076" si="350">IF(OR(COUNTBLANK($AE1013),$AE1013="x"),"",$AR1013)</f>
        <v/>
      </c>
      <c r="G1013" s="1" t="str">
        <f t="shared" ref="G1013:G1076" si="351">IF(COUNTBLANK($AF1013),"",$AF1013)</f>
        <v/>
      </c>
      <c r="H1013" s="1" t="str">
        <f t="shared" ref="H1013:H1076" si="352">IF(COUNTBLANK($AI1013),"",$AI1013)</f>
        <v/>
      </c>
      <c r="I1013" s="1" t="str">
        <f t="shared" ref="I1013:I1076" si="353">IF(COUNTBLANK($D1013),"",IF(COUNTBLANK($AJ1013),1,$AJ1013))</f>
        <v/>
      </c>
      <c r="J1013" s="1" t="str">
        <f t="shared" ref="J1013:J1076" si="354">IF(COUNTBLANK($AK1013),"",$AK1013)</f>
        <v/>
      </c>
      <c r="K1013" s="1" t="str">
        <f t="shared" ref="K1013:K1076" si="355">IF(COUNTBLANK($AL1013),"",$AL1013)</f>
        <v/>
      </c>
      <c r="L1013" s="1" t="str">
        <f ca="1">IF(COUNTBLANK($D1013),"",IF(COUNTBLANK($AG1013),OFFSET(ChannelSetup!$E$4,0,$D1013-1),$AG1013))</f>
        <v/>
      </c>
      <c r="M1013" s="1" t="str">
        <f t="shared" ref="M1013:M1076" si="356">IF(COUNTBLANK($AH1013),"",$AH1013)</f>
        <v/>
      </c>
      <c r="O1013" s="32">
        <f t="shared" si="343"/>
        <v>6</v>
      </c>
      <c r="P1013" s="32">
        <f t="shared" si="343"/>
        <v>4</v>
      </c>
      <c r="Q1013" s="32">
        <f t="shared" si="343"/>
        <v>2</v>
      </c>
      <c r="R1013" s="32">
        <f t="shared" si="343"/>
        <v>2</v>
      </c>
      <c r="S1013" s="32">
        <f t="shared" si="343"/>
        <v>2</v>
      </c>
      <c r="T1013" s="32">
        <f t="shared" si="343"/>
        <v>2</v>
      </c>
      <c r="U1013" s="32">
        <f t="shared" si="343"/>
        <v>2</v>
      </c>
      <c r="V1013" s="32">
        <f t="shared" si="343"/>
        <v>4</v>
      </c>
      <c r="W1013" s="32">
        <f t="shared" si="343"/>
        <v>2</v>
      </c>
      <c r="X1013" s="32">
        <f t="shared" si="343"/>
        <v>2</v>
      </c>
      <c r="Y1013" s="32">
        <f t="shared" si="343"/>
        <v>2</v>
      </c>
      <c r="Z1013" s="32">
        <f t="shared" si="343"/>
        <v>2</v>
      </c>
      <c r="AB1013" s="66"/>
      <c r="AC1013" s="51"/>
      <c r="AD1013" s="51"/>
      <c r="AE1013" s="63"/>
      <c r="AF1013" s="64"/>
      <c r="AG1013" s="63"/>
      <c r="AH1013" s="64"/>
      <c r="AI1013" s="63"/>
      <c r="AJ1013" s="64"/>
      <c r="AK1013" s="62"/>
      <c r="AL1013" s="62"/>
      <c r="AM1013" s="51"/>
      <c r="AP1013" s="39" t="str">
        <f t="shared" si="327"/>
        <v/>
      </c>
      <c r="AQ1013" s="49" t="str">
        <f t="shared" si="334"/>
        <v/>
      </c>
      <c r="AR1013" s="41">
        <f t="shared" ca="1" si="342"/>
        <v>256</v>
      </c>
      <c r="AS1013" s="40">
        <f t="shared" ca="1" si="336"/>
        <v>1</v>
      </c>
      <c r="AT1013" s="41">
        <f t="shared" ca="1" si="328"/>
        <v>0</v>
      </c>
      <c r="AU1013" s="41">
        <f t="shared" ca="1" si="329"/>
        <v>0</v>
      </c>
      <c r="AV1013" s="42">
        <f t="shared" ca="1" si="330"/>
        <v>1</v>
      </c>
      <c r="AW1013" s="47" t="str">
        <f t="shared" si="331"/>
        <v/>
      </c>
      <c r="AX1013" s="47" t="e">
        <f t="shared" si="332"/>
        <v>#VALUE!</v>
      </c>
      <c r="AY1013" s="47">
        <f t="shared" si="344"/>
        <v>0</v>
      </c>
      <c r="AZ1013" s="47">
        <f t="shared" si="345"/>
        <v>0</v>
      </c>
      <c r="BA1013" s="47" t="e">
        <f t="shared" si="346"/>
        <v>#VALUE!</v>
      </c>
      <c r="BB1013" s="47" t="e">
        <f t="shared" si="347"/>
        <v>#VALUE!</v>
      </c>
      <c r="BC1013" s="47" t="e">
        <f t="shared" si="348"/>
        <v>#VALUE!</v>
      </c>
      <c r="BD1013" s="47" t="e">
        <f>MATCH($AW1013,NoteCommaRef!$B$4:$B$10,0)</f>
        <v>#N/A</v>
      </c>
      <c r="BE1013" s="47">
        <f>MATCH($BG1013,NoteCommaRef!$H$4:$H$1000,0)</f>
        <v>10</v>
      </c>
      <c r="BF1013" s="47">
        <f>MATCH($BH1013,NoteCommaRef!$H$4:$H$1000,0)</f>
        <v>10</v>
      </c>
      <c r="BG1013" s="47">
        <f t="shared" si="337"/>
        <v>1</v>
      </c>
      <c r="BH1013" s="47">
        <f t="shared" si="338"/>
        <v>1</v>
      </c>
      <c r="BI1013" s="48">
        <f ca="1">IF(ISNA($BD1013),1,OFFSET(NoteCommaRef!$E$3,$BD1013,0))</f>
        <v>1</v>
      </c>
      <c r="BJ1013" s="48">
        <f t="shared" si="339"/>
        <v>1</v>
      </c>
      <c r="BK1013" s="48">
        <f t="shared" si="340"/>
        <v>1</v>
      </c>
      <c r="BL1013" s="48">
        <f t="shared" si="341"/>
        <v>1</v>
      </c>
      <c r="BM1013" s="48">
        <f ca="1">IF(ISNA($BE1013),1,OFFSET(NoteCommaRef!$K$3,$BE1013,0))</f>
        <v>1</v>
      </c>
      <c r="BN1013" s="48">
        <f ca="1">IF(ISNA($BF1013),1,OFFSET(NoteCommaRef!$K$3,$BF1013,0))</f>
        <v>1</v>
      </c>
    </row>
    <row r="1014" spans="3:66" x14ac:dyDescent="0.2">
      <c r="C1014" s="1" t="str">
        <f t="shared" si="324"/>
        <v/>
      </c>
      <c r="D1014" s="1" t="str">
        <f t="shared" si="325"/>
        <v/>
      </c>
      <c r="E1014" s="1" t="str">
        <f t="shared" si="349"/>
        <v/>
      </c>
      <c r="F1014" s="32" t="str">
        <f t="shared" si="350"/>
        <v/>
      </c>
      <c r="G1014" s="1" t="str">
        <f t="shared" si="351"/>
        <v/>
      </c>
      <c r="H1014" s="1" t="str">
        <f t="shared" si="352"/>
        <v/>
      </c>
      <c r="I1014" s="1" t="str">
        <f t="shared" si="353"/>
        <v/>
      </c>
      <c r="J1014" s="1" t="str">
        <f t="shared" si="354"/>
        <v/>
      </c>
      <c r="K1014" s="1" t="str">
        <f t="shared" si="355"/>
        <v/>
      </c>
      <c r="L1014" s="1" t="str">
        <f ca="1">IF(COUNTBLANK($D1014),"",IF(COUNTBLANK($AG1014),OFFSET(ChannelSetup!$E$4,0,$D1014-1),$AG1014))</f>
        <v/>
      </c>
      <c r="M1014" s="1" t="str">
        <f t="shared" si="356"/>
        <v/>
      </c>
      <c r="O1014" s="32">
        <f t="shared" si="343"/>
        <v>6</v>
      </c>
      <c r="P1014" s="32">
        <f t="shared" si="343"/>
        <v>4</v>
      </c>
      <c r="Q1014" s="32">
        <f t="shared" si="343"/>
        <v>2</v>
      </c>
      <c r="R1014" s="32">
        <f t="shared" si="343"/>
        <v>2</v>
      </c>
      <c r="S1014" s="32">
        <f t="shared" si="343"/>
        <v>2</v>
      </c>
      <c r="T1014" s="32">
        <f t="shared" si="343"/>
        <v>2</v>
      </c>
      <c r="U1014" s="32">
        <f t="shared" si="343"/>
        <v>2</v>
      </c>
      <c r="V1014" s="32">
        <f t="shared" si="343"/>
        <v>4</v>
      </c>
      <c r="W1014" s="32">
        <f t="shared" si="343"/>
        <v>2</v>
      </c>
      <c r="X1014" s="32">
        <f t="shared" si="343"/>
        <v>2</v>
      </c>
      <c r="Y1014" s="32">
        <f t="shared" si="343"/>
        <v>2</v>
      </c>
      <c r="Z1014" s="32">
        <f t="shared" si="343"/>
        <v>2</v>
      </c>
      <c r="AB1014" s="66"/>
      <c r="AC1014" s="51"/>
      <c r="AD1014" s="51"/>
      <c r="AE1014" s="63"/>
      <c r="AF1014" s="64"/>
      <c r="AG1014" s="63"/>
      <c r="AH1014" s="64"/>
      <c r="AI1014" s="63"/>
      <c r="AJ1014" s="64"/>
      <c r="AK1014" s="62"/>
      <c r="AL1014" s="62"/>
      <c r="AM1014" s="51"/>
      <c r="AP1014" s="39" t="str">
        <f t="shared" si="327"/>
        <v/>
      </c>
      <c r="AQ1014" s="49" t="str">
        <f t="shared" si="334"/>
        <v/>
      </c>
      <c r="AR1014" s="41">
        <f t="shared" ca="1" si="342"/>
        <v>256</v>
      </c>
      <c r="AS1014" s="40">
        <f t="shared" ca="1" si="336"/>
        <v>1</v>
      </c>
      <c r="AT1014" s="41">
        <f t="shared" ca="1" si="328"/>
        <v>0</v>
      </c>
      <c r="AU1014" s="41">
        <f t="shared" ca="1" si="329"/>
        <v>0</v>
      </c>
      <c r="AV1014" s="42">
        <f t="shared" ca="1" si="330"/>
        <v>1</v>
      </c>
      <c r="AW1014" s="47" t="str">
        <f t="shared" si="331"/>
        <v/>
      </c>
      <c r="AX1014" s="47" t="e">
        <f t="shared" si="332"/>
        <v>#VALUE!</v>
      </c>
      <c r="AY1014" s="47">
        <f t="shared" si="344"/>
        <v>0</v>
      </c>
      <c r="AZ1014" s="47">
        <f t="shared" si="345"/>
        <v>0</v>
      </c>
      <c r="BA1014" s="47" t="e">
        <f t="shared" si="346"/>
        <v>#VALUE!</v>
      </c>
      <c r="BB1014" s="47" t="e">
        <f t="shared" si="347"/>
        <v>#VALUE!</v>
      </c>
      <c r="BC1014" s="47" t="e">
        <f t="shared" si="348"/>
        <v>#VALUE!</v>
      </c>
      <c r="BD1014" s="47" t="e">
        <f>MATCH($AW1014,NoteCommaRef!$B$4:$B$10,0)</f>
        <v>#N/A</v>
      </c>
      <c r="BE1014" s="47">
        <f>MATCH($BG1014,NoteCommaRef!$H$4:$H$1000,0)</f>
        <v>10</v>
      </c>
      <c r="BF1014" s="47">
        <f>MATCH($BH1014,NoteCommaRef!$H$4:$H$1000,0)</f>
        <v>10</v>
      </c>
      <c r="BG1014" s="47">
        <f t="shared" si="337"/>
        <v>1</v>
      </c>
      <c r="BH1014" s="47">
        <f t="shared" si="338"/>
        <v>1</v>
      </c>
      <c r="BI1014" s="48">
        <f ca="1">IF(ISNA($BD1014),1,OFFSET(NoteCommaRef!$E$3,$BD1014,0))</f>
        <v>1</v>
      </c>
      <c r="BJ1014" s="48">
        <f t="shared" si="339"/>
        <v>1</v>
      </c>
      <c r="BK1014" s="48">
        <f t="shared" si="340"/>
        <v>1</v>
      </c>
      <c r="BL1014" s="48">
        <f t="shared" si="341"/>
        <v>1</v>
      </c>
      <c r="BM1014" s="48">
        <f ca="1">IF(ISNA($BE1014),1,OFFSET(NoteCommaRef!$K$3,$BE1014,0))</f>
        <v>1</v>
      </c>
      <c r="BN1014" s="48">
        <f ca="1">IF(ISNA($BF1014),1,OFFSET(NoteCommaRef!$K$3,$BF1014,0))</f>
        <v>1</v>
      </c>
    </row>
    <row r="1015" spans="3:66" x14ac:dyDescent="0.2">
      <c r="C1015" s="1" t="str">
        <f t="shared" si="324"/>
        <v/>
      </c>
      <c r="D1015" s="1" t="str">
        <f t="shared" si="325"/>
        <v/>
      </c>
      <c r="E1015" s="1" t="str">
        <f t="shared" si="349"/>
        <v/>
      </c>
      <c r="F1015" s="32" t="str">
        <f t="shared" si="350"/>
        <v/>
      </c>
      <c r="G1015" s="1" t="str">
        <f t="shared" si="351"/>
        <v/>
      </c>
      <c r="H1015" s="1" t="str">
        <f t="shared" si="352"/>
        <v/>
      </c>
      <c r="I1015" s="1" t="str">
        <f t="shared" si="353"/>
        <v/>
      </c>
      <c r="J1015" s="1" t="str">
        <f t="shared" si="354"/>
        <v/>
      </c>
      <c r="K1015" s="1" t="str">
        <f t="shared" si="355"/>
        <v/>
      </c>
      <c r="L1015" s="1" t="str">
        <f ca="1">IF(COUNTBLANK($D1015),"",IF(COUNTBLANK($AG1015),OFFSET(ChannelSetup!$E$4,0,$D1015-1),$AG1015))</f>
        <v/>
      </c>
      <c r="M1015" s="1" t="str">
        <f t="shared" si="356"/>
        <v/>
      </c>
      <c r="O1015" s="32">
        <f t="shared" si="343"/>
        <v>6</v>
      </c>
      <c r="P1015" s="32">
        <f t="shared" si="343"/>
        <v>4</v>
      </c>
      <c r="Q1015" s="32">
        <f t="shared" si="343"/>
        <v>2</v>
      </c>
      <c r="R1015" s="32">
        <f t="shared" si="343"/>
        <v>2</v>
      </c>
      <c r="S1015" s="32">
        <f t="shared" si="343"/>
        <v>2</v>
      </c>
      <c r="T1015" s="32">
        <f t="shared" si="343"/>
        <v>2</v>
      </c>
      <c r="U1015" s="32">
        <f t="shared" si="343"/>
        <v>2</v>
      </c>
      <c r="V1015" s="32">
        <f t="shared" si="343"/>
        <v>4</v>
      </c>
      <c r="W1015" s="32">
        <f t="shared" si="343"/>
        <v>2</v>
      </c>
      <c r="X1015" s="32">
        <f t="shared" si="343"/>
        <v>2</v>
      </c>
      <c r="Y1015" s="32">
        <f t="shared" si="343"/>
        <v>2</v>
      </c>
      <c r="Z1015" s="32">
        <f t="shared" si="343"/>
        <v>2</v>
      </c>
      <c r="AB1015" s="66"/>
      <c r="AC1015" s="51"/>
      <c r="AD1015" s="51"/>
      <c r="AE1015" s="63"/>
      <c r="AF1015" s="64"/>
      <c r="AG1015" s="63"/>
      <c r="AH1015" s="64"/>
      <c r="AI1015" s="63"/>
      <c r="AJ1015" s="64"/>
      <c r="AK1015" s="62"/>
      <c r="AL1015" s="62"/>
      <c r="AM1015" s="51"/>
      <c r="AP1015" s="39" t="str">
        <f t="shared" si="327"/>
        <v/>
      </c>
      <c r="AQ1015" s="49" t="str">
        <f t="shared" si="334"/>
        <v/>
      </c>
      <c r="AR1015" s="41">
        <f t="shared" ca="1" si="342"/>
        <v>256</v>
      </c>
      <c r="AS1015" s="40">
        <f t="shared" ca="1" si="336"/>
        <v>1</v>
      </c>
      <c r="AT1015" s="41">
        <f t="shared" ca="1" si="328"/>
        <v>0</v>
      </c>
      <c r="AU1015" s="41">
        <f t="shared" ca="1" si="329"/>
        <v>0</v>
      </c>
      <c r="AV1015" s="42">
        <f t="shared" ca="1" si="330"/>
        <v>1</v>
      </c>
      <c r="AW1015" s="47" t="str">
        <f t="shared" si="331"/>
        <v/>
      </c>
      <c r="AX1015" s="47" t="e">
        <f t="shared" si="332"/>
        <v>#VALUE!</v>
      </c>
      <c r="AY1015" s="47">
        <f t="shared" si="344"/>
        <v>0</v>
      </c>
      <c r="AZ1015" s="47">
        <f t="shared" si="345"/>
        <v>0</v>
      </c>
      <c r="BA1015" s="47" t="e">
        <f t="shared" si="346"/>
        <v>#VALUE!</v>
      </c>
      <c r="BB1015" s="47" t="e">
        <f t="shared" si="347"/>
        <v>#VALUE!</v>
      </c>
      <c r="BC1015" s="47" t="e">
        <f t="shared" si="348"/>
        <v>#VALUE!</v>
      </c>
      <c r="BD1015" s="47" t="e">
        <f>MATCH($AW1015,NoteCommaRef!$B$4:$B$10,0)</f>
        <v>#N/A</v>
      </c>
      <c r="BE1015" s="47">
        <f>MATCH($BG1015,NoteCommaRef!$H$4:$H$1000,0)</f>
        <v>10</v>
      </c>
      <c r="BF1015" s="47">
        <f>MATCH($BH1015,NoteCommaRef!$H$4:$H$1000,0)</f>
        <v>10</v>
      </c>
      <c r="BG1015" s="47">
        <f t="shared" si="337"/>
        <v>1</v>
      </c>
      <c r="BH1015" s="47">
        <f t="shared" si="338"/>
        <v>1</v>
      </c>
      <c r="BI1015" s="48">
        <f ca="1">IF(ISNA($BD1015),1,OFFSET(NoteCommaRef!$E$3,$BD1015,0))</f>
        <v>1</v>
      </c>
      <c r="BJ1015" s="48">
        <f t="shared" si="339"/>
        <v>1</v>
      </c>
      <c r="BK1015" s="48">
        <f t="shared" si="340"/>
        <v>1</v>
      </c>
      <c r="BL1015" s="48">
        <f t="shared" si="341"/>
        <v>1</v>
      </c>
      <c r="BM1015" s="48">
        <f ca="1">IF(ISNA($BE1015),1,OFFSET(NoteCommaRef!$K$3,$BE1015,0))</f>
        <v>1</v>
      </c>
      <c r="BN1015" s="48">
        <f ca="1">IF(ISNA($BF1015),1,OFFSET(NoteCommaRef!$K$3,$BF1015,0))</f>
        <v>1</v>
      </c>
    </row>
    <row r="1016" spans="3:66" x14ac:dyDescent="0.2">
      <c r="C1016" s="1" t="str">
        <f t="shared" si="324"/>
        <v/>
      </c>
      <c r="D1016" s="1" t="str">
        <f t="shared" si="325"/>
        <v/>
      </c>
      <c r="E1016" s="1" t="str">
        <f t="shared" si="349"/>
        <v/>
      </c>
      <c r="F1016" s="32" t="str">
        <f t="shared" si="350"/>
        <v/>
      </c>
      <c r="G1016" s="1" t="str">
        <f t="shared" si="351"/>
        <v/>
      </c>
      <c r="H1016" s="1" t="str">
        <f t="shared" si="352"/>
        <v/>
      </c>
      <c r="I1016" s="1" t="str">
        <f t="shared" si="353"/>
        <v/>
      </c>
      <c r="J1016" s="1" t="str">
        <f t="shared" si="354"/>
        <v/>
      </c>
      <c r="K1016" s="1" t="str">
        <f t="shared" si="355"/>
        <v/>
      </c>
      <c r="L1016" s="1" t="str">
        <f ca="1">IF(COUNTBLANK($D1016),"",IF(COUNTBLANK($AG1016),OFFSET(ChannelSetup!$E$4,0,$D1016-1),$AG1016))</f>
        <v/>
      </c>
      <c r="M1016" s="1" t="str">
        <f t="shared" si="356"/>
        <v/>
      </c>
      <c r="O1016" s="32">
        <f t="shared" si="343"/>
        <v>6</v>
      </c>
      <c r="P1016" s="32">
        <f t="shared" si="343"/>
        <v>4</v>
      </c>
      <c r="Q1016" s="32">
        <f t="shared" si="343"/>
        <v>2</v>
      </c>
      <c r="R1016" s="32">
        <f t="shared" si="343"/>
        <v>2</v>
      </c>
      <c r="S1016" s="32">
        <f t="shared" si="343"/>
        <v>2</v>
      </c>
      <c r="T1016" s="32">
        <f t="shared" si="343"/>
        <v>2</v>
      </c>
      <c r="U1016" s="32">
        <f t="shared" si="343"/>
        <v>2</v>
      </c>
      <c r="V1016" s="32">
        <f t="shared" si="343"/>
        <v>4</v>
      </c>
      <c r="W1016" s="32">
        <f t="shared" si="343"/>
        <v>2</v>
      </c>
      <c r="X1016" s="32">
        <f t="shared" si="343"/>
        <v>2</v>
      </c>
      <c r="Y1016" s="32">
        <f t="shared" si="343"/>
        <v>2</v>
      </c>
      <c r="Z1016" s="32">
        <f t="shared" si="343"/>
        <v>2</v>
      </c>
      <c r="AB1016" s="66"/>
      <c r="AC1016" s="51"/>
      <c r="AD1016" s="51"/>
      <c r="AE1016" s="63"/>
      <c r="AF1016" s="64"/>
      <c r="AG1016" s="63"/>
      <c r="AH1016" s="64"/>
      <c r="AI1016" s="63"/>
      <c r="AJ1016" s="64"/>
      <c r="AK1016" s="62"/>
      <c r="AL1016" s="62"/>
      <c r="AM1016" s="51"/>
      <c r="AP1016" s="39" t="str">
        <f t="shared" si="327"/>
        <v/>
      </c>
      <c r="AQ1016" s="49" t="str">
        <f t="shared" si="334"/>
        <v/>
      </c>
      <c r="AR1016" s="41">
        <f t="shared" ca="1" si="342"/>
        <v>256</v>
      </c>
      <c r="AS1016" s="40">
        <f t="shared" ca="1" si="336"/>
        <v>1</v>
      </c>
      <c r="AT1016" s="41">
        <f t="shared" ca="1" si="328"/>
        <v>0</v>
      </c>
      <c r="AU1016" s="41">
        <f t="shared" ca="1" si="329"/>
        <v>0</v>
      </c>
      <c r="AV1016" s="42">
        <f t="shared" ca="1" si="330"/>
        <v>1</v>
      </c>
      <c r="AW1016" s="47" t="str">
        <f t="shared" si="331"/>
        <v/>
      </c>
      <c r="AX1016" s="47" t="e">
        <f t="shared" si="332"/>
        <v>#VALUE!</v>
      </c>
      <c r="AY1016" s="47">
        <f t="shared" si="344"/>
        <v>0</v>
      </c>
      <c r="AZ1016" s="47">
        <f t="shared" si="345"/>
        <v>0</v>
      </c>
      <c r="BA1016" s="47" t="e">
        <f t="shared" si="346"/>
        <v>#VALUE!</v>
      </c>
      <c r="BB1016" s="47" t="e">
        <f t="shared" si="347"/>
        <v>#VALUE!</v>
      </c>
      <c r="BC1016" s="47" t="e">
        <f t="shared" si="348"/>
        <v>#VALUE!</v>
      </c>
      <c r="BD1016" s="47" t="e">
        <f>MATCH($AW1016,NoteCommaRef!$B$4:$B$10,0)</f>
        <v>#N/A</v>
      </c>
      <c r="BE1016" s="47">
        <f>MATCH($BG1016,NoteCommaRef!$H$4:$H$1000,0)</f>
        <v>10</v>
      </c>
      <c r="BF1016" s="47">
        <f>MATCH($BH1016,NoteCommaRef!$H$4:$H$1000,0)</f>
        <v>10</v>
      </c>
      <c r="BG1016" s="47">
        <f t="shared" si="337"/>
        <v>1</v>
      </c>
      <c r="BH1016" s="47">
        <f t="shared" si="338"/>
        <v>1</v>
      </c>
      <c r="BI1016" s="48">
        <f ca="1">IF(ISNA($BD1016),1,OFFSET(NoteCommaRef!$E$3,$BD1016,0))</f>
        <v>1</v>
      </c>
      <c r="BJ1016" s="48">
        <f t="shared" si="339"/>
        <v>1</v>
      </c>
      <c r="BK1016" s="48">
        <f t="shared" si="340"/>
        <v>1</v>
      </c>
      <c r="BL1016" s="48">
        <f t="shared" si="341"/>
        <v>1</v>
      </c>
      <c r="BM1016" s="48">
        <f ca="1">IF(ISNA($BE1016),1,OFFSET(NoteCommaRef!$K$3,$BE1016,0))</f>
        <v>1</v>
      </c>
      <c r="BN1016" s="48">
        <f ca="1">IF(ISNA($BF1016),1,OFFSET(NoteCommaRef!$K$3,$BF1016,0))</f>
        <v>1</v>
      </c>
    </row>
    <row r="1017" spans="3:66" x14ac:dyDescent="0.2">
      <c r="C1017" s="1" t="str">
        <f t="shared" si="324"/>
        <v/>
      </c>
      <c r="D1017" s="1" t="str">
        <f t="shared" si="325"/>
        <v/>
      </c>
      <c r="E1017" s="1" t="str">
        <f t="shared" si="349"/>
        <v/>
      </c>
      <c r="F1017" s="32" t="str">
        <f t="shared" si="350"/>
        <v/>
      </c>
      <c r="G1017" s="1" t="str">
        <f t="shared" si="351"/>
        <v/>
      </c>
      <c r="H1017" s="1" t="str">
        <f t="shared" si="352"/>
        <v/>
      </c>
      <c r="I1017" s="1" t="str">
        <f t="shared" si="353"/>
        <v/>
      </c>
      <c r="J1017" s="1" t="str">
        <f t="shared" si="354"/>
        <v/>
      </c>
      <c r="K1017" s="1" t="str">
        <f t="shared" si="355"/>
        <v/>
      </c>
      <c r="L1017" s="1" t="str">
        <f ca="1">IF(COUNTBLANK($D1017),"",IF(COUNTBLANK($AG1017),OFFSET(ChannelSetup!$E$4,0,$D1017-1),$AG1017))</f>
        <v/>
      </c>
      <c r="M1017" s="1" t="str">
        <f t="shared" si="356"/>
        <v/>
      </c>
      <c r="O1017" s="32">
        <f t="shared" si="343"/>
        <v>6</v>
      </c>
      <c r="P1017" s="32">
        <f t="shared" si="343"/>
        <v>4</v>
      </c>
      <c r="Q1017" s="32">
        <f t="shared" si="343"/>
        <v>2</v>
      </c>
      <c r="R1017" s="32">
        <f t="shared" si="343"/>
        <v>2</v>
      </c>
      <c r="S1017" s="32">
        <f t="shared" si="343"/>
        <v>2</v>
      </c>
      <c r="T1017" s="32">
        <f t="shared" si="343"/>
        <v>2</v>
      </c>
      <c r="U1017" s="32">
        <f t="shared" si="343"/>
        <v>2</v>
      </c>
      <c r="V1017" s="32">
        <f t="shared" si="343"/>
        <v>4</v>
      </c>
      <c r="W1017" s="32">
        <f t="shared" si="343"/>
        <v>2</v>
      </c>
      <c r="X1017" s="32">
        <f t="shared" si="343"/>
        <v>2</v>
      </c>
      <c r="Y1017" s="32">
        <f t="shared" si="343"/>
        <v>2</v>
      </c>
      <c r="Z1017" s="32">
        <f t="shared" si="343"/>
        <v>2</v>
      </c>
      <c r="AB1017" s="66"/>
      <c r="AC1017" s="51"/>
      <c r="AD1017" s="51"/>
      <c r="AE1017" s="63"/>
      <c r="AF1017" s="64"/>
      <c r="AG1017" s="63"/>
      <c r="AH1017" s="64"/>
      <c r="AI1017" s="63"/>
      <c r="AJ1017" s="64"/>
      <c r="AK1017" s="62"/>
      <c r="AL1017" s="62"/>
      <c r="AM1017" s="51"/>
      <c r="AP1017" s="39" t="str">
        <f t="shared" si="327"/>
        <v/>
      </c>
      <c r="AQ1017" s="49" t="str">
        <f t="shared" si="334"/>
        <v/>
      </c>
      <c r="AR1017" s="41">
        <f t="shared" ca="1" si="342"/>
        <v>256</v>
      </c>
      <c r="AS1017" s="40">
        <f t="shared" ca="1" si="336"/>
        <v>1</v>
      </c>
      <c r="AT1017" s="41">
        <f t="shared" ca="1" si="328"/>
        <v>0</v>
      </c>
      <c r="AU1017" s="41">
        <f t="shared" ca="1" si="329"/>
        <v>0</v>
      </c>
      <c r="AV1017" s="42">
        <f t="shared" ca="1" si="330"/>
        <v>1</v>
      </c>
      <c r="AW1017" s="47" t="str">
        <f t="shared" si="331"/>
        <v/>
      </c>
      <c r="AX1017" s="47" t="e">
        <f t="shared" si="332"/>
        <v>#VALUE!</v>
      </c>
      <c r="AY1017" s="47">
        <f t="shared" si="344"/>
        <v>0</v>
      </c>
      <c r="AZ1017" s="47">
        <f t="shared" si="345"/>
        <v>0</v>
      </c>
      <c r="BA1017" s="47" t="e">
        <f t="shared" si="346"/>
        <v>#VALUE!</v>
      </c>
      <c r="BB1017" s="47" t="e">
        <f t="shared" si="347"/>
        <v>#VALUE!</v>
      </c>
      <c r="BC1017" s="47" t="e">
        <f t="shared" si="348"/>
        <v>#VALUE!</v>
      </c>
      <c r="BD1017" s="47" t="e">
        <f>MATCH($AW1017,NoteCommaRef!$B$4:$B$10,0)</f>
        <v>#N/A</v>
      </c>
      <c r="BE1017" s="47">
        <f>MATCH($BG1017,NoteCommaRef!$H$4:$H$1000,0)</f>
        <v>10</v>
      </c>
      <c r="BF1017" s="47">
        <f>MATCH($BH1017,NoteCommaRef!$H$4:$H$1000,0)</f>
        <v>10</v>
      </c>
      <c r="BG1017" s="47">
        <f t="shared" si="337"/>
        <v>1</v>
      </c>
      <c r="BH1017" s="47">
        <f t="shared" si="338"/>
        <v>1</v>
      </c>
      <c r="BI1017" s="48">
        <f ca="1">IF(ISNA($BD1017),1,OFFSET(NoteCommaRef!$E$3,$BD1017,0))</f>
        <v>1</v>
      </c>
      <c r="BJ1017" s="48">
        <f t="shared" si="339"/>
        <v>1</v>
      </c>
      <c r="BK1017" s="48">
        <f t="shared" si="340"/>
        <v>1</v>
      </c>
      <c r="BL1017" s="48">
        <f t="shared" si="341"/>
        <v>1</v>
      </c>
      <c r="BM1017" s="48">
        <f ca="1">IF(ISNA($BE1017),1,OFFSET(NoteCommaRef!$K$3,$BE1017,0))</f>
        <v>1</v>
      </c>
      <c r="BN1017" s="48">
        <f ca="1">IF(ISNA($BF1017),1,OFFSET(NoteCommaRef!$K$3,$BF1017,0))</f>
        <v>1</v>
      </c>
    </row>
    <row r="1018" spans="3:66" x14ac:dyDescent="0.2">
      <c r="C1018" s="1" t="str">
        <f t="shared" si="324"/>
        <v/>
      </c>
      <c r="D1018" s="1" t="str">
        <f t="shared" si="325"/>
        <v/>
      </c>
      <c r="E1018" s="1" t="str">
        <f t="shared" si="349"/>
        <v/>
      </c>
      <c r="F1018" s="32" t="str">
        <f t="shared" si="350"/>
        <v/>
      </c>
      <c r="G1018" s="1" t="str">
        <f t="shared" si="351"/>
        <v/>
      </c>
      <c r="H1018" s="1" t="str">
        <f t="shared" si="352"/>
        <v/>
      </c>
      <c r="I1018" s="1" t="str">
        <f t="shared" si="353"/>
        <v/>
      </c>
      <c r="J1018" s="1" t="str">
        <f t="shared" si="354"/>
        <v/>
      </c>
      <c r="K1018" s="1" t="str">
        <f t="shared" si="355"/>
        <v/>
      </c>
      <c r="L1018" s="1" t="str">
        <f ca="1">IF(COUNTBLANK($D1018),"",IF(COUNTBLANK($AG1018),OFFSET(ChannelSetup!$E$4,0,$D1018-1),$AG1018))</f>
        <v/>
      </c>
      <c r="M1018" s="1" t="str">
        <f t="shared" si="356"/>
        <v/>
      </c>
      <c r="O1018" s="32">
        <f t="shared" si="343"/>
        <v>6</v>
      </c>
      <c r="P1018" s="32">
        <f t="shared" si="343"/>
        <v>4</v>
      </c>
      <c r="Q1018" s="32">
        <f t="shared" si="343"/>
        <v>2</v>
      </c>
      <c r="R1018" s="32">
        <f t="shared" si="343"/>
        <v>2</v>
      </c>
      <c r="S1018" s="32">
        <f t="shared" si="343"/>
        <v>2</v>
      </c>
      <c r="T1018" s="32">
        <f t="shared" si="343"/>
        <v>2</v>
      </c>
      <c r="U1018" s="32">
        <f t="shared" si="343"/>
        <v>2</v>
      </c>
      <c r="V1018" s="32">
        <f t="shared" si="343"/>
        <v>4</v>
      </c>
      <c r="W1018" s="32">
        <f t="shared" si="343"/>
        <v>2</v>
      </c>
      <c r="X1018" s="32">
        <f t="shared" si="343"/>
        <v>2</v>
      </c>
      <c r="Y1018" s="32">
        <f t="shared" si="343"/>
        <v>2</v>
      </c>
      <c r="Z1018" s="32">
        <f t="shared" si="343"/>
        <v>2</v>
      </c>
      <c r="AB1018" s="66"/>
      <c r="AC1018" s="51"/>
      <c r="AD1018" s="51"/>
      <c r="AE1018" s="63"/>
      <c r="AF1018" s="64"/>
      <c r="AG1018" s="63"/>
      <c r="AH1018" s="64"/>
      <c r="AI1018" s="63"/>
      <c r="AJ1018" s="64"/>
      <c r="AK1018" s="62"/>
      <c r="AL1018" s="62"/>
      <c r="AM1018" s="51"/>
      <c r="AP1018" s="39" t="str">
        <f t="shared" si="327"/>
        <v/>
      </c>
      <c r="AQ1018" s="49" t="str">
        <f t="shared" si="334"/>
        <v/>
      </c>
      <c r="AR1018" s="41">
        <f t="shared" ca="1" si="342"/>
        <v>256</v>
      </c>
      <c r="AS1018" s="40">
        <f t="shared" ca="1" si="336"/>
        <v>1</v>
      </c>
      <c r="AT1018" s="41">
        <f t="shared" ca="1" si="328"/>
        <v>0</v>
      </c>
      <c r="AU1018" s="41">
        <f t="shared" ca="1" si="329"/>
        <v>0</v>
      </c>
      <c r="AV1018" s="42">
        <f t="shared" ca="1" si="330"/>
        <v>1</v>
      </c>
      <c r="AW1018" s="47" t="str">
        <f t="shared" si="331"/>
        <v/>
      </c>
      <c r="AX1018" s="47" t="e">
        <f t="shared" si="332"/>
        <v>#VALUE!</v>
      </c>
      <c r="AY1018" s="47">
        <f t="shared" si="344"/>
        <v>0</v>
      </c>
      <c r="AZ1018" s="47">
        <f t="shared" si="345"/>
        <v>0</v>
      </c>
      <c r="BA1018" s="47" t="e">
        <f t="shared" si="346"/>
        <v>#VALUE!</v>
      </c>
      <c r="BB1018" s="47" t="e">
        <f t="shared" si="347"/>
        <v>#VALUE!</v>
      </c>
      <c r="BC1018" s="47" t="e">
        <f t="shared" si="348"/>
        <v>#VALUE!</v>
      </c>
      <c r="BD1018" s="47" t="e">
        <f>MATCH($AW1018,NoteCommaRef!$B$4:$B$10,0)</f>
        <v>#N/A</v>
      </c>
      <c r="BE1018" s="47">
        <f>MATCH($BG1018,NoteCommaRef!$H$4:$H$1000,0)</f>
        <v>10</v>
      </c>
      <c r="BF1018" s="47">
        <f>MATCH($BH1018,NoteCommaRef!$H$4:$H$1000,0)</f>
        <v>10</v>
      </c>
      <c r="BG1018" s="47">
        <f t="shared" si="337"/>
        <v>1</v>
      </c>
      <c r="BH1018" s="47">
        <f t="shared" si="338"/>
        <v>1</v>
      </c>
      <c r="BI1018" s="48">
        <f ca="1">IF(ISNA($BD1018),1,OFFSET(NoteCommaRef!$E$3,$BD1018,0))</f>
        <v>1</v>
      </c>
      <c r="BJ1018" s="48">
        <f t="shared" si="339"/>
        <v>1</v>
      </c>
      <c r="BK1018" s="48">
        <f t="shared" si="340"/>
        <v>1</v>
      </c>
      <c r="BL1018" s="48">
        <f t="shared" si="341"/>
        <v>1</v>
      </c>
      <c r="BM1018" s="48">
        <f ca="1">IF(ISNA($BE1018),1,OFFSET(NoteCommaRef!$K$3,$BE1018,0))</f>
        <v>1</v>
      </c>
      <c r="BN1018" s="48">
        <f ca="1">IF(ISNA($BF1018),1,OFFSET(NoteCommaRef!$K$3,$BF1018,0))</f>
        <v>1</v>
      </c>
    </row>
    <row r="1019" spans="3:66" x14ac:dyDescent="0.2">
      <c r="C1019" s="1" t="str">
        <f t="shared" si="324"/>
        <v/>
      </c>
      <c r="D1019" s="1" t="str">
        <f t="shared" si="325"/>
        <v/>
      </c>
      <c r="E1019" s="1" t="str">
        <f t="shared" si="349"/>
        <v/>
      </c>
      <c r="F1019" s="32" t="str">
        <f t="shared" si="350"/>
        <v/>
      </c>
      <c r="G1019" s="1" t="str">
        <f t="shared" si="351"/>
        <v/>
      </c>
      <c r="H1019" s="1" t="str">
        <f t="shared" si="352"/>
        <v/>
      </c>
      <c r="I1019" s="1" t="str">
        <f t="shared" si="353"/>
        <v/>
      </c>
      <c r="J1019" s="1" t="str">
        <f t="shared" si="354"/>
        <v/>
      </c>
      <c r="K1019" s="1" t="str">
        <f t="shared" si="355"/>
        <v/>
      </c>
      <c r="L1019" s="1" t="str">
        <f ca="1">IF(COUNTBLANK($D1019),"",IF(COUNTBLANK($AG1019),OFFSET(ChannelSetup!$E$4,0,$D1019-1),$AG1019))</f>
        <v/>
      </c>
      <c r="M1019" s="1" t="str">
        <f t="shared" si="356"/>
        <v/>
      </c>
      <c r="O1019" s="32">
        <f t="shared" si="343"/>
        <v>6</v>
      </c>
      <c r="P1019" s="32">
        <f t="shared" si="343"/>
        <v>4</v>
      </c>
      <c r="Q1019" s="32">
        <f t="shared" si="343"/>
        <v>2</v>
      </c>
      <c r="R1019" s="32">
        <f t="shared" si="343"/>
        <v>2</v>
      </c>
      <c r="S1019" s="32">
        <f t="shared" si="343"/>
        <v>2</v>
      </c>
      <c r="T1019" s="32">
        <f t="shared" si="343"/>
        <v>2</v>
      </c>
      <c r="U1019" s="32">
        <f t="shared" si="343"/>
        <v>2</v>
      </c>
      <c r="V1019" s="32">
        <f t="shared" si="343"/>
        <v>4</v>
      </c>
      <c r="W1019" s="32">
        <f t="shared" si="343"/>
        <v>2</v>
      </c>
      <c r="X1019" s="32">
        <f t="shared" si="343"/>
        <v>2</v>
      </c>
      <c r="Y1019" s="32">
        <f t="shared" si="343"/>
        <v>2</v>
      </c>
      <c r="Z1019" s="32">
        <f t="shared" si="343"/>
        <v>2</v>
      </c>
      <c r="AB1019" s="66"/>
      <c r="AC1019" s="51"/>
      <c r="AD1019" s="51"/>
      <c r="AE1019" s="63"/>
      <c r="AF1019" s="64"/>
      <c r="AG1019" s="63"/>
      <c r="AH1019" s="64"/>
      <c r="AI1019" s="63"/>
      <c r="AJ1019" s="64"/>
      <c r="AK1019" s="62"/>
      <c r="AL1019" s="62"/>
      <c r="AM1019" s="51"/>
      <c r="AP1019" s="39" t="str">
        <f t="shared" si="327"/>
        <v/>
      </c>
      <c r="AQ1019" s="49" t="str">
        <f t="shared" si="334"/>
        <v/>
      </c>
      <c r="AR1019" s="41">
        <f t="shared" ca="1" si="342"/>
        <v>256</v>
      </c>
      <c r="AS1019" s="40">
        <f t="shared" ca="1" si="336"/>
        <v>1</v>
      </c>
      <c r="AT1019" s="41">
        <f t="shared" ca="1" si="328"/>
        <v>0</v>
      </c>
      <c r="AU1019" s="41">
        <f t="shared" ca="1" si="329"/>
        <v>0</v>
      </c>
      <c r="AV1019" s="42">
        <f t="shared" ca="1" si="330"/>
        <v>1</v>
      </c>
      <c r="AW1019" s="47" t="str">
        <f t="shared" si="331"/>
        <v/>
      </c>
      <c r="AX1019" s="47" t="e">
        <f t="shared" si="332"/>
        <v>#VALUE!</v>
      </c>
      <c r="AY1019" s="47">
        <f t="shared" si="344"/>
        <v>0</v>
      </c>
      <c r="AZ1019" s="47">
        <f t="shared" si="345"/>
        <v>0</v>
      </c>
      <c r="BA1019" s="47" t="e">
        <f t="shared" si="346"/>
        <v>#VALUE!</v>
      </c>
      <c r="BB1019" s="47" t="e">
        <f t="shared" si="347"/>
        <v>#VALUE!</v>
      </c>
      <c r="BC1019" s="47" t="e">
        <f t="shared" si="348"/>
        <v>#VALUE!</v>
      </c>
      <c r="BD1019" s="47" t="e">
        <f>MATCH($AW1019,NoteCommaRef!$B$4:$B$10,0)</f>
        <v>#N/A</v>
      </c>
      <c r="BE1019" s="47">
        <f>MATCH($BG1019,NoteCommaRef!$H$4:$H$1000,0)</f>
        <v>10</v>
      </c>
      <c r="BF1019" s="47">
        <f>MATCH($BH1019,NoteCommaRef!$H$4:$H$1000,0)</f>
        <v>10</v>
      </c>
      <c r="BG1019" s="47">
        <f t="shared" si="337"/>
        <v>1</v>
      </c>
      <c r="BH1019" s="47">
        <f t="shared" si="338"/>
        <v>1</v>
      </c>
      <c r="BI1019" s="48">
        <f ca="1">IF(ISNA($BD1019),1,OFFSET(NoteCommaRef!$E$3,$BD1019,0))</f>
        <v>1</v>
      </c>
      <c r="BJ1019" s="48">
        <f t="shared" si="339"/>
        <v>1</v>
      </c>
      <c r="BK1019" s="48">
        <f t="shared" si="340"/>
        <v>1</v>
      </c>
      <c r="BL1019" s="48">
        <f t="shared" si="341"/>
        <v>1</v>
      </c>
      <c r="BM1019" s="48">
        <f ca="1">IF(ISNA($BE1019),1,OFFSET(NoteCommaRef!$K$3,$BE1019,0))</f>
        <v>1</v>
      </c>
      <c r="BN1019" s="48">
        <f ca="1">IF(ISNA($BF1019),1,OFFSET(NoteCommaRef!$K$3,$BF1019,0))</f>
        <v>1</v>
      </c>
    </row>
    <row r="1020" spans="3:66" x14ac:dyDescent="0.2">
      <c r="C1020" s="1" t="str">
        <f t="shared" si="324"/>
        <v/>
      </c>
      <c r="D1020" s="1" t="str">
        <f t="shared" si="325"/>
        <v/>
      </c>
      <c r="E1020" s="1" t="str">
        <f t="shared" si="349"/>
        <v/>
      </c>
      <c r="F1020" s="32" t="str">
        <f t="shared" si="350"/>
        <v/>
      </c>
      <c r="G1020" s="1" t="str">
        <f t="shared" si="351"/>
        <v/>
      </c>
      <c r="H1020" s="1" t="str">
        <f t="shared" si="352"/>
        <v/>
      </c>
      <c r="I1020" s="1" t="str">
        <f t="shared" si="353"/>
        <v/>
      </c>
      <c r="J1020" s="1" t="str">
        <f t="shared" si="354"/>
        <v/>
      </c>
      <c r="K1020" s="1" t="str">
        <f t="shared" si="355"/>
        <v/>
      </c>
      <c r="L1020" s="1" t="str">
        <f ca="1">IF(COUNTBLANK($D1020),"",IF(COUNTBLANK($AG1020),OFFSET(ChannelSetup!$E$4,0,$D1020-1),$AG1020))</f>
        <v/>
      </c>
      <c r="M1020" s="1" t="str">
        <f t="shared" si="356"/>
        <v/>
      </c>
      <c r="O1020" s="32">
        <f t="shared" si="343"/>
        <v>6</v>
      </c>
      <c r="P1020" s="32">
        <f t="shared" si="343"/>
        <v>4</v>
      </c>
      <c r="Q1020" s="32">
        <f t="shared" si="343"/>
        <v>2</v>
      </c>
      <c r="R1020" s="32">
        <f t="shared" si="343"/>
        <v>2</v>
      </c>
      <c r="S1020" s="32">
        <f t="shared" si="343"/>
        <v>2</v>
      </c>
      <c r="T1020" s="32">
        <f t="shared" si="343"/>
        <v>2</v>
      </c>
      <c r="U1020" s="32">
        <f t="shared" si="343"/>
        <v>2</v>
      </c>
      <c r="V1020" s="32">
        <f t="shared" si="343"/>
        <v>4</v>
      </c>
      <c r="W1020" s="32">
        <f t="shared" si="343"/>
        <v>2</v>
      </c>
      <c r="X1020" s="32">
        <f t="shared" si="343"/>
        <v>2</v>
      </c>
      <c r="Y1020" s="32">
        <f t="shared" si="343"/>
        <v>2</v>
      </c>
      <c r="Z1020" s="32">
        <f t="shared" si="343"/>
        <v>2</v>
      </c>
      <c r="AB1020" s="66"/>
      <c r="AC1020" s="51"/>
      <c r="AD1020" s="51"/>
      <c r="AE1020" s="63"/>
      <c r="AF1020" s="64"/>
      <c r="AG1020" s="63"/>
      <c r="AH1020" s="64"/>
      <c r="AI1020" s="63"/>
      <c r="AJ1020" s="64"/>
      <c r="AK1020" s="62"/>
      <c r="AL1020" s="62"/>
      <c r="AM1020" s="51"/>
      <c r="AP1020" s="39" t="str">
        <f t="shared" si="327"/>
        <v/>
      </c>
      <c r="AQ1020" s="49" t="str">
        <f t="shared" si="334"/>
        <v/>
      </c>
      <c r="AR1020" s="41">
        <f t="shared" ca="1" si="342"/>
        <v>256</v>
      </c>
      <c r="AS1020" s="40">
        <f t="shared" ca="1" si="336"/>
        <v>1</v>
      </c>
      <c r="AT1020" s="41">
        <f t="shared" ca="1" si="328"/>
        <v>0</v>
      </c>
      <c r="AU1020" s="41">
        <f t="shared" ca="1" si="329"/>
        <v>0</v>
      </c>
      <c r="AV1020" s="42">
        <f t="shared" ca="1" si="330"/>
        <v>1</v>
      </c>
      <c r="AW1020" s="47" t="str">
        <f t="shared" si="331"/>
        <v/>
      </c>
      <c r="AX1020" s="47" t="e">
        <f t="shared" si="332"/>
        <v>#VALUE!</v>
      </c>
      <c r="AY1020" s="47">
        <f t="shared" si="344"/>
        <v>0</v>
      </c>
      <c r="AZ1020" s="47">
        <f t="shared" si="345"/>
        <v>0</v>
      </c>
      <c r="BA1020" s="47" t="e">
        <f t="shared" si="346"/>
        <v>#VALUE!</v>
      </c>
      <c r="BB1020" s="47" t="e">
        <f t="shared" si="347"/>
        <v>#VALUE!</v>
      </c>
      <c r="BC1020" s="47" t="e">
        <f t="shared" si="348"/>
        <v>#VALUE!</v>
      </c>
      <c r="BD1020" s="47" t="e">
        <f>MATCH($AW1020,NoteCommaRef!$B$4:$B$10,0)</f>
        <v>#N/A</v>
      </c>
      <c r="BE1020" s="47">
        <f>MATCH($BG1020,NoteCommaRef!$H$4:$H$1000,0)</f>
        <v>10</v>
      </c>
      <c r="BF1020" s="47">
        <f>MATCH($BH1020,NoteCommaRef!$H$4:$H$1000,0)</f>
        <v>10</v>
      </c>
      <c r="BG1020" s="47">
        <f t="shared" si="337"/>
        <v>1</v>
      </c>
      <c r="BH1020" s="47">
        <f t="shared" si="338"/>
        <v>1</v>
      </c>
      <c r="BI1020" s="48">
        <f ca="1">IF(ISNA($BD1020),1,OFFSET(NoteCommaRef!$E$3,$BD1020,0))</f>
        <v>1</v>
      </c>
      <c r="BJ1020" s="48">
        <f t="shared" si="339"/>
        <v>1</v>
      </c>
      <c r="BK1020" s="48">
        <f t="shared" si="340"/>
        <v>1</v>
      </c>
      <c r="BL1020" s="48">
        <f t="shared" si="341"/>
        <v>1</v>
      </c>
      <c r="BM1020" s="48">
        <f ca="1">IF(ISNA($BE1020),1,OFFSET(NoteCommaRef!$K$3,$BE1020,0))</f>
        <v>1</v>
      </c>
      <c r="BN1020" s="48">
        <f ca="1">IF(ISNA($BF1020),1,OFFSET(NoteCommaRef!$K$3,$BF1020,0))</f>
        <v>1</v>
      </c>
    </row>
    <row r="1021" spans="3:66" x14ac:dyDescent="0.2">
      <c r="C1021" s="1" t="str">
        <f t="shared" si="324"/>
        <v/>
      </c>
      <c r="D1021" s="1" t="str">
        <f t="shared" si="325"/>
        <v/>
      </c>
      <c r="E1021" s="1" t="str">
        <f t="shared" si="349"/>
        <v/>
      </c>
      <c r="F1021" s="32" t="str">
        <f t="shared" si="350"/>
        <v/>
      </c>
      <c r="G1021" s="1" t="str">
        <f t="shared" si="351"/>
        <v/>
      </c>
      <c r="H1021" s="1" t="str">
        <f t="shared" si="352"/>
        <v/>
      </c>
      <c r="I1021" s="1" t="str">
        <f t="shared" si="353"/>
        <v/>
      </c>
      <c r="J1021" s="1" t="str">
        <f t="shared" si="354"/>
        <v/>
      </c>
      <c r="K1021" s="1" t="str">
        <f t="shared" si="355"/>
        <v/>
      </c>
      <c r="L1021" s="1" t="str">
        <f ca="1">IF(COUNTBLANK($D1021),"",IF(COUNTBLANK($AG1021),OFFSET(ChannelSetup!$E$4,0,$D1021-1),$AG1021))</f>
        <v/>
      </c>
      <c r="M1021" s="1" t="str">
        <f t="shared" si="356"/>
        <v/>
      </c>
      <c r="O1021" s="32">
        <f t="shared" si="343"/>
        <v>6</v>
      </c>
      <c r="P1021" s="32">
        <f t="shared" si="343"/>
        <v>4</v>
      </c>
      <c r="Q1021" s="32">
        <f t="shared" si="343"/>
        <v>2</v>
      </c>
      <c r="R1021" s="32">
        <f t="shared" si="343"/>
        <v>2</v>
      </c>
      <c r="S1021" s="32">
        <f t="shared" si="343"/>
        <v>2</v>
      </c>
      <c r="T1021" s="32">
        <f t="shared" si="343"/>
        <v>2</v>
      </c>
      <c r="U1021" s="32">
        <f t="shared" si="343"/>
        <v>2</v>
      </c>
      <c r="V1021" s="32">
        <f t="shared" si="343"/>
        <v>4</v>
      </c>
      <c r="W1021" s="32">
        <f t="shared" si="343"/>
        <v>2</v>
      </c>
      <c r="X1021" s="32">
        <f t="shared" si="343"/>
        <v>2</v>
      </c>
      <c r="Y1021" s="32">
        <f t="shared" si="343"/>
        <v>2</v>
      </c>
      <c r="Z1021" s="32">
        <f t="shared" si="343"/>
        <v>2</v>
      </c>
      <c r="AB1021" s="66"/>
      <c r="AC1021" s="51"/>
      <c r="AD1021" s="51"/>
      <c r="AE1021" s="63"/>
      <c r="AF1021" s="64"/>
      <c r="AG1021" s="63"/>
      <c r="AH1021" s="64"/>
      <c r="AI1021" s="63"/>
      <c r="AJ1021" s="64"/>
      <c r="AK1021" s="62"/>
      <c r="AL1021" s="62"/>
      <c r="AM1021" s="51"/>
      <c r="AP1021" s="39" t="str">
        <f t="shared" si="327"/>
        <v/>
      </c>
      <c r="AQ1021" s="49" t="str">
        <f t="shared" si="334"/>
        <v/>
      </c>
      <c r="AR1021" s="41">
        <f t="shared" ca="1" si="342"/>
        <v>256</v>
      </c>
      <c r="AS1021" s="40">
        <f t="shared" ca="1" si="336"/>
        <v>1</v>
      </c>
      <c r="AT1021" s="41">
        <f t="shared" ca="1" si="328"/>
        <v>0</v>
      </c>
      <c r="AU1021" s="41">
        <f t="shared" ca="1" si="329"/>
        <v>0</v>
      </c>
      <c r="AV1021" s="42">
        <f t="shared" ca="1" si="330"/>
        <v>1</v>
      </c>
      <c r="AW1021" s="47" t="str">
        <f t="shared" si="331"/>
        <v/>
      </c>
      <c r="AX1021" s="47" t="e">
        <f t="shared" si="332"/>
        <v>#VALUE!</v>
      </c>
      <c r="AY1021" s="47">
        <f t="shared" si="344"/>
        <v>0</v>
      </c>
      <c r="AZ1021" s="47">
        <f t="shared" si="345"/>
        <v>0</v>
      </c>
      <c r="BA1021" s="47" t="e">
        <f t="shared" si="346"/>
        <v>#VALUE!</v>
      </c>
      <c r="BB1021" s="47" t="e">
        <f t="shared" si="347"/>
        <v>#VALUE!</v>
      </c>
      <c r="BC1021" s="47" t="e">
        <f t="shared" si="348"/>
        <v>#VALUE!</v>
      </c>
      <c r="BD1021" s="47" t="e">
        <f>MATCH($AW1021,NoteCommaRef!$B$4:$B$10,0)</f>
        <v>#N/A</v>
      </c>
      <c r="BE1021" s="47">
        <f>MATCH($BG1021,NoteCommaRef!$H$4:$H$1000,0)</f>
        <v>10</v>
      </c>
      <c r="BF1021" s="47">
        <f>MATCH($BH1021,NoteCommaRef!$H$4:$H$1000,0)</f>
        <v>10</v>
      </c>
      <c r="BG1021" s="47">
        <f t="shared" si="337"/>
        <v>1</v>
      </c>
      <c r="BH1021" s="47">
        <f t="shared" si="338"/>
        <v>1</v>
      </c>
      <c r="BI1021" s="48">
        <f ca="1">IF(ISNA($BD1021),1,OFFSET(NoteCommaRef!$E$3,$BD1021,0))</f>
        <v>1</v>
      </c>
      <c r="BJ1021" s="48">
        <f t="shared" si="339"/>
        <v>1</v>
      </c>
      <c r="BK1021" s="48">
        <f t="shared" si="340"/>
        <v>1</v>
      </c>
      <c r="BL1021" s="48">
        <f t="shared" si="341"/>
        <v>1</v>
      </c>
      <c r="BM1021" s="48">
        <f ca="1">IF(ISNA($BE1021),1,OFFSET(NoteCommaRef!$K$3,$BE1021,0))</f>
        <v>1</v>
      </c>
      <c r="BN1021" s="48">
        <f ca="1">IF(ISNA($BF1021),1,OFFSET(NoteCommaRef!$K$3,$BF1021,0))</f>
        <v>1</v>
      </c>
    </row>
    <row r="1022" spans="3:66" x14ac:dyDescent="0.2">
      <c r="C1022" s="1" t="str">
        <f t="shared" si="324"/>
        <v/>
      </c>
      <c r="D1022" s="1" t="str">
        <f t="shared" si="325"/>
        <v/>
      </c>
      <c r="E1022" s="1" t="str">
        <f t="shared" si="349"/>
        <v/>
      </c>
      <c r="F1022" s="32" t="str">
        <f t="shared" si="350"/>
        <v/>
      </c>
      <c r="G1022" s="1" t="str">
        <f t="shared" si="351"/>
        <v/>
      </c>
      <c r="H1022" s="1" t="str">
        <f t="shared" si="352"/>
        <v/>
      </c>
      <c r="I1022" s="1" t="str">
        <f t="shared" si="353"/>
        <v/>
      </c>
      <c r="J1022" s="1" t="str">
        <f t="shared" si="354"/>
        <v/>
      </c>
      <c r="K1022" s="1" t="str">
        <f t="shared" si="355"/>
        <v/>
      </c>
      <c r="L1022" s="1" t="str">
        <f ca="1">IF(COUNTBLANK($D1022),"",IF(COUNTBLANK($AG1022),OFFSET(ChannelSetup!$E$4,0,$D1022-1),$AG1022))</f>
        <v/>
      </c>
      <c r="M1022" s="1" t="str">
        <f t="shared" si="356"/>
        <v/>
      </c>
      <c r="O1022" s="32">
        <f t="shared" si="343"/>
        <v>6</v>
      </c>
      <c r="P1022" s="32">
        <f t="shared" si="343"/>
        <v>4</v>
      </c>
      <c r="Q1022" s="32">
        <f t="shared" si="343"/>
        <v>2</v>
      </c>
      <c r="R1022" s="32">
        <f t="shared" si="343"/>
        <v>2</v>
      </c>
      <c r="S1022" s="32">
        <f t="shared" si="343"/>
        <v>2</v>
      </c>
      <c r="T1022" s="32">
        <f t="shared" si="343"/>
        <v>2</v>
      </c>
      <c r="U1022" s="32">
        <f t="shared" si="343"/>
        <v>2</v>
      </c>
      <c r="V1022" s="32">
        <f t="shared" si="343"/>
        <v>4</v>
      </c>
      <c r="W1022" s="32">
        <f t="shared" si="343"/>
        <v>2</v>
      </c>
      <c r="X1022" s="32">
        <f t="shared" si="343"/>
        <v>2</v>
      </c>
      <c r="Y1022" s="32">
        <f t="shared" si="343"/>
        <v>2</v>
      </c>
      <c r="Z1022" s="32">
        <f t="shared" si="343"/>
        <v>2</v>
      </c>
      <c r="AB1022" s="66"/>
      <c r="AC1022" s="51"/>
      <c r="AD1022" s="51"/>
      <c r="AE1022" s="63"/>
      <c r="AF1022" s="64"/>
      <c r="AG1022" s="63"/>
      <c r="AH1022" s="64"/>
      <c r="AI1022" s="63"/>
      <c r="AJ1022" s="64"/>
      <c r="AK1022" s="62"/>
      <c r="AL1022" s="62"/>
      <c r="AM1022" s="51"/>
      <c r="AP1022" s="39" t="str">
        <f t="shared" si="327"/>
        <v/>
      </c>
      <c r="AQ1022" s="49" t="str">
        <f t="shared" si="334"/>
        <v/>
      </c>
      <c r="AR1022" s="41">
        <f t="shared" ca="1" si="342"/>
        <v>256</v>
      </c>
      <c r="AS1022" s="40">
        <f t="shared" ca="1" si="336"/>
        <v>1</v>
      </c>
      <c r="AT1022" s="41">
        <f t="shared" ca="1" si="328"/>
        <v>0</v>
      </c>
      <c r="AU1022" s="41">
        <f t="shared" ca="1" si="329"/>
        <v>0</v>
      </c>
      <c r="AV1022" s="42">
        <f t="shared" ca="1" si="330"/>
        <v>1</v>
      </c>
      <c r="AW1022" s="47" t="str">
        <f t="shared" si="331"/>
        <v/>
      </c>
      <c r="AX1022" s="47" t="e">
        <f t="shared" si="332"/>
        <v>#VALUE!</v>
      </c>
      <c r="AY1022" s="47">
        <f t="shared" si="344"/>
        <v>0</v>
      </c>
      <c r="AZ1022" s="47">
        <f t="shared" si="345"/>
        <v>0</v>
      </c>
      <c r="BA1022" s="47" t="e">
        <f t="shared" si="346"/>
        <v>#VALUE!</v>
      </c>
      <c r="BB1022" s="47" t="e">
        <f t="shared" si="347"/>
        <v>#VALUE!</v>
      </c>
      <c r="BC1022" s="47" t="e">
        <f t="shared" si="348"/>
        <v>#VALUE!</v>
      </c>
      <c r="BD1022" s="47" t="e">
        <f>MATCH($AW1022,NoteCommaRef!$B$4:$B$10,0)</f>
        <v>#N/A</v>
      </c>
      <c r="BE1022" s="47">
        <f>MATCH($BG1022,NoteCommaRef!$H$4:$H$1000,0)</f>
        <v>10</v>
      </c>
      <c r="BF1022" s="47">
        <f>MATCH($BH1022,NoteCommaRef!$H$4:$H$1000,0)</f>
        <v>10</v>
      </c>
      <c r="BG1022" s="47">
        <f t="shared" si="337"/>
        <v>1</v>
      </c>
      <c r="BH1022" s="47">
        <f t="shared" si="338"/>
        <v>1</v>
      </c>
      <c r="BI1022" s="48">
        <f ca="1">IF(ISNA($BD1022),1,OFFSET(NoteCommaRef!$E$3,$BD1022,0))</f>
        <v>1</v>
      </c>
      <c r="BJ1022" s="48">
        <f t="shared" si="339"/>
        <v>1</v>
      </c>
      <c r="BK1022" s="48">
        <f t="shared" si="340"/>
        <v>1</v>
      </c>
      <c r="BL1022" s="48">
        <f t="shared" si="341"/>
        <v>1</v>
      </c>
      <c r="BM1022" s="48">
        <f ca="1">IF(ISNA($BE1022),1,OFFSET(NoteCommaRef!$K$3,$BE1022,0))</f>
        <v>1</v>
      </c>
      <c r="BN1022" s="48">
        <f ca="1">IF(ISNA($BF1022),1,OFFSET(NoteCommaRef!$K$3,$BF1022,0))</f>
        <v>1</v>
      </c>
    </row>
    <row r="1023" spans="3:66" x14ac:dyDescent="0.2">
      <c r="C1023" s="1" t="str">
        <f t="shared" ref="C1023:C1086" si="357">IF(COUNTBLANK($AM1023),"",$AM1023)</f>
        <v/>
      </c>
      <c r="D1023" s="1" t="str">
        <f t="shared" ref="D1023:D1086" si="358">IF(COUNTBLANK($AC1023),"",$AC1023)</f>
        <v/>
      </c>
      <c r="E1023" s="1" t="str">
        <f t="shared" si="349"/>
        <v/>
      </c>
      <c r="F1023" s="32" t="str">
        <f t="shared" si="350"/>
        <v/>
      </c>
      <c r="G1023" s="1" t="str">
        <f t="shared" si="351"/>
        <v/>
      </c>
      <c r="H1023" s="1" t="str">
        <f t="shared" si="352"/>
        <v/>
      </c>
      <c r="I1023" s="1" t="str">
        <f t="shared" si="353"/>
        <v/>
      </c>
      <c r="J1023" s="1" t="str">
        <f t="shared" si="354"/>
        <v/>
      </c>
      <c r="K1023" s="1" t="str">
        <f t="shared" si="355"/>
        <v/>
      </c>
      <c r="L1023" s="1" t="str">
        <f ca="1">IF(COUNTBLANK($D1023),"",IF(COUNTBLANK($AG1023),OFFSET(ChannelSetup!$E$4,0,$D1023-1),$AG1023))</f>
        <v/>
      </c>
      <c r="M1023" s="1" t="str">
        <f t="shared" si="356"/>
        <v/>
      </c>
      <c r="O1023" s="32">
        <f t="shared" si="343"/>
        <v>6</v>
      </c>
      <c r="P1023" s="32">
        <f t="shared" si="343"/>
        <v>4</v>
      </c>
      <c r="Q1023" s="32">
        <f t="shared" si="343"/>
        <v>2</v>
      </c>
      <c r="R1023" s="32">
        <f t="shared" si="343"/>
        <v>2</v>
      </c>
      <c r="S1023" s="32">
        <f t="shared" si="343"/>
        <v>2</v>
      </c>
      <c r="T1023" s="32">
        <f t="shared" si="343"/>
        <v>2</v>
      </c>
      <c r="U1023" s="32">
        <f t="shared" si="343"/>
        <v>2</v>
      </c>
      <c r="V1023" s="32">
        <f t="shared" si="343"/>
        <v>4</v>
      </c>
      <c r="W1023" s="32">
        <f t="shared" si="343"/>
        <v>2</v>
      </c>
      <c r="X1023" s="32">
        <f t="shared" si="343"/>
        <v>2</v>
      </c>
      <c r="Y1023" s="32">
        <f t="shared" si="343"/>
        <v>2</v>
      </c>
      <c r="Z1023" s="32">
        <f t="shared" si="343"/>
        <v>2</v>
      </c>
      <c r="AB1023" s="66"/>
      <c r="AC1023" s="51"/>
      <c r="AD1023" s="51"/>
      <c r="AE1023" s="63"/>
      <c r="AF1023" s="64"/>
      <c r="AG1023" s="63"/>
      <c r="AH1023" s="64"/>
      <c r="AI1023" s="63"/>
      <c r="AJ1023" s="64"/>
      <c r="AK1023" s="62"/>
      <c r="AL1023" s="62"/>
      <c r="AM1023" s="51"/>
      <c r="AP1023" s="39" t="str">
        <f t="shared" si="327"/>
        <v/>
      </c>
      <c r="AQ1023" s="49" t="str">
        <f t="shared" si="334"/>
        <v/>
      </c>
      <c r="AR1023" s="41">
        <f t="shared" ca="1" si="342"/>
        <v>256</v>
      </c>
      <c r="AS1023" s="40">
        <f t="shared" ca="1" si="336"/>
        <v>1</v>
      </c>
      <c r="AT1023" s="41">
        <f t="shared" ca="1" si="328"/>
        <v>0</v>
      </c>
      <c r="AU1023" s="41">
        <f t="shared" ca="1" si="329"/>
        <v>0</v>
      </c>
      <c r="AV1023" s="42">
        <f t="shared" ca="1" si="330"/>
        <v>1</v>
      </c>
      <c r="AW1023" s="47" t="str">
        <f t="shared" si="331"/>
        <v/>
      </c>
      <c r="AX1023" s="47" t="e">
        <f t="shared" si="332"/>
        <v>#VALUE!</v>
      </c>
      <c r="AY1023" s="47">
        <f t="shared" si="344"/>
        <v>0</v>
      </c>
      <c r="AZ1023" s="47">
        <f t="shared" si="345"/>
        <v>0</v>
      </c>
      <c r="BA1023" s="47" t="e">
        <f t="shared" si="346"/>
        <v>#VALUE!</v>
      </c>
      <c r="BB1023" s="47" t="e">
        <f t="shared" si="347"/>
        <v>#VALUE!</v>
      </c>
      <c r="BC1023" s="47" t="e">
        <f t="shared" si="348"/>
        <v>#VALUE!</v>
      </c>
      <c r="BD1023" s="47" t="e">
        <f>MATCH($AW1023,NoteCommaRef!$B$4:$B$10,0)</f>
        <v>#N/A</v>
      </c>
      <c r="BE1023" s="47">
        <f>MATCH($BG1023,NoteCommaRef!$H$4:$H$1000,0)</f>
        <v>10</v>
      </c>
      <c r="BF1023" s="47">
        <f>MATCH($BH1023,NoteCommaRef!$H$4:$H$1000,0)</f>
        <v>10</v>
      </c>
      <c r="BG1023" s="47">
        <f t="shared" si="337"/>
        <v>1</v>
      </c>
      <c r="BH1023" s="47">
        <f t="shared" si="338"/>
        <v>1</v>
      </c>
      <c r="BI1023" s="48">
        <f ca="1">IF(ISNA($BD1023),1,OFFSET(NoteCommaRef!$E$3,$BD1023,0))</f>
        <v>1</v>
      </c>
      <c r="BJ1023" s="48">
        <f t="shared" si="339"/>
        <v>1</v>
      </c>
      <c r="BK1023" s="48">
        <f t="shared" si="340"/>
        <v>1</v>
      </c>
      <c r="BL1023" s="48">
        <f t="shared" si="341"/>
        <v>1</v>
      </c>
      <c r="BM1023" s="48">
        <f ca="1">IF(ISNA($BE1023),1,OFFSET(NoteCommaRef!$K$3,$BE1023,0))</f>
        <v>1</v>
      </c>
      <c r="BN1023" s="48">
        <f ca="1">IF(ISNA($BF1023),1,OFFSET(NoteCommaRef!$K$3,$BF1023,0))</f>
        <v>1</v>
      </c>
    </row>
    <row r="1024" spans="3:66" x14ac:dyDescent="0.2">
      <c r="C1024" s="1" t="str">
        <f t="shared" si="357"/>
        <v/>
      </c>
      <c r="D1024" s="1" t="str">
        <f t="shared" si="358"/>
        <v/>
      </c>
      <c r="E1024" s="1" t="str">
        <f t="shared" si="349"/>
        <v/>
      </c>
      <c r="F1024" s="32" t="str">
        <f t="shared" si="350"/>
        <v/>
      </c>
      <c r="G1024" s="1" t="str">
        <f t="shared" si="351"/>
        <v/>
      </c>
      <c r="H1024" s="1" t="str">
        <f t="shared" si="352"/>
        <v/>
      </c>
      <c r="I1024" s="1" t="str">
        <f t="shared" si="353"/>
        <v/>
      </c>
      <c r="J1024" s="1" t="str">
        <f t="shared" si="354"/>
        <v/>
      </c>
      <c r="K1024" s="1" t="str">
        <f t="shared" si="355"/>
        <v/>
      </c>
      <c r="L1024" s="1" t="str">
        <f ca="1">IF(COUNTBLANK($D1024),"",IF(COUNTBLANK($AG1024),OFFSET(ChannelSetup!$E$4,0,$D1024-1),$AG1024))</f>
        <v/>
      </c>
      <c r="M1024" s="1" t="str">
        <f t="shared" si="356"/>
        <v/>
      </c>
      <c r="O1024" s="32">
        <f t="shared" si="343"/>
        <v>6</v>
      </c>
      <c r="P1024" s="32">
        <f t="shared" si="343"/>
        <v>4</v>
      </c>
      <c r="Q1024" s="32">
        <f t="shared" si="343"/>
        <v>2</v>
      </c>
      <c r="R1024" s="32">
        <f t="shared" si="343"/>
        <v>2</v>
      </c>
      <c r="S1024" s="32">
        <f t="shared" si="343"/>
        <v>2</v>
      </c>
      <c r="T1024" s="32">
        <f t="shared" si="343"/>
        <v>2</v>
      </c>
      <c r="U1024" s="32">
        <f t="shared" si="343"/>
        <v>2</v>
      </c>
      <c r="V1024" s="32">
        <f t="shared" si="343"/>
        <v>4</v>
      </c>
      <c r="W1024" s="32">
        <f t="shared" si="343"/>
        <v>2</v>
      </c>
      <c r="X1024" s="32">
        <f t="shared" si="343"/>
        <v>2</v>
      </c>
      <c r="Y1024" s="32">
        <f t="shared" si="343"/>
        <v>2</v>
      </c>
      <c r="Z1024" s="32">
        <f t="shared" si="343"/>
        <v>2</v>
      </c>
      <c r="AB1024" s="66"/>
      <c r="AC1024" s="51"/>
      <c r="AD1024" s="51"/>
      <c r="AE1024" s="63"/>
      <c r="AF1024" s="64"/>
      <c r="AG1024" s="63"/>
      <c r="AH1024" s="64"/>
      <c r="AI1024" s="63"/>
      <c r="AJ1024" s="64"/>
      <c r="AK1024" s="62"/>
      <c r="AL1024" s="62"/>
      <c r="AM1024" s="51"/>
      <c r="AP1024" s="39" t="str">
        <f t="shared" si="327"/>
        <v/>
      </c>
      <c r="AQ1024" s="49" t="str">
        <f t="shared" si="334"/>
        <v/>
      </c>
      <c r="AR1024" s="41">
        <f t="shared" ca="1" si="342"/>
        <v>256</v>
      </c>
      <c r="AS1024" s="40">
        <f t="shared" ca="1" si="336"/>
        <v>1</v>
      </c>
      <c r="AT1024" s="41">
        <f t="shared" ca="1" si="328"/>
        <v>0</v>
      </c>
      <c r="AU1024" s="41">
        <f t="shared" ca="1" si="329"/>
        <v>0</v>
      </c>
      <c r="AV1024" s="42">
        <f t="shared" ca="1" si="330"/>
        <v>1</v>
      </c>
      <c r="AW1024" s="47" t="str">
        <f t="shared" si="331"/>
        <v/>
      </c>
      <c r="AX1024" s="47" t="e">
        <f t="shared" si="332"/>
        <v>#VALUE!</v>
      </c>
      <c r="AY1024" s="47">
        <f t="shared" si="344"/>
        <v>0</v>
      </c>
      <c r="AZ1024" s="47">
        <f t="shared" si="345"/>
        <v>0</v>
      </c>
      <c r="BA1024" s="47" t="e">
        <f t="shared" si="346"/>
        <v>#VALUE!</v>
      </c>
      <c r="BB1024" s="47" t="e">
        <f t="shared" si="347"/>
        <v>#VALUE!</v>
      </c>
      <c r="BC1024" s="47" t="e">
        <f t="shared" si="348"/>
        <v>#VALUE!</v>
      </c>
      <c r="BD1024" s="47" t="e">
        <f>MATCH($AW1024,NoteCommaRef!$B$4:$B$10,0)</f>
        <v>#N/A</v>
      </c>
      <c r="BE1024" s="47">
        <f>MATCH($BG1024,NoteCommaRef!$H$4:$H$1000,0)</f>
        <v>10</v>
      </c>
      <c r="BF1024" s="47">
        <f>MATCH($BH1024,NoteCommaRef!$H$4:$H$1000,0)</f>
        <v>10</v>
      </c>
      <c r="BG1024" s="47">
        <f t="shared" si="337"/>
        <v>1</v>
      </c>
      <c r="BH1024" s="47">
        <f t="shared" si="338"/>
        <v>1</v>
      </c>
      <c r="BI1024" s="48">
        <f ca="1">IF(ISNA($BD1024),1,OFFSET(NoteCommaRef!$E$3,$BD1024,0))</f>
        <v>1</v>
      </c>
      <c r="BJ1024" s="48">
        <f t="shared" si="339"/>
        <v>1</v>
      </c>
      <c r="BK1024" s="48">
        <f t="shared" si="340"/>
        <v>1</v>
      </c>
      <c r="BL1024" s="48">
        <f t="shared" si="341"/>
        <v>1</v>
      </c>
      <c r="BM1024" s="48">
        <f ca="1">IF(ISNA($BE1024),1,OFFSET(NoteCommaRef!$K$3,$BE1024,0))</f>
        <v>1</v>
      </c>
      <c r="BN1024" s="48">
        <f ca="1">IF(ISNA($BF1024),1,OFFSET(NoteCommaRef!$K$3,$BF1024,0))</f>
        <v>1</v>
      </c>
    </row>
    <row r="1025" spans="3:66" x14ac:dyDescent="0.2">
      <c r="C1025" s="1" t="str">
        <f t="shared" si="357"/>
        <v/>
      </c>
      <c r="D1025" s="1" t="str">
        <f t="shared" si="358"/>
        <v/>
      </c>
      <c r="E1025" s="1" t="str">
        <f t="shared" si="349"/>
        <v/>
      </c>
      <c r="F1025" s="32" t="str">
        <f t="shared" si="350"/>
        <v/>
      </c>
      <c r="G1025" s="1" t="str">
        <f t="shared" si="351"/>
        <v/>
      </c>
      <c r="H1025" s="1" t="str">
        <f t="shared" si="352"/>
        <v/>
      </c>
      <c r="I1025" s="1" t="str">
        <f t="shared" si="353"/>
        <v/>
      </c>
      <c r="J1025" s="1" t="str">
        <f t="shared" si="354"/>
        <v/>
      </c>
      <c r="K1025" s="1" t="str">
        <f t="shared" si="355"/>
        <v/>
      </c>
      <c r="L1025" s="1" t="str">
        <f ca="1">IF(COUNTBLANK($D1025),"",IF(COUNTBLANK($AG1025),OFFSET(ChannelSetup!$E$4,0,$D1025-1),$AG1025))</f>
        <v/>
      </c>
      <c r="M1025" s="1" t="str">
        <f t="shared" si="356"/>
        <v/>
      </c>
      <c r="O1025" s="32">
        <f t="shared" si="343"/>
        <v>6</v>
      </c>
      <c r="P1025" s="32">
        <f t="shared" si="343"/>
        <v>4</v>
      </c>
      <c r="Q1025" s="32">
        <f t="shared" si="343"/>
        <v>2</v>
      </c>
      <c r="R1025" s="32">
        <f t="shared" si="343"/>
        <v>2</v>
      </c>
      <c r="S1025" s="32">
        <f t="shared" si="343"/>
        <v>2</v>
      </c>
      <c r="T1025" s="32">
        <f t="shared" si="343"/>
        <v>2</v>
      </c>
      <c r="U1025" s="32">
        <f t="shared" si="343"/>
        <v>2</v>
      </c>
      <c r="V1025" s="32">
        <f t="shared" si="343"/>
        <v>4</v>
      </c>
      <c r="W1025" s="32">
        <f t="shared" si="343"/>
        <v>2</v>
      </c>
      <c r="X1025" s="32">
        <f t="shared" si="343"/>
        <v>2</v>
      </c>
      <c r="Y1025" s="32">
        <f t="shared" si="343"/>
        <v>2</v>
      </c>
      <c r="Z1025" s="32">
        <f t="shared" si="343"/>
        <v>2</v>
      </c>
      <c r="AB1025" s="66"/>
      <c r="AC1025" s="51"/>
      <c r="AD1025" s="51"/>
      <c r="AE1025" s="63"/>
      <c r="AF1025" s="64"/>
      <c r="AG1025" s="63"/>
      <c r="AH1025" s="64"/>
      <c r="AI1025" s="63"/>
      <c r="AJ1025" s="64"/>
      <c r="AK1025" s="62"/>
      <c r="AL1025" s="62"/>
      <c r="AM1025" s="51"/>
      <c r="AP1025" s="39" t="str">
        <f t="shared" si="327"/>
        <v/>
      </c>
      <c r="AQ1025" s="49" t="str">
        <f t="shared" si="334"/>
        <v/>
      </c>
      <c r="AR1025" s="41">
        <f t="shared" ca="1" si="342"/>
        <v>256</v>
      </c>
      <c r="AS1025" s="40">
        <f t="shared" ca="1" si="336"/>
        <v>1</v>
      </c>
      <c r="AT1025" s="41">
        <f t="shared" ca="1" si="328"/>
        <v>0</v>
      </c>
      <c r="AU1025" s="41">
        <f t="shared" ca="1" si="329"/>
        <v>0</v>
      </c>
      <c r="AV1025" s="42">
        <f t="shared" ca="1" si="330"/>
        <v>1</v>
      </c>
      <c r="AW1025" s="47" t="str">
        <f t="shared" si="331"/>
        <v/>
      </c>
      <c r="AX1025" s="47" t="e">
        <f t="shared" si="332"/>
        <v>#VALUE!</v>
      </c>
      <c r="AY1025" s="47">
        <f t="shared" si="344"/>
        <v>0</v>
      </c>
      <c r="AZ1025" s="47">
        <f t="shared" si="345"/>
        <v>0</v>
      </c>
      <c r="BA1025" s="47" t="e">
        <f t="shared" si="346"/>
        <v>#VALUE!</v>
      </c>
      <c r="BB1025" s="47" t="e">
        <f t="shared" si="347"/>
        <v>#VALUE!</v>
      </c>
      <c r="BC1025" s="47" t="e">
        <f t="shared" si="348"/>
        <v>#VALUE!</v>
      </c>
      <c r="BD1025" s="47" t="e">
        <f>MATCH($AW1025,NoteCommaRef!$B$4:$B$10,0)</f>
        <v>#N/A</v>
      </c>
      <c r="BE1025" s="47">
        <f>MATCH($BG1025,NoteCommaRef!$H$4:$H$1000,0)</f>
        <v>10</v>
      </c>
      <c r="BF1025" s="47">
        <f>MATCH($BH1025,NoteCommaRef!$H$4:$H$1000,0)</f>
        <v>10</v>
      </c>
      <c r="BG1025" s="47">
        <f t="shared" si="337"/>
        <v>1</v>
      </c>
      <c r="BH1025" s="47">
        <f t="shared" si="338"/>
        <v>1</v>
      </c>
      <c r="BI1025" s="48">
        <f ca="1">IF(ISNA($BD1025),1,OFFSET(NoteCommaRef!$E$3,$BD1025,0))</f>
        <v>1</v>
      </c>
      <c r="BJ1025" s="48">
        <f t="shared" si="339"/>
        <v>1</v>
      </c>
      <c r="BK1025" s="48">
        <f t="shared" si="340"/>
        <v>1</v>
      </c>
      <c r="BL1025" s="48">
        <f t="shared" si="341"/>
        <v>1</v>
      </c>
      <c r="BM1025" s="48">
        <f ca="1">IF(ISNA($BE1025),1,OFFSET(NoteCommaRef!$K$3,$BE1025,0))</f>
        <v>1</v>
      </c>
      <c r="BN1025" s="48">
        <f ca="1">IF(ISNA($BF1025),1,OFFSET(NoteCommaRef!$K$3,$BF1025,0))</f>
        <v>1</v>
      </c>
    </row>
    <row r="1026" spans="3:66" x14ac:dyDescent="0.2">
      <c r="C1026" s="1" t="str">
        <f t="shared" si="357"/>
        <v/>
      </c>
      <c r="D1026" s="1" t="str">
        <f t="shared" si="358"/>
        <v/>
      </c>
      <c r="E1026" s="1" t="str">
        <f t="shared" si="349"/>
        <v/>
      </c>
      <c r="F1026" s="32" t="str">
        <f t="shared" si="350"/>
        <v/>
      </c>
      <c r="G1026" s="1" t="str">
        <f t="shared" si="351"/>
        <v/>
      </c>
      <c r="H1026" s="1" t="str">
        <f t="shared" si="352"/>
        <v/>
      </c>
      <c r="I1026" s="1" t="str">
        <f t="shared" si="353"/>
        <v/>
      </c>
      <c r="J1026" s="1" t="str">
        <f t="shared" si="354"/>
        <v/>
      </c>
      <c r="K1026" s="1" t="str">
        <f t="shared" si="355"/>
        <v/>
      </c>
      <c r="L1026" s="1" t="str">
        <f ca="1">IF(COUNTBLANK($D1026),"",IF(COUNTBLANK($AG1026),OFFSET(ChannelSetup!$E$4,0,$D1026-1),$AG1026))</f>
        <v/>
      </c>
      <c r="M1026" s="1" t="str">
        <f t="shared" si="356"/>
        <v/>
      </c>
      <c r="O1026" s="32">
        <f t="shared" si="343"/>
        <v>6</v>
      </c>
      <c r="P1026" s="32">
        <f t="shared" si="343"/>
        <v>4</v>
      </c>
      <c r="Q1026" s="32">
        <f t="shared" si="343"/>
        <v>2</v>
      </c>
      <c r="R1026" s="32">
        <f t="shared" si="343"/>
        <v>2</v>
      </c>
      <c r="S1026" s="32">
        <f t="shared" si="343"/>
        <v>2</v>
      </c>
      <c r="T1026" s="32">
        <f t="shared" si="343"/>
        <v>2</v>
      </c>
      <c r="U1026" s="32">
        <f t="shared" si="343"/>
        <v>2</v>
      </c>
      <c r="V1026" s="32">
        <f t="shared" si="343"/>
        <v>4</v>
      </c>
      <c r="W1026" s="32">
        <f t="shared" si="343"/>
        <v>2</v>
      </c>
      <c r="X1026" s="32">
        <f t="shared" si="343"/>
        <v>2</v>
      </c>
      <c r="Y1026" s="32">
        <f t="shared" si="343"/>
        <v>2</v>
      </c>
      <c r="Z1026" s="32">
        <f t="shared" si="343"/>
        <v>2</v>
      </c>
      <c r="AB1026" s="66"/>
      <c r="AC1026" s="51"/>
      <c r="AD1026" s="51"/>
      <c r="AE1026" s="63"/>
      <c r="AF1026" s="64"/>
      <c r="AG1026" s="63"/>
      <c r="AH1026" s="64"/>
      <c r="AI1026" s="63"/>
      <c r="AJ1026" s="64"/>
      <c r="AK1026" s="62"/>
      <c r="AL1026" s="62"/>
      <c r="AM1026" s="51"/>
      <c r="AP1026" s="39" t="str">
        <f t="shared" si="327"/>
        <v/>
      </c>
      <c r="AQ1026" s="49" t="str">
        <f t="shared" si="334"/>
        <v/>
      </c>
      <c r="AR1026" s="41">
        <f t="shared" ca="1" si="342"/>
        <v>256</v>
      </c>
      <c r="AS1026" s="40">
        <f t="shared" ca="1" si="336"/>
        <v>1</v>
      </c>
      <c r="AT1026" s="41">
        <f t="shared" ca="1" si="328"/>
        <v>0</v>
      </c>
      <c r="AU1026" s="41">
        <f t="shared" ca="1" si="329"/>
        <v>0</v>
      </c>
      <c r="AV1026" s="42">
        <f t="shared" ca="1" si="330"/>
        <v>1</v>
      </c>
      <c r="AW1026" s="47" t="str">
        <f t="shared" si="331"/>
        <v/>
      </c>
      <c r="AX1026" s="47" t="e">
        <f t="shared" si="332"/>
        <v>#VALUE!</v>
      </c>
      <c r="AY1026" s="47">
        <f t="shared" si="344"/>
        <v>0</v>
      </c>
      <c r="AZ1026" s="47">
        <f t="shared" si="345"/>
        <v>0</v>
      </c>
      <c r="BA1026" s="47" t="e">
        <f t="shared" si="346"/>
        <v>#VALUE!</v>
      </c>
      <c r="BB1026" s="47" t="e">
        <f t="shared" si="347"/>
        <v>#VALUE!</v>
      </c>
      <c r="BC1026" s="47" t="e">
        <f t="shared" si="348"/>
        <v>#VALUE!</v>
      </c>
      <c r="BD1026" s="47" t="e">
        <f>MATCH($AW1026,NoteCommaRef!$B$4:$B$10,0)</f>
        <v>#N/A</v>
      </c>
      <c r="BE1026" s="47">
        <f>MATCH($BG1026,NoteCommaRef!$H$4:$H$1000,0)</f>
        <v>10</v>
      </c>
      <c r="BF1026" s="47">
        <f>MATCH($BH1026,NoteCommaRef!$H$4:$H$1000,0)</f>
        <v>10</v>
      </c>
      <c r="BG1026" s="47">
        <f t="shared" si="337"/>
        <v>1</v>
      </c>
      <c r="BH1026" s="47">
        <f t="shared" si="338"/>
        <v>1</v>
      </c>
      <c r="BI1026" s="48">
        <f ca="1">IF(ISNA($BD1026),1,OFFSET(NoteCommaRef!$E$3,$BD1026,0))</f>
        <v>1</v>
      </c>
      <c r="BJ1026" s="48">
        <f t="shared" si="339"/>
        <v>1</v>
      </c>
      <c r="BK1026" s="48">
        <f t="shared" si="340"/>
        <v>1</v>
      </c>
      <c r="BL1026" s="48">
        <f t="shared" si="341"/>
        <v>1</v>
      </c>
      <c r="BM1026" s="48">
        <f ca="1">IF(ISNA($BE1026),1,OFFSET(NoteCommaRef!$K$3,$BE1026,0))</f>
        <v>1</v>
      </c>
      <c r="BN1026" s="48">
        <f ca="1">IF(ISNA($BF1026),1,OFFSET(NoteCommaRef!$K$3,$BF1026,0))</f>
        <v>1</v>
      </c>
    </row>
    <row r="1027" spans="3:66" x14ac:dyDescent="0.2">
      <c r="C1027" s="1" t="str">
        <f t="shared" si="357"/>
        <v/>
      </c>
      <c r="D1027" s="1" t="str">
        <f t="shared" si="358"/>
        <v/>
      </c>
      <c r="E1027" s="1" t="str">
        <f t="shared" si="349"/>
        <v/>
      </c>
      <c r="F1027" s="32" t="str">
        <f t="shared" si="350"/>
        <v/>
      </c>
      <c r="G1027" s="1" t="str">
        <f t="shared" si="351"/>
        <v/>
      </c>
      <c r="H1027" s="1" t="str">
        <f t="shared" si="352"/>
        <v/>
      </c>
      <c r="I1027" s="1" t="str">
        <f t="shared" si="353"/>
        <v/>
      </c>
      <c r="J1027" s="1" t="str">
        <f t="shared" si="354"/>
        <v/>
      </c>
      <c r="K1027" s="1" t="str">
        <f t="shared" si="355"/>
        <v/>
      </c>
      <c r="L1027" s="1" t="str">
        <f ca="1">IF(COUNTBLANK($D1027),"",IF(COUNTBLANK($AG1027),OFFSET(ChannelSetup!$E$4,0,$D1027-1),$AG1027))</f>
        <v/>
      </c>
      <c r="M1027" s="1" t="str">
        <f t="shared" si="356"/>
        <v/>
      </c>
      <c r="O1027" s="32">
        <f t="shared" ref="O1027:Z1042" si="359">O1026+IF($D1027=O$3,IF(COUNTBLANK($E1027),0,$E1027/$AD$2),0)</f>
        <v>6</v>
      </c>
      <c r="P1027" s="32">
        <f t="shared" si="359"/>
        <v>4</v>
      </c>
      <c r="Q1027" s="32">
        <f t="shared" si="359"/>
        <v>2</v>
      </c>
      <c r="R1027" s="32">
        <f t="shared" si="359"/>
        <v>2</v>
      </c>
      <c r="S1027" s="32">
        <f t="shared" si="359"/>
        <v>2</v>
      </c>
      <c r="T1027" s="32">
        <f t="shared" si="359"/>
        <v>2</v>
      </c>
      <c r="U1027" s="32">
        <f t="shared" si="359"/>
        <v>2</v>
      </c>
      <c r="V1027" s="32">
        <f t="shared" si="359"/>
        <v>4</v>
      </c>
      <c r="W1027" s="32">
        <f t="shared" si="359"/>
        <v>2</v>
      </c>
      <c r="X1027" s="32">
        <f t="shared" si="359"/>
        <v>2</v>
      </c>
      <c r="Y1027" s="32">
        <f t="shared" si="359"/>
        <v>2</v>
      </c>
      <c r="Z1027" s="32">
        <f t="shared" si="359"/>
        <v>2</v>
      </c>
      <c r="AB1027" s="66"/>
      <c r="AC1027" s="51"/>
      <c r="AD1027" s="51"/>
      <c r="AE1027" s="63"/>
      <c r="AF1027" s="64"/>
      <c r="AG1027" s="63"/>
      <c r="AH1027" s="64"/>
      <c r="AI1027" s="63"/>
      <c r="AJ1027" s="64"/>
      <c r="AK1027" s="62"/>
      <c r="AL1027" s="62"/>
      <c r="AM1027" s="51"/>
      <c r="AP1027" s="39" t="str">
        <f t="shared" si="327"/>
        <v/>
      </c>
      <c r="AQ1027" s="49" t="str">
        <f t="shared" si="334"/>
        <v/>
      </c>
      <c r="AR1027" s="41">
        <f t="shared" ca="1" si="342"/>
        <v>256</v>
      </c>
      <c r="AS1027" s="40">
        <f t="shared" ca="1" si="336"/>
        <v>1</v>
      </c>
      <c r="AT1027" s="41">
        <f t="shared" ca="1" si="328"/>
        <v>0</v>
      </c>
      <c r="AU1027" s="41">
        <f t="shared" ca="1" si="329"/>
        <v>0</v>
      </c>
      <c r="AV1027" s="42">
        <f t="shared" ca="1" si="330"/>
        <v>1</v>
      </c>
      <c r="AW1027" s="47" t="str">
        <f t="shared" si="331"/>
        <v/>
      </c>
      <c r="AX1027" s="47" t="e">
        <f t="shared" si="332"/>
        <v>#VALUE!</v>
      </c>
      <c r="AY1027" s="47">
        <f t="shared" si="344"/>
        <v>0</v>
      </c>
      <c r="AZ1027" s="47">
        <f t="shared" si="345"/>
        <v>0</v>
      </c>
      <c r="BA1027" s="47" t="e">
        <f t="shared" si="346"/>
        <v>#VALUE!</v>
      </c>
      <c r="BB1027" s="47" t="e">
        <f t="shared" si="347"/>
        <v>#VALUE!</v>
      </c>
      <c r="BC1027" s="47" t="e">
        <f t="shared" si="348"/>
        <v>#VALUE!</v>
      </c>
      <c r="BD1027" s="47" t="e">
        <f>MATCH($AW1027,NoteCommaRef!$B$4:$B$10,0)</f>
        <v>#N/A</v>
      </c>
      <c r="BE1027" s="47">
        <f>MATCH($BG1027,NoteCommaRef!$H$4:$H$1000,0)</f>
        <v>10</v>
      </c>
      <c r="BF1027" s="47">
        <f>MATCH($BH1027,NoteCommaRef!$H$4:$H$1000,0)</f>
        <v>10</v>
      </c>
      <c r="BG1027" s="47">
        <f t="shared" si="337"/>
        <v>1</v>
      </c>
      <c r="BH1027" s="47">
        <f t="shared" si="338"/>
        <v>1</v>
      </c>
      <c r="BI1027" s="48">
        <f ca="1">IF(ISNA($BD1027),1,OFFSET(NoteCommaRef!$E$3,$BD1027,0))</f>
        <v>1</v>
      </c>
      <c r="BJ1027" s="48">
        <f t="shared" si="339"/>
        <v>1</v>
      </c>
      <c r="BK1027" s="48">
        <f t="shared" si="340"/>
        <v>1</v>
      </c>
      <c r="BL1027" s="48">
        <f t="shared" si="341"/>
        <v>1</v>
      </c>
      <c r="BM1027" s="48">
        <f ca="1">IF(ISNA($BE1027),1,OFFSET(NoteCommaRef!$K$3,$BE1027,0))</f>
        <v>1</v>
      </c>
      <c r="BN1027" s="48">
        <f ca="1">IF(ISNA($BF1027),1,OFFSET(NoteCommaRef!$K$3,$BF1027,0))</f>
        <v>1</v>
      </c>
    </row>
    <row r="1028" spans="3:66" x14ac:dyDescent="0.2">
      <c r="C1028" s="1" t="str">
        <f t="shared" si="357"/>
        <v/>
      </c>
      <c r="D1028" s="1" t="str">
        <f t="shared" si="358"/>
        <v/>
      </c>
      <c r="E1028" s="1" t="str">
        <f t="shared" si="349"/>
        <v/>
      </c>
      <c r="F1028" s="32" t="str">
        <f t="shared" si="350"/>
        <v/>
      </c>
      <c r="G1028" s="1" t="str">
        <f t="shared" si="351"/>
        <v/>
      </c>
      <c r="H1028" s="1" t="str">
        <f t="shared" si="352"/>
        <v/>
      </c>
      <c r="I1028" s="1" t="str">
        <f t="shared" si="353"/>
        <v/>
      </c>
      <c r="J1028" s="1" t="str">
        <f t="shared" si="354"/>
        <v/>
      </c>
      <c r="K1028" s="1" t="str">
        <f t="shared" si="355"/>
        <v/>
      </c>
      <c r="L1028" s="1" t="str">
        <f ca="1">IF(COUNTBLANK($D1028),"",IF(COUNTBLANK($AG1028),OFFSET(ChannelSetup!$E$4,0,$D1028-1),$AG1028))</f>
        <v/>
      </c>
      <c r="M1028" s="1" t="str">
        <f t="shared" si="356"/>
        <v/>
      </c>
      <c r="O1028" s="32">
        <f t="shared" si="359"/>
        <v>6</v>
      </c>
      <c r="P1028" s="32">
        <f t="shared" si="359"/>
        <v>4</v>
      </c>
      <c r="Q1028" s="32">
        <f t="shared" si="359"/>
        <v>2</v>
      </c>
      <c r="R1028" s="32">
        <f t="shared" si="359"/>
        <v>2</v>
      </c>
      <c r="S1028" s="32">
        <f t="shared" si="359"/>
        <v>2</v>
      </c>
      <c r="T1028" s="32">
        <f t="shared" si="359"/>
        <v>2</v>
      </c>
      <c r="U1028" s="32">
        <f t="shared" si="359"/>
        <v>2</v>
      </c>
      <c r="V1028" s="32">
        <f t="shared" si="359"/>
        <v>4</v>
      </c>
      <c r="W1028" s="32">
        <f t="shared" si="359"/>
        <v>2</v>
      </c>
      <c r="X1028" s="32">
        <f t="shared" si="359"/>
        <v>2</v>
      </c>
      <c r="Y1028" s="32">
        <f t="shared" si="359"/>
        <v>2</v>
      </c>
      <c r="Z1028" s="32">
        <f t="shared" si="359"/>
        <v>2</v>
      </c>
      <c r="AB1028" s="66"/>
      <c r="AC1028" s="51"/>
      <c r="AD1028" s="51"/>
      <c r="AE1028" s="63"/>
      <c r="AF1028" s="64"/>
      <c r="AG1028" s="63"/>
      <c r="AH1028" s="64"/>
      <c r="AI1028" s="63"/>
      <c r="AJ1028" s="64"/>
      <c r="AK1028" s="62"/>
      <c r="AL1028" s="62"/>
      <c r="AM1028" s="51"/>
      <c r="AP1028" s="39" t="str">
        <f t="shared" si="327"/>
        <v/>
      </c>
      <c r="AQ1028" s="49" t="str">
        <f t="shared" si="334"/>
        <v/>
      </c>
      <c r="AR1028" s="41">
        <f t="shared" ca="1" si="342"/>
        <v>256</v>
      </c>
      <c r="AS1028" s="40">
        <f t="shared" ca="1" si="336"/>
        <v>1</v>
      </c>
      <c r="AT1028" s="41">
        <f t="shared" ca="1" si="328"/>
        <v>0</v>
      </c>
      <c r="AU1028" s="41">
        <f t="shared" ca="1" si="329"/>
        <v>0</v>
      </c>
      <c r="AV1028" s="42">
        <f t="shared" ca="1" si="330"/>
        <v>1</v>
      </c>
      <c r="AW1028" s="47" t="str">
        <f t="shared" si="331"/>
        <v/>
      </c>
      <c r="AX1028" s="47" t="e">
        <f t="shared" si="332"/>
        <v>#VALUE!</v>
      </c>
      <c r="AY1028" s="47">
        <f t="shared" si="344"/>
        <v>0</v>
      </c>
      <c r="AZ1028" s="47">
        <f t="shared" si="345"/>
        <v>0</v>
      </c>
      <c r="BA1028" s="47" t="e">
        <f t="shared" si="346"/>
        <v>#VALUE!</v>
      </c>
      <c r="BB1028" s="47" t="e">
        <f t="shared" si="347"/>
        <v>#VALUE!</v>
      </c>
      <c r="BC1028" s="47" t="e">
        <f t="shared" si="348"/>
        <v>#VALUE!</v>
      </c>
      <c r="BD1028" s="47" t="e">
        <f>MATCH($AW1028,NoteCommaRef!$B$4:$B$10,0)</f>
        <v>#N/A</v>
      </c>
      <c r="BE1028" s="47">
        <f>MATCH($BG1028,NoteCommaRef!$H$4:$H$1000,0)</f>
        <v>10</v>
      </c>
      <c r="BF1028" s="47">
        <f>MATCH($BH1028,NoteCommaRef!$H$4:$H$1000,0)</f>
        <v>10</v>
      </c>
      <c r="BG1028" s="47">
        <f t="shared" si="337"/>
        <v>1</v>
      </c>
      <c r="BH1028" s="47">
        <f t="shared" si="338"/>
        <v>1</v>
      </c>
      <c r="BI1028" s="48">
        <f ca="1">IF(ISNA($BD1028),1,OFFSET(NoteCommaRef!$E$3,$BD1028,0))</f>
        <v>1</v>
      </c>
      <c r="BJ1028" s="48">
        <f t="shared" si="339"/>
        <v>1</v>
      </c>
      <c r="BK1028" s="48">
        <f t="shared" si="340"/>
        <v>1</v>
      </c>
      <c r="BL1028" s="48">
        <f t="shared" si="341"/>
        <v>1</v>
      </c>
      <c r="BM1028" s="48">
        <f ca="1">IF(ISNA($BE1028),1,OFFSET(NoteCommaRef!$K$3,$BE1028,0))</f>
        <v>1</v>
      </c>
      <c r="BN1028" s="48">
        <f ca="1">IF(ISNA($BF1028),1,OFFSET(NoteCommaRef!$K$3,$BF1028,0))</f>
        <v>1</v>
      </c>
    </row>
    <row r="1029" spans="3:66" x14ac:dyDescent="0.2">
      <c r="C1029" s="1" t="str">
        <f t="shared" si="357"/>
        <v/>
      </c>
      <c r="D1029" s="1" t="str">
        <f t="shared" si="358"/>
        <v/>
      </c>
      <c r="E1029" s="1" t="str">
        <f t="shared" si="349"/>
        <v/>
      </c>
      <c r="F1029" s="32" t="str">
        <f t="shared" si="350"/>
        <v/>
      </c>
      <c r="G1029" s="1" t="str">
        <f t="shared" si="351"/>
        <v/>
      </c>
      <c r="H1029" s="1" t="str">
        <f t="shared" si="352"/>
        <v/>
      </c>
      <c r="I1029" s="1" t="str">
        <f t="shared" si="353"/>
        <v/>
      </c>
      <c r="J1029" s="1" t="str">
        <f t="shared" si="354"/>
        <v/>
      </c>
      <c r="K1029" s="1" t="str">
        <f t="shared" si="355"/>
        <v/>
      </c>
      <c r="L1029" s="1" t="str">
        <f ca="1">IF(COUNTBLANK($D1029),"",IF(COUNTBLANK($AG1029),OFFSET(ChannelSetup!$E$4,0,$D1029-1),$AG1029))</f>
        <v/>
      </c>
      <c r="M1029" s="1" t="str">
        <f t="shared" si="356"/>
        <v/>
      </c>
      <c r="O1029" s="32">
        <f t="shared" si="359"/>
        <v>6</v>
      </c>
      <c r="P1029" s="32">
        <f t="shared" si="359"/>
        <v>4</v>
      </c>
      <c r="Q1029" s="32">
        <f t="shared" si="359"/>
        <v>2</v>
      </c>
      <c r="R1029" s="32">
        <f t="shared" si="359"/>
        <v>2</v>
      </c>
      <c r="S1029" s="32">
        <f t="shared" si="359"/>
        <v>2</v>
      </c>
      <c r="T1029" s="32">
        <f t="shared" si="359"/>
        <v>2</v>
      </c>
      <c r="U1029" s="32">
        <f t="shared" si="359"/>
        <v>2</v>
      </c>
      <c r="V1029" s="32">
        <f t="shared" si="359"/>
        <v>4</v>
      </c>
      <c r="W1029" s="32">
        <f t="shared" si="359"/>
        <v>2</v>
      </c>
      <c r="X1029" s="32">
        <f t="shared" si="359"/>
        <v>2</v>
      </c>
      <c r="Y1029" s="32">
        <f t="shared" si="359"/>
        <v>2</v>
      </c>
      <c r="Z1029" s="32">
        <f t="shared" si="359"/>
        <v>2</v>
      </c>
      <c r="AB1029" s="66"/>
      <c r="AC1029" s="51"/>
      <c r="AD1029" s="51"/>
      <c r="AE1029" s="63"/>
      <c r="AF1029" s="64"/>
      <c r="AG1029" s="63"/>
      <c r="AH1029" s="64"/>
      <c r="AI1029" s="63"/>
      <c r="AJ1029" s="64"/>
      <c r="AK1029" s="62"/>
      <c r="AL1029" s="62"/>
      <c r="AM1029" s="51"/>
      <c r="AP1029" s="39" t="str">
        <f t="shared" si="327"/>
        <v/>
      </c>
      <c r="AQ1029" s="49" t="str">
        <f t="shared" si="334"/>
        <v/>
      </c>
      <c r="AR1029" s="41">
        <f t="shared" ca="1" si="342"/>
        <v>256</v>
      </c>
      <c r="AS1029" s="40">
        <f t="shared" ca="1" si="336"/>
        <v>1</v>
      </c>
      <c r="AT1029" s="41">
        <f t="shared" ca="1" si="328"/>
        <v>0</v>
      </c>
      <c r="AU1029" s="41">
        <f t="shared" ca="1" si="329"/>
        <v>0</v>
      </c>
      <c r="AV1029" s="42">
        <f t="shared" ca="1" si="330"/>
        <v>1</v>
      </c>
      <c r="AW1029" s="47" t="str">
        <f t="shared" si="331"/>
        <v/>
      </c>
      <c r="AX1029" s="47" t="e">
        <f t="shared" si="332"/>
        <v>#VALUE!</v>
      </c>
      <c r="AY1029" s="47">
        <f t="shared" si="344"/>
        <v>0</v>
      </c>
      <c r="AZ1029" s="47">
        <f t="shared" si="345"/>
        <v>0</v>
      </c>
      <c r="BA1029" s="47" t="e">
        <f t="shared" si="346"/>
        <v>#VALUE!</v>
      </c>
      <c r="BB1029" s="47" t="e">
        <f t="shared" si="347"/>
        <v>#VALUE!</v>
      </c>
      <c r="BC1029" s="47" t="e">
        <f t="shared" si="348"/>
        <v>#VALUE!</v>
      </c>
      <c r="BD1029" s="47" t="e">
        <f>MATCH($AW1029,NoteCommaRef!$B$4:$B$10,0)</f>
        <v>#N/A</v>
      </c>
      <c r="BE1029" s="47">
        <f>MATCH($BG1029,NoteCommaRef!$H$4:$H$1000,0)</f>
        <v>10</v>
      </c>
      <c r="BF1029" s="47">
        <f>MATCH($BH1029,NoteCommaRef!$H$4:$H$1000,0)</f>
        <v>10</v>
      </c>
      <c r="BG1029" s="47">
        <f t="shared" si="337"/>
        <v>1</v>
      </c>
      <c r="BH1029" s="47">
        <f t="shared" si="338"/>
        <v>1</v>
      </c>
      <c r="BI1029" s="48">
        <f ca="1">IF(ISNA($BD1029),1,OFFSET(NoteCommaRef!$E$3,$BD1029,0))</f>
        <v>1</v>
      </c>
      <c r="BJ1029" s="48">
        <f t="shared" si="339"/>
        <v>1</v>
      </c>
      <c r="BK1029" s="48">
        <f t="shared" si="340"/>
        <v>1</v>
      </c>
      <c r="BL1029" s="48">
        <f t="shared" si="341"/>
        <v>1</v>
      </c>
      <c r="BM1029" s="48">
        <f ca="1">IF(ISNA($BE1029),1,OFFSET(NoteCommaRef!$K$3,$BE1029,0))</f>
        <v>1</v>
      </c>
      <c r="BN1029" s="48">
        <f ca="1">IF(ISNA($BF1029),1,OFFSET(NoteCommaRef!$K$3,$BF1029,0))</f>
        <v>1</v>
      </c>
    </row>
    <row r="1030" spans="3:66" x14ac:dyDescent="0.2">
      <c r="C1030" s="1" t="str">
        <f t="shared" si="357"/>
        <v/>
      </c>
      <c r="D1030" s="1" t="str">
        <f t="shared" si="358"/>
        <v/>
      </c>
      <c r="E1030" s="1" t="str">
        <f t="shared" si="349"/>
        <v/>
      </c>
      <c r="F1030" s="32" t="str">
        <f t="shared" si="350"/>
        <v/>
      </c>
      <c r="G1030" s="1" t="str">
        <f t="shared" si="351"/>
        <v/>
      </c>
      <c r="H1030" s="1" t="str">
        <f t="shared" si="352"/>
        <v/>
      </c>
      <c r="I1030" s="1" t="str">
        <f t="shared" si="353"/>
        <v/>
      </c>
      <c r="J1030" s="1" t="str">
        <f t="shared" si="354"/>
        <v/>
      </c>
      <c r="K1030" s="1" t="str">
        <f t="shared" si="355"/>
        <v/>
      </c>
      <c r="L1030" s="1" t="str">
        <f ca="1">IF(COUNTBLANK($D1030),"",IF(COUNTBLANK($AG1030),OFFSET(ChannelSetup!$E$4,0,$D1030-1),$AG1030))</f>
        <v/>
      </c>
      <c r="M1030" s="1" t="str">
        <f t="shared" si="356"/>
        <v/>
      </c>
      <c r="O1030" s="32">
        <f t="shared" si="359"/>
        <v>6</v>
      </c>
      <c r="P1030" s="32">
        <f t="shared" si="359"/>
        <v>4</v>
      </c>
      <c r="Q1030" s="32">
        <f t="shared" si="359"/>
        <v>2</v>
      </c>
      <c r="R1030" s="32">
        <f t="shared" si="359"/>
        <v>2</v>
      </c>
      <c r="S1030" s="32">
        <f t="shared" si="359"/>
        <v>2</v>
      </c>
      <c r="T1030" s="32">
        <f t="shared" si="359"/>
        <v>2</v>
      </c>
      <c r="U1030" s="32">
        <f t="shared" si="359"/>
        <v>2</v>
      </c>
      <c r="V1030" s="32">
        <f t="shared" si="359"/>
        <v>4</v>
      </c>
      <c r="W1030" s="32">
        <f t="shared" si="359"/>
        <v>2</v>
      </c>
      <c r="X1030" s="32">
        <f t="shared" si="359"/>
        <v>2</v>
      </c>
      <c r="Y1030" s="32">
        <f t="shared" si="359"/>
        <v>2</v>
      </c>
      <c r="Z1030" s="32">
        <f t="shared" si="359"/>
        <v>2</v>
      </c>
      <c r="AB1030" s="66"/>
      <c r="AC1030" s="51"/>
      <c r="AD1030" s="51"/>
      <c r="AE1030" s="63"/>
      <c r="AF1030" s="64"/>
      <c r="AG1030" s="63"/>
      <c r="AH1030" s="64"/>
      <c r="AI1030" s="63"/>
      <c r="AJ1030" s="64"/>
      <c r="AK1030" s="62"/>
      <c r="AL1030" s="62"/>
      <c r="AM1030" s="51"/>
      <c r="AP1030" s="39" t="str">
        <f t="shared" si="327"/>
        <v/>
      </c>
      <c r="AQ1030" s="49" t="str">
        <f t="shared" si="334"/>
        <v/>
      </c>
      <c r="AR1030" s="41">
        <f t="shared" ca="1" si="342"/>
        <v>256</v>
      </c>
      <c r="AS1030" s="40">
        <f t="shared" ca="1" si="336"/>
        <v>1</v>
      </c>
      <c r="AT1030" s="41">
        <f t="shared" ca="1" si="328"/>
        <v>0</v>
      </c>
      <c r="AU1030" s="41">
        <f t="shared" ca="1" si="329"/>
        <v>0</v>
      </c>
      <c r="AV1030" s="42">
        <f t="shared" ca="1" si="330"/>
        <v>1</v>
      </c>
      <c r="AW1030" s="47" t="str">
        <f t="shared" si="331"/>
        <v/>
      </c>
      <c r="AX1030" s="47" t="e">
        <f t="shared" si="332"/>
        <v>#VALUE!</v>
      </c>
      <c r="AY1030" s="47">
        <f t="shared" si="344"/>
        <v>0</v>
      </c>
      <c r="AZ1030" s="47">
        <f t="shared" si="345"/>
        <v>0</v>
      </c>
      <c r="BA1030" s="47" t="e">
        <f t="shared" si="346"/>
        <v>#VALUE!</v>
      </c>
      <c r="BB1030" s="47" t="e">
        <f t="shared" si="347"/>
        <v>#VALUE!</v>
      </c>
      <c r="BC1030" s="47" t="e">
        <f t="shared" si="348"/>
        <v>#VALUE!</v>
      </c>
      <c r="BD1030" s="47" t="e">
        <f>MATCH($AW1030,NoteCommaRef!$B$4:$B$10,0)</f>
        <v>#N/A</v>
      </c>
      <c r="BE1030" s="47">
        <f>MATCH($BG1030,NoteCommaRef!$H$4:$H$1000,0)</f>
        <v>10</v>
      </c>
      <c r="BF1030" s="47">
        <f>MATCH($BH1030,NoteCommaRef!$H$4:$H$1000,0)</f>
        <v>10</v>
      </c>
      <c r="BG1030" s="47">
        <f t="shared" si="337"/>
        <v>1</v>
      </c>
      <c r="BH1030" s="47">
        <f t="shared" si="338"/>
        <v>1</v>
      </c>
      <c r="BI1030" s="48">
        <f ca="1">IF(ISNA($BD1030),1,OFFSET(NoteCommaRef!$E$3,$BD1030,0))</f>
        <v>1</v>
      </c>
      <c r="BJ1030" s="48">
        <f t="shared" si="339"/>
        <v>1</v>
      </c>
      <c r="BK1030" s="48">
        <f t="shared" si="340"/>
        <v>1</v>
      </c>
      <c r="BL1030" s="48">
        <f t="shared" si="341"/>
        <v>1</v>
      </c>
      <c r="BM1030" s="48">
        <f ca="1">IF(ISNA($BE1030),1,OFFSET(NoteCommaRef!$K$3,$BE1030,0))</f>
        <v>1</v>
      </c>
      <c r="BN1030" s="48">
        <f ca="1">IF(ISNA($BF1030),1,OFFSET(NoteCommaRef!$K$3,$BF1030,0))</f>
        <v>1</v>
      </c>
    </row>
    <row r="1031" spans="3:66" x14ac:dyDescent="0.2">
      <c r="C1031" s="1" t="str">
        <f t="shared" si="357"/>
        <v/>
      </c>
      <c r="D1031" s="1" t="str">
        <f t="shared" si="358"/>
        <v/>
      </c>
      <c r="E1031" s="1" t="str">
        <f t="shared" si="349"/>
        <v/>
      </c>
      <c r="F1031" s="32" t="str">
        <f t="shared" si="350"/>
        <v/>
      </c>
      <c r="G1031" s="1" t="str">
        <f t="shared" si="351"/>
        <v/>
      </c>
      <c r="H1031" s="1" t="str">
        <f t="shared" si="352"/>
        <v/>
      </c>
      <c r="I1031" s="1" t="str">
        <f t="shared" si="353"/>
        <v/>
      </c>
      <c r="J1031" s="1" t="str">
        <f t="shared" si="354"/>
        <v/>
      </c>
      <c r="K1031" s="1" t="str">
        <f t="shared" si="355"/>
        <v/>
      </c>
      <c r="L1031" s="1" t="str">
        <f ca="1">IF(COUNTBLANK($D1031),"",IF(COUNTBLANK($AG1031),OFFSET(ChannelSetup!$E$4,0,$D1031-1),$AG1031))</f>
        <v/>
      </c>
      <c r="M1031" s="1" t="str">
        <f t="shared" si="356"/>
        <v/>
      </c>
      <c r="O1031" s="32">
        <f t="shared" si="359"/>
        <v>6</v>
      </c>
      <c r="P1031" s="32">
        <f t="shared" si="359"/>
        <v>4</v>
      </c>
      <c r="Q1031" s="32">
        <f t="shared" si="359"/>
        <v>2</v>
      </c>
      <c r="R1031" s="32">
        <f t="shared" si="359"/>
        <v>2</v>
      </c>
      <c r="S1031" s="32">
        <f t="shared" si="359"/>
        <v>2</v>
      </c>
      <c r="T1031" s="32">
        <f t="shared" si="359"/>
        <v>2</v>
      </c>
      <c r="U1031" s="32">
        <f t="shared" si="359"/>
        <v>2</v>
      </c>
      <c r="V1031" s="32">
        <f t="shared" si="359"/>
        <v>4</v>
      </c>
      <c r="W1031" s="32">
        <f t="shared" si="359"/>
        <v>2</v>
      </c>
      <c r="X1031" s="32">
        <f t="shared" si="359"/>
        <v>2</v>
      </c>
      <c r="Y1031" s="32">
        <f t="shared" si="359"/>
        <v>2</v>
      </c>
      <c r="Z1031" s="32">
        <f t="shared" si="359"/>
        <v>2</v>
      </c>
      <c r="AB1031" s="66"/>
      <c r="AC1031" s="51"/>
      <c r="AD1031" s="51"/>
      <c r="AE1031" s="63"/>
      <c r="AF1031" s="64"/>
      <c r="AG1031" s="63"/>
      <c r="AH1031" s="64"/>
      <c r="AI1031" s="63"/>
      <c r="AJ1031" s="64"/>
      <c r="AK1031" s="62"/>
      <c r="AL1031" s="62"/>
      <c r="AM1031" s="51"/>
      <c r="AP1031" s="39" t="str">
        <f t="shared" si="327"/>
        <v/>
      </c>
      <c r="AQ1031" s="49" t="str">
        <f t="shared" si="334"/>
        <v/>
      </c>
      <c r="AR1031" s="41">
        <f t="shared" ca="1" si="342"/>
        <v>256</v>
      </c>
      <c r="AS1031" s="40">
        <f t="shared" ca="1" si="336"/>
        <v>1</v>
      </c>
      <c r="AT1031" s="41">
        <f t="shared" ca="1" si="328"/>
        <v>0</v>
      </c>
      <c r="AU1031" s="41">
        <f t="shared" ca="1" si="329"/>
        <v>0</v>
      </c>
      <c r="AV1031" s="42">
        <f t="shared" ca="1" si="330"/>
        <v>1</v>
      </c>
      <c r="AW1031" s="47" t="str">
        <f t="shared" si="331"/>
        <v/>
      </c>
      <c r="AX1031" s="47" t="e">
        <f t="shared" si="332"/>
        <v>#VALUE!</v>
      </c>
      <c r="AY1031" s="47">
        <f t="shared" si="344"/>
        <v>0</v>
      </c>
      <c r="AZ1031" s="47">
        <f t="shared" si="345"/>
        <v>0</v>
      </c>
      <c r="BA1031" s="47" t="e">
        <f t="shared" si="346"/>
        <v>#VALUE!</v>
      </c>
      <c r="BB1031" s="47" t="e">
        <f t="shared" si="347"/>
        <v>#VALUE!</v>
      </c>
      <c r="BC1031" s="47" t="e">
        <f t="shared" si="348"/>
        <v>#VALUE!</v>
      </c>
      <c r="BD1031" s="47" t="e">
        <f>MATCH($AW1031,NoteCommaRef!$B$4:$B$10,0)</f>
        <v>#N/A</v>
      </c>
      <c r="BE1031" s="47">
        <f>MATCH($BG1031,NoteCommaRef!$H$4:$H$1000,0)</f>
        <v>10</v>
      </c>
      <c r="BF1031" s="47">
        <f>MATCH($BH1031,NoteCommaRef!$H$4:$H$1000,0)</f>
        <v>10</v>
      </c>
      <c r="BG1031" s="47">
        <f t="shared" si="337"/>
        <v>1</v>
      </c>
      <c r="BH1031" s="47">
        <f t="shared" si="338"/>
        <v>1</v>
      </c>
      <c r="BI1031" s="48">
        <f ca="1">IF(ISNA($BD1031),1,OFFSET(NoteCommaRef!$E$3,$BD1031,0))</f>
        <v>1</v>
      </c>
      <c r="BJ1031" s="48">
        <f t="shared" si="339"/>
        <v>1</v>
      </c>
      <c r="BK1031" s="48">
        <f t="shared" si="340"/>
        <v>1</v>
      </c>
      <c r="BL1031" s="48">
        <f t="shared" si="341"/>
        <v>1</v>
      </c>
      <c r="BM1031" s="48">
        <f ca="1">IF(ISNA($BE1031),1,OFFSET(NoteCommaRef!$K$3,$BE1031,0))</f>
        <v>1</v>
      </c>
      <c r="BN1031" s="48">
        <f ca="1">IF(ISNA($BF1031),1,OFFSET(NoteCommaRef!$K$3,$BF1031,0))</f>
        <v>1</v>
      </c>
    </row>
    <row r="1032" spans="3:66" x14ac:dyDescent="0.2">
      <c r="C1032" s="1" t="str">
        <f t="shared" si="357"/>
        <v/>
      </c>
      <c r="D1032" s="1" t="str">
        <f t="shared" si="358"/>
        <v/>
      </c>
      <c r="E1032" s="1" t="str">
        <f t="shared" si="349"/>
        <v/>
      </c>
      <c r="F1032" s="32" t="str">
        <f t="shared" si="350"/>
        <v/>
      </c>
      <c r="G1032" s="1" t="str">
        <f t="shared" si="351"/>
        <v/>
      </c>
      <c r="H1032" s="1" t="str">
        <f t="shared" si="352"/>
        <v/>
      </c>
      <c r="I1032" s="1" t="str">
        <f t="shared" si="353"/>
        <v/>
      </c>
      <c r="J1032" s="1" t="str">
        <f t="shared" si="354"/>
        <v/>
      </c>
      <c r="K1032" s="1" t="str">
        <f t="shared" si="355"/>
        <v/>
      </c>
      <c r="L1032" s="1" t="str">
        <f ca="1">IF(COUNTBLANK($D1032),"",IF(COUNTBLANK($AG1032),OFFSET(ChannelSetup!$E$4,0,$D1032-1),$AG1032))</f>
        <v/>
      </c>
      <c r="M1032" s="1" t="str">
        <f t="shared" si="356"/>
        <v/>
      </c>
      <c r="O1032" s="32">
        <f t="shared" si="359"/>
        <v>6</v>
      </c>
      <c r="P1032" s="32">
        <f t="shared" si="359"/>
        <v>4</v>
      </c>
      <c r="Q1032" s="32">
        <f t="shared" si="359"/>
        <v>2</v>
      </c>
      <c r="R1032" s="32">
        <f t="shared" si="359"/>
        <v>2</v>
      </c>
      <c r="S1032" s="32">
        <f t="shared" si="359"/>
        <v>2</v>
      </c>
      <c r="T1032" s="32">
        <f t="shared" si="359"/>
        <v>2</v>
      </c>
      <c r="U1032" s="32">
        <f t="shared" si="359"/>
        <v>2</v>
      </c>
      <c r="V1032" s="32">
        <f t="shared" si="359"/>
        <v>4</v>
      </c>
      <c r="W1032" s="32">
        <f t="shared" si="359"/>
        <v>2</v>
      </c>
      <c r="X1032" s="32">
        <f t="shared" si="359"/>
        <v>2</v>
      </c>
      <c r="Y1032" s="32">
        <f t="shared" si="359"/>
        <v>2</v>
      </c>
      <c r="Z1032" s="32">
        <f t="shared" si="359"/>
        <v>2</v>
      </c>
      <c r="AB1032" s="66"/>
      <c r="AC1032" s="51"/>
      <c r="AD1032" s="51"/>
      <c r="AE1032" s="63"/>
      <c r="AF1032" s="64"/>
      <c r="AG1032" s="63"/>
      <c r="AH1032" s="64"/>
      <c r="AI1032" s="63"/>
      <c r="AJ1032" s="64"/>
      <c r="AK1032" s="62"/>
      <c r="AL1032" s="62"/>
      <c r="AM1032" s="51"/>
      <c r="AP1032" s="39" t="str">
        <f t="shared" si="327"/>
        <v/>
      </c>
      <c r="AQ1032" s="49" t="str">
        <f t="shared" si="334"/>
        <v/>
      </c>
      <c r="AR1032" s="41">
        <f t="shared" ca="1" si="342"/>
        <v>256</v>
      </c>
      <c r="AS1032" s="40">
        <f t="shared" ca="1" si="336"/>
        <v>1</v>
      </c>
      <c r="AT1032" s="41">
        <f t="shared" ca="1" si="328"/>
        <v>0</v>
      </c>
      <c r="AU1032" s="41">
        <f t="shared" ca="1" si="329"/>
        <v>0</v>
      </c>
      <c r="AV1032" s="42">
        <f t="shared" ca="1" si="330"/>
        <v>1</v>
      </c>
      <c r="AW1032" s="47" t="str">
        <f t="shared" si="331"/>
        <v/>
      </c>
      <c r="AX1032" s="47" t="e">
        <f t="shared" si="332"/>
        <v>#VALUE!</v>
      </c>
      <c r="AY1032" s="47">
        <f t="shared" si="344"/>
        <v>0</v>
      </c>
      <c r="AZ1032" s="47">
        <f t="shared" si="345"/>
        <v>0</v>
      </c>
      <c r="BA1032" s="47" t="e">
        <f t="shared" si="346"/>
        <v>#VALUE!</v>
      </c>
      <c r="BB1032" s="47" t="e">
        <f t="shared" si="347"/>
        <v>#VALUE!</v>
      </c>
      <c r="BC1032" s="47" t="e">
        <f t="shared" si="348"/>
        <v>#VALUE!</v>
      </c>
      <c r="BD1032" s="47" t="e">
        <f>MATCH($AW1032,NoteCommaRef!$B$4:$B$10,0)</f>
        <v>#N/A</v>
      </c>
      <c r="BE1032" s="47">
        <f>MATCH($BG1032,NoteCommaRef!$H$4:$H$1000,0)</f>
        <v>10</v>
      </c>
      <c r="BF1032" s="47">
        <f>MATCH($BH1032,NoteCommaRef!$H$4:$H$1000,0)</f>
        <v>10</v>
      </c>
      <c r="BG1032" s="47">
        <f t="shared" si="337"/>
        <v>1</v>
      </c>
      <c r="BH1032" s="47">
        <f t="shared" si="338"/>
        <v>1</v>
      </c>
      <c r="BI1032" s="48">
        <f ca="1">IF(ISNA($BD1032),1,OFFSET(NoteCommaRef!$E$3,$BD1032,0))</f>
        <v>1</v>
      </c>
      <c r="BJ1032" s="48">
        <f t="shared" si="339"/>
        <v>1</v>
      </c>
      <c r="BK1032" s="48">
        <f t="shared" si="340"/>
        <v>1</v>
      </c>
      <c r="BL1032" s="48">
        <f t="shared" si="341"/>
        <v>1</v>
      </c>
      <c r="BM1032" s="48">
        <f ca="1">IF(ISNA($BE1032),1,OFFSET(NoteCommaRef!$K$3,$BE1032,0))</f>
        <v>1</v>
      </c>
      <c r="BN1032" s="48">
        <f ca="1">IF(ISNA($BF1032),1,OFFSET(NoteCommaRef!$K$3,$BF1032,0))</f>
        <v>1</v>
      </c>
    </row>
    <row r="1033" spans="3:66" x14ac:dyDescent="0.2">
      <c r="C1033" s="1" t="str">
        <f t="shared" si="357"/>
        <v/>
      </c>
      <c r="D1033" s="1" t="str">
        <f t="shared" si="358"/>
        <v/>
      </c>
      <c r="E1033" s="1" t="str">
        <f t="shared" si="349"/>
        <v/>
      </c>
      <c r="F1033" s="32" t="str">
        <f t="shared" si="350"/>
        <v/>
      </c>
      <c r="G1033" s="1" t="str">
        <f t="shared" si="351"/>
        <v/>
      </c>
      <c r="H1033" s="1" t="str">
        <f t="shared" si="352"/>
        <v/>
      </c>
      <c r="I1033" s="1" t="str">
        <f t="shared" si="353"/>
        <v/>
      </c>
      <c r="J1033" s="1" t="str">
        <f t="shared" si="354"/>
        <v/>
      </c>
      <c r="K1033" s="1" t="str">
        <f t="shared" si="355"/>
        <v/>
      </c>
      <c r="L1033" s="1" t="str">
        <f ca="1">IF(COUNTBLANK($D1033),"",IF(COUNTBLANK($AG1033),OFFSET(ChannelSetup!$E$4,0,$D1033-1),$AG1033))</f>
        <v/>
      </c>
      <c r="M1033" s="1" t="str">
        <f t="shared" si="356"/>
        <v/>
      </c>
      <c r="O1033" s="32">
        <f t="shared" si="359"/>
        <v>6</v>
      </c>
      <c r="P1033" s="32">
        <f t="shared" si="359"/>
        <v>4</v>
      </c>
      <c r="Q1033" s="32">
        <f t="shared" si="359"/>
        <v>2</v>
      </c>
      <c r="R1033" s="32">
        <f t="shared" si="359"/>
        <v>2</v>
      </c>
      <c r="S1033" s="32">
        <f t="shared" si="359"/>
        <v>2</v>
      </c>
      <c r="T1033" s="32">
        <f t="shared" si="359"/>
        <v>2</v>
      </c>
      <c r="U1033" s="32">
        <f t="shared" si="359"/>
        <v>2</v>
      </c>
      <c r="V1033" s="32">
        <f t="shared" si="359"/>
        <v>4</v>
      </c>
      <c r="W1033" s="32">
        <f t="shared" si="359"/>
        <v>2</v>
      </c>
      <c r="X1033" s="32">
        <f t="shared" si="359"/>
        <v>2</v>
      </c>
      <c r="Y1033" s="32">
        <f t="shared" si="359"/>
        <v>2</v>
      </c>
      <c r="Z1033" s="32">
        <f t="shared" si="359"/>
        <v>2</v>
      </c>
      <c r="AB1033" s="66"/>
      <c r="AC1033" s="51"/>
      <c r="AD1033" s="51"/>
      <c r="AE1033" s="63"/>
      <c r="AF1033" s="64"/>
      <c r="AG1033" s="63"/>
      <c r="AH1033" s="64"/>
      <c r="AI1033" s="63"/>
      <c r="AJ1033" s="64"/>
      <c r="AK1033" s="62"/>
      <c r="AL1033" s="62"/>
      <c r="AM1033" s="51"/>
      <c r="AP1033" s="39" t="str">
        <f t="shared" si="327"/>
        <v/>
      </c>
      <c r="AQ1033" s="49" t="str">
        <f t="shared" si="334"/>
        <v/>
      </c>
      <c r="AR1033" s="41">
        <f t="shared" ca="1" si="342"/>
        <v>256</v>
      </c>
      <c r="AS1033" s="40">
        <f t="shared" ca="1" si="336"/>
        <v>1</v>
      </c>
      <c r="AT1033" s="41">
        <f t="shared" ca="1" si="328"/>
        <v>0</v>
      </c>
      <c r="AU1033" s="41">
        <f t="shared" ca="1" si="329"/>
        <v>0</v>
      </c>
      <c r="AV1033" s="42">
        <f t="shared" ca="1" si="330"/>
        <v>1</v>
      </c>
      <c r="AW1033" s="47" t="str">
        <f t="shared" si="331"/>
        <v/>
      </c>
      <c r="AX1033" s="47" t="e">
        <f t="shared" si="332"/>
        <v>#VALUE!</v>
      </c>
      <c r="AY1033" s="47">
        <f t="shared" si="344"/>
        <v>0</v>
      </c>
      <c r="AZ1033" s="47">
        <f t="shared" si="345"/>
        <v>0</v>
      </c>
      <c r="BA1033" s="47" t="e">
        <f t="shared" si="346"/>
        <v>#VALUE!</v>
      </c>
      <c r="BB1033" s="47" t="e">
        <f t="shared" si="347"/>
        <v>#VALUE!</v>
      </c>
      <c r="BC1033" s="47" t="e">
        <f t="shared" si="348"/>
        <v>#VALUE!</v>
      </c>
      <c r="BD1033" s="47" t="e">
        <f>MATCH($AW1033,NoteCommaRef!$B$4:$B$10,0)</f>
        <v>#N/A</v>
      </c>
      <c r="BE1033" s="47">
        <f>MATCH($BG1033,NoteCommaRef!$H$4:$H$1000,0)</f>
        <v>10</v>
      </c>
      <c r="BF1033" s="47">
        <f>MATCH($BH1033,NoteCommaRef!$H$4:$H$1000,0)</f>
        <v>10</v>
      </c>
      <c r="BG1033" s="47">
        <f t="shared" si="337"/>
        <v>1</v>
      </c>
      <c r="BH1033" s="47">
        <f t="shared" si="338"/>
        <v>1</v>
      </c>
      <c r="BI1033" s="48">
        <f ca="1">IF(ISNA($BD1033),1,OFFSET(NoteCommaRef!$E$3,$BD1033,0))</f>
        <v>1</v>
      </c>
      <c r="BJ1033" s="48">
        <f t="shared" si="339"/>
        <v>1</v>
      </c>
      <c r="BK1033" s="48">
        <f t="shared" si="340"/>
        <v>1</v>
      </c>
      <c r="BL1033" s="48">
        <f t="shared" si="341"/>
        <v>1</v>
      </c>
      <c r="BM1033" s="48">
        <f ca="1">IF(ISNA($BE1033),1,OFFSET(NoteCommaRef!$K$3,$BE1033,0))</f>
        <v>1</v>
      </c>
      <c r="BN1033" s="48">
        <f ca="1">IF(ISNA($BF1033),1,OFFSET(NoteCommaRef!$K$3,$BF1033,0))</f>
        <v>1</v>
      </c>
    </row>
    <row r="1034" spans="3:66" x14ac:dyDescent="0.2">
      <c r="C1034" s="1" t="str">
        <f t="shared" si="357"/>
        <v/>
      </c>
      <c r="D1034" s="1" t="str">
        <f t="shared" si="358"/>
        <v/>
      </c>
      <c r="E1034" s="1" t="str">
        <f t="shared" si="349"/>
        <v/>
      </c>
      <c r="F1034" s="32" t="str">
        <f t="shared" si="350"/>
        <v/>
      </c>
      <c r="G1034" s="1" t="str">
        <f t="shared" si="351"/>
        <v/>
      </c>
      <c r="H1034" s="1" t="str">
        <f t="shared" si="352"/>
        <v/>
      </c>
      <c r="I1034" s="1" t="str">
        <f t="shared" si="353"/>
        <v/>
      </c>
      <c r="J1034" s="1" t="str">
        <f t="shared" si="354"/>
        <v/>
      </c>
      <c r="K1034" s="1" t="str">
        <f t="shared" si="355"/>
        <v/>
      </c>
      <c r="L1034" s="1" t="str">
        <f ca="1">IF(COUNTBLANK($D1034),"",IF(COUNTBLANK($AG1034),OFFSET(ChannelSetup!$E$4,0,$D1034-1),$AG1034))</f>
        <v/>
      </c>
      <c r="M1034" s="1" t="str">
        <f t="shared" si="356"/>
        <v/>
      </c>
      <c r="O1034" s="32">
        <f t="shared" si="359"/>
        <v>6</v>
      </c>
      <c r="P1034" s="32">
        <f t="shared" si="359"/>
        <v>4</v>
      </c>
      <c r="Q1034" s="32">
        <f t="shared" si="359"/>
        <v>2</v>
      </c>
      <c r="R1034" s="32">
        <f t="shared" si="359"/>
        <v>2</v>
      </c>
      <c r="S1034" s="32">
        <f t="shared" si="359"/>
        <v>2</v>
      </c>
      <c r="T1034" s="32">
        <f t="shared" si="359"/>
        <v>2</v>
      </c>
      <c r="U1034" s="32">
        <f t="shared" si="359"/>
        <v>2</v>
      </c>
      <c r="V1034" s="32">
        <f t="shared" si="359"/>
        <v>4</v>
      </c>
      <c r="W1034" s="32">
        <f t="shared" si="359"/>
        <v>2</v>
      </c>
      <c r="X1034" s="32">
        <f t="shared" si="359"/>
        <v>2</v>
      </c>
      <c r="Y1034" s="32">
        <f t="shared" si="359"/>
        <v>2</v>
      </c>
      <c r="Z1034" s="32">
        <f t="shared" si="359"/>
        <v>2</v>
      </c>
      <c r="AB1034" s="66"/>
      <c r="AC1034" s="51"/>
      <c r="AD1034" s="51"/>
      <c r="AE1034" s="63"/>
      <c r="AF1034" s="64"/>
      <c r="AG1034" s="63"/>
      <c r="AH1034" s="64"/>
      <c r="AI1034" s="63"/>
      <c r="AJ1034" s="64"/>
      <c r="AK1034" s="62"/>
      <c r="AL1034" s="62"/>
      <c r="AM1034" s="51"/>
      <c r="AP1034" s="39" t="str">
        <f t="shared" si="327"/>
        <v/>
      </c>
      <c r="AQ1034" s="49" t="str">
        <f t="shared" si="334"/>
        <v/>
      </c>
      <c r="AR1034" s="41">
        <f t="shared" ca="1" si="342"/>
        <v>256</v>
      </c>
      <c r="AS1034" s="40">
        <f t="shared" ca="1" si="336"/>
        <v>1</v>
      </c>
      <c r="AT1034" s="41">
        <f t="shared" ca="1" si="328"/>
        <v>0</v>
      </c>
      <c r="AU1034" s="41">
        <f t="shared" ca="1" si="329"/>
        <v>0</v>
      </c>
      <c r="AV1034" s="42">
        <f t="shared" ca="1" si="330"/>
        <v>1</v>
      </c>
      <c r="AW1034" s="47" t="str">
        <f t="shared" si="331"/>
        <v/>
      </c>
      <c r="AX1034" s="47" t="e">
        <f t="shared" si="332"/>
        <v>#VALUE!</v>
      </c>
      <c r="AY1034" s="47">
        <f t="shared" si="344"/>
        <v>0</v>
      </c>
      <c r="AZ1034" s="47">
        <f t="shared" si="345"/>
        <v>0</v>
      </c>
      <c r="BA1034" s="47" t="e">
        <f t="shared" si="346"/>
        <v>#VALUE!</v>
      </c>
      <c r="BB1034" s="47" t="e">
        <f t="shared" si="347"/>
        <v>#VALUE!</v>
      </c>
      <c r="BC1034" s="47" t="e">
        <f t="shared" si="348"/>
        <v>#VALUE!</v>
      </c>
      <c r="BD1034" s="47" t="e">
        <f>MATCH($AW1034,NoteCommaRef!$B$4:$B$10,0)</f>
        <v>#N/A</v>
      </c>
      <c r="BE1034" s="47">
        <f>MATCH($BG1034,NoteCommaRef!$H$4:$H$1000,0)</f>
        <v>10</v>
      </c>
      <c r="BF1034" s="47">
        <f>MATCH($BH1034,NoteCommaRef!$H$4:$H$1000,0)</f>
        <v>10</v>
      </c>
      <c r="BG1034" s="47">
        <f t="shared" si="337"/>
        <v>1</v>
      </c>
      <c r="BH1034" s="47">
        <f t="shared" si="338"/>
        <v>1</v>
      </c>
      <c r="BI1034" s="48">
        <f ca="1">IF(ISNA($BD1034),1,OFFSET(NoteCommaRef!$E$3,$BD1034,0))</f>
        <v>1</v>
      </c>
      <c r="BJ1034" s="48">
        <f t="shared" si="339"/>
        <v>1</v>
      </c>
      <c r="BK1034" s="48">
        <f t="shared" si="340"/>
        <v>1</v>
      </c>
      <c r="BL1034" s="48">
        <f t="shared" si="341"/>
        <v>1</v>
      </c>
      <c r="BM1034" s="48">
        <f ca="1">IF(ISNA($BE1034),1,OFFSET(NoteCommaRef!$K$3,$BE1034,0))</f>
        <v>1</v>
      </c>
      <c r="BN1034" s="48">
        <f ca="1">IF(ISNA($BF1034),1,OFFSET(NoteCommaRef!$K$3,$BF1034,0))</f>
        <v>1</v>
      </c>
    </row>
    <row r="1035" spans="3:66" x14ac:dyDescent="0.2">
      <c r="C1035" s="1" t="str">
        <f t="shared" si="357"/>
        <v/>
      </c>
      <c r="D1035" s="1" t="str">
        <f t="shared" si="358"/>
        <v/>
      </c>
      <c r="E1035" s="1" t="str">
        <f t="shared" si="349"/>
        <v/>
      </c>
      <c r="F1035" s="32" t="str">
        <f t="shared" si="350"/>
        <v/>
      </c>
      <c r="G1035" s="1" t="str">
        <f t="shared" si="351"/>
        <v/>
      </c>
      <c r="H1035" s="1" t="str">
        <f t="shared" si="352"/>
        <v/>
      </c>
      <c r="I1035" s="1" t="str">
        <f t="shared" si="353"/>
        <v/>
      </c>
      <c r="J1035" s="1" t="str">
        <f t="shared" si="354"/>
        <v/>
      </c>
      <c r="K1035" s="1" t="str">
        <f t="shared" si="355"/>
        <v/>
      </c>
      <c r="L1035" s="1" t="str">
        <f ca="1">IF(COUNTBLANK($D1035),"",IF(COUNTBLANK($AG1035),OFFSET(ChannelSetup!$E$4,0,$D1035-1),$AG1035))</f>
        <v/>
      </c>
      <c r="M1035" s="1" t="str">
        <f t="shared" si="356"/>
        <v/>
      </c>
      <c r="O1035" s="32">
        <f t="shared" si="359"/>
        <v>6</v>
      </c>
      <c r="P1035" s="32">
        <f t="shared" si="359"/>
        <v>4</v>
      </c>
      <c r="Q1035" s="32">
        <f t="shared" si="359"/>
        <v>2</v>
      </c>
      <c r="R1035" s="32">
        <f t="shared" si="359"/>
        <v>2</v>
      </c>
      <c r="S1035" s="32">
        <f t="shared" si="359"/>
        <v>2</v>
      </c>
      <c r="T1035" s="32">
        <f t="shared" si="359"/>
        <v>2</v>
      </c>
      <c r="U1035" s="32">
        <f t="shared" si="359"/>
        <v>2</v>
      </c>
      <c r="V1035" s="32">
        <f t="shared" si="359"/>
        <v>4</v>
      </c>
      <c r="W1035" s="32">
        <f t="shared" si="359"/>
        <v>2</v>
      </c>
      <c r="X1035" s="32">
        <f t="shared" si="359"/>
        <v>2</v>
      </c>
      <c r="Y1035" s="32">
        <f t="shared" si="359"/>
        <v>2</v>
      </c>
      <c r="Z1035" s="32">
        <f t="shared" si="359"/>
        <v>2</v>
      </c>
      <c r="AB1035" s="66"/>
      <c r="AC1035" s="51"/>
      <c r="AD1035" s="51"/>
      <c r="AE1035" s="63"/>
      <c r="AF1035" s="64"/>
      <c r="AG1035" s="63"/>
      <c r="AH1035" s="64"/>
      <c r="AI1035" s="63"/>
      <c r="AJ1035" s="64"/>
      <c r="AK1035" s="62"/>
      <c r="AL1035" s="62"/>
      <c r="AM1035" s="51"/>
      <c r="AP1035" s="39" t="str">
        <f t="shared" si="327"/>
        <v/>
      </c>
      <c r="AQ1035" s="49" t="str">
        <f t="shared" si="334"/>
        <v/>
      </c>
      <c r="AR1035" s="41">
        <f t="shared" ca="1" si="342"/>
        <v>256</v>
      </c>
      <c r="AS1035" s="40">
        <f t="shared" ca="1" si="336"/>
        <v>1</v>
      </c>
      <c r="AT1035" s="41">
        <f t="shared" ca="1" si="328"/>
        <v>0</v>
      </c>
      <c r="AU1035" s="41">
        <f t="shared" ca="1" si="329"/>
        <v>0</v>
      </c>
      <c r="AV1035" s="42">
        <f t="shared" ca="1" si="330"/>
        <v>1</v>
      </c>
      <c r="AW1035" s="47" t="str">
        <f t="shared" si="331"/>
        <v/>
      </c>
      <c r="AX1035" s="47" t="e">
        <f t="shared" si="332"/>
        <v>#VALUE!</v>
      </c>
      <c r="AY1035" s="47">
        <f t="shared" si="344"/>
        <v>0</v>
      </c>
      <c r="AZ1035" s="47">
        <f t="shared" si="345"/>
        <v>0</v>
      </c>
      <c r="BA1035" s="47" t="e">
        <f t="shared" si="346"/>
        <v>#VALUE!</v>
      </c>
      <c r="BB1035" s="47" t="e">
        <f t="shared" si="347"/>
        <v>#VALUE!</v>
      </c>
      <c r="BC1035" s="47" t="e">
        <f t="shared" si="348"/>
        <v>#VALUE!</v>
      </c>
      <c r="BD1035" s="47" t="e">
        <f>MATCH($AW1035,NoteCommaRef!$B$4:$B$10,0)</f>
        <v>#N/A</v>
      </c>
      <c r="BE1035" s="47">
        <f>MATCH($BG1035,NoteCommaRef!$H$4:$H$1000,0)</f>
        <v>10</v>
      </c>
      <c r="BF1035" s="47">
        <f>MATCH($BH1035,NoteCommaRef!$H$4:$H$1000,0)</f>
        <v>10</v>
      </c>
      <c r="BG1035" s="47">
        <f t="shared" si="337"/>
        <v>1</v>
      </c>
      <c r="BH1035" s="47">
        <f t="shared" si="338"/>
        <v>1</v>
      </c>
      <c r="BI1035" s="48">
        <f ca="1">IF(ISNA($BD1035),1,OFFSET(NoteCommaRef!$E$3,$BD1035,0))</f>
        <v>1</v>
      </c>
      <c r="BJ1035" s="48">
        <f t="shared" si="339"/>
        <v>1</v>
      </c>
      <c r="BK1035" s="48">
        <f t="shared" si="340"/>
        <v>1</v>
      </c>
      <c r="BL1035" s="48">
        <f t="shared" si="341"/>
        <v>1</v>
      </c>
      <c r="BM1035" s="48">
        <f ca="1">IF(ISNA($BE1035),1,OFFSET(NoteCommaRef!$K$3,$BE1035,0))</f>
        <v>1</v>
      </c>
      <c r="BN1035" s="48">
        <f ca="1">IF(ISNA($BF1035),1,OFFSET(NoteCommaRef!$K$3,$BF1035,0))</f>
        <v>1</v>
      </c>
    </row>
    <row r="1036" spans="3:66" x14ac:dyDescent="0.2">
      <c r="C1036" s="1" t="str">
        <f t="shared" si="357"/>
        <v/>
      </c>
      <c r="D1036" s="1" t="str">
        <f t="shared" si="358"/>
        <v/>
      </c>
      <c r="E1036" s="1" t="str">
        <f t="shared" si="349"/>
        <v/>
      </c>
      <c r="F1036" s="32" t="str">
        <f t="shared" si="350"/>
        <v/>
      </c>
      <c r="G1036" s="1" t="str">
        <f t="shared" si="351"/>
        <v/>
      </c>
      <c r="H1036" s="1" t="str">
        <f t="shared" si="352"/>
        <v/>
      </c>
      <c r="I1036" s="1" t="str">
        <f t="shared" si="353"/>
        <v/>
      </c>
      <c r="J1036" s="1" t="str">
        <f t="shared" si="354"/>
        <v/>
      </c>
      <c r="K1036" s="1" t="str">
        <f t="shared" si="355"/>
        <v/>
      </c>
      <c r="L1036" s="1" t="str">
        <f ca="1">IF(COUNTBLANK($D1036),"",IF(COUNTBLANK($AG1036),OFFSET(ChannelSetup!$E$4,0,$D1036-1),$AG1036))</f>
        <v/>
      </c>
      <c r="M1036" s="1" t="str">
        <f t="shared" si="356"/>
        <v/>
      </c>
      <c r="O1036" s="32">
        <f t="shared" si="359"/>
        <v>6</v>
      </c>
      <c r="P1036" s="32">
        <f t="shared" si="359"/>
        <v>4</v>
      </c>
      <c r="Q1036" s="32">
        <f t="shared" si="359"/>
        <v>2</v>
      </c>
      <c r="R1036" s="32">
        <f t="shared" si="359"/>
        <v>2</v>
      </c>
      <c r="S1036" s="32">
        <f t="shared" si="359"/>
        <v>2</v>
      </c>
      <c r="T1036" s="32">
        <f t="shared" si="359"/>
        <v>2</v>
      </c>
      <c r="U1036" s="32">
        <f t="shared" si="359"/>
        <v>2</v>
      </c>
      <c r="V1036" s="32">
        <f t="shared" si="359"/>
        <v>4</v>
      </c>
      <c r="W1036" s="32">
        <f t="shared" si="359"/>
        <v>2</v>
      </c>
      <c r="X1036" s="32">
        <f t="shared" si="359"/>
        <v>2</v>
      </c>
      <c r="Y1036" s="32">
        <f t="shared" si="359"/>
        <v>2</v>
      </c>
      <c r="Z1036" s="32">
        <f t="shared" si="359"/>
        <v>2</v>
      </c>
      <c r="AB1036" s="66"/>
      <c r="AC1036" s="51"/>
      <c r="AD1036" s="51"/>
      <c r="AE1036" s="63"/>
      <c r="AF1036" s="64"/>
      <c r="AG1036" s="63"/>
      <c r="AH1036" s="64"/>
      <c r="AI1036" s="63"/>
      <c r="AJ1036" s="64"/>
      <c r="AK1036" s="62"/>
      <c r="AL1036" s="62"/>
      <c r="AM1036" s="51"/>
      <c r="AP1036" s="39" t="str">
        <f t="shared" si="327"/>
        <v/>
      </c>
      <c r="AQ1036" s="49" t="str">
        <f t="shared" si="334"/>
        <v/>
      </c>
      <c r="AR1036" s="41">
        <f t="shared" ca="1" si="342"/>
        <v>256</v>
      </c>
      <c r="AS1036" s="40">
        <f t="shared" ca="1" si="336"/>
        <v>1</v>
      </c>
      <c r="AT1036" s="41">
        <f t="shared" ca="1" si="328"/>
        <v>0</v>
      </c>
      <c r="AU1036" s="41">
        <f t="shared" ca="1" si="329"/>
        <v>0</v>
      </c>
      <c r="AV1036" s="42">
        <f t="shared" ca="1" si="330"/>
        <v>1</v>
      </c>
      <c r="AW1036" s="47" t="str">
        <f t="shared" si="331"/>
        <v/>
      </c>
      <c r="AX1036" s="47" t="e">
        <f t="shared" si="332"/>
        <v>#VALUE!</v>
      </c>
      <c r="AY1036" s="47">
        <f t="shared" si="344"/>
        <v>0</v>
      </c>
      <c r="AZ1036" s="47">
        <f t="shared" si="345"/>
        <v>0</v>
      </c>
      <c r="BA1036" s="47" t="e">
        <f t="shared" si="346"/>
        <v>#VALUE!</v>
      </c>
      <c r="BB1036" s="47" t="e">
        <f t="shared" si="347"/>
        <v>#VALUE!</v>
      </c>
      <c r="BC1036" s="47" t="e">
        <f t="shared" si="348"/>
        <v>#VALUE!</v>
      </c>
      <c r="BD1036" s="47" t="e">
        <f>MATCH($AW1036,NoteCommaRef!$B$4:$B$10,0)</f>
        <v>#N/A</v>
      </c>
      <c r="BE1036" s="47">
        <f>MATCH($BG1036,NoteCommaRef!$H$4:$H$1000,0)</f>
        <v>10</v>
      </c>
      <c r="BF1036" s="47">
        <f>MATCH($BH1036,NoteCommaRef!$H$4:$H$1000,0)</f>
        <v>10</v>
      </c>
      <c r="BG1036" s="47">
        <f t="shared" si="337"/>
        <v>1</v>
      </c>
      <c r="BH1036" s="47">
        <f t="shared" si="338"/>
        <v>1</v>
      </c>
      <c r="BI1036" s="48">
        <f ca="1">IF(ISNA($BD1036),1,OFFSET(NoteCommaRef!$E$3,$BD1036,0))</f>
        <v>1</v>
      </c>
      <c r="BJ1036" s="48">
        <f t="shared" si="339"/>
        <v>1</v>
      </c>
      <c r="BK1036" s="48">
        <f t="shared" si="340"/>
        <v>1</v>
      </c>
      <c r="BL1036" s="48">
        <f t="shared" si="341"/>
        <v>1</v>
      </c>
      <c r="BM1036" s="48">
        <f ca="1">IF(ISNA($BE1036),1,OFFSET(NoteCommaRef!$K$3,$BE1036,0))</f>
        <v>1</v>
      </c>
      <c r="BN1036" s="48">
        <f ca="1">IF(ISNA($BF1036),1,OFFSET(NoteCommaRef!$K$3,$BF1036,0))</f>
        <v>1</v>
      </c>
    </row>
    <row r="1037" spans="3:66" x14ac:dyDescent="0.2">
      <c r="C1037" s="1" t="str">
        <f t="shared" si="357"/>
        <v/>
      </c>
      <c r="D1037" s="1" t="str">
        <f t="shared" si="358"/>
        <v/>
      </c>
      <c r="E1037" s="1" t="str">
        <f t="shared" si="349"/>
        <v/>
      </c>
      <c r="F1037" s="32" t="str">
        <f t="shared" si="350"/>
        <v/>
      </c>
      <c r="G1037" s="1" t="str">
        <f t="shared" si="351"/>
        <v/>
      </c>
      <c r="H1037" s="1" t="str">
        <f t="shared" si="352"/>
        <v/>
      </c>
      <c r="I1037" s="1" t="str">
        <f t="shared" si="353"/>
        <v/>
      </c>
      <c r="J1037" s="1" t="str">
        <f t="shared" si="354"/>
        <v/>
      </c>
      <c r="K1037" s="1" t="str">
        <f t="shared" si="355"/>
        <v/>
      </c>
      <c r="L1037" s="1" t="str">
        <f ca="1">IF(COUNTBLANK($D1037),"",IF(COUNTBLANK($AG1037),OFFSET(ChannelSetup!$E$4,0,$D1037-1),$AG1037))</f>
        <v/>
      </c>
      <c r="M1037" s="1" t="str">
        <f t="shared" si="356"/>
        <v/>
      </c>
      <c r="O1037" s="32">
        <f t="shared" si="359"/>
        <v>6</v>
      </c>
      <c r="P1037" s="32">
        <f t="shared" si="359"/>
        <v>4</v>
      </c>
      <c r="Q1037" s="32">
        <f t="shared" si="359"/>
        <v>2</v>
      </c>
      <c r="R1037" s="32">
        <f t="shared" si="359"/>
        <v>2</v>
      </c>
      <c r="S1037" s="32">
        <f t="shared" si="359"/>
        <v>2</v>
      </c>
      <c r="T1037" s="32">
        <f t="shared" si="359"/>
        <v>2</v>
      </c>
      <c r="U1037" s="32">
        <f t="shared" si="359"/>
        <v>2</v>
      </c>
      <c r="V1037" s="32">
        <f t="shared" si="359"/>
        <v>4</v>
      </c>
      <c r="W1037" s="32">
        <f t="shared" si="359"/>
        <v>2</v>
      </c>
      <c r="X1037" s="32">
        <f t="shared" si="359"/>
        <v>2</v>
      </c>
      <c r="Y1037" s="32">
        <f t="shared" si="359"/>
        <v>2</v>
      </c>
      <c r="Z1037" s="32">
        <f t="shared" si="359"/>
        <v>2</v>
      </c>
      <c r="AB1037" s="66"/>
      <c r="AC1037" s="51"/>
      <c r="AD1037" s="51"/>
      <c r="AE1037" s="63"/>
      <c r="AF1037" s="64"/>
      <c r="AG1037" s="63"/>
      <c r="AH1037" s="64"/>
      <c r="AI1037" s="63"/>
      <c r="AJ1037" s="64"/>
      <c r="AK1037" s="62"/>
      <c r="AL1037" s="62"/>
      <c r="AM1037" s="51"/>
      <c r="AP1037" s="39" t="str">
        <f t="shared" si="327"/>
        <v/>
      </c>
      <c r="AQ1037" s="49" t="str">
        <f t="shared" si="334"/>
        <v/>
      </c>
      <c r="AR1037" s="41">
        <f t="shared" ca="1" si="342"/>
        <v>256</v>
      </c>
      <c r="AS1037" s="40">
        <f t="shared" ca="1" si="336"/>
        <v>1</v>
      </c>
      <c r="AT1037" s="41">
        <f t="shared" ca="1" si="328"/>
        <v>0</v>
      </c>
      <c r="AU1037" s="41">
        <f t="shared" ca="1" si="329"/>
        <v>0</v>
      </c>
      <c r="AV1037" s="42">
        <f t="shared" ca="1" si="330"/>
        <v>1</v>
      </c>
      <c r="AW1037" s="47" t="str">
        <f t="shared" si="331"/>
        <v/>
      </c>
      <c r="AX1037" s="47" t="e">
        <f t="shared" si="332"/>
        <v>#VALUE!</v>
      </c>
      <c r="AY1037" s="47">
        <f t="shared" si="344"/>
        <v>0</v>
      </c>
      <c r="AZ1037" s="47">
        <f t="shared" si="345"/>
        <v>0</v>
      </c>
      <c r="BA1037" s="47" t="e">
        <f t="shared" si="346"/>
        <v>#VALUE!</v>
      </c>
      <c r="BB1037" s="47" t="e">
        <f t="shared" si="347"/>
        <v>#VALUE!</v>
      </c>
      <c r="BC1037" s="47" t="e">
        <f t="shared" si="348"/>
        <v>#VALUE!</v>
      </c>
      <c r="BD1037" s="47" t="e">
        <f>MATCH($AW1037,NoteCommaRef!$B$4:$B$10,0)</f>
        <v>#N/A</v>
      </c>
      <c r="BE1037" s="47">
        <f>MATCH($BG1037,NoteCommaRef!$H$4:$H$1000,0)</f>
        <v>10</v>
      </c>
      <c r="BF1037" s="47">
        <f>MATCH($BH1037,NoteCommaRef!$H$4:$H$1000,0)</f>
        <v>10</v>
      </c>
      <c r="BG1037" s="47">
        <f t="shared" si="337"/>
        <v>1</v>
      </c>
      <c r="BH1037" s="47">
        <f t="shared" si="338"/>
        <v>1</v>
      </c>
      <c r="BI1037" s="48">
        <f ca="1">IF(ISNA($BD1037),1,OFFSET(NoteCommaRef!$E$3,$BD1037,0))</f>
        <v>1</v>
      </c>
      <c r="BJ1037" s="48">
        <f t="shared" si="339"/>
        <v>1</v>
      </c>
      <c r="BK1037" s="48">
        <f t="shared" si="340"/>
        <v>1</v>
      </c>
      <c r="BL1037" s="48">
        <f t="shared" si="341"/>
        <v>1</v>
      </c>
      <c r="BM1037" s="48">
        <f ca="1">IF(ISNA($BE1037),1,OFFSET(NoteCommaRef!$K$3,$BE1037,0))</f>
        <v>1</v>
      </c>
      <c r="BN1037" s="48">
        <f ca="1">IF(ISNA($BF1037),1,OFFSET(NoteCommaRef!$K$3,$BF1037,0))</f>
        <v>1</v>
      </c>
    </row>
    <row r="1038" spans="3:66" x14ac:dyDescent="0.2">
      <c r="C1038" s="1" t="str">
        <f t="shared" si="357"/>
        <v/>
      </c>
      <c r="D1038" s="1" t="str">
        <f t="shared" si="358"/>
        <v/>
      </c>
      <c r="E1038" s="1" t="str">
        <f t="shared" si="349"/>
        <v/>
      </c>
      <c r="F1038" s="32" t="str">
        <f t="shared" si="350"/>
        <v/>
      </c>
      <c r="G1038" s="1" t="str">
        <f t="shared" si="351"/>
        <v/>
      </c>
      <c r="H1038" s="1" t="str">
        <f t="shared" si="352"/>
        <v/>
      </c>
      <c r="I1038" s="1" t="str">
        <f t="shared" si="353"/>
        <v/>
      </c>
      <c r="J1038" s="1" t="str">
        <f t="shared" si="354"/>
        <v/>
      </c>
      <c r="K1038" s="1" t="str">
        <f t="shared" si="355"/>
        <v/>
      </c>
      <c r="L1038" s="1" t="str">
        <f ca="1">IF(COUNTBLANK($D1038),"",IF(COUNTBLANK($AG1038),OFFSET(ChannelSetup!$E$4,0,$D1038-1),$AG1038))</f>
        <v/>
      </c>
      <c r="M1038" s="1" t="str">
        <f t="shared" si="356"/>
        <v/>
      </c>
      <c r="O1038" s="32">
        <f t="shared" si="359"/>
        <v>6</v>
      </c>
      <c r="P1038" s="32">
        <f t="shared" si="359"/>
        <v>4</v>
      </c>
      <c r="Q1038" s="32">
        <f t="shared" si="359"/>
        <v>2</v>
      </c>
      <c r="R1038" s="32">
        <f t="shared" si="359"/>
        <v>2</v>
      </c>
      <c r="S1038" s="32">
        <f t="shared" si="359"/>
        <v>2</v>
      </c>
      <c r="T1038" s="32">
        <f t="shared" si="359"/>
        <v>2</v>
      </c>
      <c r="U1038" s="32">
        <f t="shared" si="359"/>
        <v>2</v>
      </c>
      <c r="V1038" s="32">
        <f t="shared" si="359"/>
        <v>4</v>
      </c>
      <c r="W1038" s="32">
        <f t="shared" si="359"/>
        <v>2</v>
      </c>
      <c r="X1038" s="32">
        <f t="shared" si="359"/>
        <v>2</v>
      </c>
      <c r="Y1038" s="32">
        <f t="shared" si="359"/>
        <v>2</v>
      </c>
      <c r="Z1038" s="32">
        <f t="shared" si="359"/>
        <v>2</v>
      </c>
      <c r="AB1038" s="66"/>
      <c r="AC1038" s="51"/>
      <c r="AD1038" s="51"/>
      <c r="AE1038" s="63"/>
      <c r="AF1038" s="64"/>
      <c r="AG1038" s="63"/>
      <c r="AH1038" s="64"/>
      <c r="AI1038" s="63"/>
      <c r="AJ1038" s="64"/>
      <c r="AK1038" s="62"/>
      <c r="AL1038" s="62"/>
      <c r="AM1038" s="51"/>
      <c r="AP1038" s="39" t="str">
        <f t="shared" si="327"/>
        <v/>
      </c>
      <c r="AQ1038" s="49" t="str">
        <f t="shared" si="334"/>
        <v/>
      </c>
      <c r="AR1038" s="41">
        <f t="shared" ca="1" si="342"/>
        <v>256</v>
      </c>
      <c r="AS1038" s="40">
        <f t="shared" ca="1" si="336"/>
        <v>1</v>
      </c>
      <c r="AT1038" s="41">
        <f t="shared" ca="1" si="328"/>
        <v>0</v>
      </c>
      <c r="AU1038" s="41">
        <f t="shared" ca="1" si="329"/>
        <v>0</v>
      </c>
      <c r="AV1038" s="42">
        <f t="shared" ca="1" si="330"/>
        <v>1</v>
      </c>
      <c r="AW1038" s="47" t="str">
        <f t="shared" si="331"/>
        <v/>
      </c>
      <c r="AX1038" s="47" t="e">
        <f t="shared" si="332"/>
        <v>#VALUE!</v>
      </c>
      <c r="AY1038" s="47">
        <f t="shared" si="344"/>
        <v>0</v>
      </c>
      <c r="AZ1038" s="47">
        <f t="shared" si="345"/>
        <v>0</v>
      </c>
      <c r="BA1038" s="47" t="e">
        <f t="shared" si="346"/>
        <v>#VALUE!</v>
      </c>
      <c r="BB1038" s="47" t="e">
        <f t="shared" si="347"/>
        <v>#VALUE!</v>
      </c>
      <c r="BC1038" s="47" t="e">
        <f t="shared" si="348"/>
        <v>#VALUE!</v>
      </c>
      <c r="BD1038" s="47" t="e">
        <f>MATCH($AW1038,NoteCommaRef!$B$4:$B$10,0)</f>
        <v>#N/A</v>
      </c>
      <c r="BE1038" s="47">
        <f>MATCH($BG1038,NoteCommaRef!$H$4:$H$1000,0)</f>
        <v>10</v>
      </c>
      <c r="BF1038" s="47">
        <f>MATCH($BH1038,NoteCommaRef!$H$4:$H$1000,0)</f>
        <v>10</v>
      </c>
      <c r="BG1038" s="47">
        <f t="shared" si="337"/>
        <v>1</v>
      </c>
      <c r="BH1038" s="47">
        <f t="shared" si="338"/>
        <v>1</v>
      </c>
      <c r="BI1038" s="48">
        <f ca="1">IF(ISNA($BD1038),1,OFFSET(NoteCommaRef!$E$3,$BD1038,0))</f>
        <v>1</v>
      </c>
      <c r="BJ1038" s="48">
        <f t="shared" si="339"/>
        <v>1</v>
      </c>
      <c r="BK1038" s="48">
        <f t="shared" si="340"/>
        <v>1</v>
      </c>
      <c r="BL1038" s="48">
        <f t="shared" si="341"/>
        <v>1</v>
      </c>
      <c r="BM1038" s="48">
        <f ca="1">IF(ISNA($BE1038),1,OFFSET(NoteCommaRef!$K$3,$BE1038,0))</f>
        <v>1</v>
      </c>
      <c r="BN1038" s="48">
        <f ca="1">IF(ISNA($BF1038),1,OFFSET(NoteCommaRef!$K$3,$BF1038,0))</f>
        <v>1</v>
      </c>
    </row>
    <row r="1039" spans="3:66" x14ac:dyDescent="0.2">
      <c r="C1039" s="1" t="str">
        <f t="shared" si="357"/>
        <v/>
      </c>
      <c r="D1039" s="1" t="str">
        <f t="shared" si="358"/>
        <v/>
      </c>
      <c r="E1039" s="1" t="str">
        <f t="shared" si="349"/>
        <v/>
      </c>
      <c r="F1039" s="32" t="str">
        <f t="shared" si="350"/>
        <v/>
      </c>
      <c r="G1039" s="1" t="str">
        <f t="shared" si="351"/>
        <v/>
      </c>
      <c r="H1039" s="1" t="str">
        <f t="shared" si="352"/>
        <v/>
      </c>
      <c r="I1039" s="1" t="str">
        <f t="shared" si="353"/>
        <v/>
      </c>
      <c r="J1039" s="1" t="str">
        <f t="shared" si="354"/>
        <v/>
      </c>
      <c r="K1039" s="1" t="str">
        <f t="shared" si="355"/>
        <v/>
      </c>
      <c r="L1039" s="1" t="str">
        <f ca="1">IF(COUNTBLANK($D1039),"",IF(COUNTBLANK($AG1039),OFFSET(ChannelSetup!$E$4,0,$D1039-1),$AG1039))</f>
        <v/>
      </c>
      <c r="M1039" s="1" t="str">
        <f t="shared" si="356"/>
        <v/>
      </c>
      <c r="O1039" s="32">
        <f t="shared" si="359"/>
        <v>6</v>
      </c>
      <c r="P1039" s="32">
        <f t="shared" si="359"/>
        <v>4</v>
      </c>
      <c r="Q1039" s="32">
        <f t="shared" si="359"/>
        <v>2</v>
      </c>
      <c r="R1039" s="32">
        <f t="shared" si="359"/>
        <v>2</v>
      </c>
      <c r="S1039" s="32">
        <f t="shared" si="359"/>
        <v>2</v>
      </c>
      <c r="T1039" s="32">
        <f t="shared" si="359"/>
        <v>2</v>
      </c>
      <c r="U1039" s="32">
        <f t="shared" si="359"/>
        <v>2</v>
      </c>
      <c r="V1039" s="32">
        <f t="shared" si="359"/>
        <v>4</v>
      </c>
      <c r="W1039" s="32">
        <f t="shared" si="359"/>
        <v>2</v>
      </c>
      <c r="X1039" s="32">
        <f t="shared" si="359"/>
        <v>2</v>
      </c>
      <c r="Y1039" s="32">
        <f t="shared" si="359"/>
        <v>2</v>
      </c>
      <c r="Z1039" s="32">
        <f t="shared" si="359"/>
        <v>2</v>
      </c>
      <c r="AB1039" s="66"/>
      <c r="AC1039" s="51"/>
      <c r="AD1039" s="51"/>
      <c r="AE1039" s="63"/>
      <c r="AF1039" s="64"/>
      <c r="AG1039" s="63"/>
      <c r="AH1039" s="64"/>
      <c r="AI1039" s="63"/>
      <c r="AJ1039" s="64"/>
      <c r="AK1039" s="62"/>
      <c r="AL1039" s="62"/>
      <c r="AM1039" s="51"/>
      <c r="AP1039" s="39" t="str">
        <f t="shared" si="327"/>
        <v/>
      </c>
      <c r="AQ1039" s="49" t="str">
        <f t="shared" si="334"/>
        <v/>
      </c>
      <c r="AR1039" s="41">
        <f t="shared" ca="1" si="342"/>
        <v>256</v>
      </c>
      <c r="AS1039" s="40">
        <f t="shared" ca="1" si="336"/>
        <v>1</v>
      </c>
      <c r="AT1039" s="41">
        <f t="shared" ca="1" si="328"/>
        <v>0</v>
      </c>
      <c r="AU1039" s="41">
        <f t="shared" ca="1" si="329"/>
        <v>0</v>
      </c>
      <c r="AV1039" s="42">
        <f t="shared" ca="1" si="330"/>
        <v>1</v>
      </c>
      <c r="AW1039" s="47" t="str">
        <f t="shared" si="331"/>
        <v/>
      </c>
      <c r="AX1039" s="47" t="e">
        <f t="shared" si="332"/>
        <v>#VALUE!</v>
      </c>
      <c r="AY1039" s="47">
        <f t="shared" si="344"/>
        <v>0</v>
      </c>
      <c r="AZ1039" s="47">
        <f t="shared" si="345"/>
        <v>0</v>
      </c>
      <c r="BA1039" s="47" t="e">
        <f t="shared" si="346"/>
        <v>#VALUE!</v>
      </c>
      <c r="BB1039" s="47" t="e">
        <f t="shared" si="347"/>
        <v>#VALUE!</v>
      </c>
      <c r="BC1039" s="47" t="e">
        <f t="shared" si="348"/>
        <v>#VALUE!</v>
      </c>
      <c r="BD1039" s="47" t="e">
        <f>MATCH($AW1039,NoteCommaRef!$B$4:$B$10,0)</f>
        <v>#N/A</v>
      </c>
      <c r="BE1039" s="47">
        <f>MATCH($BG1039,NoteCommaRef!$H$4:$H$1000,0)</f>
        <v>10</v>
      </c>
      <c r="BF1039" s="47">
        <f>MATCH($BH1039,NoteCommaRef!$H$4:$H$1000,0)</f>
        <v>10</v>
      </c>
      <c r="BG1039" s="47">
        <f t="shared" si="337"/>
        <v>1</v>
      </c>
      <c r="BH1039" s="47">
        <f t="shared" si="338"/>
        <v>1</v>
      </c>
      <c r="BI1039" s="48">
        <f ca="1">IF(ISNA($BD1039),1,OFFSET(NoteCommaRef!$E$3,$BD1039,0))</f>
        <v>1</v>
      </c>
      <c r="BJ1039" s="48">
        <f t="shared" si="339"/>
        <v>1</v>
      </c>
      <c r="BK1039" s="48">
        <f t="shared" si="340"/>
        <v>1</v>
      </c>
      <c r="BL1039" s="48">
        <f t="shared" si="341"/>
        <v>1</v>
      </c>
      <c r="BM1039" s="48">
        <f ca="1">IF(ISNA($BE1039),1,OFFSET(NoteCommaRef!$K$3,$BE1039,0))</f>
        <v>1</v>
      </c>
      <c r="BN1039" s="48">
        <f ca="1">IF(ISNA($BF1039),1,OFFSET(NoteCommaRef!$K$3,$BF1039,0))</f>
        <v>1</v>
      </c>
    </row>
    <row r="1040" spans="3:66" x14ac:dyDescent="0.2">
      <c r="C1040" s="1" t="str">
        <f t="shared" si="357"/>
        <v/>
      </c>
      <c r="D1040" s="1" t="str">
        <f t="shared" si="358"/>
        <v/>
      </c>
      <c r="E1040" s="1" t="str">
        <f t="shared" si="349"/>
        <v/>
      </c>
      <c r="F1040" s="32" t="str">
        <f t="shared" si="350"/>
        <v/>
      </c>
      <c r="G1040" s="1" t="str">
        <f t="shared" si="351"/>
        <v/>
      </c>
      <c r="H1040" s="1" t="str">
        <f t="shared" si="352"/>
        <v/>
      </c>
      <c r="I1040" s="1" t="str">
        <f t="shared" si="353"/>
        <v/>
      </c>
      <c r="J1040" s="1" t="str">
        <f t="shared" si="354"/>
        <v/>
      </c>
      <c r="K1040" s="1" t="str">
        <f t="shared" si="355"/>
        <v/>
      </c>
      <c r="L1040" s="1" t="str">
        <f ca="1">IF(COUNTBLANK($D1040),"",IF(COUNTBLANK($AG1040),OFFSET(ChannelSetup!$E$4,0,$D1040-1),$AG1040))</f>
        <v/>
      </c>
      <c r="M1040" s="1" t="str">
        <f t="shared" si="356"/>
        <v/>
      </c>
      <c r="O1040" s="32">
        <f t="shared" si="359"/>
        <v>6</v>
      </c>
      <c r="P1040" s="32">
        <f t="shared" si="359"/>
        <v>4</v>
      </c>
      <c r="Q1040" s="32">
        <f t="shared" si="359"/>
        <v>2</v>
      </c>
      <c r="R1040" s="32">
        <f t="shared" si="359"/>
        <v>2</v>
      </c>
      <c r="S1040" s="32">
        <f t="shared" si="359"/>
        <v>2</v>
      </c>
      <c r="T1040" s="32">
        <f t="shared" si="359"/>
        <v>2</v>
      </c>
      <c r="U1040" s="32">
        <f t="shared" si="359"/>
        <v>2</v>
      </c>
      <c r="V1040" s="32">
        <f t="shared" si="359"/>
        <v>4</v>
      </c>
      <c r="W1040" s="32">
        <f t="shared" si="359"/>
        <v>2</v>
      </c>
      <c r="X1040" s="32">
        <f t="shared" si="359"/>
        <v>2</v>
      </c>
      <c r="Y1040" s="32">
        <f t="shared" si="359"/>
        <v>2</v>
      </c>
      <c r="Z1040" s="32">
        <f t="shared" si="359"/>
        <v>2</v>
      </c>
      <c r="AB1040" s="66"/>
      <c r="AC1040" s="51"/>
      <c r="AD1040" s="51"/>
      <c r="AE1040" s="63"/>
      <c r="AF1040" s="64"/>
      <c r="AG1040" s="63"/>
      <c r="AH1040" s="64"/>
      <c r="AI1040" s="63"/>
      <c r="AJ1040" s="64"/>
      <c r="AK1040" s="62"/>
      <c r="AL1040" s="62"/>
      <c r="AM1040" s="51"/>
      <c r="AP1040" s="39" t="str">
        <f t="shared" si="327"/>
        <v/>
      </c>
      <c r="AQ1040" s="49" t="str">
        <f t="shared" si="334"/>
        <v/>
      </c>
      <c r="AR1040" s="41">
        <f t="shared" ca="1" si="342"/>
        <v>256</v>
      </c>
      <c r="AS1040" s="40">
        <f t="shared" ca="1" si="336"/>
        <v>1</v>
      </c>
      <c r="AT1040" s="41">
        <f t="shared" ca="1" si="328"/>
        <v>0</v>
      </c>
      <c r="AU1040" s="41">
        <f t="shared" ca="1" si="329"/>
        <v>0</v>
      </c>
      <c r="AV1040" s="42">
        <f t="shared" ca="1" si="330"/>
        <v>1</v>
      </c>
      <c r="AW1040" s="47" t="str">
        <f t="shared" si="331"/>
        <v/>
      </c>
      <c r="AX1040" s="47" t="e">
        <f t="shared" si="332"/>
        <v>#VALUE!</v>
      </c>
      <c r="AY1040" s="47">
        <f t="shared" si="344"/>
        <v>0</v>
      </c>
      <c r="AZ1040" s="47">
        <f t="shared" si="345"/>
        <v>0</v>
      </c>
      <c r="BA1040" s="47" t="e">
        <f t="shared" si="346"/>
        <v>#VALUE!</v>
      </c>
      <c r="BB1040" s="47" t="e">
        <f t="shared" si="347"/>
        <v>#VALUE!</v>
      </c>
      <c r="BC1040" s="47" t="e">
        <f t="shared" si="348"/>
        <v>#VALUE!</v>
      </c>
      <c r="BD1040" s="47" t="e">
        <f>MATCH($AW1040,NoteCommaRef!$B$4:$B$10,0)</f>
        <v>#N/A</v>
      </c>
      <c r="BE1040" s="47">
        <f>MATCH($BG1040,NoteCommaRef!$H$4:$H$1000,0)</f>
        <v>10</v>
      </c>
      <c r="BF1040" s="47">
        <f>MATCH($BH1040,NoteCommaRef!$H$4:$H$1000,0)</f>
        <v>10</v>
      </c>
      <c r="BG1040" s="47">
        <f t="shared" si="337"/>
        <v>1</v>
      </c>
      <c r="BH1040" s="47">
        <f t="shared" si="338"/>
        <v>1</v>
      </c>
      <c r="BI1040" s="48">
        <f ca="1">IF(ISNA($BD1040),1,OFFSET(NoteCommaRef!$E$3,$BD1040,0))</f>
        <v>1</v>
      </c>
      <c r="BJ1040" s="48">
        <f t="shared" si="339"/>
        <v>1</v>
      </c>
      <c r="BK1040" s="48">
        <f t="shared" si="340"/>
        <v>1</v>
      </c>
      <c r="BL1040" s="48">
        <f t="shared" si="341"/>
        <v>1</v>
      </c>
      <c r="BM1040" s="48">
        <f ca="1">IF(ISNA($BE1040),1,OFFSET(NoteCommaRef!$K$3,$BE1040,0))</f>
        <v>1</v>
      </c>
      <c r="BN1040" s="48">
        <f ca="1">IF(ISNA($BF1040),1,OFFSET(NoteCommaRef!$K$3,$BF1040,0))</f>
        <v>1</v>
      </c>
    </row>
    <row r="1041" spans="3:66" x14ac:dyDescent="0.2">
      <c r="C1041" s="1" t="str">
        <f t="shared" si="357"/>
        <v/>
      </c>
      <c r="D1041" s="1" t="str">
        <f t="shared" si="358"/>
        <v/>
      </c>
      <c r="E1041" s="1" t="str">
        <f t="shared" si="349"/>
        <v/>
      </c>
      <c r="F1041" s="32" t="str">
        <f t="shared" si="350"/>
        <v/>
      </c>
      <c r="G1041" s="1" t="str">
        <f t="shared" si="351"/>
        <v/>
      </c>
      <c r="H1041" s="1" t="str">
        <f t="shared" si="352"/>
        <v/>
      </c>
      <c r="I1041" s="1" t="str">
        <f t="shared" si="353"/>
        <v/>
      </c>
      <c r="J1041" s="1" t="str">
        <f t="shared" si="354"/>
        <v/>
      </c>
      <c r="K1041" s="1" t="str">
        <f t="shared" si="355"/>
        <v/>
      </c>
      <c r="L1041" s="1" t="str">
        <f ca="1">IF(COUNTBLANK($D1041),"",IF(COUNTBLANK($AG1041),OFFSET(ChannelSetup!$E$4,0,$D1041-1),$AG1041))</f>
        <v/>
      </c>
      <c r="M1041" s="1" t="str">
        <f t="shared" si="356"/>
        <v/>
      </c>
      <c r="O1041" s="32">
        <f t="shared" si="359"/>
        <v>6</v>
      </c>
      <c r="P1041" s="32">
        <f t="shared" si="359"/>
        <v>4</v>
      </c>
      <c r="Q1041" s="32">
        <f t="shared" si="359"/>
        <v>2</v>
      </c>
      <c r="R1041" s="32">
        <f t="shared" si="359"/>
        <v>2</v>
      </c>
      <c r="S1041" s="32">
        <f t="shared" si="359"/>
        <v>2</v>
      </c>
      <c r="T1041" s="32">
        <f t="shared" si="359"/>
        <v>2</v>
      </c>
      <c r="U1041" s="32">
        <f t="shared" si="359"/>
        <v>2</v>
      </c>
      <c r="V1041" s="32">
        <f t="shared" si="359"/>
        <v>4</v>
      </c>
      <c r="W1041" s="32">
        <f t="shared" si="359"/>
        <v>2</v>
      </c>
      <c r="X1041" s="32">
        <f t="shared" si="359"/>
        <v>2</v>
      </c>
      <c r="Y1041" s="32">
        <f t="shared" si="359"/>
        <v>2</v>
      </c>
      <c r="Z1041" s="32">
        <f t="shared" si="359"/>
        <v>2</v>
      </c>
      <c r="AB1041" s="66"/>
      <c r="AC1041" s="51"/>
      <c r="AD1041" s="51"/>
      <c r="AE1041" s="63"/>
      <c r="AF1041" s="64"/>
      <c r="AG1041" s="63"/>
      <c r="AH1041" s="64"/>
      <c r="AI1041" s="63"/>
      <c r="AJ1041" s="64"/>
      <c r="AK1041" s="62"/>
      <c r="AL1041" s="62"/>
      <c r="AM1041" s="51"/>
      <c r="AP1041" s="39" t="str">
        <f t="shared" ref="AP1041:AP1104" si="360">IF(OR(ISNA(BE1041),ISNA(BF1041)),"ERR","")</f>
        <v/>
      </c>
      <c r="AQ1041" s="49" t="str">
        <f t="shared" si="334"/>
        <v/>
      </c>
      <c r="AR1041" s="41">
        <f t="shared" ca="1" si="342"/>
        <v>256</v>
      </c>
      <c r="AS1041" s="40">
        <f t="shared" ca="1" si="336"/>
        <v>1</v>
      </c>
      <c r="AT1041" s="41">
        <f t="shared" ref="AT1041:AT1104" ca="1" si="361">1200*LOG(AS1041,2)</f>
        <v>0</v>
      </c>
      <c r="AU1041" s="41">
        <f t="shared" ref="AU1041:AU1104" ca="1" si="362">MOD(AT1041,1200)</f>
        <v>0</v>
      </c>
      <c r="AV1041" s="42">
        <f t="shared" ref="AV1041:AV1104" ca="1" si="363">AS1041</f>
        <v>1</v>
      </c>
      <c r="AW1041" s="47" t="str">
        <f t="shared" ref="AW1041:AW1104" si="364">LEFT(AQ1041,1)</f>
        <v/>
      </c>
      <c r="AX1041" s="47" t="e">
        <f t="shared" ref="AX1041:AX1104" si="365">RIGHT(AQ1041,1)-4</f>
        <v>#VALUE!</v>
      </c>
      <c r="AY1041" s="47">
        <f t="shared" si="344"/>
        <v>0</v>
      </c>
      <c r="AZ1041" s="47">
        <f t="shared" si="345"/>
        <v>0</v>
      </c>
      <c r="BA1041" s="47" t="e">
        <f t="shared" si="346"/>
        <v>#VALUE!</v>
      </c>
      <c r="BB1041" s="47" t="e">
        <f t="shared" si="347"/>
        <v>#VALUE!</v>
      </c>
      <c r="BC1041" s="47" t="e">
        <f t="shared" si="348"/>
        <v>#VALUE!</v>
      </c>
      <c r="BD1041" s="47" t="e">
        <f>MATCH($AW1041,NoteCommaRef!$B$4:$B$10,0)</f>
        <v>#N/A</v>
      </c>
      <c r="BE1041" s="47">
        <f>MATCH($BG1041,NoteCommaRef!$H$4:$H$1000,0)</f>
        <v>10</v>
      </c>
      <c r="BF1041" s="47">
        <f>MATCH($BH1041,NoteCommaRef!$H$4:$H$1000,0)</f>
        <v>10</v>
      </c>
      <c r="BG1041" s="47">
        <f t="shared" si="337"/>
        <v>1</v>
      </c>
      <c r="BH1041" s="47">
        <f t="shared" si="338"/>
        <v>1</v>
      </c>
      <c r="BI1041" s="48">
        <f ca="1">IF(ISNA($BD1041),1,OFFSET(NoteCommaRef!$E$3,$BD1041,0))</f>
        <v>1</v>
      </c>
      <c r="BJ1041" s="48">
        <f t="shared" si="339"/>
        <v>1</v>
      </c>
      <c r="BK1041" s="48">
        <f t="shared" si="340"/>
        <v>1</v>
      </c>
      <c r="BL1041" s="48">
        <f t="shared" si="341"/>
        <v>1</v>
      </c>
      <c r="BM1041" s="48">
        <f ca="1">IF(ISNA($BE1041),1,OFFSET(NoteCommaRef!$K$3,$BE1041,0))</f>
        <v>1</v>
      </c>
      <c r="BN1041" s="48">
        <f ca="1">IF(ISNA($BF1041),1,OFFSET(NoteCommaRef!$K$3,$BF1041,0))</f>
        <v>1</v>
      </c>
    </row>
    <row r="1042" spans="3:66" x14ac:dyDescent="0.2">
      <c r="C1042" s="1" t="str">
        <f t="shared" si="357"/>
        <v/>
      </c>
      <c r="D1042" s="1" t="str">
        <f t="shared" si="358"/>
        <v/>
      </c>
      <c r="E1042" s="1" t="str">
        <f t="shared" si="349"/>
        <v/>
      </c>
      <c r="F1042" s="32" t="str">
        <f t="shared" si="350"/>
        <v/>
      </c>
      <c r="G1042" s="1" t="str">
        <f t="shared" si="351"/>
        <v/>
      </c>
      <c r="H1042" s="1" t="str">
        <f t="shared" si="352"/>
        <v/>
      </c>
      <c r="I1042" s="1" t="str">
        <f t="shared" si="353"/>
        <v/>
      </c>
      <c r="J1042" s="1" t="str">
        <f t="shared" si="354"/>
        <v/>
      </c>
      <c r="K1042" s="1" t="str">
        <f t="shared" si="355"/>
        <v/>
      </c>
      <c r="L1042" s="1" t="str">
        <f ca="1">IF(COUNTBLANK($D1042),"",IF(COUNTBLANK($AG1042),OFFSET(ChannelSetup!$E$4,0,$D1042-1),$AG1042))</f>
        <v/>
      </c>
      <c r="M1042" s="1" t="str">
        <f t="shared" si="356"/>
        <v/>
      </c>
      <c r="O1042" s="32">
        <f t="shared" si="359"/>
        <v>6</v>
      </c>
      <c r="P1042" s="32">
        <f t="shared" si="359"/>
        <v>4</v>
      </c>
      <c r="Q1042" s="32">
        <f t="shared" si="359"/>
        <v>2</v>
      </c>
      <c r="R1042" s="32">
        <f t="shared" si="359"/>
        <v>2</v>
      </c>
      <c r="S1042" s="32">
        <f t="shared" si="359"/>
        <v>2</v>
      </c>
      <c r="T1042" s="32">
        <f t="shared" si="359"/>
        <v>2</v>
      </c>
      <c r="U1042" s="32">
        <f t="shared" si="359"/>
        <v>2</v>
      </c>
      <c r="V1042" s="32">
        <f t="shared" si="359"/>
        <v>4</v>
      </c>
      <c r="W1042" s="32">
        <f t="shared" si="359"/>
        <v>2</v>
      </c>
      <c r="X1042" s="32">
        <f t="shared" si="359"/>
        <v>2</v>
      </c>
      <c r="Y1042" s="32">
        <f t="shared" si="359"/>
        <v>2</v>
      </c>
      <c r="Z1042" s="32">
        <f t="shared" si="359"/>
        <v>2</v>
      </c>
      <c r="AB1042" s="66"/>
      <c r="AC1042" s="51"/>
      <c r="AD1042" s="51"/>
      <c r="AE1042" s="63"/>
      <c r="AF1042" s="64"/>
      <c r="AG1042" s="63"/>
      <c r="AH1042" s="64"/>
      <c r="AI1042" s="63"/>
      <c r="AJ1042" s="64"/>
      <c r="AK1042" s="62"/>
      <c r="AL1042" s="62"/>
      <c r="AM1042" s="51"/>
      <c r="AP1042" s="39" t="str">
        <f t="shared" si="360"/>
        <v/>
      </c>
      <c r="AQ1042" s="49" t="str">
        <f t="shared" si="334"/>
        <v/>
      </c>
      <c r="AR1042" s="41">
        <f t="shared" ca="1" si="342"/>
        <v>256</v>
      </c>
      <c r="AS1042" s="40">
        <f t="shared" ca="1" si="336"/>
        <v>1</v>
      </c>
      <c r="AT1042" s="41">
        <f t="shared" ca="1" si="361"/>
        <v>0</v>
      </c>
      <c r="AU1042" s="41">
        <f t="shared" ca="1" si="362"/>
        <v>0</v>
      </c>
      <c r="AV1042" s="42">
        <f t="shared" ca="1" si="363"/>
        <v>1</v>
      </c>
      <c r="AW1042" s="47" t="str">
        <f t="shared" si="364"/>
        <v/>
      </c>
      <c r="AX1042" s="47" t="e">
        <f t="shared" si="365"/>
        <v>#VALUE!</v>
      </c>
      <c r="AY1042" s="47">
        <f t="shared" si="344"/>
        <v>0</v>
      </c>
      <c r="AZ1042" s="47">
        <f t="shared" si="345"/>
        <v>0</v>
      </c>
      <c r="BA1042" s="47" t="e">
        <f t="shared" si="346"/>
        <v>#VALUE!</v>
      </c>
      <c r="BB1042" s="47" t="e">
        <f t="shared" si="347"/>
        <v>#VALUE!</v>
      </c>
      <c r="BC1042" s="47" t="e">
        <f t="shared" si="348"/>
        <v>#VALUE!</v>
      </c>
      <c r="BD1042" s="47" t="e">
        <f>MATCH($AW1042,NoteCommaRef!$B$4:$B$10,0)</f>
        <v>#N/A</v>
      </c>
      <c r="BE1042" s="47">
        <f>MATCH($BG1042,NoteCommaRef!$H$4:$H$1000,0)</f>
        <v>10</v>
      </c>
      <c r="BF1042" s="47">
        <f>MATCH($BH1042,NoteCommaRef!$H$4:$H$1000,0)</f>
        <v>10</v>
      </c>
      <c r="BG1042" s="47">
        <f t="shared" si="337"/>
        <v>1</v>
      </c>
      <c r="BH1042" s="47">
        <f t="shared" si="338"/>
        <v>1</v>
      </c>
      <c r="BI1042" s="48">
        <f ca="1">IF(ISNA($BD1042),1,OFFSET(NoteCommaRef!$E$3,$BD1042,0))</f>
        <v>1</v>
      </c>
      <c r="BJ1042" s="48">
        <f t="shared" si="339"/>
        <v>1</v>
      </c>
      <c r="BK1042" s="48">
        <f t="shared" si="340"/>
        <v>1</v>
      </c>
      <c r="BL1042" s="48">
        <f t="shared" si="341"/>
        <v>1</v>
      </c>
      <c r="BM1042" s="48">
        <f ca="1">IF(ISNA($BE1042),1,OFFSET(NoteCommaRef!$K$3,$BE1042,0))</f>
        <v>1</v>
      </c>
      <c r="BN1042" s="48">
        <f ca="1">IF(ISNA($BF1042),1,OFFSET(NoteCommaRef!$K$3,$BF1042,0))</f>
        <v>1</v>
      </c>
    </row>
    <row r="1043" spans="3:66" x14ac:dyDescent="0.2">
      <c r="C1043" s="1" t="str">
        <f t="shared" si="357"/>
        <v/>
      </c>
      <c r="D1043" s="1" t="str">
        <f t="shared" si="358"/>
        <v/>
      </c>
      <c r="E1043" s="1" t="str">
        <f t="shared" si="349"/>
        <v/>
      </c>
      <c r="F1043" s="32" t="str">
        <f t="shared" si="350"/>
        <v/>
      </c>
      <c r="G1043" s="1" t="str">
        <f t="shared" si="351"/>
        <v/>
      </c>
      <c r="H1043" s="1" t="str">
        <f t="shared" si="352"/>
        <v/>
      </c>
      <c r="I1043" s="1" t="str">
        <f t="shared" si="353"/>
        <v/>
      </c>
      <c r="J1043" s="1" t="str">
        <f t="shared" si="354"/>
        <v/>
      </c>
      <c r="K1043" s="1" t="str">
        <f t="shared" si="355"/>
        <v/>
      </c>
      <c r="L1043" s="1" t="str">
        <f ca="1">IF(COUNTBLANK($D1043),"",IF(COUNTBLANK($AG1043),OFFSET(ChannelSetup!$E$4,0,$D1043-1),$AG1043))</f>
        <v/>
      </c>
      <c r="M1043" s="1" t="str">
        <f t="shared" si="356"/>
        <v/>
      </c>
      <c r="O1043" s="32">
        <f t="shared" ref="O1043:Z1058" si="366">O1042+IF($D1043=O$3,IF(COUNTBLANK($E1043),0,$E1043/$AD$2),0)</f>
        <v>6</v>
      </c>
      <c r="P1043" s="32">
        <f t="shared" si="366"/>
        <v>4</v>
      </c>
      <c r="Q1043" s="32">
        <f t="shared" si="366"/>
        <v>2</v>
      </c>
      <c r="R1043" s="32">
        <f t="shared" si="366"/>
        <v>2</v>
      </c>
      <c r="S1043" s="32">
        <f t="shared" si="366"/>
        <v>2</v>
      </c>
      <c r="T1043" s="32">
        <f t="shared" si="366"/>
        <v>2</v>
      </c>
      <c r="U1043" s="32">
        <f t="shared" si="366"/>
        <v>2</v>
      </c>
      <c r="V1043" s="32">
        <f t="shared" si="366"/>
        <v>4</v>
      </c>
      <c r="W1043" s="32">
        <f t="shared" si="366"/>
        <v>2</v>
      </c>
      <c r="X1043" s="32">
        <f t="shared" si="366"/>
        <v>2</v>
      </c>
      <c r="Y1043" s="32">
        <f t="shared" si="366"/>
        <v>2</v>
      </c>
      <c r="Z1043" s="32">
        <f t="shared" si="366"/>
        <v>2</v>
      </c>
      <c r="AB1043" s="66"/>
      <c r="AC1043" s="51"/>
      <c r="AD1043" s="51"/>
      <c r="AE1043" s="63"/>
      <c r="AF1043" s="64"/>
      <c r="AG1043" s="63"/>
      <c r="AH1043" s="64"/>
      <c r="AI1043" s="63"/>
      <c r="AJ1043" s="64"/>
      <c r="AK1043" s="62"/>
      <c r="AL1043" s="62"/>
      <c r="AM1043" s="51"/>
      <c r="AP1043" s="39" t="str">
        <f t="shared" si="360"/>
        <v/>
      </c>
      <c r="AQ1043" s="49" t="str">
        <f t="shared" si="334"/>
        <v/>
      </c>
      <c r="AR1043" s="41">
        <f t="shared" ca="1" si="342"/>
        <v>256</v>
      </c>
      <c r="AS1043" s="40">
        <f t="shared" ca="1" si="336"/>
        <v>1</v>
      </c>
      <c r="AT1043" s="41">
        <f t="shared" ca="1" si="361"/>
        <v>0</v>
      </c>
      <c r="AU1043" s="41">
        <f t="shared" ca="1" si="362"/>
        <v>0</v>
      </c>
      <c r="AV1043" s="42">
        <f t="shared" ca="1" si="363"/>
        <v>1</v>
      </c>
      <c r="AW1043" s="47" t="str">
        <f t="shared" si="364"/>
        <v/>
      </c>
      <c r="AX1043" s="47" t="e">
        <f t="shared" si="365"/>
        <v>#VALUE!</v>
      </c>
      <c r="AY1043" s="47">
        <f t="shared" si="344"/>
        <v>0</v>
      </c>
      <c r="AZ1043" s="47">
        <f t="shared" si="345"/>
        <v>0</v>
      </c>
      <c r="BA1043" s="47" t="e">
        <f t="shared" si="346"/>
        <v>#VALUE!</v>
      </c>
      <c r="BB1043" s="47" t="e">
        <f t="shared" si="347"/>
        <v>#VALUE!</v>
      </c>
      <c r="BC1043" s="47" t="e">
        <f t="shared" si="348"/>
        <v>#VALUE!</v>
      </c>
      <c r="BD1043" s="47" t="e">
        <f>MATCH($AW1043,NoteCommaRef!$B$4:$B$10,0)</f>
        <v>#N/A</v>
      </c>
      <c r="BE1043" s="47">
        <f>MATCH($BG1043,NoteCommaRef!$H$4:$H$1000,0)</f>
        <v>10</v>
      </c>
      <c r="BF1043" s="47">
        <f>MATCH($BH1043,NoteCommaRef!$H$4:$H$1000,0)</f>
        <v>10</v>
      </c>
      <c r="BG1043" s="47">
        <f t="shared" si="337"/>
        <v>1</v>
      </c>
      <c r="BH1043" s="47">
        <f t="shared" si="338"/>
        <v>1</v>
      </c>
      <c r="BI1043" s="48">
        <f ca="1">IF(ISNA($BD1043),1,OFFSET(NoteCommaRef!$E$3,$BD1043,0))</f>
        <v>1</v>
      </c>
      <c r="BJ1043" s="48">
        <f t="shared" si="339"/>
        <v>1</v>
      </c>
      <c r="BK1043" s="48">
        <f t="shared" si="340"/>
        <v>1</v>
      </c>
      <c r="BL1043" s="48">
        <f t="shared" si="341"/>
        <v>1</v>
      </c>
      <c r="BM1043" s="48">
        <f ca="1">IF(ISNA($BE1043),1,OFFSET(NoteCommaRef!$K$3,$BE1043,0))</f>
        <v>1</v>
      </c>
      <c r="BN1043" s="48">
        <f ca="1">IF(ISNA($BF1043),1,OFFSET(NoteCommaRef!$K$3,$BF1043,0))</f>
        <v>1</v>
      </c>
    </row>
    <row r="1044" spans="3:66" x14ac:dyDescent="0.2">
      <c r="C1044" s="1" t="str">
        <f t="shared" si="357"/>
        <v/>
      </c>
      <c r="D1044" s="1" t="str">
        <f t="shared" si="358"/>
        <v/>
      </c>
      <c r="E1044" s="1" t="str">
        <f t="shared" si="349"/>
        <v/>
      </c>
      <c r="F1044" s="32" t="str">
        <f t="shared" si="350"/>
        <v/>
      </c>
      <c r="G1044" s="1" t="str">
        <f t="shared" si="351"/>
        <v/>
      </c>
      <c r="H1044" s="1" t="str">
        <f t="shared" si="352"/>
        <v/>
      </c>
      <c r="I1044" s="1" t="str">
        <f t="shared" si="353"/>
        <v/>
      </c>
      <c r="J1044" s="1" t="str">
        <f t="shared" si="354"/>
        <v/>
      </c>
      <c r="K1044" s="1" t="str">
        <f t="shared" si="355"/>
        <v/>
      </c>
      <c r="L1044" s="1" t="str">
        <f ca="1">IF(COUNTBLANK($D1044),"",IF(COUNTBLANK($AG1044),OFFSET(ChannelSetup!$E$4,0,$D1044-1),$AG1044))</f>
        <v/>
      </c>
      <c r="M1044" s="1" t="str">
        <f t="shared" si="356"/>
        <v/>
      </c>
      <c r="O1044" s="32">
        <f t="shared" si="366"/>
        <v>6</v>
      </c>
      <c r="P1044" s="32">
        <f t="shared" si="366"/>
        <v>4</v>
      </c>
      <c r="Q1044" s="32">
        <f t="shared" si="366"/>
        <v>2</v>
      </c>
      <c r="R1044" s="32">
        <f t="shared" si="366"/>
        <v>2</v>
      </c>
      <c r="S1044" s="32">
        <f t="shared" si="366"/>
        <v>2</v>
      </c>
      <c r="T1044" s="32">
        <f t="shared" si="366"/>
        <v>2</v>
      </c>
      <c r="U1044" s="32">
        <f t="shared" si="366"/>
        <v>2</v>
      </c>
      <c r="V1044" s="32">
        <f t="shared" si="366"/>
        <v>4</v>
      </c>
      <c r="W1044" s="32">
        <f t="shared" si="366"/>
        <v>2</v>
      </c>
      <c r="X1044" s="32">
        <f t="shared" si="366"/>
        <v>2</v>
      </c>
      <c r="Y1044" s="32">
        <f t="shared" si="366"/>
        <v>2</v>
      </c>
      <c r="Z1044" s="32">
        <f t="shared" si="366"/>
        <v>2</v>
      </c>
      <c r="AB1044" s="66"/>
      <c r="AC1044" s="51"/>
      <c r="AD1044" s="51"/>
      <c r="AE1044" s="63"/>
      <c r="AF1044" s="64"/>
      <c r="AG1044" s="63"/>
      <c r="AH1044" s="64"/>
      <c r="AI1044" s="63"/>
      <c r="AJ1044" s="64"/>
      <c r="AK1044" s="62"/>
      <c r="AL1044" s="62"/>
      <c r="AM1044" s="51"/>
      <c r="AP1044" s="39" t="str">
        <f t="shared" si="360"/>
        <v/>
      </c>
      <c r="AQ1044" s="49" t="str">
        <f t="shared" ref="AQ1044:AQ1107" si="367">""&amp;AE1044</f>
        <v/>
      </c>
      <c r="AR1044" s="41">
        <f t="shared" ca="1" si="342"/>
        <v>256</v>
      </c>
      <c r="AS1044" s="40">
        <f t="shared" ca="1" si="336"/>
        <v>1</v>
      </c>
      <c r="AT1044" s="41">
        <f t="shared" ca="1" si="361"/>
        <v>0</v>
      </c>
      <c r="AU1044" s="41">
        <f t="shared" ca="1" si="362"/>
        <v>0</v>
      </c>
      <c r="AV1044" s="42">
        <f t="shared" ca="1" si="363"/>
        <v>1</v>
      </c>
      <c r="AW1044" s="47" t="str">
        <f t="shared" si="364"/>
        <v/>
      </c>
      <c r="AX1044" s="47" t="e">
        <f t="shared" si="365"/>
        <v>#VALUE!</v>
      </c>
      <c r="AY1044" s="47">
        <f t="shared" si="344"/>
        <v>0</v>
      </c>
      <c r="AZ1044" s="47">
        <f t="shared" si="345"/>
        <v>0</v>
      </c>
      <c r="BA1044" s="47" t="e">
        <f t="shared" si="346"/>
        <v>#VALUE!</v>
      </c>
      <c r="BB1044" s="47" t="e">
        <f t="shared" si="347"/>
        <v>#VALUE!</v>
      </c>
      <c r="BC1044" s="47" t="e">
        <f t="shared" si="348"/>
        <v>#VALUE!</v>
      </c>
      <c r="BD1044" s="47" t="e">
        <f>MATCH($AW1044,NoteCommaRef!$B$4:$B$10,0)</f>
        <v>#N/A</v>
      </c>
      <c r="BE1044" s="47">
        <f>MATCH($BG1044,NoteCommaRef!$H$4:$H$1000,0)</f>
        <v>10</v>
      </c>
      <c r="BF1044" s="47">
        <f>MATCH($BH1044,NoteCommaRef!$H$4:$H$1000,0)</f>
        <v>10</v>
      </c>
      <c r="BG1044" s="47">
        <f t="shared" si="337"/>
        <v>1</v>
      </c>
      <c r="BH1044" s="47">
        <f t="shared" si="338"/>
        <v>1</v>
      </c>
      <c r="BI1044" s="48">
        <f ca="1">IF(ISNA($BD1044),1,OFFSET(NoteCommaRef!$E$3,$BD1044,0))</f>
        <v>1</v>
      </c>
      <c r="BJ1044" s="48">
        <f t="shared" si="339"/>
        <v>1</v>
      </c>
      <c r="BK1044" s="48">
        <f t="shared" si="340"/>
        <v>1</v>
      </c>
      <c r="BL1044" s="48">
        <f t="shared" si="341"/>
        <v>1</v>
      </c>
      <c r="BM1044" s="48">
        <f ca="1">IF(ISNA($BE1044),1,OFFSET(NoteCommaRef!$K$3,$BE1044,0))</f>
        <v>1</v>
      </c>
      <c r="BN1044" s="48">
        <f ca="1">IF(ISNA($BF1044),1,OFFSET(NoteCommaRef!$K$3,$BF1044,0))</f>
        <v>1</v>
      </c>
    </row>
    <row r="1045" spans="3:66" x14ac:dyDescent="0.2">
      <c r="C1045" s="1" t="str">
        <f t="shared" si="357"/>
        <v/>
      </c>
      <c r="D1045" s="1" t="str">
        <f t="shared" si="358"/>
        <v/>
      </c>
      <c r="E1045" s="1" t="str">
        <f t="shared" si="349"/>
        <v/>
      </c>
      <c r="F1045" s="32" t="str">
        <f t="shared" si="350"/>
        <v/>
      </c>
      <c r="G1045" s="1" t="str">
        <f t="shared" si="351"/>
        <v/>
      </c>
      <c r="H1045" s="1" t="str">
        <f t="shared" si="352"/>
        <v/>
      </c>
      <c r="I1045" s="1" t="str">
        <f t="shared" si="353"/>
        <v/>
      </c>
      <c r="J1045" s="1" t="str">
        <f t="shared" si="354"/>
        <v/>
      </c>
      <c r="K1045" s="1" t="str">
        <f t="shared" si="355"/>
        <v/>
      </c>
      <c r="L1045" s="1" t="str">
        <f ca="1">IF(COUNTBLANK($D1045),"",IF(COUNTBLANK($AG1045),OFFSET(ChannelSetup!$E$4,0,$D1045-1),$AG1045))</f>
        <v/>
      </c>
      <c r="M1045" s="1" t="str">
        <f t="shared" si="356"/>
        <v/>
      </c>
      <c r="O1045" s="32">
        <f t="shared" si="366"/>
        <v>6</v>
      </c>
      <c r="P1045" s="32">
        <f t="shared" si="366"/>
        <v>4</v>
      </c>
      <c r="Q1045" s="32">
        <f t="shared" si="366"/>
        <v>2</v>
      </c>
      <c r="R1045" s="32">
        <f t="shared" si="366"/>
        <v>2</v>
      </c>
      <c r="S1045" s="32">
        <f t="shared" si="366"/>
        <v>2</v>
      </c>
      <c r="T1045" s="32">
        <f t="shared" si="366"/>
        <v>2</v>
      </c>
      <c r="U1045" s="32">
        <f t="shared" si="366"/>
        <v>2</v>
      </c>
      <c r="V1045" s="32">
        <f t="shared" si="366"/>
        <v>4</v>
      </c>
      <c r="W1045" s="32">
        <f t="shared" si="366"/>
        <v>2</v>
      </c>
      <c r="X1045" s="32">
        <f t="shared" si="366"/>
        <v>2</v>
      </c>
      <c r="Y1045" s="32">
        <f t="shared" si="366"/>
        <v>2</v>
      </c>
      <c r="Z1045" s="32">
        <f t="shared" si="366"/>
        <v>2</v>
      </c>
      <c r="AB1045" s="66"/>
      <c r="AC1045" s="51"/>
      <c r="AD1045" s="51"/>
      <c r="AE1045" s="63"/>
      <c r="AF1045" s="64"/>
      <c r="AG1045" s="63"/>
      <c r="AH1045" s="64"/>
      <c r="AI1045" s="63"/>
      <c r="AJ1045" s="64"/>
      <c r="AK1045" s="62"/>
      <c r="AL1045" s="62"/>
      <c r="AM1045" s="51"/>
      <c r="AP1045" s="39" t="str">
        <f t="shared" si="360"/>
        <v/>
      </c>
      <c r="AQ1045" s="49" t="str">
        <f t="shared" si="367"/>
        <v/>
      </c>
      <c r="AR1045" s="41">
        <f t="shared" ca="1" si="342"/>
        <v>256</v>
      </c>
      <c r="AS1045" s="40">
        <f t="shared" ca="1" si="336"/>
        <v>1</v>
      </c>
      <c r="AT1045" s="41">
        <f t="shared" ca="1" si="361"/>
        <v>0</v>
      </c>
      <c r="AU1045" s="41">
        <f t="shared" ca="1" si="362"/>
        <v>0</v>
      </c>
      <c r="AV1045" s="42">
        <f t="shared" ca="1" si="363"/>
        <v>1</v>
      </c>
      <c r="AW1045" s="47" t="str">
        <f t="shared" si="364"/>
        <v/>
      </c>
      <c r="AX1045" s="47" t="e">
        <f t="shared" si="365"/>
        <v>#VALUE!</v>
      </c>
      <c r="AY1045" s="47">
        <f t="shared" si="344"/>
        <v>0</v>
      </c>
      <c r="AZ1045" s="47">
        <f t="shared" si="345"/>
        <v>0</v>
      </c>
      <c r="BA1045" s="47" t="e">
        <f t="shared" si="346"/>
        <v>#VALUE!</v>
      </c>
      <c r="BB1045" s="47" t="e">
        <f t="shared" si="347"/>
        <v>#VALUE!</v>
      </c>
      <c r="BC1045" s="47" t="e">
        <f t="shared" si="348"/>
        <v>#VALUE!</v>
      </c>
      <c r="BD1045" s="47" t="e">
        <f>MATCH($AW1045,NoteCommaRef!$B$4:$B$10,0)</f>
        <v>#N/A</v>
      </c>
      <c r="BE1045" s="47">
        <f>MATCH($BG1045,NoteCommaRef!$H$4:$H$1000,0)</f>
        <v>10</v>
      </c>
      <c r="BF1045" s="47">
        <f>MATCH($BH1045,NoteCommaRef!$H$4:$H$1000,0)</f>
        <v>10</v>
      </c>
      <c r="BG1045" s="47">
        <f t="shared" si="337"/>
        <v>1</v>
      </c>
      <c r="BH1045" s="47">
        <f t="shared" si="338"/>
        <v>1</v>
      </c>
      <c r="BI1045" s="48">
        <f ca="1">IF(ISNA($BD1045),1,OFFSET(NoteCommaRef!$E$3,$BD1045,0))</f>
        <v>1</v>
      </c>
      <c r="BJ1045" s="48">
        <f t="shared" si="339"/>
        <v>1</v>
      </c>
      <c r="BK1045" s="48">
        <f t="shared" si="340"/>
        <v>1</v>
      </c>
      <c r="BL1045" s="48">
        <f t="shared" si="341"/>
        <v>1</v>
      </c>
      <c r="BM1045" s="48">
        <f ca="1">IF(ISNA($BE1045),1,OFFSET(NoteCommaRef!$K$3,$BE1045,0))</f>
        <v>1</v>
      </c>
      <c r="BN1045" s="48">
        <f ca="1">IF(ISNA($BF1045),1,OFFSET(NoteCommaRef!$K$3,$BF1045,0))</f>
        <v>1</v>
      </c>
    </row>
    <row r="1046" spans="3:66" x14ac:dyDescent="0.2">
      <c r="C1046" s="1" t="str">
        <f t="shared" si="357"/>
        <v/>
      </c>
      <c r="D1046" s="1" t="str">
        <f t="shared" si="358"/>
        <v/>
      </c>
      <c r="E1046" s="1" t="str">
        <f t="shared" si="349"/>
        <v/>
      </c>
      <c r="F1046" s="32" t="str">
        <f t="shared" si="350"/>
        <v/>
      </c>
      <c r="G1046" s="1" t="str">
        <f t="shared" si="351"/>
        <v/>
      </c>
      <c r="H1046" s="1" t="str">
        <f t="shared" si="352"/>
        <v/>
      </c>
      <c r="I1046" s="1" t="str">
        <f t="shared" si="353"/>
        <v/>
      </c>
      <c r="J1046" s="1" t="str">
        <f t="shared" si="354"/>
        <v/>
      </c>
      <c r="K1046" s="1" t="str">
        <f t="shared" si="355"/>
        <v/>
      </c>
      <c r="L1046" s="1" t="str">
        <f ca="1">IF(COUNTBLANK($D1046),"",IF(COUNTBLANK($AG1046),OFFSET(ChannelSetup!$E$4,0,$D1046-1),$AG1046))</f>
        <v/>
      </c>
      <c r="M1046" s="1" t="str">
        <f t="shared" si="356"/>
        <v/>
      </c>
      <c r="O1046" s="32">
        <f t="shared" si="366"/>
        <v>6</v>
      </c>
      <c r="P1046" s="32">
        <f t="shared" si="366"/>
        <v>4</v>
      </c>
      <c r="Q1046" s="32">
        <f t="shared" si="366"/>
        <v>2</v>
      </c>
      <c r="R1046" s="32">
        <f t="shared" si="366"/>
        <v>2</v>
      </c>
      <c r="S1046" s="32">
        <f t="shared" si="366"/>
        <v>2</v>
      </c>
      <c r="T1046" s="32">
        <f t="shared" si="366"/>
        <v>2</v>
      </c>
      <c r="U1046" s="32">
        <f t="shared" si="366"/>
        <v>2</v>
      </c>
      <c r="V1046" s="32">
        <f t="shared" si="366"/>
        <v>4</v>
      </c>
      <c r="W1046" s="32">
        <f t="shared" si="366"/>
        <v>2</v>
      </c>
      <c r="X1046" s="32">
        <f t="shared" si="366"/>
        <v>2</v>
      </c>
      <c r="Y1046" s="32">
        <f t="shared" si="366"/>
        <v>2</v>
      </c>
      <c r="Z1046" s="32">
        <f t="shared" si="366"/>
        <v>2</v>
      </c>
      <c r="AB1046" s="66"/>
      <c r="AC1046" s="51"/>
      <c r="AD1046" s="51"/>
      <c r="AE1046" s="63"/>
      <c r="AF1046" s="64"/>
      <c r="AG1046" s="63"/>
      <c r="AH1046" s="64"/>
      <c r="AI1046" s="63"/>
      <c r="AJ1046" s="64"/>
      <c r="AK1046" s="62"/>
      <c r="AL1046" s="62"/>
      <c r="AM1046" s="51"/>
      <c r="AP1046" s="39" t="str">
        <f t="shared" si="360"/>
        <v/>
      </c>
      <c r="AQ1046" s="49" t="str">
        <f t="shared" si="367"/>
        <v/>
      </c>
      <c r="AR1046" s="41">
        <f t="shared" ca="1" si="342"/>
        <v>256</v>
      </c>
      <c r="AS1046" s="40">
        <f t="shared" ca="1" si="336"/>
        <v>1</v>
      </c>
      <c r="AT1046" s="41">
        <f t="shared" ca="1" si="361"/>
        <v>0</v>
      </c>
      <c r="AU1046" s="41">
        <f t="shared" ca="1" si="362"/>
        <v>0</v>
      </c>
      <c r="AV1046" s="42">
        <f t="shared" ca="1" si="363"/>
        <v>1</v>
      </c>
      <c r="AW1046" s="47" t="str">
        <f t="shared" si="364"/>
        <v/>
      </c>
      <c r="AX1046" s="47" t="e">
        <f t="shared" si="365"/>
        <v>#VALUE!</v>
      </c>
      <c r="AY1046" s="47">
        <f t="shared" si="344"/>
        <v>0</v>
      </c>
      <c r="AZ1046" s="47">
        <f t="shared" si="345"/>
        <v>0</v>
      </c>
      <c r="BA1046" s="47" t="e">
        <f t="shared" si="346"/>
        <v>#VALUE!</v>
      </c>
      <c r="BB1046" s="47" t="e">
        <f t="shared" si="347"/>
        <v>#VALUE!</v>
      </c>
      <c r="BC1046" s="47" t="e">
        <f t="shared" si="348"/>
        <v>#VALUE!</v>
      </c>
      <c r="BD1046" s="47" t="e">
        <f>MATCH($AW1046,NoteCommaRef!$B$4:$B$10,0)</f>
        <v>#N/A</v>
      </c>
      <c r="BE1046" s="47">
        <f>MATCH($BG1046,NoteCommaRef!$H$4:$H$1000,0)</f>
        <v>10</v>
      </c>
      <c r="BF1046" s="47">
        <f>MATCH($BH1046,NoteCommaRef!$H$4:$H$1000,0)</f>
        <v>10</v>
      </c>
      <c r="BG1046" s="47">
        <f t="shared" si="337"/>
        <v>1</v>
      </c>
      <c r="BH1046" s="47">
        <f t="shared" si="338"/>
        <v>1</v>
      </c>
      <c r="BI1046" s="48">
        <f ca="1">IF(ISNA($BD1046),1,OFFSET(NoteCommaRef!$E$3,$BD1046,0))</f>
        <v>1</v>
      </c>
      <c r="BJ1046" s="48">
        <f t="shared" si="339"/>
        <v>1</v>
      </c>
      <c r="BK1046" s="48">
        <f t="shared" si="340"/>
        <v>1</v>
      </c>
      <c r="BL1046" s="48">
        <f t="shared" si="341"/>
        <v>1</v>
      </c>
      <c r="BM1046" s="48">
        <f ca="1">IF(ISNA($BE1046),1,OFFSET(NoteCommaRef!$K$3,$BE1046,0))</f>
        <v>1</v>
      </c>
      <c r="BN1046" s="48">
        <f ca="1">IF(ISNA($BF1046),1,OFFSET(NoteCommaRef!$K$3,$BF1046,0))</f>
        <v>1</v>
      </c>
    </row>
    <row r="1047" spans="3:66" x14ac:dyDescent="0.2">
      <c r="C1047" s="1" t="str">
        <f t="shared" si="357"/>
        <v/>
      </c>
      <c r="D1047" s="1" t="str">
        <f t="shared" si="358"/>
        <v/>
      </c>
      <c r="E1047" s="1" t="str">
        <f t="shared" si="349"/>
        <v/>
      </c>
      <c r="F1047" s="32" t="str">
        <f t="shared" si="350"/>
        <v/>
      </c>
      <c r="G1047" s="1" t="str">
        <f t="shared" si="351"/>
        <v/>
      </c>
      <c r="H1047" s="1" t="str">
        <f t="shared" si="352"/>
        <v/>
      </c>
      <c r="I1047" s="1" t="str">
        <f t="shared" si="353"/>
        <v/>
      </c>
      <c r="J1047" s="1" t="str">
        <f t="shared" si="354"/>
        <v/>
      </c>
      <c r="K1047" s="1" t="str">
        <f t="shared" si="355"/>
        <v/>
      </c>
      <c r="L1047" s="1" t="str">
        <f ca="1">IF(COUNTBLANK($D1047),"",IF(COUNTBLANK($AG1047),OFFSET(ChannelSetup!$E$4,0,$D1047-1),$AG1047))</f>
        <v/>
      </c>
      <c r="M1047" s="1" t="str">
        <f t="shared" si="356"/>
        <v/>
      </c>
      <c r="O1047" s="32">
        <f t="shared" si="366"/>
        <v>6</v>
      </c>
      <c r="P1047" s="32">
        <f t="shared" si="366"/>
        <v>4</v>
      </c>
      <c r="Q1047" s="32">
        <f t="shared" si="366"/>
        <v>2</v>
      </c>
      <c r="R1047" s="32">
        <f t="shared" si="366"/>
        <v>2</v>
      </c>
      <c r="S1047" s="32">
        <f t="shared" si="366"/>
        <v>2</v>
      </c>
      <c r="T1047" s="32">
        <f t="shared" si="366"/>
        <v>2</v>
      </c>
      <c r="U1047" s="32">
        <f t="shared" si="366"/>
        <v>2</v>
      </c>
      <c r="V1047" s="32">
        <f t="shared" si="366"/>
        <v>4</v>
      </c>
      <c r="W1047" s="32">
        <f t="shared" si="366"/>
        <v>2</v>
      </c>
      <c r="X1047" s="32">
        <f t="shared" si="366"/>
        <v>2</v>
      </c>
      <c r="Y1047" s="32">
        <f t="shared" si="366"/>
        <v>2</v>
      </c>
      <c r="Z1047" s="32">
        <f t="shared" si="366"/>
        <v>2</v>
      </c>
      <c r="AB1047" s="66"/>
      <c r="AC1047" s="51"/>
      <c r="AD1047" s="51"/>
      <c r="AE1047" s="63"/>
      <c r="AF1047" s="64"/>
      <c r="AG1047" s="63"/>
      <c r="AH1047" s="64"/>
      <c r="AI1047" s="63"/>
      <c r="AJ1047" s="64"/>
      <c r="AK1047" s="62"/>
      <c r="AL1047" s="62"/>
      <c r="AM1047" s="51"/>
      <c r="AP1047" s="39" t="str">
        <f t="shared" si="360"/>
        <v/>
      </c>
      <c r="AQ1047" s="49" t="str">
        <f t="shared" si="367"/>
        <v/>
      </c>
      <c r="AR1047" s="41">
        <f t="shared" ca="1" si="342"/>
        <v>256</v>
      </c>
      <c r="AS1047" s="40">
        <f t="shared" ca="1" si="336"/>
        <v>1</v>
      </c>
      <c r="AT1047" s="41">
        <f t="shared" ca="1" si="361"/>
        <v>0</v>
      </c>
      <c r="AU1047" s="41">
        <f t="shared" ca="1" si="362"/>
        <v>0</v>
      </c>
      <c r="AV1047" s="42">
        <f t="shared" ca="1" si="363"/>
        <v>1</v>
      </c>
      <c r="AW1047" s="47" t="str">
        <f t="shared" si="364"/>
        <v/>
      </c>
      <c r="AX1047" s="47" t="e">
        <f t="shared" si="365"/>
        <v>#VALUE!</v>
      </c>
      <c r="AY1047" s="47">
        <f t="shared" si="344"/>
        <v>0</v>
      </c>
      <c r="AZ1047" s="47">
        <f t="shared" si="345"/>
        <v>0</v>
      </c>
      <c r="BA1047" s="47" t="e">
        <f t="shared" si="346"/>
        <v>#VALUE!</v>
      </c>
      <c r="BB1047" s="47" t="e">
        <f t="shared" si="347"/>
        <v>#VALUE!</v>
      </c>
      <c r="BC1047" s="47" t="e">
        <f t="shared" si="348"/>
        <v>#VALUE!</v>
      </c>
      <c r="BD1047" s="47" t="e">
        <f>MATCH($AW1047,NoteCommaRef!$B$4:$B$10,0)</f>
        <v>#N/A</v>
      </c>
      <c r="BE1047" s="47">
        <f>MATCH($BG1047,NoteCommaRef!$H$4:$H$1000,0)</f>
        <v>10</v>
      </c>
      <c r="BF1047" s="47">
        <f>MATCH($BH1047,NoteCommaRef!$H$4:$H$1000,0)</f>
        <v>10</v>
      </c>
      <c r="BG1047" s="47">
        <f t="shared" si="337"/>
        <v>1</v>
      </c>
      <c r="BH1047" s="47">
        <f t="shared" si="338"/>
        <v>1</v>
      </c>
      <c r="BI1047" s="48">
        <f ca="1">IF(ISNA($BD1047),1,OFFSET(NoteCommaRef!$E$3,$BD1047,0))</f>
        <v>1</v>
      </c>
      <c r="BJ1047" s="48">
        <f t="shared" si="339"/>
        <v>1</v>
      </c>
      <c r="BK1047" s="48">
        <f t="shared" si="340"/>
        <v>1</v>
      </c>
      <c r="BL1047" s="48">
        <f t="shared" si="341"/>
        <v>1</v>
      </c>
      <c r="BM1047" s="48">
        <f ca="1">IF(ISNA($BE1047),1,OFFSET(NoteCommaRef!$K$3,$BE1047,0))</f>
        <v>1</v>
      </c>
      <c r="BN1047" s="48">
        <f ca="1">IF(ISNA($BF1047),1,OFFSET(NoteCommaRef!$K$3,$BF1047,0))</f>
        <v>1</v>
      </c>
    </row>
    <row r="1048" spans="3:66" x14ac:dyDescent="0.2">
      <c r="C1048" s="1" t="str">
        <f t="shared" si="357"/>
        <v/>
      </c>
      <c r="D1048" s="1" t="str">
        <f t="shared" si="358"/>
        <v/>
      </c>
      <c r="E1048" s="1" t="str">
        <f t="shared" si="349"/>
        <v/>
      </c>
      <c r="F1048" s="32" t="str">
        <f t="shared" si="350"/>
        <v/>
      </c>
      <c r="G1048" s="1" t="str">
        <f t="shared" si="351"/>
        <v/>
      </c>
      <c r="H1048" s="1" t="str">
        <f t="shared" si="352"/>
        <v/>
      </c>
      <c r="I1048" s="1" t="str">
        <f t="shared" si="353"/>
        <v/>
      </c>
      <c r="J1048" s="1" t="str">
        <f t="shared" si="354"/>
        <v/>
      </c>
      <c r="K1048" s="1" t="str">
        <f t="shared" si="355"/>
        <v/>
      </c>
      <c r="L1048" s="1" t="str">
        <f ca="1">IF(COUNTBLANK($D1048),"",IF(COUNTBLANK($AG1048),OFFSET(ChannelSetup!$E$4,0,$D1048-1),$AG1048))</f>
        <v/>
      </c>
      <c r="M1048" s="1" t="str">
        <f t="shared" si="356"/>
        <v/>
      </c>
      <c r="O1048" s="32">
        <f t="shared" si="366"/>
        <v>6</v>
      </c>
      <c r="P1048" s="32">
        <f t="shared" si="366"/>
        <v>4</v>
      </c>
      <c r="Q1048" s="32">
        <f t="shared" si="366"/>
        <v>2</v>
      </c>
      <c r="R1048" s="32">
        <f t="shared" si="366"/>
        <v>2</v>
      </c>
      <c r="S1048" s="32">
        <f t="shared" si="366"/>
        <v>2</v>
      </c>
      <c r="T1048" s="32">
        <f t="shared" si="366"/>
        <v>2</v>
      </c>
      <c r="U1048" s="32">
        <f t="shared" si="366"/>
        <v>2</v>
      </c>
      <c r="V1048" s="32">
        <f t="shared" si="366"/>
        <v>4</v>
      </c>
      <c r="W1048" s="32">
        <f t="shared" si="366"/>
        <v>2</v>
      </c>
      <c r="X1048" s="32">
        <f t="shared" si="366"/>
        <v>2</v>
      </c>
      <c r="Y1048" s="32">
        <f t="shared" si="366"/>
        <v>2</v>
      </c>
      <c r="Z1048" s="32">
        <f t="shared" si="366"/>
        <v>2</v>
      </c>
      <c r="AB1048" s="66"/>
      <c r="AC1048" s="51"/>
      <c r="AD1048" s="51"/>
      <c r="AE1048" s="63"/>
      <c r="AF1048" s="64"/>
      <c r="AG1048" s="63"/>
      <c r="AH1048" s="64"/>
      <c r="AI1048" s="63"/>
      <c r="AJ1048" s="64"/>
      <c r="AK1048" s="62"/>
      <c r="AL1048" s="62"/>
      <c r="AM1048" s="51"/>
      <c r="AP1048" s="39" t="str">
        <f t="shared" si="360"/>
        <v/>
      </c>
      <c r="AQ1048" s="49" t="str">
        <f t="shared" si="367"/>
        <v/>
      </c>
      <c r="AR1048" s="41">
        <f t="shared" ca="1" si="342"/>
        <v>256</v>
      </c>
      <c r="AS1048" s="40">
        <f t="shared" ca="1" si="336"/>
        <v>1</v>
      </c>
      <c r="AT1048" s="41">
        <f t="shared" ca="1" si="361"/>
        <v>0</v>
      </c>
      <c r="AU1048" s="41">
        <f t="shared" ca="1" si="362"/>
        <v>0</v>
      </c>
      <c r="AV1048" s="42">
        <f t="shared" ca="1" si="363"/>
        <v>1</v>
      </c>
      <c r="AW1048" s="47" t="str">
        <f t="shared" si="364"/>
        <v/>
      </c>
      <c r="AX1048" s="47" t="e">
        <f t="shared" si="365"/>
        <v>#VALUE!</v>
      </c>
      <c r="AY1048" s="47">
        <f t="shared" si="344"/>
        <v>0</v>
      </c>
      <c r="AZ1048" s="47">
        <f t="shared" si="345"/>
        <v>0</v>
      </c>
      <c r="BA1048" s="47" t="e">
        <f t="shared" si="346"/>
        <v>#VALUE!</v>
      </c>
      <c r="BB1048" s="47" t="e">
        <f t="shared" si="347"/>
        <v>#VALUE!</v>
      </c>
      <c r="BC1048" s="47" t="e">
        <f t="shared" si="348"/>
        <v>#VALUE!</v>
      </c>
      <c r="BD1048" s="47" t="e">
        <f>MATCH($AW1048,NoteCommaRef!$B$4:$B$10,0)</f>
        <v>#N/A</v>
      </c>
      <c r="BE1048" s="47">
        <f>MATCH($BG1048,NoteCommaRef!$H$4:$H$1000,0)</f>
        <v>10</v>
      </c>
      <c r="BF1048" s="47">
        <f>MATCH($BH1048,NoteCommaRef!$H$4:$H$1000,0)</f>
        <v>10</v>
      </c>
      <c r="BG1048" s="47">
        <f t="shared" si="337"/>
        <v>1</v>
      </c>
      <c r="BH1048" s="47">
        <f t="shared" si="338"/>
        <v>1</v>
      </c>
      <c r="BI1048" s="48">
        <f ca="1">IF(ISNA($BD1048),1,OFFSET(NoteCommaRef!$E$3,$BD1048,0))</f>
        <v>1</v>
      </c>
      <c r="BJ1048" s="48">
        <f t="shared" si="339"/>
        <v>1</v>
      </c>
      <c r="BK1048" s="48">
        <f t="shared" si="340"/>
        <v>1</v>
      </c>
      <c r="BL1048" s="48">
        <f t="shared" si="341"/>
        <v>1</v>
      </c>
      <c r="BM1048" s="48">
        <f ca="1">IF(ISNA($BE1048),1,OFFSET(NoteCommaRef!$K$3,$BE1048,0))</f>
        <v>1</v>
      </c>
      <c r="BN1048" s="48">
        <f ca="1">IF(ISNA($BF1048),1,OFFSET(NoteCommaRef!$K$3,$BF1048,0))</f>
        <v>1</v>
      </c>
    </row>
    <row r="1049" spans="3:66" x14ac:dyDescent="0.2">
      <c r="C1049" s="1" t="str">
        <f t="shared" si="357"/>
        <v/>
      </c>
      <c r="D1049" s="1" t="str">
        <f t="shared" si="358"/>
        <v/>
      </c>
      <c r="E1049" s="1" t="str">
        <f t="shared" si="349"/>
        <v/>
      </c>
      <c r="F1049" s="32" t="str">
        <f t="shared" si="350"/>
        <v/>
      </c>
      <c r="G1049" s="1" t="str">
        <f t="shared" si="351"/>
        <v/>
      </c>
      <c r="H1049" s="1" t="str">
        <f t="shared" si="352"/>
        <v/>
      </c>
      <c r="I1049" s="1" t="str">
        <f t="shared" si="353"/>
        <v/>
      </c>
      <c r="J1049" s="1" t="str">
        <f t="shared" si="354"/>
        <v/>
      </c>
      <c r="K1049" s="1" t="str">
        <f t="shared" si="355"/>
        <v/>
      </c>
      <c r="L1049" s="1" t="str">
        <f ca="1">IF(COUNTBLANK($D1049),"",IF(COUNTBLANK($AG1049),OFFSET(ChannelSetup!$E$4,0,$D1049-1),$AG1049))</f>
        <v/>
      </c>
      <c r="M1049" s="1" t="str">
        <f t="shared" si="356"/>
        <v/>
      </c>
      <c r="O1049" s="32">
        <f t="shared" si="366"/>
        <v>6</v>
      </c>
      <c r="P1049" s="32">
        <f t="shared" si="366"/>
        <v>4</v>
      </c>
      <c r="Q1049" s="32">
        <f t="shared" si="366"/>
        <v>2</v>
      </c>
      <c r="R1049" s="32">
        <f t="shared" si="366"/>
        <v>2</v>
      </c>
      <c r="S1049" s="32">
        <f t="shared" si="366"/>
        <v>2</v>
      </c>
      <c r="T1049" s="32">
        <f t="shared" si="366"/>
        <v>2</v>
      </c>
      <c r="U1049" s="32">
        <f t="shared" si="366"/>
        <v>2</v>
      </c>
      <c r="V1049" s="32">
        <f t="shared" si="366"/>
        <v>4</v>
      </c>
      <c r="W1049" s="32">
        <f t="shared" si="366"/>
        <v>2</v>
      </c>
      <c r="X1049" s="32">
        <f t="shared" si="366"/>
        <v>2</v>
      </c>
      <c r="Y1049" s="32">
        <f t="shared" si="366"/>
        <v>2</v>
      </c>
      <c r="Z1049" s="32">
        <f t="shared" si="366"/>
        <v>2</v>
      </c>
      <c r="AB1049" s="66"/>
      <c r="AC1049" s="51"/>
      <c r="AD1049" s="51"/>
      <c r="AE1049" s="63"/>
      <c r="AF1049" s="64"/>
      <c r="AG1049" s="63"/>
      <c r="AH1049" s="64"/>
      <c r="AI1049" s="63"/>
      <c r="AJ1049" s="64"/>
      <c r="AK1049" s="62"/>
      <c r="AL1049" s="62"/>
      <c r="AM1049" s="51"/>
      <c r="AP1049" s="39" t="str">
        <f t="shared" si="360"/>
        <v/>
      </c>
      <c r="AQ1049" s="49" t="str">
        <f t="shared" si="367"/>
        <v/>
      </c>
      <c r="AR1049" s="41">
        <f t="shared" ca="1" si="342"/>
        <v>256</v>
      </c>
      <c r="AS1049" s="40">
        <f t="shared" ca="1" si="336"/>
        <v>1</v>
      </c>
      <c r="AT1049" s="41">
        <f t="shared" ca="1" si="361"/>
        <v>0</v>
      </c>
      <c r="AU1049" s="41">
        <f t="shared" ca="1" si="362"/>
        <v>0</v>
      </c>
      <c r="AV1049" s="42">
        <f t="shared" ca="1" si="363"/>
        <v>1</v>
      </c>
      <c r="AW1049" s="47" t="str">
        <f t="shared" si="364"/>
        <v/>
      </c>
      <c r="AX1049" s="47" t="e">
        <f t="shared" si="365"/>
        <v>#VALUE!</v>
      </c>
      <c r="AY1049" s="47">
        <f t="shared" si="344"/>
        <v>0</v>
      </c>
      <c r="AZ1049" s="47">
        <f t="shared" si="345"/>
        <v>0</v>
      </c>
      <c r="BA1049" s="47" t="e">
        <f t="shared" si="346"/>
        <v>#VALUE!</v>
      </c>
      <c r="BB1049" s="47" t="e">
        <f t="shared" si="347"/>
        <v>#VALUE!</v>
      </c>
      <c r="BC1049" s="47" t="e">
        <f t="shared" si="348"/>
        <v>#VALUE!</v>
      </c>
      <c r="BD1049" s="47" t="e">
        <f>MATCH($AW1049,NoteCommaRef!$B$4:$B$10,0)</f>
        <v>#N/A</v>
      </c>
      <c r="BE1049" s="47">
        <f>MATCH($BG1049,NoteCommaRef!$H$4:$H$1000,0)</f>
        <v>10</v>
      </c>
      <c r="BF1049" s="47">
        <f>MATCH($BH1049,NoteCommaRef!$H$4:$H$1000,0)</f>
        <v>10</v>
      </c>
      <c r="BG1049" s="47">
        <f t="shared" si="337"/>
        <v>1</v>
      </c>
      <c r="BH1049" s="47">
        <f t="shared" si="338"/>
        <v>1</v>
      </c>
      <c r="BI1049" s="48">
        <f ca="1">IF(ISNA($BD1049),1,OFFSET(NoteCommaRef!$E$3,$BD1049,0))</f>
        <v>1</v>
      </c>
      <c r="BJ1049" s="48">
        <f t="shared" si="339"/>
        <v>1</v>
      </c>
      <c r="BK1049" s="48">
        <f t="shared" si="340"/>
        <v>1</v>
      </c>
      <c r="BL1049" s="48">
        <f t="shared" si="341"/>
        <v>1</v>
      </c>
      <c r="BM1049" s="48">
        <f ca="1">IF(ISNA($BE1049),1,OFFSET(NoteCommaRef!$K$3,$BE1049,0))</f>
        <v>1</v>
      </c>
      <c r="BN1049" s="48">
        <f ca="1">IF(ISNA($BF1049),1,OFFSET(NoteCommaRef!$K$3,$BF1049,0))</f>
        <v>1</v>
      </c>
    </row>
    <row r="1050" spans="3:66" x14ac:dyDescent="0.2">
      <c r="C1050" s="1" t="str">
        <f t="shared" si="357"/>
        <v/>
      </c>
      <c r="D1050" s="1" t="str">
        <f t="shared" si="358"/>
        <v/>
      </c>
      <c r="E1050" s="1" t="str">
        <f t="shared" si="349"/>
        <v/>
      </c>
      <c r="F1050" s="32" t="str">
        <f t="shared" si="350"/>
        <v/>
      </c>
      <c r="G1050" s="1" t="str">
        <f t="shared" si="351"/>
        <v/>
      </c>
      <c r="H1050" s="1" t="str">
        <f t="shared" si="352"/>
        <v/>
      </c>
      <c r="I1050" s="1" t="str">
        <f t="shared" si="353"/>
        <v/>
      </c>
      <c r="J1050" s="1" t="str">
        <f t="shared" si="354"/>
        <v/>
      </c>
      <c r="K1050" s="1" t="str">
        <f t="shared" si="355"/>
        <v/>
      </c>
      <c r="L1050" s="1" t="str">
        <f ca="1">IF(COUNTBLANK($D1050),"",IF(COUNTBLANK($AG1050),OFFSET(ChannelSetup!$E$4,0,$D1050-1),$AG1050))</f>
        <v/>
      </c>
      <c r="M1050" s="1" t="str">
        <f t="shared" si="356"/>
        <v/>
      </c>
      <c r="O1050" s="32">
        <f t="shared" si="366"/>
        <v>6</v>
      </c>
      <c r="P1050" s="32">
        <f t="shared" si="366"/>
        <v>4</v>
      </c>
      <c r="Q1050" s="32">
        <f t="shared" si="366"/>
        <v>2</v>
      </c>
      <c r="R1050" s="32">
        <f t="shared" si="366"/>
        <v>2</v>
      </c>
      <c r="S1050" s="32">
        <f t="shared" si="366"/>
        <v>2</v>
      </c>
      <c r="T1050" s="32">
        <f t="shared" si="366"/>
        <v>2</v>
      </c>
      <c r="U1050" s="32">
        <f t="shared" si="366"/>
        <v>2</v>
      </c>
      <c r="V1050" s="32">
        <f t="shared" si="366"/>
        <v>4</v>
      </c>
      <c r="W1050" s="32">
        <f t="shared" si="366"/>
        <v>2</v>
      </c>
      <c r="X1050" s="32">
        <f t="shared" si="366"/>
        <v>2</v>
      </c>
      <c r="Y1050" s="32">
        <f t="shared" si="366"/>
        <v>2</v>
      </c>
      <c r="Z1050" s="32">
        <f t="shared" si="366"/>
        <v>2</v>
      </c>
      <c r="AB1050" s="66"/>
      <c r="AC1050" s="51"/>
      <c r="AD1050" s="51"/>
      <c r="AE1050" s="63"/>
      <c r="AF1050" s="64"/>
      <c r="AG1050" s="63"/>
      <c r="AH1050" s="64"/>
      <c r="AI1050" s="63"/>
      <c r="AJ1050" s="64"/>
      <c r="AK1050" s="62"/>
      <c r="AL1050" s="62"/>
      <c r="AM1050" s="51"/>
      <c r="AP1050" s="39" t="str">
        <f t="shared" si="360"/>
        <v/>
      </c>
      <c r="AQ1050" s="49" t="str">
        <f t="shared" si="367"/>
        <v/>
      </c>
      <c r="AR1050" s="41">
        <f t="shared" ca="1" si="342"/>
        <v>256</v>
      </c>
      <c r="AS1050" s="40">
        <f t="shared" ca="1" si="336"/>
        <v>1</v>
      </c>
      <c r="AT1050" s="41">
        <f t="shared" ca="1" si="361"/>
        <v>0</v>
      </c>
      <c r="AU1050" s="41">
        <f t="shared" ca="1" si="362"/>
        <v>0</v>
      </c>
      <c r="AV1050" s="42">
        <f t="shared" ca="1" si="363"/>
        <v>1</v>
      </c>
      <c r="AW1050" s="47" t="str">
        <f t="shared" si="364"/>
        <v/>
      </c>
      <c r="AX1050" s="47" t="e">
        <f t="shared" si="365"/>
        <v>#VALUE!</v>
      </c>
      <c r="AY1050" s="47">
        <f t="shared" si="344"/>
        <v>0</v>
      </c>
      <c r="AZ1050" s="47">
        <f t="shared" si="345"/>
        <v>0</v>
      </c>
      <c r="BA1050" s="47" t="e">
        <f t="shared" si="346"/>
        <v>#VALUE!</v>
      </c>
      <c r="BB1050" s="47" t="e">
        <f t="shared" si="347"/>
        <v>#VALUE!</v>
      </c>
      <c r="BC1050" s="47" t="e">
        <f t="shared" si="348"/>
        <v>#VALUE!</v>
      </c>
      <c r="BD1050" s="47" t="e">
        <f>MATCH($AW1050,NoteCommaRef!$B$4:$B$10,0)</f>
        <v>#N/A</v>
      </c>
      <c r="BE1050" s="47">
        <f>MATCH($BG1050,NoteCommaRef!$H$4:$H$1000,0)</f>
        <v>10</v>
      </c>
      <c r="BF1050" s="47">
        <f>MATCH($BH1050,NoteCommaRef!$H$4:$H$1000,0)</f>
        <v>10</v>
      </c>
      <c r="BG1050" s="47">
        <f t="shared" si="337"/>
        <v>1</v>
      </c>
      <c r="BH1050" s="47">
        <f t="shared" si="338"/>
        <v>1</v>
      </c>
      <c r="BI1050" s="48">
        <f ca="1">IF(ISNA($BD1050),1,OFFSET(NoteCommaRef!$E$3,$BD1050,0))</f>
        <v>1</v>
      </c>
      <c r="BJ1050" s="48">
        <f t="shared" si="339"/>
        <v>1</v>
      </c>
      <c r="BK1050" s="48">
        <f t="shared" si="340"/>
        <v>1</v>
      </c>
      <c r="BL1050" s="48">
        <f t="shared" si="341"/>
        <v>1</v>
      </c>
      <c r="BM1050" s="48">
        <f ca="1">IF(ISNA($BE1050),1,OFFSET(NoteCommaRef!$K$3,$BE1050,0))</f>
        <v>1</v>
      </c>
      <c r="BN1050" s="48">
        <f ca="1">IF(ISNA($BF1050),1,OFFSET(NoteCommaRef!$K$3,$BF1050,0))</f>
        <v>1</v>
      </c>
    </row>
    <row r="1051" spans="3:66" x14ac:dyDescent="0.2">
      <c r="C1051" s="1" t="str">
        <f t="shared" si="357"/>
        <v/>
      </c>
      <c r="D1051" s="1" t="str">
        <f t="shared" si="358"/>
        <v/>
      </c>
      <c r="E1051" s="1" t="str">
        <f t="shared" si="349"/>
        <v/>
      </c>
      <c r="F1051" s="32" t="str">
        <f t="shared" si="350"/>
        <v/>
      </c>
      <c r="G1051" s="1" t="str">
        <f t="shared" si="351"/>
        <v/>
      </c>
      <c r="H1051" s="1" t="str">
        <f t="shared" si="352"/>
        <v/>
      </c>
      <c r="I1051" s="1" t="str">
        <f t="shared" si="353"/>
        <v/>
      </c>
      <c r="J1051" s="1" t="str">
        <f t="shared" si="354"/>
        <v/>
      </c>
      <c r="K1051" s="1" t="str">
        <f t="shared" si="355"/>
        <v/>
      </c>
      <c r="L1051" s="1" t="str">
        <f ca="1">IF(COUNTBLANK($D1051),"",IF(COUNTBLANK($AG1051),OFFSET(ChannelSetup!$E$4,0,$D1051-1),$AG1051))</f>
        <v/>
      </c>
      <c r="M1051" s="1" t="str">
        <f t="shared" si="356"/>
        <v/>
      </c>
      <c r="O1051" s="32">
        <f t="shared" si="366"/>
        <v>6</v>
      </c>
      <c r="P1051" s="32">
        <f t="shared" si="366"/>
        <v>4</v>
      </c>
      <c r="Q1051" s="32">
        <f t="shared" si="366"/>
        <v>2</v>
      </c>
      <c r="R1051" s="32">
        <f t="shared" si="366"/>
        <v>2</v>
      </c>
      <c r="S1051" s="32">
        <f t="shared" si="366"/>
        <v>2</v>
      </c>
      <c r="T1051" s="32">
        <f t="shared" si="366"/>
        <v>2</v>
      </c>
      <c r="U1051" s="32">
        <f t="shared" si="366"/>
        <v>2</v>
      </c>
      <c r="V1051" s="32">
        <f t="shared" si="366"/>
        <v>4</v>
      </c>
      <c r="W1051" s="32">
        <f t="shared" si="366"/>
        <v>2</v>
      </c>
      <c r="X1051" s="32">
        <f t="shared" si="366"/>
        <v>2</v>
      </c>
      <c r="Y1051" s="32">
        <f t="shared" si="366"/>
        <v>2</v>
      </c>
      <c r="Z1051" s="32">
        <f t="shared" si="366"/>
        <v>2</v>
      </c>
      <c r="AB1051" s="66"/>
      <c r="AC1051" s="51"/>
      <c r="AD1051" s="51"/>
      <c r="AE1051" s="63"/>
      <c r="AF1051" s="64"/>
      <c r="AG1051" s="63"/>
      <c r="AH1051" s="64"/>
      <c r="AI1051" s="63"/>
      <c r="AJ1051" s="64"/>
      <c r="AK1051" s="62"/>
      <c r="AL1051" s="62"/>
      <c r="AM1051" s="51"/>
      <c r="AP1051" s="39" t="str">
        <f t="shared" si="360"/>
        <v/>
      </c>
      <c r="AQ1051" s="49" t="str">
        <f t="shared" si="367"/>
        <v/>
      </c>
      <c r="AR1051" s="41">
        <f t="shared" ca="1" si="342"/>
        <v>256</v>
      </c>
      <c r="AS1051" s="40">
        <f t="shared" ca="1" si="336"/>
        <v>1</v>
      </c>
      <c r="AT1051" s="41">
        <f t="shared" ca="1" si="361"/>
        <v>0</v>
      </c>
      <c r="AU1051" s="41">
        <f t="shared" ca="1" si="362"/>
        <v>0</v>
      </c>
      <c r="AV1051" s="42">
        <f t="shared" ca="1" si="363"/>
        <v>1</v>
      </c>
      <c r="AW1051" s="47" t="str">
        <f t="shared" si="364"/>
        <v/>
      </c>
      <c r="AX1051" s="47" t="e">
        <f t="shared" si="365"/>
        <v>#VALUE!</v>
      </c>
      <c r="AY1051" s="47">
        <f t="shared" si="344"/>
        <v>0</v>
      </c>
      <c r="AZ1051" s="47">
        <f t="shared" si="345"/>
        <v>0</v>
      </c>
      <c r="BA1051" s="47" t="e">
        <f t="shared" si="346"/>
        <v>#VALUE!</v>
      </c>
      <c r="BB1051" s="47" t="e">
        <f t="shared" si="347"/>
        <v>#VALUE!</v>
      </c>
      <c r="BC1051" s="47" t="e">
        <f t="shared" si="348"/>
        <v>#VALUE!</v>
      </c>
      <c r="BD1051" s="47" t="e">
        <f>MATCH($AW1051,NoteCommaRef!$B$4:$B$10,0)</f>
        <v>#N/A</v>
      </c>
      <c r="BE1051" s="47">
        <f>MATCH($BG1051,NoteCommaRef!$H$4:$H$1000,0)</f>
        <v>10</v>
      </c>
      <c r="BF1051" s="47">
        <f>MATCH($BH1051,NoteCommaRef!$H$4:$H$1000,0)</f>
        <v>10</v>
      </c>
      <c r="BG1051" s="47">
        <f t="shared" si="337"/>
        <v>1</v>
      </c>
      <c r="BH1051" s="47">
        <f t="shared" si="338"/>
        <v>1</v>
      </c>
      <c r="BI1051" s="48">
        <f ca="1">IF(ISNA($BD1051),1,OFFSET(NoteCommaRef!$E$3,$BD1051,0))</f>
        <v>1</v>
      </c>
      <c r="BJ1051" s="48">
        <f t="shared" si="339"/>
        <v>1</v>
      </c>
      <c r="BK1051" s="48">
        <f t="shared" si="340"/>
        <v>1</v>
      </c>
      <c r="BL1051" s="48">
        <f t="shared" si="341"/>
        <v>1</v>
      </c>
      <c r="BM1051" s="48">
        <f ca="1">IF(ISNA($BE1051),1,OFFSET(NoteCommaRef!$K$3,$BE1051,0))</f>
        <v>1</v>
      </c>
      <c r="BN1051" s="48">
        <f ca="1">IF(ISNA($BF1051),1,OFFSET(NoteCommaRef!$K$3,$BF1051,0))</f>
        <v>1</v>
      </c>
    </row>
    <row r="1052" spans="3:66" x14ac:dyDescent="0.2">
      <c r="C1052" s="1" t="str">
        <f t="shared" si="357"/>
        <v/>
      </c>
      <c r="D1052" s="1" t="str">
        <f t="shared" si="358"/>
        <v/>
      </c>
      <c r="E1052" s="1" t="str">
        <f t="shared" si="349"/>
        <v/>
      </c>
      <c r="F1052" s="32" t="str">
        <f t="shared" si="350"/>
        <v/>
      </c>
      <c r="G1052" s="1" t="str">
        <f t="shared" si="351"/>
        <v/>
      </c>
      <c r="H1052" s="1" t="str">
        <f t="shared" si="352"/>
        <v/>
      </c>
      <c r="I1052" s="1" t="str">
        <f t="shared" si="353"/>
        <v/>
      </c>
      <c r="J1052" s="1" t="str">
        <f t="shared" si="354"/>
        <v/>
      </c>
      <c r="K1052" s="1" t="str">
        <f t="shared" si="355"/>
        <v/>
      </c>
      <c r="L1052" s="1" t="str">
        <f ca="1">IF(COUNTBLANK($D1052),"",IF(COUNTBLANK($AG1052),OFFSET(ChannelSetup!$E$4,0,$D1052-1),$AG1052))</f>
        <v/>
      </c>
      <c r="M1052" s="1" t="str">
        <f t="shared" si="356"/>
        <v/>
      </c>
      <c r="O1052" s="32">
        <f t="shared" si="366"/>
        <v>6</v>
      </c>
      <c r="P1052" s="32">
        <f t="shared" si="366"/>
        <v>4</v>
      </c>
      <c r="Q1052" s="32">
        <f t="shared" si="366"/>
        <v>2</v>
      </c>
      <c r="R1052" s="32">
        <f t="shared" si="366"/>
        <v>2</v>
      </c>
      <c r="S1052" s="32">
        <f t="shared" si="366"/>
        <v>2</v>
      </c>
      <c r="T1052" s="32">
        <f t="shared" si="366"/>
        <v>2</v>
      </c>
      <c r="U1052" s="32">
        <f t="shared" si="366"/>
        <v>2</v>
      </c>
      <c r="V1052" s="32">
        <f t="shared" si="366"/>
        <v>4</v>
      </c>
      <c r="W1052" s="32">
        <f t="shared" si="366"/>
        <v>2</v>
      </c>
      <c r="X1052" s="32">
        <f t="shared" si="366"/>
        <v>2</v>
      </c>
      <c r="Y1052" s="32">
        <f t="shared" si="366"/>
        <v>2</v>
      </c>
      <c r="Z1052" s="32">
        <f t="shared" si="366"/>
        <v>2</v>
      </c>
      <c r="AB1052" s="66"/>
      <c r="AC1052" s="51"/>
      <c r="AD1052" s="51"/>
      <c r="AE1052" s="63"/>
      <c r="AF1052" s="64"/>
      <c r="AG1052" s="63"/>
      <c r="AH1052" s="64"/>
      <c r="AI1052" s="63"/>
      <c r="AJ1052" s="64"/>
      <c r="AK1052" s="62"/>
      <c r="AL1052" s="62"/>
      <c r="AM1052" s="51"/>
      <c r="AP1052" s="39" t="str">
        <f t="shared" si="360"/>
        <v/>
      </c>
      <c r="AQ1052" s="49" t="str">
        <f t="shared" si="367"/>
        <v/>
      </c>
      <c r="AR1052" s="41">
        <f t="shared" ca="1" si="342"/>
        <v>256</v>
      </c>
      <c r="AS1052" s="40">
        <f t="shared" ca="1" si="336"/>
        <v>1</v>
      </c>
      <c r="AT1052" s="41">
        <f t="shared" ca="1" si="361"/>
        <v>0</v>
      </c>
      <c r="AU1052" s="41">
        <f t="shared" ca="1" si="362"/>
        <v>0</v>
      </c>
      <c r="AV1052" s="42">
        <f t="shared" ca="1" si="363"/>
        <v>1</v>
      </c>
      <c r="AW1052" s="47" t="str">
        <f t="shared" si="364"/>
        <v/>
      </c>
      <c r="AX1052" s="47" t="e">
        <f t="shared" si="365"/>
        <v>#VALUE!</v>
      </c>
      <c r="AY1052" s="47">
        <f t="shared" si="344"/>
        <v>0</v>
      </c>
      <c r="AZ1052" s="47">
        <f t="shared" si="345"/>
        <v>0</v>
      </c>
      <c r="BA1052" s="47" t="e">
        <f t="shared" si="346"/>
        <v>#VALUE!</v>
      </c>
      <c r="BB1052" s="47" t="e">
        <f t="shared" si="347"/>
        <v>#VALUE!</v>
      </c>
      <c r="BC1052" s="47" t="e">
        <f t="shared" si="348"/>
        <v>#VALUE!</v>
      </c>
      <c r="BD1052" s="47" t="e">
        <f>MATCH($AW1052,NoteCommaRef!$B$4:$B$10,0)</f>
        <v>#N/A</v>
      </c>
      <c r="BE1052" s="47">
        <f>MATCH($BG1052,NoteCommaRef!$H$4:$H$1000,0)</f>
        <v>10</v>
      </c>
      <c r="BF1052" s="47">
        <f>MATCH($BH1052,NoteCommaRef!$H$4:$H$1000,0)</f>
        <v>10</v>
      </c>
      <c r="BG1052" s="47">
        <f t="shared" si="337"/>
        <v>1</v>
      </c>
      <c r="BH1052" s="47">
        <f t="shared" si="338"/>
        <v>1</v>
      </c>
      <c r="BI1052" s="48">
        <f ca="1">IF(ISNA($BD1052),1,OFFSET(NoteCommaRef!$E$3,$BD1052,0))</f>
        <v>1</v>
      </c>
      <c r="BJ1052" s="48">
        <f t="shared" si="339"/>
        <v>1</v>
      </c>
      <c r="BK1052" s="48">
        <f t="shared" si="340"/>
        <v>1</v>
      </c>
      <c r="BL1052" s="48">
        <f t="shared" si="341"/>
        <v>1</v>
      </c>
      <c r="BM1052" s="48">
        <f ca="1">IF(ISNA($BE1052),1,OFFSET(NoteCommaRef!$K$3,$BE1052,0))</f>
        <v>1</v>
      </c>
      <c r="BN1052" s="48">
        <f ca="1">IF(ISNA($BF1052),1,OFFSET(NoteCommaRef!$K$3,$BF1052,0))</f>
        <v>1</v>
      </c>
    </row>
    <row r="1053" spans="3:66" x14ac:dyDescent="0.2">
      <c r="C1053" s="1" t="str">
        <f t="shared" si="357"/>
        <v/>
      </c>
      <c r="D1053" s="1" t="str">
        <f t="shared" si="358"/>
        <v/>
      </c>
      <c r="E1053" s="1" t="str">
        <f t="shared" si="349"/>
        <v/>
      </c>
      <c r="F1053" s="32" t="str">
        <f t="shared" si="350"/>
        <v/>
      </c>
      <c r="G1053" s="1" t="str">
        <f t="shared" si="351"/>
        <v/>
      </c>
      <c r="H1053" s="1" t="str">
        <f t="shared" si="352"/>
        <v/>
      </c>
      <c r="I1053" s="1" t="str">
        <f t="shared" si="353"/>
        <v/>
      </c>
      <c r="J1053" s="1" t="str">
        <f t="shared" si="354"/>
        <v/>
      </c>
      <c r="K1053" s="1" t="str">
        <f t="shared" si="355"/>
        <v/>
      </c>
      <c r="L1053" s="1" t="str">
        <f ca="1">IF(COUNTBLANK($D1053),"",IF(COUNTBLANK($AG1053),OFFSET(ChannelSetup!$E$4,0,$D1053-1),$AG1053))</f>
        <v/>
      </c>
      <c r="M1053" s="1" t="str">
        <f t="shared" si="356"/>
        <v/>
      </c>
      <c r="O1053" s="32">
        <f t="shared" si="366"/>
        <v>6</v>
      </c>
      <c r="P1053" s="32">
        <f t="shared" si="366"/>
        <v>4</v>
      </c>
      <c r="Q1053" s="32">
        <f t="shared" si="366"/>
        <v>2</v>
      </c>
      <c r="R1053" s="32">
        <f t="shared" si="366"/>
        <v>2</v>
      </c>
      <c r="S1053" s="32">
        <f t="shared" si="366"/>
        <v>2</v>
      </c>
      <c r="T1053" s="32">
        <f t="shared" si="366"/>
        <v>2</v>
      </c>
      <c r="U1053" s="32">
        <f t="shared" si="366"/>
        <v>2</v>
      </c>
      <c r="V1053" s="32">
        <f t="shared" si="366"/>
        <v>4</v>
      </c>
      <c r="W1053" s="32">
        <f t="shared" si="366"/>
        <v>2</v>
      </c>
      <c r="X1053" s="32">
        <f t="shared" si="366"/>
        <v>2</v>
      </c>
      <c r="Y1053" s="32">
        <f t="shared" si="366"/>
        <v>2</v>
      </c>
      <c r="Z1053" s="32">
        <f t="shared" si="366"/>
        <v>2</v>
      </c>
      <c r="AB1053" s="66"/>
      <c r="AC1053" s="51"/>
      <c r="AD1053" s="51"/>
      <c r="AE1053" s="63"/>
      <c r="AF1053" s="64"/>
      <c r="AG1053" s="63"/>
      <c r="AH1053" s="64"/>
      <c r="AI1053" s="63"/>
      <c r="AJ1053" s="64"/>
      <c r="AK1053" s="62"/>
      <c r="AL1053" s="62"/>
      <c r="AM1053" s="51"/>
      <c r="AP1053" s="39" t="str">
        <f t="shared" si="360"/>
        <v/>
      </c>
      <c r="AQ1053" s="49" t="str">
        <f t="shared" si="367"/>
        <v/>
      </c>
      <c r="AR1053" s="41">
        <f t="shared" ca="1" si="342"/>
        <v>256</v>
      </c>
      <c r="AS1053" s="40">
        <f t="shared" ca="1" si="336"/>
        <v>1</v>
      </c>
      <c r="AT1053" s="41">
        <f t="shared" ca="1" si="361"/>
        <v>0</v>
      </c>
      <c r="AU1053" s="41">
        <f t="shared" ca="1" si="362"/>
        <v>0</v>
      </c>
      <c r="AV1053" s="42">
        <f t="shared" ca="1" si="363"/>
        <v>1</v>
      </c>
      <c r="AW1053" s="47" t="str">
        <f t="shared" si="364"/>
        <v/>
      </c>
      <c r="AX1053" s="47" t="e">
        <f t="shared" si="365"/>
        <v>#VALUE!</v>
      </c>
      <c r="AY1053" s="47">
        <f t="shared" si="344"/>
        <v>0</v>
      </c>
      <c r="AZ1053" s="47">
        <f t="shared" si="345"/>
        <v>0</v>
      </c>
      <c r="BA1053" s="47" t="e">
        <f t="shared" si="346"/>
        <v>#VALUE!</v>
      </c>
      <c r="BB1053" s="47" t="e">
        <f t="shared" si="347"/>
        <v>#VALUE!</v>
      </c>
      <c r="BC1053" s="47" t="e">
        <f t="shared" si="348"/>
        <v>#VALUE!</v>
      </c>
      <c r="BD1053" s="47" t="e">
        <f>MATCH($AW1053,NoteCommaRef!$B$4:$B$10,0)</f>
        <v>#N/A</v>
      </c>
      <c r="BE1053" s="47">
        <f>MATCH($BG1053,NoteCommaRef!$H$4:$H$1000,0)</f>
        <v>10</v>
      </c>
      <c r="BF1053" s="47">
        <f>MATCH($BH1053,NoteCommaRef!$H$4:$H$1000,0)</f>
        <v>10</v>
      </c>
      <c r="BG1053" s="47">
        <f t="shared" si="337"/>
        <v>1</v>
      </c>
      <c r="BH1053" s="47">
        <f t="shared" si="338"/>
        <v>1</v>
      </c>
      <c r="BI1053" s="48">
        <f ca="1">IF(ISNA($BD1053),1,OFFSET(NoteCommaRef!$E$3,$BD1053,0))</f>
        <v>1</v>
      </c>
      <c r="BJ1053" s="48">
        <f t="shared" si="339"/>
        <v>1</v>
      </c>
      <c r="BK1053" s="48">
        <f t="shared" si="340"/>
        <v>1</v>
      </c>
      <c r="BL1053" s="48">
        <f t="shared" si="341"/>
        <v>1</v>
      </c>
      <c r="BM1053" s="48">
        <f ca="1">IF(ISNA($BE1053),1,OFFSET(NoteCommaRef!$K$3,$BE1053,0))</f>
        <v>1</v>
      </c>
      <c r="BN1053" s="48">
        <f ca="1">IF(ISNA($BF1053),1,OFFSET(NoteCommaRef!$K$3,$BF1053,0))</f>
        <v>1</v>
      </c>
    </row>
    <row r="1054" spans="3:66" x14ac:dyDescent="0.2">
      <c r="C1054" s="1" t="str">
        <f t="shared" si="357"/>
        <v/>
      </c>
      <c r="D1054" s="1" t="str">
        <f t="shared" si="358"/>
        <v/>
      </c>
      <c r="E1054" s="1" t="str">
        <f t="shared" si="349"/>
        <v/>
      </c>
      <c r="F1054" s="32" t="str">
        <f t="shared" si="350"/>
        <v/>
      </c>
      <c r="G1054" s="1" t="str">
        <f t="shared" si="351"/>
        <v/>
      </c>
      <c r="H1054" s="1" t="str">
        <f t="shared" si="352"/>
        <v/>
      </c>
      <c r="I1054" s="1" t="str">
        <f t="shared" si="353"/>
        <v/>
      </c>
      <c r="J1054" s="1" t="str">
        <f t="shared" si="354"/>
        <v/>
      </c>
      <c r="K1054" s="1" t="str">
        <f t="shared" si="355"/>
        <v/>
      </c>
      <c r="L1054" s="1" t="str">
        <f ca="1">IF(COUNTBLANK($D1054),"",IF(COUNTBLANK($AG1054),OFFSET(ChannelSetup!$E$4,0,$D1054-1),$AG1054))</f>
        <v/>
      </c>
      <c r="M1054" s="1" t="str">
        <f t="shared" si="356"/>
        <v/>
      </c>
      <c r="O1054" s="32">
        <f t="shared" si="366"/>
        <v>6</v>
      </c>
      <c r="P1054" s="32">
        <f t="shared" si="366"/>
        <v>4</v>
      </c>
      <c r="Q1054" s="32">
        <f t="shared" si="366"/>
        <v>2</v>
      </c>
      <c r="R1054" s="32">
        <f t="shared" si="366"/>
        <v>2</v>
      </c>
      <c r="S1054" s="32">
        <f t="shared" si="366"/>
        <v>2</v>
      </c>
      <c r="T1054" s="32">
        <f t="shared" si="366"/>
        <v>2</v>
      </c>
      <c r="U1054" s="32">
        <f t="shared" si="366"/>
        <v>2</v>
      </c>
      <c r="V1054" s="32">
        <f t="shared" si="366"/>
        <v>4</v>
      </c>
      <c r="W1054" s="32">
        <f t="shared" si="366"/>
        <v>2</v>
      </c>
      <c r="X1054" s="32">
        <f t="shared" si="366"/>
        <v>2</v>
      </c>
      <c r="Y1054" s="32">
        <f t="shared" si="366"/>
        <v>2</v>
      </c>
      <c r="Z1054" s="32">
        <f t="shared" si="366"/>
        <v>2</v>
      </c>
      <c r="AB1054" s="66"/>
      <c r="AC1054" s="51"/>
      <c r="AD1054" s="51"/>
      <c r="AE1054" s="63"/>
      <c r="AF1054" s="64"/>
      <c r="AG1054" s="63"/>
      <c r="AH1054" s="64"/>
      <c r="AI1054" s="63"/>
      <c r="AJ1054" s="64"/>
      <c r="AK1054" s="62"/>
      <c r="AL1054" s="62"/>
      <c r="AM1054" s="51"/>
      <c r="AP1054" s="39" t="str">
        <f t="shared" si="360"/>
        <v/>
      </c>
      <c r="AQ1054" s="49" t="str">
        <f t="shared" si="367"/>
        <v/>
      </c>
      <c r="AR1054" s="41">
        <f t="shared" ca="1" si="342"/>
        <v>256</v>
      </c>
      <c r="AS1054" s="40">
        <f t="shared" ca="1" si="336"/>
        <v>1</v>
      </c>
      <c r="AT1054" s="41">
        <f t="shared" ca="1" si="361"/>
        <v>0</v>
      </c>
      <c r="AU1054" s="41">
        <f t="shared" ca="1" si="362"/>
        <v>0</v>
      </c>
      <c r="AV1054" s="42">
        <f t="shared" ca="1" si="363"/>
        <v>1</v>
      </c>
      <c r="AW1054" s="47" t="str">
        <f t="shared" si="364"/>
        <v/>
      </c>
      <c r="AX1054" s="47" t="e">
        <f t="shared" si="365"/>
        <v>#VALUE!</v>
      </c>
      <c r="AY1054" s="47">
        <f t="shared" si="344"/>
        <v>0</v>
      </c>
      <c r="AZ1054" s="47">
        <f t="shared" si="345"/>
        <v>0</v>
      </c>
      <c r="BA1054" s="47" t="e">
        <f t="shared" si="346"/>
        <v>#VALUE!</v>
      </c>
      <c r="BB1054" s="47" t="e">
        <f t="shared" si="347"/>
        <v>#VALUE!</v>
      </c>
      <c r="BC1054" s="47" t="e">
        <f t="shared" si="348"/>
        <v>#VALUE!</v>
      </c>
      <c r="BD1054" s="47" t="e">
        <f>MATCH($AW1054,NoteCommaRef!$B$4:$B$10,0)</f>
        <v>#N/A</v>
      </c>
      <c r="BE1054" s="47">
        <f>MATCH($BG1054,NoteCommaRef!$H$4:$H$1000,0)</f>
        <v>10</v>
      </c>
      <c r="BF1054" s="47">
        <f>MATCH($BH1054,NoteCommaRef!$H$4:$H$1000,0)</f>
        <v>10</v>
      </c>
      <c r="BG1054" s="47">
        <f t="shared" si="337"/>
        <v>1</v>
      </c>
      <c r="BH1054" s="47">
        <f t="shared" si="338"/>
        <v>1</v>
      </c>
      <c r="BI1054" s="48">
        <f ca="1">IF(ISNA($BD1054),1,OFFSET(NoteCommaRef!$E$3,$BD1054,0))</f>
        <v>1</v>
      </c>
      <c r="BJ1054" s="48">
        <f t="shared" si="339"/>
        <v>1</v>
      </c>
      <c r="BK1054" s="48">
        <f t="shared" si="340"/>
        <v>1</v>
      </c>
      <c r="BL1054" s="48">
        <f t="shared" si="341"/>
        <v>1</v>
      </c>
      <c r="BM1054" s="48">
        <f ca="1">IF(ISNA($BE1054),1,OFFSET(NoteCommaRef!$K$3,$BE1054,0))</f>
        <v>1</v>
      </c>
      <c r="BN1054" s="48">
        <f ca="1">IF(ISNA($BF1054),1,OFFSET(NoteCommaRef!$K$3,$BF1054,0))</f>
        <v>1</v>
      </c>
    </row>
    <row r="1055" spans="3:66" x14ac:dyDescent="0.2">
      <c r="C1055" s="1" t="str">
        <f t="shared" si="357"/>
        <v/>
      </c>
      <c r="D1055" s="1" t="str">
        <f t="shared" si="358"/>
        <v/>
      </c>
      <c r="E1055" s="1" t="str">
        <f t="shared" si="349"/>
        <v/>
      </c>
      <c r="F1055" s="32" t="str">
        <f t="shared" si="350"/>
        <v/>
      </c>
      <c r="G1055" s="1" t="str">
        <f t="shared" si="351"/>
        <v/>
      </c>
      <c r="H1055" s="1" t="str">
        <f t="shared" si="352"/>
        <v/>
      </c>
      <c r="I1055" s="1" t="str">
        <f t="shared" si="353"/>
        <v/>
      </c>
      <c r="J1055" s="1" t="str">
        <f t="shared" si="354"/>
        <v/>
      </c>
      <c r="K1055" s="1" t="str">
        <f t="shared" si="355"/>
        <v/>
      </c>
      <c r="L1055" s="1" t="str">
        <f ca="1">IF(COUNTBLANK($D1055),"",IF(COUNTBLANK($AG1055),OFFSET(ChannelSetup!$E$4,0,$D1055-1),$AG1055))</f>
        <v/>
      </c>
      <c r="M1055" s="1" t="str">
        <f t="shared" si="356"/>
        <v/>
      </c>
      <c r="O1055" s="32">
        <f t="shared" si="366"/>
        <v>6</v>
      </c>
      <c r="P1055" s="32">
        <f t="shared" si="366"/>
        <v>4</v>
      </c>
      <c r="Q1055" s="32">
        <f t="shared" si="366"/>
        <v>2</v>
      </c>
      <c r="R1055" s="32">
        <f t="shared" si="366"/>
        <v>2</v>
      </c>
      <c r="S1055" s="32">
        <f t="shared" si="366"/>
        <v>2</v>
      </c>
      <c r="T1055" s="32">
        <f t="shared" si="366"/>
        <v>2</v>
      </c>
      <c r="U1055" s="32">
        <f t="shared" si="366"/>
        <v>2</v>
      </c>
      <c r="V1055" s="32">
        <f t="shared" si="366"/>
        <v>4</v>
      </c>
      <c r="W1055" s="32">
        <f t="shared" si="366"/>
        <v>2</v>
      </c>
      <c r="X1055" s="32">
        <f t="shared" si="366"/>
        <v>2</v>
      </c>
      <c r="Y1055" s="32">
        <f t="shared" si="366"/>
        <v>2</v>
      </c>
      <c r="Z1055" s="32">
        <f t="shared" si="366"/>
        <v>2</v>
      </c>
      <c r="AB1055" s="66"/>
      <c r="AC1055" s="51"/>
      <c r="AD1055" s="51"/>
      <c r="AE1055" s="63"/>
      <c r="AF1055" s="64"/>
      <c r="AG1055" s="63"/>
      <c r="AH1055" s="64"/>
      <c r="AI1055" s="63"/>
      <c r="AJ1055" s="64"/>
      <c r="AK1055" s="62"/>
      <c r="AL1055" s="62"/>
      <c r="AM1055" s="51"/>
      <c r="AP1055" s="39" t="str">
        <f t="shared" si="360"/>
        <v/>
      </c>
      <c r="AQ1055" s="49" t="str">
        <f t="shared" si="367"/>
        <v/>
      </c>
      <c r="AR1055" s="41">
        <f t="shared" ca="1" si="342"/>
        <v>256</v>
      </c>
      <c r="AS1055" s="40">
        <f t="shared" ca="1" si="336"/>
        <v>1</v>
      </c>
      <c r="AT1055" s="41">
        <f t="shared" ca="1" si="361"/>
        <v>0</v>
      </c>
      <c r="AU1055" s="41">
        <f t="shared" ca="1" si="362"/>
        <v>0</v>
      </c>
      <c r="AV1055" s="42">
        <f t="shared" ca="1" si="363"/>
        <v>1</v>
      </c>
      <c r="AW1055" s="47" t="str">
        <f t="shared" si="364"/>
        <v/>
      </c>
      <c r="AX1055" s="47" t="e">
        <f t="shared" si="365"/>
        <v>#VALUE!</v>
      </c>
      <c r="AY1055" s="47">
        <f t="shared" si="344"/>
        <v>0</v>
      </c>
      <c r="AZ1055" s="47">
        <f t="shared" si="345"/>
        <v>0</v>
      </c>
      <c r="BA1055" s="47" t="e">
        <f t="shared" si="346"/>
        <v>#VALUE!</v>
      </c>
      <c r="BB1055" s="47" t="e">
        <f t="shared" si="347"/>
        <v>#VALUE!</v>
      </c>
      <c r="BC1055" s="47" t="e">
        <f t="shared" si="348"/>
        <v>#VALUE!</v>
      </c>
      <c r="BD1055" s="47" t="e">
        <f>MATCH($AW1055,NoteCommaRef!$B$4:$B$10,0)</f>
        <v>#N/A</v>
      </c>
      <c r="BE1055" s="47">
        <f>MATCH($BG1055,NoteCommaRef!$H$4:$H$1000,0)</f>
        <v>10</v>
      </c>
      <c r="BF1055" s="47">
        <f>MATCH($BH1055,NoteCommaRef!$H$4:$H$1000,0)</f>
        <v>10</v>
      </c>
      <c r="BG1055" s="47">
        <f t="shared" si="337"/>
        <v>1</v>
      </c>
      <c r="BH1055" s="47">
        <f t="shared" si="338"/>
        <v>1</v>
      </c>
      <c r="BI1055" s="48">
        <f ca="1">IF(ISNA($BD1055),1,OFFSET(NoteCommaRef!$E$3,$BD1055,0))</f>
        <v>1</v>
      </c>
      <c r="BJ1055" s="48">
        <f t="shared" si="339"/>
        <v>1</v>
      </c>
      <c r="BK1055" s="48">
        <f t="shared" si="340"/>
        <v>1</v>
      </c>
      <c r="BL1055" s="48">
        <f t="shared" si="341"/>
        <v>1</v>
      </c>
      <c r="BM1055" s="48">
        <f ca="1">IF(ISNA($BE1055),1,OFFSET(NoteCommaRef!$K$3,$BE1055,0))</f>
        <v>1</v>
      </c>
      <c r="BN1055" s="48">
        <f ca="1">IF(ISNA($BF1055),1,OFFSET(NoteCommaRef!$K$3,$BF1055,0))</f>
        <v>1</v>
      </c>
    </row>
    <row r="1056" spans="3:66" x14ac:dyDescent="0.2">
      <c r="C1056" s="1" t="str">
        <f t="shared" si="357"/>
        <v/>
      </c>
      <c r="D1056" s="1" t="str">
        <f t="shared" si="358"/>
        <v/>
      </c>
      <c r="E1056" s="1" t="str">
        <f t="shared" si="349"/>
        <v/>
      </c>
      <c r="F1056" s="32" t="str">
        <f t="shared" si="350"/>
        <v/>
      </c>
      <c r="G1056" s="1" t="str">
        <f t="shared" si="351"/>
        <v/>
      </c>
      <c r="H1056" s="1" t="str">
        <f t="shared" si="352"/>
        <v/>
      </c>
      <c r="I1056" s="1" t="str">
        <f t="shared" si="353"/>
        <v/>
      </c>
      <c r="J1056" s="1" t="str">
        <f t="shared" si="354"/>
        <v/>
      </c>
      <c r="K1056" s="1" t="str">
        <f t="shared" si="355"/>
        <v/>
      </c>
      <c r="L1056" s="1" t="str">
        <f ca="1">IF(COUNTBLANK($D1056),"",IF(COUNTBLANK($AG1056),OFFSET(ChannelSetup!$E$4,0,$D1056-1),$AG1056))</f>
        <v/>
      </c>
      <c r="M1056" s="1" t="str">
        <f t="shared" si="356"/>
        <v/>
      </c>
      <c r="O1056" s="32">
        <f t="shared" si="366"/>
        <v>6</v>
      </c>
      <c r="P1056" s="32">
        <f t="shared" si="366"/>
        <v>4</v>
      </c>
      <c r="Q1056" s="32">
        <f t="shared" si="366"/>
        <v>2</v>
      </c>
      <c r="R1056" s="32">
        <f t="shared" si="366"/>
        <v>2</v>
      </c>
      <c r="S1056" s="32">
        <f t="shared" si="366"/>
        <v>2</v>
      </c>
      <c r="T1056" s="32">
        <f t="shared" si="366"/>
        <v>2</v>
      </c>
      <c r="U1056" s="32">
        <f t="shared" si="366"/>
        <v>2</v>
      </c>
      <c r="V1056" s="32">
        <f t="shared" si="366"/>
        <v>4</v>
      </c>
      <c r="W1056" s="32">
        <f t="shared" si="366"/>
        <v>2</v>
      </c>
      <c r="X1056" s="32">
        <f t="shared" si="366"/>
        <v>2</v>
      </c>
      <c r="Y1056" s="32">
        <f t="shared" si="366"/>
        <v>2</v>
      </c>
      <c r="Z1056" s="32">
        <f t="shared" si="366"/>
        <v>2</v>
      </c>
      <c r="AB1056" s="66"/>
      <c r="AC1056" s="51"/>
      <c r="AD1056" s="51"/>
      <c r="AE1056" s="63"/>
      <c r="AF1056" s="64"/>
      <c r="AG1056" s="63"/>
      <c r="AH1056" s="64"/>
      <c r="AI1056" s="63"/>
      <c r="AJ1056" s="64"/>
      <c r="AK1056" s="62"/>
      <c r="AL1056" s="62"/>
      <c r="AM1056" s="51"/>
      <c r="AP1056" s="39" t="str">
        <f t="shared" si="360"/>
        <v/>
      </c>
      <c r="AQ1056" s="49" t="str">
        <f t="shared" si="367"/>
        <v/>
      </c>
      <c r="AR1056" s="41">
        <f t="shared" ca="1" si="342"/>
        <v>256</v>
      </c>
      <c r="AS1056" s="40">
        <f t="shared" ca="1" si="336"/>
        <v>1</v>
      </c>
      <c r="AT1056" s="41">
        <f t="shared" ca="1" si="361"/>
        <v>0</v>
      </c>
      <c r="AU1056" s="41">
        <f t="shared" ca="1" si="362"/>
        <v>0</v>
      </c>
      <c r="AV1056" s="42">
        <f t="shared" ca="1" si="363"/>
        <v>1</v>
      </c>
      <c r="AW1056" s="47" t="str">
        <f t="shared" si="364"/>
        <v/>
      </c>
      <c r="AX1056" s="47" t="e">
        <f t="shared" si="365"/>
        <v>#VALUE!</v>
      </c>
      <c r="AY1056" s="47">
        <f t="shared" si="344"/>
        <v>0</v>
      </c>
      <c r="AZ1056" s="47">
        <f t="shared" si="345"/>
        <v>0</v>
      </c>
      <c r="BA1056" s="47" t="e">
        <f t="shared" si="346"/>
        <v>#VALUE!</v>
      </c>
      <c r="BB1056" s="47" t="e">
        <f t="shared" si="347"/>
        <v>#VALUE!</v>
      </c>
      <c r="BC1056" s="47" t="e">
        <f t="shared" si="348"/>
        <v>#VALUE!</v>
      </c>
      <c r="BD1056" s="47" t="e">
        <f>MATCH($AW1056,NoteCommaRef!$B$4:$B$10,0)</f>
        <v>#N/A</v>
      </c>
      <c r="BE1056" s="47">
        <f>MATCH($BG1056,NoteCommaRef!$H$4:$H$1000,0)</f>
        <v>10</v>
      </c>
      <c r="BF1056" s="47">
        <f>MATCH($BH1056,NoteCommaRef!$H$4:$H$1000,0)</f>
        <v>10</v>
      </c>
      <c r="BG1056" s="47">
        <f t="shared" si="337"/>
        <v>1</v>
      </c>
      <c r="BH1056" s="47">
        <f t="shared" si="338"/>
        <v>1</v>
      </c>
      <c r="BI1056" s="48">
        <f ca="1">IF(ISNA($BD1056),1,OFFSET(NoteCommaRef!$E$3,$BD1056,0))</f>
        <v>1</v>
      </c>
      <c r="BJ1056" s="48">
        <f t="shared" si="339"/>
        <v>1</v>
      </c>
      <c r="BK1056" s="48">
        <f t="shared" si="340"/>
        <v>1</v>
      </c>
      <c r="BL1056" s="48">
        <f t="shared" si="341"/>
        <v>1</v>
      </c>
      <c r="BM1056" s="48">
        <f ca="1">IF(ISNA($BE1056),1,OFFSET(NoteCommaRef!$K$3,$BE1056,0))</f>
        <v>1</v>
      </c>
      <c r="BN1056" s="48">
        <f ca="1">IF(ISNA($BF1056),1,OFFSET(NoteCommaRef!$K$3,$BF1056,0))</f>
        <v>1</v>
      </c>
    </row>
    <row r="1057" spans="3:66" x14ac:dyDescent="0.2">
      <c r="C1057" s="1" t="str">
        <f t="shared" si="357"/>
        <v/>
      </c>
      <c r="D1057" s="1" t="str">
        <f t="shared" si="358"/>
        <v/>
      </c>
      <c r="E1057" s="1" t="str">
        <f t="shared" si="349"/>
        <v/>
      </c>
      <c r="F1057" s="32" t="str">
        <f t="shared" si="350"/>
        <v/>
      </c>
      <c r="G1057" s="1" t="str">
        <f t="shared" si="351"/>
        <v/>
      </c>
      <c r="H1057" s="1" t="str">
        <f t="shared" si="352"/>
        <v/>
      </c>
      <c r="I1057" s="1" t="str">
        <f t="shared" si="353"/>
        <v/>
      </c>
      <c r="J1057" s="1" t="str">
        <f t="shared" si="354"/>
        <v/>
      </c>
      <c r="K1057" s="1" t="str">
        <f t="shared" si="355"/>
        <v/>
      </c>
      <c r="L1057" s="1" t="str">
        <f ca="1">IF(COUNTBLANK($D1057),"",IF(COUNTBLANK($AG1057),OFFSET(ChannelSetup!$E$4,0,$D1057-1),$AG1057))</f>
        <v/>
      </c>
      <c r="M1057" s="1" t="str">
        <f t="shared" si="356"/>
        <v/>
      </c>
      <c r="O1057" s="32">
        <f t="shared" si="366"/>
        <v>6</v>
      </c>
      <c r="P1057" s="32">
        <f t="shared" si="366"/>
        <v>4</v>
      </c>
      <c r="Q1057" s="32">
        <f t="shared" si="366"/>
        <v>2</v>
      </c>
      <c r="R1057" s="32">
        <f t="shared" si="366"/>
        <v>2</v>
      </c>
      <c r="S1057" s="32">
        <f t="shared" si="366"/>
        <v>2</v>
      </c>
      <c r="T1057" s="32">
        <f t="shared" si="366"/>
        <v>2</v>
      </c>
      <c r="U1057" s="32">
        <f t="shared" si="366"/>
        <v>2</v>
      </c>
      <c r="V1057" s="32">
        <f t="shared" si="366"/>
        <v>4</v>
      </c>
      <c r="W1057" s="32">
        <f t="shared" si="366"/>
        <v>2</v>
      </c>
      <c r="X1057" s="32">
        <f t="shared" si="366"/>
        <v>2</v>
      </c>
      <c r="Y1057" s="32">
        <f t="shared" si="366"/>
        <v>2</v>
      </c>
      <c r="Z1057" s="32">
        <f t="shared" si="366"/>
        <v>2</v>
      </c>
      <c r="AB1057" s="66"/>
      <c r="AC1057" s="51"/>
      <c r="AD1057" s="51"/>
      <c r="AE1057" s="63"/>
      <c r="AF1057" s="64"/>
      <c r="AG1057" s="63"/>
      <c r="AH1057" s="64"/>
      <c r="AI1057" s="63"/>
      <c r="AJ1057" s="64"/>
      <c r="AK1057" s="62"/>
      <c r="AL1057" s="62"/>
      <c r="AM1057" s="51"/>
      <c r="AP1057" s="39" t="str">
        <f t="shared" si="360"/>
        <v/>
      </c>
      <c r="AQ1057" s="49" t="str">
        <f t="shared" si="367"/>
        <v/>
      </c>
      <c r="AR1057" s="41">
        <f t="shared" ca="1" si="342"/>
        <v>256</v>
      </c>
      <c r="AS1057" s="40">
        <f t="shared" ca="1" si="336"/>
        <v>1</v>
      </c>
      <c r="AT1057" s="41">
        <f t="shared" ca="1" si="361"/>
        <v>0</v>
      </c>
      <c r="AU1057" s="41">
        <f t="shared" ca="1" si="362"/>
        <v>0</v>
      </c>
      <c r="AV1057" s="42">
        <f t="shared" ca="1" si="363"/>
        <v>1</v>
      </c>
      <c r="AW1057" s="47" t="str">
        <f t="shared" si="364"/>
        <v/>
      </c>
      <c r="AX1057" s="47" t="e">
        <f t="shared" si="365"/>
        <v>#VALUE!</v>
      </c>
      <c r="AY1057" s="47">
        <f t="shared" si="344"/>
        <v>0</v>
      </c>
      <c r="AZ1057" s="47">
        <f t="shared" si="345"/>
        <v>0</v>
      </c>
      <c r="BA1057" s="47" t="e">
        <f t="shared" si="346"/>
        <v>#VALUE!</v>
      </c>
      <c r="BB1057" s="47" t="e">
        <f t="shared" si="347"/>
        <v>#VALUE!</v>
      </c>
      <c r="BC1057" s="47" t="e">
        <f t="shared" si="348"/>
        <v>#VALUE!</v>
      </c>
      <c r="BD1057" s="47" t="e">
        <f>MATCH($AW1057,NoteCommaRef!$B$4:$B$10,0)</f>
        <v>#N/A</v>
      </c>
      <c r="BE1057" s="47">
        <f>MATCH($BG1057,NoteCommaRef!$H$4:$H$1000,0)</f>
        <v>10</v>
      </c>
      <c r="BF1057" s="47">
        <f>MATCH($BH1057,NoteCommaRef!$H$4:$H$1000,0)</f>
        <v>10</v>
      </c>
      <c r="BG1057" s="47">
        <f t="shared" si="337"/>
        <v>1</v>
      </c>
      <c r="BH1057" s="47">
        <f t="shared" si="338"/>
        <v>1</v>
      </c>
      <c r="BI1057" s="48">
        <f ca="1">IF(ISNA($BD1057),1,OFFSET(NoteCommaRef!$E$3,$BD1057,0))</f>
        <v>1</v>
      </c>
      <c r="BJ1057" s="48">
        <f t="shared" si="339"/>
        <v>1</v>
      </c>
      <c r="BK1057" s="48">
        <f t="shared" si="340"/>
        <v>1</v>
      </c>
      <c r="BL1057" s="48">
        <f t="shared" si="341"/>
        <v>1</v>
      </c>
      <c r="BM1057" s="48">
        <f ca="1">IF(ISNA($BE1057),1,OFFSET(NoteCommaRef!$K$3,$BE1057,0))</f>
        <v>1</v>
      </c>
      <c r="BN1057" s="48">
        <f ca="1">IF(ISNA($BF1057),1,OFFSET(NoteCommaRef!$K$3,$BF1057,0))</f>
        <v>1</v>
      </c>
    </row>
    <row r="1058" spans="3:66" x14ac:dyDescent="0.2">
      <c r="C1058" s="1" t="str">
        <f t="shared" si="357"/>
        <v/>
      </c>
      <c r="D1058" s="1" t="str">
        <f t="shared" si="358"/>
        <v/>
      </c>
      <c r="E1058" s="1" t="str">
        <f t="shared" si="349"/>
        <v/>
      </c>
      <c r="F1058" s="32" t="str">
        <f t="shared" si="350"/>
        <v/>
      </c>
      <c r="G1058" s="1" t="str">
        <f t="shared" si="351"/>
        <v/>
      </c>
      <c r="H1058" s="1" t="str">
        <f t="shared" si="352"/>
        <v/>
      </c>
      <c r="I1058" s="1" t="str">
        <f t="shared" si="353"/>
        <v/>
      </c>
      <c r="J1058" s="1" t="str">
        <f t="shared" si="354"/>
        <v/>
      </c>
      <c r="K1058" s="1" t="str">
        <f t="shared" si="355"/>
        <v/>
      </c>
      <c r="L1058" s="1" t="str">
        <f ca="1">IF(COUNTBLANK($D1058),"",IF(COUNTBLANK($AG1058),OFFSET(ChannelSetup!$E$4,0,$D1058-1),$AG1058))</f>
        <v/>
      </c>
      <c r="M1058" s="1" t="str">
        <f t="shared" si="356"/>
        <v/>
      </c>
      <c r="O1058" s="32">
        <f t="shared" si="366"/>
        <v>6</v>
      </c>
      <c r="P1058" s="32">
        <f t="shared" si="366"/>
        <v>4</v>
      </c>
      <c r="Q1058" s="32">
        <f t="shared" si="366"/>
        <v>2</v>
      </c>
      <c r="R1058" s="32">
        <f t="shared" si="366"/>
        <v>2</v>
      </c>
      <c r="S1058" s="32">
        <f t="shared" si="366"/>
        <v>2</v>
      </c>
      <c r="T1058" s="32">
        <f t="shared" si="366"/>
        <v>2</v>
      </c>
      <c r="U1058" s="32">
        <f t="shared" si="366"/>
        <v>2</v>
      </c>
      <c r="V1058" s="32">
        <f t="shared" si="366"/>
        <v>4</v>
      </c>
      <c r="W1058" s="32">
        <f t="shared" si="366"/>
        <v>2</v>
      </c>
      <c r="X1058" s="32">
        <f t="shared" si="366"/>
        <v>2</v>
      </c>
      <c r="Y1058" s="32">
        <f t="shared" si="366"/>
        <v>2</v>
      </c>
      <c r="Z1058" s="32">
        <f t="shared" si="366"/>
        <v>2</v>
      </c>
      <c r="AB1058" s="66"/>
      <c r="AC1058" s="51"/>
      <c r="AD1058" s="51"/>
      <c r="AE1058" s="63"/>
      <c r="AF1058" s="64"/>
      <c r="AG1058" s="63"/>
      <c r="AH1058" s="64"/>
      <c r="AI1058" s="63"/>
      <c r="AJ1058" s="64"/>
      <c r="AK1058" s="62"/>
      <c r="AL1058" s="62"/>
      <c r="AM1058" s="51"/>
      <c r="AP1058" s="39" t="str">
        <f t="shared" si="360"/>
        <v/>
      </c>
      <c r="AQ1058" s="49" t="str">
        <f t="shared" si="367"/>
        <v/>
      </c>
      <c r="AR1058" s="41">
        <f t="shared" ca="1" si="342"/>
        <v>256</v>
      </c>
      <c r="AS1058" s="40">
        <f t="shared" ca="1" si="336"/>
        <v>1</v>
      </c>
      <c r="AT1058" s="41">
        <f t="shared" ca="1" si="361"/>
        <v>0</v>
      </c>
      <c r="AU1058" s="41">
        <f t="shared" ca="1" si="362"/>
        <v>0</v>
      </c>
      <c r="AV1058" s="42">
        <f t="shared" ca="1" si="363"/>
        <v>1</v>
      </c>
      <c r="AW1058" s="47" t="str">
        <f t="shared" si="364"/>
        <v/>
      </c>
      <c r="AX1058" s="47" t="e">
        <f t="shared" si="365"/>
        <v>#VALUE!</v>
      </c>
      <c r="AY1058" s="47">
        <f t="shared" si="344"/>
        <v>0</v>
      </c>
      <c r="AZ1058" s="47">
        <f t="shared" si="345"/>
        <v>0</v>
      </c>
      <c r="BA1058" s="47" t="e">
        <f t="shared" si="346"/>
        <v>#VALUE!</v>
      </c>
      <c r="BB1058" s="47" t="e">
        <f t="shared" si="347"/>
        <v>#VALUE!</v>
      </c>
      <c r="BC1058" s="47" t="e">
        <f t="shared" si="348"/>
        <v>#VALUE!</v>
      </c>
      <c r="BD1058" s="47" t="e">
        <f>MATCH($AW1058,NoteCommaRef!$B$4:$B$10,0)</f>
        <v>#N/A</v>
      </c>
      <c r="BE1058" s="47">
        <f>MATCH($BG1058,NoteCommaRef!$H$4:$H$1000,0)</f>
        <v>10</v>
      </c>
      <c r="BF1058" s="47">
        <f>MATCH($BH1058,NoteCommaRef!$H$4:$H$1000,0)</f>
        <v>10</v>
      </c>
      <c r="BG1058" s="47">
        <f t="shared" si="337"/>
        <v>1</v>
      </c>
      <c r="BH1058" s="47">
        <f t="shared" si="338"/>
        <v>1</v>
      </c>
      <c r="BI1058" s="48">
        <f ca="1">IF(ISNA($BD1058),1,OFFSET(NoteCommaRef!$E$3,$BD1058,0))</f>
        <v>1</v>
      </c>
      <c r="BJ1058" s="48">
        <f t="shared" si="339"/>
        <v>1</v>
      </c>
      <c r="BK1058" s="48">
        <f t="shared" si="340"/>
        <v>1</v>
      </c>
      <c r="BL1058" s="48">
        <f t="shared" si="341"/>
        <v>1</v>
      </c>
      <c r="BM1058" s="48">
        <f ca="1">IF(ISNA($BE1058),1,OFFSET(NoteCommaRef!$K$3,$BE1058,0))</f>
        <v>1</v>
      </c>
      <c r="BN1058" s="48">
        <f ca="1">IF(ISNA($BF1058),1,OFFSET(NoteCommaRef!$K$3,$BF1058,0))</f>
        <v>1</v>
      </c>
    </row>
    <row r="1059" spans="3:66" x14ac:dyDescent="0.2">
      <c r="C1059" s="1" t="str">
        <f t="shared" si="357"/>
        <v/>
      </c>
      <c r="D1059" s="1" t="str">
        <f t="shared" si="358"/>
        <v/>
      </c>
      <c r="E1059" s="1" t="str">
        <f t="shared" si="349"/>
        <v/>
      </c>
      <c r="F1059" s="32" t="str">
        <f t="shared" si="350"/>
        <v/>
      </c>
      <c r="G1059" s="1" t="str">
        <f t="shared" si="351"/>
        <v/>
      </c>
      <c r="H1059" s="1" t="str">
        <f t="shared" si="352"/>
        <v/>
      </c>
      <c r="I1059" s="1" t="str">
        <f t="shared" si="353"/>
        <v/>
      </c>
      <c r="J1059" s="1" t="str">
        <f t="shared" si="354"/>
        <v/>
      </c>
      <c r="K1059" s="1" t="str">
        <f t="shared" si="355"/>
        <v/>
      </c>
      <c r="L1059" s="1" t="str">
        <f ca="1">IF(COUNTBLANK($D1059),"",IF(COUNTBLANK($AG1059),OFFSET(ChannelSetup!$E$4,0,$D1059-1),$AG1059))</f>
        <v/>
      </c>
      <c r="M1059" s="1" t="str">
        <f t="shared" si="356"/>
        <v/>
      </c>
      <c r="O1059" s="32">
        <f t="shared" ref="O1059:Z1074" si="368">O1058+IF($D1059=O$3,IF(COUNTBLANK($E1059),0,$E1059/$AD$2),0)</f>
        <v>6</v>
      </c>
      <c r="P1059" s="32">
        <f t="shared" si="368"/>
        <v>4</v>
      </c>
      <c r="Q1059" s="32">
        <f t="shared" si="368"/>
        <v>2</v>
      </c>
      <c r="R1059" s="32">
        <f t="shared" si="368"/>
        <v>2</v>
      </c>
      <c r="S1059" s="32">
        <f t="shared" si="368"/>
        <v>2</v>
      </c>
      <c r="T1059" s="32">
        <f t="shared" si="368"/>
        <v>2</v>
      </c>
      <c r="U1059" s="32">
        <f t="shared" si="368"/>
        <v>2</v>
      </c>
      <c r="V1059" s="32">
        <f t="shared" si="368"/>
        <v>4</v>
      </c>
      <c r="W1059" s="32">
        <f t="shared" si="368"/>
        <v>2</v>
      </c>
      <c r="X1059" s="32">
        <f t="shared" si="368"/>
        <v>2</v>
      </c>
      <c r="Y1059" s="32">
        <f t="shared" si="368"/>
        <v>2</v>
      </c>
      <c r="Z1059" s="32">
        <f t="shared" si="368"/>
        <v>2</v>
      </c>
      <c r="AB1059" s="66"/>
      <c r="AC1059" s="51"/>
      <c r="AD1059" s="51"/>
      <c r="AE1059" s="63"/>
      <c r="AF1059" s="64"/>
      <c r="AG1059" s="63"/>
      <c r="AH1059" s="64"/>
      <c r="AI1059" s="63"/>
      <c r="AJ1059" s="64"/>
      <c r="AK1059" s="62"/>
      <c r="AL1059" s="62"/>
      <c r="AM1059" s="51"/>
      <c r="AP1059" s="39" t="str">
        <f t="shared" si="360"/>
        <v/>
      </c>
      <c r="AQ1059" s="49" t="str">
        <f t="shared" si="367"/>
        <v/>
      </c>
      <c r="AR1059" s="41">
        <f t="shared" ca="1" si="342"/>
        <v>256</v>
      </c>
      <c r="AS1059" s="40">
        <f t="shared" ca="1" si="336"/>
        <v>1</v>
      </c>
      <c r="AT1059" s="41">
        <f t="shared" ca="1" si="361"/>
        <v>0</v>
      </c>
      <c r="AU1059" s="41">
        <f t="shared" ca="1" si="362"/>
        <v>0</v>
      </c>
      <c r="AV1059" s="42">
        <f t="shared" ca="1" si="363"/>
        <v>1</v>
      </c>
      <c r="AW1059" s="47" t="str">
        <f t="shared" si="364"/>
        <v/>
      </c>
      <c r="AX1059" s="47" t="e">
        <f t="shared" si="365"/>
        <v>#VALUE!</v>
      </c>
      <c r="AY1059" s="47">
        <f t="shared" si="344"/>
        <v>0</v>
      </c>
      <c r="AZ1059" s="47">
        <f t="shared" si="345"/>
        <v>0</v>
      </c>
      <c r="BA1059" s="47" t="e">
        <f t="shared" si="346"/>
        <v>#VALUE!</v>
      </c>
      <c r="BB1059" s="47" t="e">
        <f t="shared" si="347"/>
        <v>#VALUE!</v>
      </c>
      <c r="BC1059" s="47" t="e">
        <f t="shared" si="348"/>
        <v>#VALUE!</v>
      </c>
      <c r="BD1059" s="47" t="e">
        <f>MATCH($AW1059,NoteCommaRef!$B$4:$B$10,0)</f>
        <v>#N/A</v>
      </c>
      <c r="BE1059" s="47">
        <f>MATCH($BG1059,NoteCommaRef!$H$4:$H$1000,0)</f>
        <v>10</v>
      </c>
      <c r="BF1059" s="47">
        <f>MATCH($BH1059,NoteCommaRef!$H$4:$H$1000,0)</f>
        <v>10</v>
      </c>
      <c r="BG1059" s="47">
        <f t="shared" si="337"/>
        <v>1</v>
      </c>
      <c r="BH1059" s="47">
        <f t="shared" si="338"/>
        <v>1</v>
      </c>
      <c r="BI1059" s="48">
        <f ca="1">IF(ISNA($BD1059),1,OFFSET(NoteCommaRef!$E$3,$BD1059,0))</f>
        <v>1</v>
      </c>
      <c r="BJ1059" s="48">
        <f t="shared" si="339"/>
        <v>1</v>
      </c>
      <c r="BK1059" s="48">
        <f t="shared" si="340"/>
        <v>1</v>
      </c>
      <c r="BL1059" s="48">
        <f t="shared" si="341"/>
        <v>1</v>
      </c>
      <c r="BM1059" s="48">
        <f ca="1">IF(ISNA($BE1059),1,OFFSET(NoteCommaRef!$K$3,$BE1059,0))</f>
        <v>1</v>
      </c>
      <c r="BN1059" s="48">
        <f ca="1">IF(ISNA($BF1059),1,OFFSET(NoteCommaRef!$K$3,$BF1059,0))</f>
        <v>1</v>
      </c>
    </row>
    <row r="1060" spans="3:66" x14ac:dyDescent="0.2">
      <c r="C1060" s="1" t="str">
        <f t="shared" si="357"/>
        <v/>
      </c>
      <c r="D1060" s="1" t="str">
        <f t="shared" si="358"/>
        <v/>
      </c>
      <c r="E1060" s="1" t="str">
        <f t="shared" si="349"/>
        <v/>
      </c>
      <c r="F1060" s="32" t="str">
        <f t="shared" si="350"/>
        <v/>
      </c>
      <c r="G1060" s="1" t="str">
        <f t="shared" si="351"/>
        <v/>
      </c>
      <c r="H1060" s="1" t="str">
        <f t="shared" si="352"/>
        <v/>
      </c>
      <c r="I1060" s="1" t="str">
        <f t="shared" si="353"/>
        <v/>
      </c>
      <c r="J1060" s="1" t="str">
        <f t="shared" si="354"/>
        <v/>
      </c>
      <c r="K1060" s="1" t="str">
        <f t="shared" si="355"/>
        <v/>
      </c>
      <c r="L1060" s="1" t="str">
        <f ca="1">IF(COUNTBLANK($D1060),"",IF(COUNTBLANK($AG1060),OFFSET(ChannelSetup!$E$4,0,$D1060-1),$AG1060))</f>
        <v/>
      </c>
      <c r="M1060" s="1" t="str">
        <f t="shared" si="356"/>
        <v/>
      </c>
      <c r="O1060" s="32">
        <f t="shared" si="368"/>
        <v>6</v>
      </c>
      <c r="P1060" s="32">
        <f t="shared" si="368"/>
        <v>4</v>
      </c>
      <c r="Q1060" s="32">
        <f t="shared" si="368"/>
        <v>2</v>
      </c>
      <c r="R1060" s="32">
        <f t="shared" si="368"/>
        <v>2</v>
      </c>
      <c r="S1060" s="32">
        <f t="shared" si="368"/>
        <v>2</v>
      </c>
      <c r="T1060" s="32">
        <f t="shared" si="368"/>
        <v>2</v>
      </c>
      <c r="U1060" s="32">
        <f t="shared" si="368"/>
        <v>2</v>
      </c>
      <c r="V1060" s="32">
        <f t="shared" si="368"/>
        <v>4</v>
      </c>
      <c r="W1060" s="32">
        <f t="shared" si="368"/>
        <v>2</v>
      </c>
      <c r="X1060" s="32">
        <f t="shared" si="368"/>
        <v>2</v>
      </c>
      <c r="Y1060" s="32">
        <f t="shared" si="368"/>
        <v>2</v>
      </c>
      <c r="Z1060" s="32">
        <f t="shared" si="368"/>
        <v>2</v>
      </c>
      <c r="AB1060" s="66"/>
      <c r="AC1060" s="51"/>
      <c r="AD1060" s="51"/>
      <c r="AE1060" s="63"/>
      <c r="AF1060" s="64"/>
      <c r="AG1060" s="63"/>
      <c r="AH1060" s="64"/>
      <c r="AI1060" s="63"/>
      <c r="AJ1060" s="64"/>
      <c r="AK1060" s="62"/>
      <c r="AL1060" s="62"/>
      <c r="AM1060" s="51"/>
      <c r="AP1060" s="39" t="str">
        <f t="shared" si="360"/>
        <v/>
      </c>
      <c r="AQ1060" s="49" t="str">
        <f t="shared" si="367"/>
        <v/>
      </c>
      <c r="AR1060" s="41">
        <f t="shared" ca="1" si="342"/>
        <v>256</v>
      </c>
      <c r="AS1060" s="40">
        <f t="shared" ca="1" si="336"/>
        <v>1</v>
      </c>
      <c r="AT1060" s="41">
        <f t="shared" ca="1" si="361"/>
        <v>0</v>
      </c>
      <c r="AU1060" s="41">
        <f t="shared" ca="1" si="362"/>
        <v>0</v>
      </c>
      <c r="AV1060" s="42">
        <f t="shared" ca="1" si="363"/>
        <v>1</v>
      </c>
      <c r="AW1060" s="47" t="str">
        <f t="shared" si="364"/>
        <v/>
      </c>
      <c r="AX1060" s="47" t="e">
        <f t="shared" si="365"/>
        <v>#VALUE!</v>
      </c>
      <c r="AY1060" s="47">
        <f t="shared" si="344"/>
        <v>0</v>
      </c>
      <c r="AZ1060" s="47">
        <f t="shared" si="345"/>
        <v>0</v>
      </c>
      <c r="BA1060" s="47" t="e">
        <f t="shared" si="346"/>
        <v>#VALUE!</v>
      </c>
      <c r="BB1060" s="47" t="e">
        <f t="shared" si="347"/>
        <v>#VALUE!</v>
      </c>
      <c r="BC1060" s="47" t="e">
        <f t="shared" si="348"/>
        <v>#VALUE!</v>
      </c>
      <c r="BD1060" s="47" t="e">
        <f>MATCH($AW1060,NoteCommaRef!$B$4:$B$10,0)</f>
        <v>#N/A</v>
      </c>
      <c r="BE1060" s="47">
        <f>MATCH($BG1060,NoteCommaRef!$H$4:$H$1000,0)</f>
        <v>10</v>
      </c>
      <c r="BF1060" s="47">
        <f>MATCH($BH1060,NoteCommaRef!$H$4:$H$1000,0)</f>
        <v>10</v>
      </c>
      <c r="BG1060" s="47">
        <f t="shared" si="337"/>
        <v>1</v>
      </c>
      <c r="BH1060" s="47">
        <f t="shared" si="338"/>
        <v>1</v>
      </c>
      <c r="BI1060" s="48">
        <f ca="1">IF(ISNA($BD1060),1,OFFSET(NoteCommaRef!$E$3,$BD1060,0))</f>
        <v>1</v>
      </c>
      <c r="BJ1060" s="48">
        <f t="shared" si="339"/>
        <v>1</v>
      </c>
      <c r="BK1060" s="48">
        <f t="shared" si="340"/>
        <v>1</v>
      </c>
      <c r="BL1060" s="48">
        <f t="shared" si="341"/>
        <v>1</v>
      </c>
      <c r="BM1060" s="48">
        <f ca="1">IF(ISNA($BE1060),1,OFFSET(NoteCommaRef!$K$3,$BE1060,0))</f>
        <v>1</v>
      </c>
      <c r="BN1060" s="48">
        <f ca="1">IF(ISNA($BF1060),1,OFFSET(NoteCommaRef!$K$3,$BF1060,0))</f>
        <v>1</v>
      </c>
    </row>
    <row r="1061" spans="3:66" x14ac:dyDescent="0.2">
      <c r="C1061" s="1" t="str">
        <f t="shared" si="357"/>
        <v/>
      </c>
      <c r="D1061" s="1" t="str">
        <f t="shared" si="358"/>
        <v/>
      </c>
      <c r="E1061" s="1" t="str">
        <f t="shared" si="349"/>
        <v/>
      </c>
      <c r="F1061" s="32" t="str">
        <f t="shared" si="350"/>
        <v/>
      </c>
      <c r="G1061" s="1" t="str">
        <f t="shared" si="351"/>
        <v/>
      </c>
      <c r="H1061" s="1" t="str">
        <f t="shared" si="352"/>
        <v/>
      </c>
      <c r="I1061" s="1" t="str">
        <f t="shared" si="353"/>
        <v/>
      </c>
      <c r="J1061" s="1" t="str">
        <f t="shared" si="354"/>
        <v/>
      </c>
      <c r="K1061" s="1" t="str">
        <f t="shared" si="355"/>
        <v/>
      </c>
      <c r="L1061" s="1" t="str">
        <f ca="1">IF(COUNTBLANK($D1061),"",IF(COUNTBLANK($AG1061),OFFSET(ChannelSetup!$E$4,0,$D1061-1),$AG1061))</f>
        <v/>
      </c>
      <c r="M1061" s="1" t="str">
        <f t="shared" si="356"/>
        <v/>
      </c>
      <c r="O1061" s="32">
        <f t="shared" si="368"/>
        <v>6</v>
      </c>
      <c r="P1061" s="32">
        <f t="shared" si="368"/>
        <v>4</v>
      </c>
      <c r="Q1061" s="32">
        <f t="shared" si="368"/>
        <v>2</v>
      </c>
      <c r="R1061" s="32">
        <f t="shared" si="368"/>
        <v>2</v>
      </c>
      <c r="S1061" s="32">
        <f t="shared" si="368"/>
        <v>2</v>
      </c>
      <c r="T1061" s="32">
        <f t="shared" si="368"/>
        <v>2</v>
      </c>
      <c r="U1061" s="32">
        <f t="shared" si="368"/>
        <v>2</v>
      </c>
      <c r="V1061" s="32">
        <f t="shared" si="368"/>
        <v>4</v>
      </c>
      <c r="W1061" s="32">
        <f t="shared" si="368"/>
        <v>2</v>
      </c>
      <c r="X1061" s="32">
        <f t="shared" si="368"/>
        <v>2</v>
      </c>
      <c r="Y1061" s="32">
        <f t="shared" si="368"/>
        <v>2</v>
      </c>
      <c r="Z1061" s="32">
        <f t="shared" si="368"/>
        <v>2</v>
      </c>
      <c r="AB1061" s="66"/>
      <c r="AC1061" s="51"/>
      <c r="AD1061" s="51"/>
      <c r="AE1061" s="63"/>
      <c r="AF1061" s="64"/>
      <c r="AG1061" s="63"/>
      <c r="AH1061" s="64"/>
      <c r="AI1061" s="63"/>
      <c r="AJ1061" s="64"/>
      <c r="AK1061" s="62"/>
      <c r="AL1061" s="62"/>
      <c r="AM1061" s="51"/>
      <c r="AP1061" s="39" t="str">
        <f t="shared" si="360"/>
        <v/>
      </c>
      <c r="AQ1061" s="49" t="str">
        <f t="shared" si="367"/>
        <v/>
      </c>
      <c r="AR1061" s="41">
        <f t="shared" ca="1" si="342"/>
        <v>256</v>
      </c>
      <c r="AS1061" s="40">
        <f t="shared" ref="AS1061:AS1115" ca="1" si="369">$BI1061*$BJ1061*$BK1061*$BL1061*$BM1061/$BN1061</f>
        <v>1</v>
      </c>
      <c r="AT1061" s="41">
        <f t="shared" ca="1" si="361"/>
        <v>0</v>
      </c>
      <c r="AU1061" s="41">
        <f t="shared" ca="1" si="362"/>
        <v>0</v>
      </c>
      <c r="AV1061" s="42">
        <f t="shared" ca="1" si="363"/>
        <v>1</v>
      </c>
      <c r="AW1061" s="47" t="str">
        <f t="shared" si="364"/>
        <v/>
      </c>
      <c r="AX1061" s="47" t="e">
        <f t="shared" si="365"/>
        <v>#VALUE!</v>
      </c>
      <c r="AY1061" s="47">
        <f t="shared" si="344"/>
        <v>0</v>
      </c>
      <c r="AZ1061" s="47">
        <f t="shared" si="345"/>
        <v>0</v>
      </c>
      <c r="BA1061" s="47" t="e">
        <f t="shared" si="346"/>
        <v>#VALUE!</v>
      </c>
      <c r="BB1061" s="47" t="e">
        <f t="shared" si="347"/>
        <v>#VALUE!</v>
      </c>
      <c r="BC1061" s="47" t="e">
        <f t="shared" si="348"/>
        <v>#VALUE!</v>
      </c>
      <c r="BD1061" s="47" t="e">
        <f>MATCH($AW1061,NoteCommaRef!$B$4:$B$10,0)</f>
        <v>#N/A</v>
      </c>
      <c r="BE1061" s="47">
        <f>MATCH($BG1061,NoteCommaRef!$H$4:$H$1000,0)</f>
        <v>10</v>
      </c>
      <c r="BF1061" s="47">
        <f>MATCH($BH1061,NoteCommaRef!$H$4:$H$1000,0)</f>
        <v>10</v>
      </c>
      <c r="BG1061" s="47">
        <f t="shared" ref="BG1061:BG1115" si="370">IF(ISERR($BA1061),1,IF(ISERR($BB1061),IF(ISERR($BC1061),1,MID($AQ1061,$BA1061+1,$BC1061-$BA1061-1)),MID($AQ1061,$BA1061+1,$BB1061-$BA1061-1)))*1</f>
        <v>1</v>
      </c>
      <c r="BH1061" s="47">
        <f t="shared" ref="BH1061:BH1115" si="371">IF(ISERR($BA1061),1,IF(ISERR($BB1061),1,MID($AQ1061,$BB1061+1,$BC1061-$BB1061-1)))*1</f>
        <v>1</v>
      </c>
      <c r="BI1061" s="48">
        <f ca="1">IF(ISNA($BD1061),1,OFFSET(NoteCommaRef!$E$3,$BD1061,0))</f>
        <v>1</v>
      </c>
      <c r="BJ1061" s="48">
        <f t="shared" ref="BJ1061:BJ1115" si="372">IF(ISERR($AX1061),1,2^$AX1061)</f>
        <v>1</v>
      </c>
      <c r="BK1061" s="48">
        <f t="shared" ref="BK1061:BK1115" si="373">(2187/2048)^$AY1061</f>
        <v>1</v>
      </c>
      <c r="BL1061" s="48">
        <f t="shared" ref="BL1061:BL1115" si="374">(80/81)^$AZ1061</f>
        <v>1</v>
      </c>
      <c r="BM1061" s="48">
        <f ca="1">IF(ISNA($BE1061),1,OFFSET(NoteCommaRef!$K$3,$BE1061,0))</f>
        <v>1</v>
      </c>
      <c r="BN1061" s="48">
        <f ca="1">IF(ISNA($BF1061),1,OFFSET(NoteCommaRef!$K$3,$BF1061,0))</f>
        <v>1</v>
      </c>
    </row>
    <row r="1062" spans="3:66" x14ac:dyDescent="0.2">
      <c r="C1062" s="1" t="str">
        <f t="shared" si="357"/>
        <v/>
      </c>
      <c r="D1062" s="1" t="str">
        <f t="shared" si="358"/>
        <v/>
      </c>
      <c r="E1062" s="1" t="str">
        <f t="shared" si="349"/>
        <v/>
      </c>
      <c r="F1062" s="32" t="str">
        <f t="shared" si="350"/>
        <v/>
      </c>
      <c r="G1062" s="1" t="str">
        <f t="shared" si="351"/>
        <v/>
      </c>
      <c r="H1062" s="1" t="str">
        <f t="shared" si="352"/>
        <v/>
      </c>
      <c r="I1062" s="1" t="str">
        <f t="shared" si="353"/>
        <v/>
      </c>
      <c r="J1062" s="1" t="str">
        <f t="shared" si="354"/>
        <v/>
      </c>
      <c r="K1062" s="1" t="str">
        <f t="shared" si="355"/>
        <v/>
      </c>
      <c r="L1062" s="1" t="str">
        <f ca="1">IF(COUNTBLANK($D1062),"",IF(COUNTBLANK($AG1062),OFFSET(ChannelSetup!$E$4,0,$D1062-1),$AG1062))</f>
        <v/>
      </c>
      <c r="M1062" s="1" t="str">
        <f t="shared" si="356"/>
        <v/>
      </c>
      <c r="O1062" s="32">
        <f t="shared" si="368"/>
        <v>6</v>
      </c>
      <c r="P1062" s="32">
        <f t="shared" si="368"/>
        <v>4</v>
      </c>
      <c r="Q1062" s="32">
        <f t="shared" si="368"/>
        <v>2</v>
      </c>
      <c r="R1062" s="32">
        <f t="shared" si="368"/>
        <v>2</v>
      </c>
      <c r="S1062" s="32">
        <f t="shared" si="368"/>
        <v>2</v>
      </c>
      <c r="T1062" s="32">
        <f t="shared" si="368"/>
        <v>2</v>
      </c>
      <c r="U1062" s="32">
        <f t="shared" si="368"/>
        <v>2</v>
      </c>
      <c r="V1062" s="32">
        <f t="shared" si="368"/>
        <v>4</v>
      </c>
      <c r="W1062" s="32">
        <f t="shared" si="368"/>
        <v>2</v>
      </c>
      <c r="X1062" s="32">
        <f t="shared" si="368"/>
        <v>2</v>
      </c>
      <c r="Y1062" s="32">
        <f t="shared" si="368"/>
        <v>2</v>
      </c>
      <c r="Z1062" s="32">
        <f t="shared" si="368"/>
        <v>2</v>
      </c>
      <c r="AB1062" s="66"/>
      <c r="AC1062" s="51"/>
      <c r="AD1062" s="51"/>
      <c r="AE1062" s="63"/>
      <c r="AF1062" s="64"/>
      <c r="AG1062" s="63"/>
      <c r="AH1062" s="64"/>
      <c r="AI1062" s="63"/>
      <c r="AJ1062" s="64"/>
      <c r="AK1062" s="62"/>
      <c r="AL1062" s="62"/>
      <c r="AM1062" s="51"/>
      <c r="AP1062" s="39" t="str">
        <f t="shared" si="360"/>
        <v/>
      </c>
      <c r="AQ1062" s="49" t="str">
        <f t="shared" si="367"/>
        <v/>
      </c>
      <c r="AR1062" s="41">
        <f t="shared" ca="1" si="342"/>
        <v>256</v>
      </c>
      <c r="AS1062" s="40">
        <f t="shared" ca="1" si="369"/>
        <v>1</v>
      </c>
      <c r="AT1062" s="41">
        <f t="shared" ca="1" si="361"/>
        <v>0</v>
      </c>
      <c r="AU1062" s="41">
        <f t="shared" ca="1" si="362"/>
        <v>0</v>
      </c>
      <c r="AV1062" s="42">
        <f t="shared" ca="1" si="363"/>
        <v>1</v>
      </c>
      <c r="AW1062" s="47" t="str">
        <f t="shared" si="364"/>
        <v/>
      </c>
      <c r="AX1062" s="47" t="e">
        <f t="shared" si="365"/>
        <v>#VALUE!</v>
      </c>
      <c r="AY1062" s="47">
        <f t="shared" si="344"/>
        <v>0</v>
      </c>
      <c r="AZ1062" s="47">
        <f t="shared" si="345"/>
        <v>0</v>
      </c>
      <c r="BA1062" s="47" t="e">
        <f t="shared" si="346"/>
        <v>#VALUE!</v>
      </c>
      <c r="BB1062" s="47" t="e">
        <f t="shared" si="347"/>
        <v>#VALUE!</v>
      </c>
      <c r="BC1062" s="47" t="e">
        <f t="shared" si="348"/>
        <v>#VALUE!</v>
      </c>
      <c r="BD1062" s="47" t="e">
        <f>MATCH($AW1062,NoteCommaRef!$B$4:$B$10,0)</f>
        <v>#N/A</v>
      </c>
      <c r="BE1062" s="47">
        <f>MATCH($BG1062,NoteCommaRef!$H$4:$H$1000,0)</f>
        <v>10</v>
      </c>
      <c r="BF1062" s="47">
        <f>MATCH($BH1062,NoteCommaRef!$H$4:$H$1000,0)</f>
        <v>10</v>
      </c>
      <c r="BG1062" s="47">
        <f t="shared" si="370"/>
        <v>1</v>
      </c>
      <c r="BH1062" s="47">
        <f t="shared" si="371"/>
        <v>1</v>
      </c>
      <c r="BI1062" s="48">
        <f ca="1">IF(ISNA($BD1062),1,OFFSET(NoteCommaRef!$E$3,$BD1062,0))</f>
        <v>1</v>
      </c>
      <c r="BJ1062" s="48">
        <f t="shared" si="372"/>
        <v>1</v>
      </c>
      <c r="BK1062" s="48">
        <f t="shared" si="373"/>
        <v>1</v>
      </c>
      <c r="BL1062" s="48">
        <f t="shared" si="374"/>
        <v>1</v>
      </c>
      <c r="BM1062" s="48">
        <f ca="1">IF(ISNA($BE1062),1,OFFSET(NoteCommaRef!$K$3,$BE1062,0))</f>
        <v>1</v>
      </c>
      <c r="BN1062" s="48">
        <f ca="1">IF(ISNA($BF1062),1,OFFSET(NoteCommaRef!$K$3,$BF1062,0))</f>
        <v>1</v>
      </c>
    </row>
    <row r="1063" spans="3:66" x14ac:dyDescent="0.2">
      <c r="C1063" s="1" t="str">
        <f t="shared" si="357"/>
        <v/>
      </c>
      <c r="D1063" s="1" t="str">
        <f t="shared" si="358"/>
        <v/>
      </c>
      <c r="E1063" s="1" t="str">
        <f t="shared" si="349"/>
        <v/>
      </c>
      <c r="F1063" s="32" t="str">
        <f t="shared" si="350"/>
        <v/>
      </c>
      <c r="G1063" s="1" t="str">
        <f t="shared" si="351"/>
        <v/>
      </c>
      <c r="H1063" s="1" t="str">
        <f t="shared" si="352"/>
        <v/>
      </c>
      <c r="I1063" s="1" t="str">
        <f t="shared" si="353"/>
        <v/>
      </c>
      <c r="J1063" s="1" t="str">
        <f t="shared" si="354"/>
        <v/>
      </c>
      <c r="K1063" s="1" t="str">
        <f t="shared" si="355"/>
        <v/>
      </c>
      <c r="L1063" s="1" t="str">
        <f ca="1">IF(COUNTBLANK($D1063),"",IF(COUNTBLANK($AG1063),OFFSET(ChannelSetup!$E$4,0,$D1063-1),$AG1063))</f>
        <v/>
      </c>
      <c r="M1063" s="1" t="str">
        <f t="shared" si="356"/>
        <v/>
      </c>
      <c r="O1063" s="32">
        <f t="shared" si="368"/>
        <v>6</v>
      </c>
      <c r="P1063" s="32">
        <f t="shared" si="368"/>
        <v>4</v>
      </c>
      <c r="Q1063" s="32">
        <f t="shared" si="368"/>
        <v>2</v>
      </c>
      <c r="R1063" s="32">
        <f t="shared" si="368"/>
        <v>2</v>
      </c>
      <c r="S1063" s="32">
        <f t="shared" si="368"/>
        <v>2</v>
      </c>
      <c r="T1063" s="32">
        <f t="shared" si="368"/>
        <v>2</v>
      </c>
      <c r="U1063" s="32">
        <f t="shared" si="368"/>
        <v>2</v>
      </c>
      <c r="V1063" s="32">
        <f t="shared" si="368"/>
        <v>4</v>
      </c>
      <c r="W1063" s="32">
        <f t="shared" si="368"/>
        <v>2</v>
      </c>
      <c r="X1063" s="32">
        <f t="shared" si="368"/>
        <v>2</v>
      </c>
      <c r="Y1063" s="32">
        <f t="shared" si="368"/>
        <v>2</v>
      </c>
      <c r="Z1063" s="32">
        <f t="shared" si="368"/>
        <v>2</v>
      </c>
      <c r="AB1063" s="66"/>
      <c r="AC1063" s="51"/>
      <c r="AD1063" s="51"/>
      <c r="AE1063" s="63"/>
      <c r="AF1063" s="64"/>
      <c r="AG1063" s="63"/>
      <c r="AH1063" s="64"/>
      <c r="AI1063" s="63"/>
      <c r="AJ1063" s="64"/>
      <c r="AK1063" s="62"/>
      <c r="AL1063" s="62"/>
      <c r="AM1063" s="51"/>
      <c r="AP1063" s="39" t="str">
        <f t="shared" si="360"/>
        <v/>
      </c>
      <c r="AQ1063" s="49" t="str">
        <f t="shared" si="367"/>
        <v/>
      </c>
      <c r="AR1063" s="41">
        <f t="shared" ca="1" si="342"/>
        <v>256</v>
      </c>
      <c r="AS1063" s="40">
        <f t="shared" ca="1" si="369"/>
        <v>1</v>
      </c>
      <c r="AT1063" s="41">
        <f t="shared" ca="1" si="361"/>
        <v>0</v>
      </c>
      <c r="AU1063" s="41">
        <f t="shared" ca="1" si="362"/>
        <v>0</v>
      </c>
      <c r="AV1063" s="42">
        <f t="shared" ca="1" si="363"/>
        <v>1</v>
      </c>
      <c r="AW1063" s="47" t="str">
        <f t="shared" si="364"/>
        <v/>
      </c>
      <c r="AX1063" s="47" t="e">
        <f t="shared" si="365"/>
        <v>#VALUE!</v>
      </c>
      <c r="AY1063" s="47">
        <f t="shared" si="344"/>
        <v>0</v>
      </c>
      <c r="AZ1063" s="47">
        <f t="shared" si="345"/>
        <v>0</v>
      </c>
      <c r="BA1063" s="47" t="e">
        <f t="shared" si="346"/>
        <v>#VALUE!</v>
      </c>
      <c r="BB1063" s="47" t="e">
        <f t="shared" si="347"/>
        <v>#VALUE!</v>
      </c>
      <c r="BC1063" s="47" t="e">
        <f t="shared" si="348"/>
        <v>#VALUE!</v>
      </c>
      <c r="BD1063" s="47" t="e">
        <f>MATCH($AW1063,NoteCommaRef!$B$4:$B$10,0)</f>
        <v>#N/A</v>
      </c>
      <c r="BE1063" s="47">
        <f>MATCH($BG1063,NoteCommaRef!$H$4:$H$1000,0)</f>
        <v>10</v>
      </c>
      <c r="BF1063" s="47">
        <f>MATCH($BH1063,NoteCommaRef!$H$4:$H$1000,0)</f>
        <v>10</v>
      </c>
      <c r="BG1063" s="47">
        <f t="shared" si="370"/>
        <v>1</v>
      </c>
      <c r="BH1063" s="47">
        <f t="shared" si="371"/>
        <v>1</v>
      </c>
      <c r="BI1063" s="48">
        <f ca="1">IF(ISNA($BD1063),1,OFFSET(NoteCommaRef!$E$3,$BD1063,0))</f>
        <v>1</v>
      </c>
      <c r="BJ1063" s="48">
        <f t="shared" si="372"/>
        <v>1</v>
      </c>
      <c r="BK1063" s="48">
        <f t="shared" si="373"/>
        <v>1</v>
      </c>
      <c r="BL1063" s="48">
        <f t="shared" si="374"/>
        <v>1</v>
      </c>
      <c r="BM1063" s="48">
        <f ca="1">IF(ISNA($BE1063),1,OFFSET(NoteCommaRef!$K$3,$BE1063,0))</f>
        <v>1</v>
      </c>
      <c r="BN1063" s="48">
        <f ca="1">IF(ISNA($BF1063),1,OFFSET(NoteCommaRef!$K$3,$BF1063,0))</f>
        <v>1</v>
      </c>
    </row>
    <row r="1064" spans="3:66" x14ac:dyDescent="0.2">
      <c r="C1064" s="1" t="str">
        <f t="shared" si="357"/>
        <v/>
      </c>
      <c r="D1064" s="1" t="str">
        <f t="shared" si="358"/>
        <v/>
      </c>
      <c r="E1064" s="1" t="str">
        <f t="shared" si="349"/>
        <v/>
      </c>
      <c r="F1064" s="32" t="str">
        <f t="shared" si="350"/>
        <v/>
      </c>
      <c r="G1064" s="1" t="str">
        <f t="shared" si="351"/>
        <v/>
      </c>
      <c r="H1064" s="1" t="str">
        <f t="shared" si="352"/>
        <v/>
      </c>
      <c r="I1064" s="1" t="str">
        <f t="shared" si="353"/>
        <v/>
      </c>
      <c r="J1064" s="1" t="str">
        <f t="shared" si="354"/>
        <v/>
      </c>
      <c r="K1064" s="1" t="str">
        <f t="shared" si="355"/>
        <v/>
      </c>
      <c r="L1064" s="1" t="str">
        <f ca="1">IF(COUNTBLANK($D1064),"",IF(COUNTBLANK($AG1064),OFFSET(ChannelSetup!$E$4,0,$D1064-1),$AG1064))</f>
        <v/>
      </c>
      <c r="M1064" s="1" t="str">
        <f t="shared" si="356"/>
        <v/>
      </c>
      <c r="O1064" s="32">
        <f t="shared" si="368"/>
        <v>6</v>
      </c>
      <c r="P1064" s="32">
        <f t="shared" si="368"/>
        <v>4</v>
      </c>
      <c r="Q1064" s="32">
        <f t="shared" si="368"/>
        <v>2</v>
      </c>
      <c r="R1064" s="32">
        <f t="shared" si="368"/>
        <v>2</v>
      </c>
      <c r="S1064" s="32">
        <f t="shared" si="368"/>
        <v>2</v>
      </c>
      <c r="T1064" s="32">
        <f t="shared" si="368"/>
        <v>2</v>
      </c>
      <c r="U1064" s="32">
        <f t="shared" si="368"/>
        <v>2</v>
      </c>
      <c r="V1064" s="32">
        <f t="shared" si="368"/>
        <v>4</v>
      </c>
      <c r="W1064" s="32">
        <f t="shared" si="368"/>
        <v>2</v>
      </c>
      <c r="X1064" s="32">
        <f t="shared" si="368"/>
        <v>2</v>
      </c>
      <c r="Y1064" s="32">
        <f t="shared" si="368"/>
        <v>2</v>
      </c>
      <c r="Z1064" s="32">
        <f t="shared" si="368"/>
        <v>2</v>
      </c>
      <c r="AB1064" s="66"/>
      <c r="AC1064" s="51"/>
      <c r="AD1064" s="51"/>
      <c r="AE1064" s="63"/>
      <c r="AF1064" s="64"/>
      <c r="AG1064" s="63"/>
      <c r="AH1064" s="64"/>
      <c r="AI1064" s="63"/>
      <c r="AJ1064" s="64"/>
      <c r="AK1064" s="62"/>
      <c r="AL1064" s="62"/>
      <c r="AM1064" s="51"/>
      <c r="AP1064" s="39" t="str">
        <f t="shared" si="360"/>
        <v/>
      </c>
      <c r="AQ1064" s="49" t="str">
        <f t="shared" si="367"/>
        <v/>
      </c>
      <c r="AR1064" s="41">
        <f t="shared" ca="1" si="342"/>
        <v>256</v>
      </c>
      <c r="AS1064" s="40">
        <f t="shared" ca="1" si="369"/>
        <v>1</v>
      </c>
      <c r="AT1064" s="41">
        <f t="shared" ca="1" si="361"/>
        <v>0</v>
      </c>
      <c r="AU1064" s="41">
        <f t="shared" ca="1" si="362"/>
        <v>0</v>
      </c>
      <c r="AV1064" s="42">
        <f t="shared" ca="1" si="363"/>
        <v>1</v>
      </c>
      <c r="AW1064" s="47" t="str">
        <f t="shared" si="364"/>
        <v/>
      </c>
      <c r="AX1064" s="47" t="e">
        <f t="shared" si="365"/>
        <v>#VALUE!</v>
      </c>
      <c r="AY1064" s="47">
        <f t="shared" si="344"/>
        <v>0</v>
      </c>
      <c r="AZ1064" s="47">
        <f t="shared" si="345"/>
        <v>0</v>
      </c>
      <c r="BA1064" s="47" t="e">
        <f t="shared" si="346"/>
        <v>#VALUE!</v>
      </c>
      <c r="BB1064" s="47" t="e">
        <f t="shared" si="347"/>
        <v>#VALUE!</v>
      </c>
      <c r="BC1064" s="47" t="e">
        <f t="shared" si="348"/>
        <v>#VALUE!</v>
      </c>
      <c r="BD1064" s="47" t="e">
        <f>MATCH($AW1064,NoteCommaRef!$B$4:$B$10,0)</f>
        <v>#N/A</v>
      </c>
      <c r="BE1064" s="47">
        <f>MATCH($BG1064,NoteCommaRef!$H$4:$H$1000,0)</f>
        <v>10</v>
      </c>
      <c r="BF1064" s="47">
        <f>MATCH($BH1064,NoteCommaRef!$H$4:$H$1000,0)</f>
        <v>10</v>
      </c>
      <c r="BG1064" s="47">
        <f t="shared" si="370"/>
        <v>1</v>
      </c>
      <c r="BH1064" s="47">
        <f t="shared" si="371"/>
        <v>1</v>
      </c>
      <c r="BI1064" s="48">
        <f ca="1">IF(ISNA($BD1064),1,OFFSET(NoteCommaRef!$E$3,$BD1064,0))</f>
        <v>1</v>
      </c>
      <c r="BJ1064" s="48">
        <f t="shared" si="372"/>
        <v>1</v>
      </c>
      <c r="BK1064" s="48">
        <f t="shared" si="373"/>
        <v>1</v>
      </c>
      <c r="BL1064" s="48">
        <f t="shared" si="374"/>
        <v>1</v>
      </c>
      <c r="BM1064" s="48">
        <f ca="1">IF(ISNA($BE1064),1,OFFSET(NoteCommaRef!$K$3,$BE1064,0))</f>
        <v>1</v>
      </c>
      <c r="BN1064" s="48">
        <f ca="1">IF(ISNA($BF1064),1,OFFSET(NoteCommaRef!$K$3,$BF1064,0))</f>
        <v>1</v>
      </c>
    </row>
    <row r="1065" spans="3:66" x14ac:dyDescent="0.2">
      <c r="C1065" s="1" t="str">
        <f t="shared" si="357"/>
        <v/>
      </c>
      <c r="D1065" s="1" t="str">
        <f t="shared" si="358"/>
        <v/>
      </c>
      <c r="E1065" s="1" t="str">
        <f t="shared" si="349"/>
        <v/>
      </c>
      <c r="F1065" s="32" t="str">
        <f t="shared" si="350"/>
        <v/>
      </c>
      <c r="G1065" s="1" t="str">
        <f t="shared" si="351"/>
        <v/>
      </c>
      <c r="H1065" s="1" t="str">
        <f t="shared" si="352"/>
        <v/>
      </c>
      <c r="I1065" s="1" t="str">
        <f t="shared" si="353"/>
        <v/>
      </c>
      <c r="J1065" s="1" t="str">
        <f t="shared" si="354"/>
        <v/>
      </c>
      <c r="K1065" s="1" t="str">
        <f t="shared" si="355"/>
        <v/>
      </c>
      <c r="L1065" s="1" t="str">
        <f ca="1">IF(COUNTBLANK($D1065),"",IF(COUNTBLANK($AG1065),OFFSET(ChannelSetup!$E$4,0,$D1065-1),$AG1065))</f>
        <v/>
      </c>
      <c r="M1065" s="1" t="str">
        <f t="shared" si="356"/>
        <v/>
      </c>
      <c r="O1065" s="32">
        <f t="shared" si="368"/>
        <v>6</v>
      </c>
      <c r="P1065" s="32">
        <f t="shared" si="368"/>
        <v>4</v>
      </c>
      <c r="Q1065" s="32">
        <f t="shared" si="368"/>
        <v>2</v>
      </c>
      <c r="R1065" s="32">
        <f t="shared" si="368"/>
        <v>2</v>
      </c>
      <c r="S1065" s="32">
        <f t="shared" si="368"/>
        <v>2</v>
      </c>
      <c r="T1065" s="32">
        <f t="shared" si="368"/>
        <v>2</v>
      </c>
      <c r="U1065" s="32">
        <f t="shared" si="368"/>
        <v>2</v>
      </c>
      <c r="V1065" s="32">
        <f t="shared" si="368"/>
        <v>4</v>
      </c>
      <c r="W1065" s="32">
        <f t="shared" si="368"/>
        <v>2</v>
      </c>
      <c r="X1065" s="32">
        <f t="shared" si="368"/>
        <v>2</v>
      </c>
      <c r="Y1065" s="32">
        <f t="shared" si="368"/>
        <v>2</v>
      </c>
      <c r="Z1065" s="32">
        <f t="shared" si="368"/>
        <v>2</v>
      </c>
      <c r="AB1065" s="66"/>
      <c r="AC1065" s="51"/>
      <c r="AD1065" s="51"/>
      <c r="AE1065" s="63"/>
      <c r="AF1065" s="64"/>
      <c r="AG1065" s="63"/>
      <c r="AH1065" s="64"/>
      <c r="AI1065" s="63"/>
      <c r="AJ1065" s="64"/>
      <c r="AK1065" s="62"/>
      <c r="AL1065" s="62"/>
      <c r="AM1065" s="51"/>
      <c r="AP1065" s="39" t="str">
        <f t="shared" si="360"/>
        <v/>
      </c>
      <c r="AQ1065" s="49" t="str">
        <f t="shared" si="367"/>
        <v/>
      </c>
      <c r="AR1065" s="41">
        <f t="shared" ca="1" si="342"/>
        <v>256</v>
      </c>
      <c r="AS1065" s="40">
        <f t="shared" ca="1" si="369"/>
        <v>1</v>
      </c>
      <c r="AT1065" s="41">
        <f t="shared" ca="1" si="361"/>
        <v>0</v>
      </c>
      <c r="AU1065" s="41">
        <f t="shared" ca="1" si="362"/>
        <v>0</v>
      </c>
      <c r="AV1065" s="42">
        <f t="shared" ca="1" si="363"/>
        <v>1</v>
      </c>
      <c r="AW1065" s="47" t="str">
        <f t="shared" si="364"/>
        <v/>
      </c>
      <c r="AX1065" s="47" t="e">
        <f t="shared" si="365"/>
        <v>#VALUE!</v>
      </c>
      <c r="AY1065" s="47">
        <f t="shared" si="344"/>
        <v>0</v>
      </c>
      <c r="AZ1065" s="47">
        <f t="shared" si="345"/>
        <v>0</v>
      </c>
      <c r="BA1065" s="47" t="e">
        <f t="shared" si="346"/>
        <v>#VALUE!</v>
      </c>
      <c r="BB1065" s="47" t="e">
        <f t="shared" si="347"/>
        <v>#VALUE!</v>
      </c>
      <c r="BC1065" s="47" t="e">
        <f t="shared" si="348"/>
        <v>#VALUE!</v>
      </c>
      <c r="BD1065" s="47" t="e">
        <f>MATCH($AW1065,NoteCommaRef!$B$4:$B$10,0)</f>
        <v>#N/A</v>
      </c>
      <c r="BE1065" s="47">
        <f>MATCH($BG1065,NoteCommaRef!$H$4:$H$1000,0)</f>
        <v>10</v>
      </c>
      <c r="BF1065" s="47">
        <f>MATCH($BH1065,NoteCommaRef!$H$4:$H$1000,0)</f>
        <v>10</v>
      </c>
      <c r="BG1065" s="47">
        <f t="shared" si="370"/>
        <v>1</v>
      </c>
      <c r="BH1065" s="47">
        <f t="shared" si="371"/>
        <v>1</v>
      </c>
      <c r="BI1065" s="48">
        <f ca="1">IF(ISNA($BD1065),1,OFFSET(NoteCommaRef!$E$3,$BD1065,0))</f>
        <v>1</v>
      </c>
      <c r="BJ1065" s="48">
        <f t="shared" si="372"/>
        <v>1</v>
      </c>
      <c r="BK1065" s="48">
        <f t="shared" si="373"/>
        <v>1</v>
      </c>
      <c r="BL1065" s="48">
        <f t="shared" si="374"/>
        <v>1</v>
      </c>
      <c r="BM1065" s="48">
        <f ca="1">IF(ISNA($BE1065),1,OFFSET(NoteCommaRef!$K$3,$BE1065,0))</f>
        <v>1</v>
      </c>
      <c r="BN1065" s="48">
        <f ca="1">IF(ISNA($BF1065),1,OFFSET(NoteCommaRef!$K$3,$BF1065,0))</f>
        <v>1</v>
      </c>
    </row>
    <row r="1066" spans="3:66" x14ac:dyDescent="0.2">
      <c r="C1066" s="1" t="str">
        <f t="shared" si="357"/>
        <v/>
      </c>
      <c r="D1066" s="1" t="str">
        <f t="shared" si="358"/>
        <v/>
      </c>
      <c r="E1066" s="1" t="str">
        <f t="shared" si="349"/>
        <v/>
      </c>
      <c r="F1066" s="32" t="str">
        <f t="shared" si="350"/>
        <v/>
      </c>
      <c r="G1066" s="1" t="str">
        <f t="shared" si="351"/>
        <v/>
      </c>
      <c r="H1066" s="1" t="str">
        <f t="shared" si="352"/>
        <v/>
      </c>
      <c r="I1066" s="1" t="str">
        <f t="shared" si="353"/>
        <v/>
      </c>
      <c r="J1066" s="1" t="str">
        <f t="shared" si="354"/>
        <v/>
      </c>
      <c r="K1066" s="1" t="str">
        <f t="shared" si="355"/>
        <v/>
      </c>
      <c r="L1066" s="1" t="str">
        <f ca="1">IF(COUNTBLANK($D1066),"",IF(COUNTBLANK($AG1066),OFFSET(ChannelSetup!$E$4,0,$D1066-1),$AG1066))</f>
        <v/>
      </c>
      <c r="M1066" s="1" t="str">
        <f t="shared" si="356"/>
        <v/>
      </c>
      <c r="O1066" s="32">
        <f t="shared" si="368"/>
        <v>6</v>
      </c>
      <c r="P1066" s="32">
        <f t="shared" si="368"/>
        <v>4</v>
      </c>
      <c r="Q1066" s="32">
        <f t="shared" si="368"/>
        <v>2</v>
      </c>
      <c r="R1066" s="32">
        <f t="shared" si="368"/>
        <v>2</v>
      </c>
      <c r="S1066" s="32">
        <f t="shared" si="368"/>
        <v>2</v>
      </c>
      <c r="T1066" s="32">
        <f t="shared" si="368"/>
        <v>2</v>
      </c>
      <c r="U1066" s="32">
        <f t="shared" si="368"/>
        <v>2</v>
      </c>
      <c r="V1066" s="32">
        <f t="shared" si="368"/>
        <v>4</v>
      </c>
      <c r="W1066" s="32">
        <f t="shared" si="368"/>
        <v>2</v>
      </c>
      <c r="X1066" s="32">
        <f t="shared" si="368"/>
        <v>2</v>
      </c>
      <c r="Y1066" s="32">
        <f t="shared" si="368"/>
        <v>2</v>
      </c>
      <c r="Z1066" s="32">
        <f t="shared" si="368"/>
        <v>2</v>
      </c>
      <c r="AB1066" s="66"/>
      <c r="AC1066" s="51"/>
      <c r="AD1066" s="51"/>
      <c r="AE1066" s="63"/>
      <c r="AF1066" s="64"/>
      <c r="AG1066" s="63"/>
      <c r="AH1066" s="64"/>
      <c r="AI1066" s="63"/>
      <c r="AJ1066" s="64"/>
      <c r="AK1066" s="62"/>
      <c r="AL1066" s="62"/>
      <c r="AM1066" s="51"/>
      <c r="AP1066" s="39" t="str">
        <f t="shared" si="360"/>
        <v/>
      </c>
      <c r="AQ1066" s="49" t="str">
        <f t="shared" si="367"/>
        <v/>
      </c>
      <c r="AR1066" s="41">
        <f t="shared" ca="1" si="342"/>
        <v>256</v>
      </c>
      <c r="AS1066" s="40">
        <f t="shared" ca="1" si="369"/>
        <v>1</v>
      </c>
      <c r="AT1066" s="41">
        <f t="shared" ca="1" si="361"/>
        <v>0</v>
      </c>
      <c r="AU1066" s="41">
        <f t="shared" ca="1" si="362"/>
        <v>0</v>
      </c>
      <c r="AV1066" s="42">
        <f t="shared" ca="1" si="363"/>
        <v>1</v>
      </c>
      <c r="AW1066" s="47" t="str">
        <f t="shared" si="364"/>
        <v/>
      </c>
      <c r="AX1066" s="47" t="e">
        <f t="shared" si="365"/>
        <v>#VALUE!</v>
      </c>
      <c r="AY1066" s="47">
        <f t="shared" si="344"/>
        <v>0</v>
      </c>
      <c r="AZ1066" s="47">
        <f t="shared" si="345"/>
        <v>0</v>
      </c>
      <c r="BA1066" s="47" t="e">
        <f t="shared" si="346"/>
        <v>#VALUE!</v>
      </c>
      <c r="BB1066" s="47" t="e">
        <f t="shared" si="347"/>
        <v>#VALUE!</v>
      </c>
      <c r="BC1066" s="47" t="e">
        <f t="shared" si="348"/>
        <v>#VALUE!</v>
      </c>
      <c r="BD1066" s="47" t="e">
        <f>MATCH($AW1066,NoteCommaRef!$B$4:$B$10,0)</f>
        <v>#N/A</v>
      </c>
      <c r="BE1066" s="47">
        <f>MATCH($BG1066,NoteCommaRef!$H$4:$H$1000,0)</f>
        <v>10</v>
      </c>
      <c r="BF1066" s="47">
        <f>MATCH($BH1066,NoteCommaRef!$H$4:$H$1000,0)</f>
        <v>10</v>
      </c>
      <c r="BG1066" s="47">
        <f t="shared" si="370"/>
        <v>1</v>
      </c>
      <c r="BH1066" s="47">
        <f t="shared" si="371"/>
        <v>1</v>
      </c>
      <c r="BI1066" s="48">
        <f ca="1">IF(ISNA($BD1066),1,OFFSET(NoteCommaRef!$E$3,$BD1066,0))</f>
        <v>1</v>
      </c>
      <c r="BJ1066" s="48">
        <f t="shared" si="372"/>
        <v>1</v>
      </c>
      <c r="BK1066" s="48">
        <f t="shared" si="373"/>
        <v>1</v>
      </c>
      <c r="BL1066" s="48">
        <f t="shared" si="374"/>
        <v>1</v>
      </c>
      <c r="BM1066" s="48">
        <f ca="1">IF(ISNA($BE1066),1,OFFSET(NoteCommaRef!$K$3,$BE1066,0))</f>
        <v>1</v>
      </c>
      <c r="BN1066" s="48">
        <f ca="1">IF(ISNA($BF1066),1,OFFSET(NoteCommaRef!$K$3,$BF1066,0))</f>
        <v>1</v>
      </c>
    </row>
    <row r="1067" spans="3:66" x14ac:dyDescent="0.2">
      <c r="C1067" s="1" t="str">
        <f t="shared" si="357"/>
        <v/>
      </c>
      <c r="D1067" s="1" t="str">
        <f t="shared" si="358"/>
        <v/>
      </c>
      <c r="E1067" s="1" t="str">
        <f t="shared" si="349"/>
        <v/>
      </c>
      <c r="F1067" s="32" t="str">
        <f t="shared" si="350"/>
        <v/>
      </c>
      <c r="G1067" s="1" t="str">
        <f t="shared" si="351"/>
        <v/>
      </c>
      <c r="H1067" s="1" t="str">
        <f t="shared" si="352"/>
        <v/>
      </c>
      <c r="I1067" s="1" t="str">
        <f t="shared" si="353"/>
        <v/>
      </c>
      <c r="J1067" s="1" t="str">
        <f t="shared" si="354"/>
        <v/>
      </c>
      <c r="K1067" s="1" t="str">
        <f t="shared" si="355"/>
        <v/>
      </c>
      <c r="L1067" s="1" t="str">
        <f ca="1">IF(COUNTBLANK($D1067),"",IF(COUNTBLANK($AG1067),OFFSET(ChannelSetup!$E$4,0,$D1067-1),$AG1067))</f>
        <v/>
      </c>
      <c r="M1067" s="1" t="str">
        <f t="shared" si="356"/>
        <v/>
      </c>
      <c r="O1067" s="32">
        <f t="shared" si="368"/>
        <v>6</v>
      </c>
      <c r="P1067" s="32">
        <f t="shared" si="368"/>
        <v>4</v>
      </c>
      <c r="Q1067" s="32">
        <f t="shared" si="368"/>
        <v>2</v>
      </c>
      <c r="R1067" s="32">
        <f t="shared" si="368"/>
        <v>2</v>
      </c>
      <c r="S1067" s="32">
        <f t="shared" si="368"/>
        <v>2</v>
      </c>
      <c r="T1067" s="32">
        <f t="shared" si="368"/>
        <v>2</v>
      </c>
      <c r="U1067" s="32">
        <f t="shared" si="368"/>
        <v>2</v>
      </c>
      <c r="V1067" s="32">
        <f t="shared" si="368"/>
        <v>4</v>
      </c>
      <c r="W1067" s="32">
        <f t="shared" si="368"/>
        <v>2</v>
      </c>
      <c r="X1067" s="32">
        <f t="shared" si="368"/>
        <v>2</v>
      </c>
      <c r="Y1067" s="32">
        <f t="shared" si="368"/>
        <v>2</v>
      </c>
      <c r="Z1067" s="32">
        <f t="shared" si="368"/>
        <v>2</v>
      </c>
      <c r="AB1067" s="66"/>
      <c r="AC1067" s="51"/>
      <c r="AD1067" s="51"/>
      <c r="AE1067" s="63"/>
      <c r="AF1067" s="64"/>
      <c r="AG1067" s="63"/>
      <c r="AH1067" s="64"/>
      <c r="AI1067" s="63"/>
      <c r="AJ1067" s="64"/>
      <c r="AK1067" s="62"/>
      <c r="AL1067" s="62"/>
      <c r="AM1067" s="51"/>
      <c r="AP1067" s="39" t="str">
        <f t="shared" si="360"/>
        <v/>
      </c>
      <c r="AQ1067" s="49" t="str">
        <f t="shared" si="367"/>
        <v/>
      </c>
      <c r="AR1067" s="41">
        <f t="shared" ca="1" si="342"/>
        <v>256</v>
      </c>
      <c r="AS1067" s="40">
        <f t="shared" ca="1" si="369"/>
        <v>1</v>
      </c>
      <c r="AT1067" s="41">
        <f t="shared" ca="1" si="361"/>
        <v>0</v>
      </c>
      <c r="AU1067" s="41">
        <f t="shared" ca="1" si="362"/>
        <v>0</v>
      </c>
      <c r="AV1067" s="42">
        <f t="shared" ca="1" si="363"/>
        <v>1</v>
      </c>
      <c r="AW1067" s="47" t="str">
        <f t="shared" si="364"/>
        <v/>
      </c>
      <c r="AX1067" s="47" t="e">
        <f t="shared" si="365"/>
        <v>#VALUE!</v>
      </c>
      <c r="AY1067" s="47">
        <f t="shared" si="344"/>
        <v>0</v>
      </c>
      <c r="AZ1067" s="47">
        <f t="shared" si="345"/>
        <v>0</v>
      </c>
      <c r="BA1067" s="47" t="e">
        <f t="shared" si="346"/>
        <v>#VALUE!</v>
      </c>
      <c r="BB1067" s="47" t="e">
        <f t="shared" si="347"/>
        <v>#VALUE!</v>
      </c>
      <c r="BC1067" s="47" t="e">
        <f t="shared" si="348"/>
        <v>#VALUE!</v>
      </c>
      <c r="BD1067" s="47" t="e">
        <f>MATCH($AW1067,NoteCommaRef!$B$4:$B$10,0)</f>
        <v>#N/A</v>
      </c>
      <c r="BE1067" s="47">
        <f>MATCH($BG1067,NoteCommaRef!$H$4:$H$1000,0)</f>
        <v>10</v>
      </c>
      <c r="BF1067" s="47">
        <f>MATCH($BH1067,NoteCommaRef!$H$4:$H$1000,0)</f>
        <v>10</v>
      </c>
      <c r="BG1067" s="47">
        <f t="shared" si="370"/>
        <v>1</v>
      </c>
      <c r="BH1067" s="47">
        <f t="shared" si="371"/>
        <v>1</v>
      </c>
      <c r="BI1067" s="48">
        <f ca="1">IF(ISNA($BD1067),1,OFFSET(NoteCommaRef!$E$3,$BD1067,0))</f>
        <v>1</v>
      </c>
      <c r="BJ1067" s="48">
        <f t="shared" si="372"/>
        <v>1</v>
      </c>
      <c r="BK1067" s="48">
        <f t="shared" si="373"/>
        <v>1</v>
      </c>
      <c r="BL1067" s="48">
        <f t="shared" si="374"/>
        <v>1</v>
      </c>
      <c r="BM1067" s="48">
        <f ca="1">IF(ISNA($BE1067),1,OFFSET(NoteCommaRef!$K$3,$BE1067,0))</f>
        <v>1</v>
      </c>
      <c r="BN1067" s="48">
        <f ca="1">IF(ISNA($BF1067),1,OFFSET(NoteCommaRef!$K$3,$BF1067,0))</f>
        <v>1</v>
      </c>
    </row>
    <row r="1068" spans="3:66" x14ac:dyDescent="0.2">
      <c r="C1068" s="1" t="str">
        <f t="shared" si="357"/>
        <v/>
      </c>
      <c r="D1068" s="1" t="str">
        <f t="shared" si="358"/>
        <v/>
      </c>
      <c r="E1068" s="1" t="str">
        <f t="shared" si="349"/>
        <v/>
      </c>
      <c r="F1068" s="32" t="str">
        <f t="shared" si="350"/>
        <v/>
      </c>
      <c r="G1068" s="1" t="str">
        <f t="shared" si="351"/>
        <v/>
      </c>
      <c r="H1068" s="1" t="str">
        <f t="shared" si="352"/>
        <v/>
      </c>
      <c r="I1068" s="1" t="str">
        <f t="shared" si="353"/>
        <v/>
      </c>
      <c r="J1068" s="1" t="str">
        <f t="shared" si="354"/>
        <v/>
      </c>
      <c r="K1068" s="1" t="str">
        <f t="shared" si="355"/>
        <v/>
      </c>
      <c r="L1068" s="1" t="str">
        <f ca="1">IF(COUNTBLANK($D1068),"",IF(COUNTBLANK($AG1068),OFFSET(ChannelSetup!$E$4,0,$D1068-1),$AG1068))</f>
        <v/>
      </c>
      <c r="M1068" s="1" t="str">
        <f t="shared" si="356"/>
        <v/>
      </c>
      <c r="O1068" s="32">
        <f t="shared" si="368"/>
        <v>6</v>
      </c>
      <c r="P1068" s="32">
        <f t="shared" si="368"/>
        <v>4</v>
      </c>
      <c r="Q1068" s="32">
        <f t="shared" si="368"/>
        <v>2</v>
      </c>
      <c r="R1068" s="32">
        <f t="shared" si="368"/>
        <v>2</v>
      </c>
      <c r="S1068" s="32">
        <f t="shared" si="368"/>
        <v>2</v>
      </c>
      <c r="T1068" s="32">
        <f t="shared" si="368"/>
        <v>2</v>
      </c>
      <c r="U1068" s="32">
        <f t="shared" si="368"/>
        <v>2</v>
      </c>
      <c r="V1068" s="32">
        <f t="shared" si="368"/>
        <v>4</v>
      </c>
      <c r="W1068" s="32">
        <f t="shared" si="368"/>
        <v>2</v>
      </c>
      <c r="X1068" s="32">
        <f t="shared" si="368"/>
        <v>2</v>
      </c>
      <c r="Y1068" s="32">
        <f t="shared" si="368"/>
        <v>2</v>
      </c>
      <c r="Z1068" s="32">
        <f t="shared" si="368"/>
        <v>2</v>
      </c>
      <c r="AB1068" s="66"/>
      <c r="AC1068" s="51"/>
      <c r="AD1068" s="51"/>
      <c r="AE1068" s="63"/>
      <c r="AF1068" s="64"/>
      <c r="AG1068" s="63"/>
      <c r="AH1068" s="64"/>
      <c r="AI1068" s="63"/>
      <c r="AJ1068" s="64"/>
      <c r="AK1068" s="62"/>
      <c r="AL1068" s="62"/>
      <c r="AM1068" s="51"/>
      <c r="AP1068" s="39" t="str">
        <f t="shared" si="360"/>
        <v/>
      </c>
      <c r="AQ1068" s="49" t="str">
        <f t="shared" si="367"/>
        <v/>
      </c>
      <c r="AR1068" s="41">
        <f t="shared" ca="1" si="342"/>
        <v>256</v>
      </c>
      <c r="AS1068" s="40">
        <f t="shared" ca="1" si="369"/>
        <v>1</v>
      </c>
      <c r="AT1068" s="41">
        <f t="shared" ca="1" si="361"/>
        <v>0</v>
      </c>
      <c r="AU1068" s="41">
        <f t="shared" ca="1" si="362"/>
        <v>0</v>
      </c>
      <c r="AV1068" s="42">
        <f t="shared" ca="1" si="363"/>
        <v>1</v>
      </c>
      <c r="AW1068" s="47" t="str">
        <f t="shared" si="364"/>
        <v/>
      </c>
      <c r="AX1068" s="47" t="e">
        <f t="shared" si="365"/>
        <v>#VALUE!</v>
      </c>
      <c r="AY1068" s="47">
        <f t="shared" si="344"/>
        <v>0</v>
      </c>
      <c r="AZ1068" s="47">
        <f t="shared" si="345"/>
        <v>0</v>
      </c>
      <c r="BA1068" s="47" t="e">
        <f t="shared" si="346"/>
        <v>#VALUE!</v>
      </c>
      <c r="BB1068" s="47" t="e">
        <f t="shared" si="347"/>
        <v>#VALUE!</v>
      </c>
      <c r="BC1068" s="47" t="e">
        <f t="shared" si="348"/>
        <v>#VALUE!</v>
      </c>
      <c r="BD1068" s="47" t="e">
        <f>MATCH($AW1068,NoteCommaRef!$B$4:$B$10,0)</f>
        <v>#N/A</v>
      </c>
      <c r="BE1068" s="47">
        <f>MATCH($BG1068,NoteCommaRef!$H$4:$H$1000,0)</f>
        <v>10</v>
      </c>
      <c r="BF1068" s="47">
        <f>MATCH($BH1068,NoteCommaRef!$H$4:$H$1000,0)</f>
        <v>10</v>
      </c>
      <c r="BG1068" s="47">
        <f t="shared" si="370"/>
        <v>1</v>
      </c>
      <c r="BH1068" s="47">
        <f t="shared" si="371"/>
        <v>1</v>
      </c>
      <c r="BI1068" s="48">
        <f ca="1">IF(ISNA($BD1068),1,OFFSET(NoteCommaRef!$E$3,$BD1068,0))</f>
        <v>1</v>
      </c>
      <c r="BJ1068" s="48">
        <f t="shared" si="372"/>
        <v>1</v>
      </c>
      <c r="BK1068" s="48">
        <f t="shared" si="373"/>
        <v>1</v>
      </c>
      <c r="BL1068" s="48">
        <f t="shared" si="374"/>
        <v>1</v>
      </c>
      <c r="BM1068" s="48">
        <f ca="1">IF(ISNA($BE1068),1,OFFSET(NoteCommaRef!$K$3,$BE1068,0))</f>
        <v>1</v>
      </c>
      <c r="BN1068" s="48">
        <f ca="1">IF(ISNA($BF1068),1,OFFSET(NoteCommaRef!$K$3,$BF1068,0))</f>
        <v>1</v>
      </c>
    </row>
    <row r="1069" spans="3:66" x14ac:dyDescent="0.2">
      <c r="C1069" s="1" t="str">
        <f t="shared" si="357"/>
        <v/>
      </c>
      <c r="D1069" s="1" t="str">
        <f t="shared" si="358"/>
        <v/>
      </c>
      <c r="E1069" s="1" t="str">
        <f t="shared" si="349"/>
        <v/>
      </c>
      <c r="F1069" s="32" t="str">
        <f t="shared" si="350"/>
        <v/>
      </c>
      <c r="G1069" s="1" t="str">
        <f t="shared" si="351"/>
        <v/>
      </c>
      <c r="H1069" s="1" t="str">
        <f t="shared" si="352"/>
        <v/>
      </c>
      <c r="I1069" s="1" t="str">
        <f t="shared" si="353"/>
        <v/>
      </c>
      <c r="J1069" s="1" t="str">
        <f t="shared" si="354"/>
        <v/>
      </c>
      <c r="K1069" s="1" t="str">
        <f t="shared" si="355"/>
        <v/>
      </c>
      <c r="L1069" s="1" t="str">
        <f ca="1">IF(COUNTBLANK($D1069),"",IF(COUNTBLANK($AG1069),OFFSET(ChannelSetup!$E$4,0,$D1069-1),$AG1069))</f>
        <v/>
      </c>
      <c r="M1069" s="1" t="str">
        <f t="shared" si="356"/>
        <v/>
      </c>
      <c r="O1069" s="32">
        <f t="shared" si="368"/>
        <v>6</v>
      </c>
      <c r="P1069" s="32">
        <f t="shared" si="368"/>
        <v>4</v>
      </c>
      <c r="Q1069" s="32">
        <f t="shared" si="368"/>
        <v>2</v>
      </c>
      <c r="R1069" s="32">
        <f t="shared" si="368"/>
        <v>2</v>
      </c>
      <c r="S1069" s="32">
        <f t="shared" si="368"/>
        <v>2</v>
      </c>
      <c r="T1069" s="32">
        <f t="shared" si="368"/>
        <v>2</v>
      </c>
      <c r="U1069" s="32">
        <f t="shared" si="368"/>
        <v>2</v>
      </c>
      <c r="V1069" s="32">
        <f t="shared" si="368"/>
        <v>4</v>
      </c>
      <c r="W1069" s="32">
        <f t="shared" si="368"/>
        <v>2</v>
      </c>
      <c r="X1069" s="32">
        <f t="shared" si="368"/>
        <v>2</v>
      </c>
      <c r="Y1069" s="32">
        <f t="shared" si="368"/>
        <v>2</v>
      </c>
      <c r="Z1069" s="32">
        <f t="shared" si="368"/>
        <v>2</v>
      </c>
      <c r="AB1069" s="66"/>
      <c r="AC1069" s="51"/>
      <c r="AD1069" s="51"/>
      <c r="AE1069" s="63"/>
      <c r="AF1069" s="64"/>
      <c r="AG1069" s="63"/>
      <c r="AH1069" s="64"/>
      <c r="AI1069" s="63"/>
      <c r="AJ1069" s="64"/>
      <c r="AK1069" s="62"/>
      <c r="AL1069" s="62"/>
      <c r="AM1069" s="51"/>
      <c r="AP1069" s="39" t="str">
        <f t="shared" si="360"/>
        <v/>
      </c>
      <c r="AQ1069" s="49" t="str">
        <f t="shared" si="367"/>
        <v/>
      </c>
      <c r="AR1069" s="41">
        <f t="shared" ca="1" si="342"/>
        <v>256</v>
      </c>
      <c r="AS1069" s="40">
        <f t="shared" ca="1" si="369"/>
        <v>1</v>
      </c>
      <c r="AT1069" s="41">
        <f t="shared" ca="1" si="361"/>
        <v>0</v>
      </c>
      <c r="AU1069" s="41">
        <f t="shared" ca="1" si="362"/>
        <v>0</v>
      </c>
      <c r="AV1069" s="42">
        <f t="shared" ca="1" si="363"/>
        <v>1</v>
      </c>
      <c r="AW1069" s="47" t="str">
        <f t="shared" si="364"/>
        <v/>
      </c>
      <c r="AX1069" s="47" t="e">
        <f t="shared" si="365"/>
        <v>#VALUE!</v>
      </c>
      <c r="AY1069" s="47">
        <f t="shared" si="344"/>
        <v>0</v>
      </c>
      <c r="AZ1069" s="47">
        <f t="shared" si="345"/>
        <v>0</v>
      </c>
      <c r="BA1069" s="47" t="e">
        <f t="shared" si="346"/>
        <v>#VALUE!</v>
      </c>
      <c r="BB1069" s="47" t="e">
        <f t="shared" si="347"/>
        <v>#VALUE!</v>
      </c>
      <c r="BC1069" s="47" t="e">
        <f t="shared" si="348"/>
        <v>#VALUE!</v>
      </c>
      <c r="BD1069" s="47" t="e">
        <f>MATCH($AW1069,NoteCommaRef!$B$4:$B$10,0)</f>
        <v>#N/A</v>
      </c>
      <c r="BE1069" s="47">
        <f>MATCH($BG1069,NoteCommaRef!$H$4:$H$1000,0)</f>
        <v>10</v>
      </c>
      <c r="BF1069" s="47">
        <f>MATCH($BH1069,NoteCommaRef!$H$4:$H$1000,0)</f>
        <v>10</v>
      </c>
      <c r="BG1069" s="47">
        <f t="shared" si="370"/>
        <v>1</v>
      </c>
      <c r="BH1069" s="47">
        <f t="shared" si="371"/>
        <v>1</v>
      </c>
      <c r="BI1069" s="48">
        <f ca="1">IF(ISNA($BD1069),1,OFFSET(NoteCommaRef!$E$3,$BD1069,0))</f>
        <v>1</v>
      </c>
      <c r="BJ1069" s="48">
        <f t="shared" si="372"/>
        <v>1</v>
      </c>
      <c r="BK1069" s="48">
        <f t="shared" si="373"/>
        <v>1</v>
      </c>
      <c r="BL1069" s="48">
        <f t="shared" si="374"/>
        <v>1</v>
      </c>
      <c r="BM1069" s="48">
        <f ca="1">IF(ISNA($BE1069),1,OFFSET(NoteCommaRef!$K$3,$BE1069,0))</f>
        <v>1</v>
      </c>
      <c r="BN1069" s="48">
        <f ca="1">IF(ISNA($BF1069),1,OFFSET(NoteCommaRef!$K$3,$BF1069,0))</f>
        <v>1</v>
      </c>
    </row>
    <row r="1070" spans="3:66" x14ac:dyDescent="0.2">
      <c r="C1070" s="1" t="str">
        <f t="shared" si="357"/>
        <v/>
      </c>
      <c r="D1070" s="1" t="str">
        <f t="shared" si="358"/>
        <v/>
      </c>
      <c r="E1070" s="1" t="str">
        <f t="shared" si="349"/>
        <v/>
      </c>
      <c r="F1070" s="32" t="str">
        <f t="shared" si="350"/>
        <v/>
      </c>
      <c r="G1070" s="1" t="str">
        <f t="shared" si="351"/>
        <v/>
      </c>
      <c r="H1070" s="1" t="str">
        <f t="shared" si="352"/>
        <v/>
      </c>
      <c r="I1070" s="1" t="str">
        <f t="shared" si="353"/>
        <v/>
      </c>
      <c r="J1070" s="1" t="str">
        <f t="shared" si="354"/>
        <v/>
      </c>
      <c r="K1070" s="1" t="str">
        <f t="shared" si="355"/>
        <v/>
      </c>
      <c r="L1070" s="1" t="str">
        <f ca="1">IF(COUNTBLANK($D1070),"",IF(COUNTBLANK($AG1070),OFFSET(ChannelSetup!$E$4,0,$D1070-1),$AG1070))</f>
        <v/>
      </c>
      <c r="M1070" s="1" t="str">
        <f t="shared" si="356"/>
        <v/>
      </c>
      <c r="O1070" s="32">
        <f t="shared" si="368"/>
        <v>6</v>
      </c>
      <c r="P1070" s="32">
        <f t="shared" si="368"/>
        <v>4</v>
      </c>
      <c r="Q1070" s="32">
        <f t="shared" si="368"/>
        <v>2</v>
      </c>
      <c r="R1070" s="32">
        <f t="shared" si="368"/>
        <v>2</v>
      </c>
      <c r="S1070" s="32">
        <f t="shared" si="368"/>
        <v>2</v>
      </c>
      <c r="T1070" s="32">
        <f t="shared" si="368"/>
        <v>2</v>
      </c>
      <c r="U1070" s="32">
        <f t="shared" si="368"/>
        <v>2</v>
      </c>
      <c r="V1070" s="32">
        <f t="shared" si="368"/>
        <v>4</v>
      </c>
      <c r="W1070" s="32">
        <f t="shared" si="368"/>
        <v>2</v>
      </c>
      <c r="X1070" s="32">
        <f t="shared" si="368"/>
        <v>2</v>
      </c>
      <c r="Y1070" s="32">
        <f t="shared" si="368"/>
        <v>2</v>
      </c>
      <c r="Z1070" s="32">
        <f t="shared" si="368"/>
        <v>2</v>
      </c>
      <c r="AB1070" s="66"/>
      <c r="AC1070" s="51"/>
      <c r="AD1070" s="51"/>
      <c r="AE1070" s="63"/>
      <c r="AF1070" s="64"/>
      <c r="AG1070" s="63"/>
      <c r="AH1070" s="64"/>
      <c r="AI1070" s="63"/>
      <c r="AJ1070" s="64"/>
      <c r="AK1070" s="62"/>
      <c r="AL1070" s="62"/>
      <c r="AM1070" s="51"/>
      <c r="AP1070" s="39" t="str">
        <f t="shared" si="360"/>
        <v/>
      </c>
      <c r="AQ1070" s="49" t="str">
        <f t="shared" si="367"/>
        <v/>
      </c>
      <c r="AR1070" s="41">
        <f t="shared" ca="1" si="342"/>
        <v>256</v>
      </c>
      <c r="AS1070" s="40">
        <f t="shared" ca="1" si="369"/>
        <v>1</v>
      </c>
      <c r="AT1070" s="41">
        <f t="shared" ca="1" si="361"/>
        <v>0</v>
      </c>
      <c r="AU1070" s="41">
        <f t="shared" ca="1" si="362"/>
        <v>0</v>
      </c>
      <c r="AV1070" s="42">
        <f t="shared" ca="1" si="363"/>
        <v>1</v>
      </c>
      <c r="AW1070" s="47" t="str">
        <f t="shared" si="364"/>
        <v/>
      </c>
      <c r="AX1070" s="47" t="e">
        <f t="shared" si="365"/>
        <v>#VALUE!</v>
      </c>
      <c r="AY1070" s="47">
        <f t="shared" si="344"/>
        <v>0</v>
      </c>
      <c r="AZ1070" s="47">
        <f t="shared" si="345"/>
        <v>0</v>
      </c>
      <c r="BA1070" s="47" t="e">
        <f t="shared" si="346"/>
        <v>#VALUE!</v>
      </c>
      <c r="BB1070" s="47" t="e">
        <f t="shared" si="347"/>
        <v>#VALUE!</v>
      </c>
      <c r="BC1070" s="47" t="e">
        <f t="shared" si="348"/>
        <v>#VALUE!</v>
      </c>
      <c r="BD1070" s="47" t="e">
        <f>MATCH($AW1070,NoteCommaRef!$B$4:$B$10,0)</f>
        <v>#N/A</v>
      </c>
      <c r="BE1070" s="47">
        <f>MATCH($BG1070,NoteCommaRef!$H$4:$H$1000,0)</f>
        <v>10</v>
      </c>
      <c r="BF1070" s="47">
        <f>MATCH($BH1070,NoteCommaRef!$H$4:$H$1000,0)</f>
        <v>10</v>
      </c>
      <c r="BG1070" s="47">
        <f t="shared" si="370"/>
        <v>1</v>
      </c>
      <c r="BH1070" s="47">
        <f t="shared" si="371"/>
        <v>1</v>
      </c>
      <c r="BI1070" s="48">
        <f ca="1">IF(ISNA($BD1070),1,OFFSET(NoteCommaRef!$E$3,$BD1070,0))</f>
        <v>1</v>
      </c>
      <c r="BJ1070" s="48">
        <f t="shared" si="372"/>
        <v>1</v>
      </c>
      <c r="BK1070" s="48">
        <f t="shared" si="373"/>
        <v>1</v>
      </c>
      <c r="BL1070" s="48">
        <f t="shared" si="374"/>
        <v>1</v>
      </c>
      <c r="BM1070" s="48">
        <f ca="1">IF(ISNA($BE1070),1,OFFSET(NoteCommaRef!$K$3,$BE1070,0))</f>
        <v>1</v>
      </c>
      <c r="BN1070" s="48">
        <f ca="1">IF(ISNA($BF1070),1,OFFSET(NoteCommaRef!$K$3,$BF1070,0))</f>
        <v>1</v>
      </c>
    </row>
    <row r="1071" spans="3:66" x14ac:dyDescent="0.2">
      <c r="C1071" s="1" t="str">
        <f t="shared" si="357"/>
        <v/>
      </c>
      <c r="D1071" s="1" t="str">
        <f t="shared" si="358"/>
        <v/>
      </c>
      <c r="E1071" s="1" t="str">
        <f t="shared" si="349"/>
        <v/>
      </c>
      <c r="F1071" s="32" t="str">
        <f t="shared" si="350"/>
        <v/>
      </c>
      <c r="G1071" s="1" t="str">
        <f t="shared" si="351"/>
        <v/>
      </c>
      <c r="H1071" s="1" t="str">
        <f t="shared" si="352"/>
        <v/>
      </c>
      <c r="I1071" s="1" t="str">
        <f t="shared" si="353"/>
        <v/>
      </c>
      <c r="J1071" s="1" t="str">
        <f t="shared" si="354"/>
        <v/>
      </c>
      <c r="K1071" s="1" t="str">
        <f t="shared" si="355"/>
        <v/>
      </c>
      <c r="L1071" s="1" t="str">
        <f ca="1">IF(COUNTBLANK($D1071),"",IF(COUNTBLANK($AG1071),OFFSET(ChannelSetup!$E$4,0,$D1071-1),$AG1071))</f>
        <v/>
      </c>
      <c r="M1071" s="1" t="str">
        <f t="shared" si="356"/>
        <v/>
      </c>
      <c r="O1071" s="32">
        <f t="shared" si="368"/>
        <v>6</v>
      </c>
      <c r="P1071" s="32">
        <f t="shared" si="368"/>
        <v>4</v>
      </c>
      <c r="Q1071" s="32">
        <f t="shared" si="368"/>
        <v>2</v>
      </c>
      <c r="R1071" s="32">
        <f t="shared" si="368"/>
        <v>2</v>
      </c>
      <c r="S1071" s="32">
        <f t="shared" si="368"/>
        <v>2</v>
      </c>
      <c r="T1071" s="32">
        <f t="shared" si="368"/>
        <v>2</v>
      </c>
      <c r="U1071" s="32">
        <f t="shared" si="368"/>
        <v>2</v>
      </c>
      <c r="V1071" s="32">
        <f t="shared" si="368"/>
        <v>4</v>
      </c>
      <c r="W1071" s="32">
        <f t="shared" si="368"/>
        <v>2</v>
      </c>
      <c r="X1071" s="32">
        <f t="shared" si="368"/>
        <v>2</v>
      </c>
      <c r="Y1071" s="32">
        <f t="shared" si="368"/>
        <v>2</v>
      </c>
      <c r="Z1071" s="32">
        <f t="shared" si="368"/>
        <v>2</v>
      </c>
      <c r="AB1071" s="66"/>
      <c r="AC1071" s="51"/>
      <c r="AD1071" s="51"/>
      <c r="AE1071" s="63"/>
      <c r="AF1071" s="64"/>
      <c r="AG1071" s="63"/>
      <c r="AH1071" s="64"/>
      <c r="AI1071" s="63"/>
      <c r="AJ1071" s="64"/>
      <c r="AK1071" s="62"/>
      <c r="AL1071" s="62"/>
      <c r="AM1071" s="51"/>
      <c r="AP1071" s="39" t="str">
        <f t="shared" si="360"/>
        <v/>
      </c>
      <c r="AQ1071" s="49" t="str">
        <f t="shared" si="367"/>
        <v/>
      </c>
      <c r="AR1071" s="41">
        <f t="shared" ca="1" si="342"/>
        <v>256</v>
      </c>
      <c r="AS1071" s="40">
        <f t="shared" ca="1" si="369"/>
        <v>1</v>
      </c>
      <c r="AT1071" s="41">
        <f t="shared" ca="1" si="361"/>
        <v>0</v>
      </c>
      <c r="AU1071" s="41">
        <f t="shared" ca="1" si="362"/>
        <v>0</v>
      </c>
      <c r="AV1071" s="42">
        <f t="shared" ca="1" si="363"/>
        <v>1</v>
      </c>
      <c r="AW1071" s="47" t="str">
        <f t="shared" si="364"/>
        <v/>
      </c>
      <c r="AX1071" s="47" t="e">
        <f t="shared" si="365"/>
        <v>#VALUE!</v>
      </c>
      <c r="AY1071" s="47">
        <f t="shared" si="344"/>
        <v>0</v>
      </c>
      <c r="AZ1071" s="47">
        <f t="shared" si="345"/>
        <v>0</v>
      </c>
      <c r="BA1071" s="47" t="e">
        <f t="shared" si="346"/>
        <v>#VALUE!</v>
      </c>
      <c r="BB1071" s="47" t="e">
        <f t="shared" si="347"/>
        <v>#VALUE!</v>
      </c>
      <c r="BC1071" s="47" t="e">
        <f t="shared" si="348"/>
        <v>#VALUE!</v>
      </c>
      <c r="BD1071" s="47" t="e">
        <f>MATCH($AW1071,NoteCommaRef!$B$4:$B$10,0)</f>
        <v>#N/A</v>
      </c>
      <c r="BE1071" s="47">
        <f>MATCH($BG1071,NoteCommaRef!$H$4:$H$1000,0)</f>
        <v>10</v>
      </c>
      <c r="BF1071" s="47">
        <f>MATCH($BH1071,NoteCommaRef!$H$4:$H$1000,0)</f>
        <v>10</v>
      </c>
      <c r="BG1071" s="47">
        <f t="shared" si="370"/>
        <v>1</v>
      </c>
      <c r="BH1071" s="47">
        <f t="shared" si="371"/>
        <v>1</v>
      </c>
      <c r="BI1071" s="48">
        <f ca="1">IF(ISNA($BD1071),1,OFFSET(NoteCommaRef!$E$3,$BD1071,0))</f>
        <v>1</v>
      </c>
      <c r="BJ1071" s="48">
        <f t="shared" si="372"/>
        <v>1</v>
      </c>
      <c r="BK1071" s="48">
        <f t="shared" si="373"/>
        <v>1</v>
      </c>
      <c r="BL1071" s="48">
        <f t="shared" si="374"/>
        <v>1</v>
      </c>
      <c r="BM1071" s="48">
        <f ca="1">IF(ISNA($BE1071),1,OFFSET(NoteCommaRef!$K$3,$BE1071,0))</f>
        <v>1</v>
      </c>
      <c r="BN1071" s="48">
        <f ca="1">IF(ISNA($BF1071),1,OFFSET(NoteCommaRef!$K$3,$BF1071,0))</f>
        <v>1</v>
      </c>
    </row>
    <row r="1072" spans="3:66" x14ac:dyDescent="0.2">
      <c r="C1072" s="1" t="str">
        <f t="shared" si="357"/>
        <v/>
      </c>
      <c r="D1072" s="1" t="str">
        <f t="shared" si="358"/>
        <v/>
      </c>
      <c r="E1072" s="1" t="str">
        <f t="shared" si="349"/>
        <v/>
      </c>
      <c r="F1072" s="32" t="str">
        <f t="shared" si="350"/>
        <v/>
      </c>
      <c r="G1072" s="1" t="str">
        <f t="shared" si="351"/>
        <v/>
      </c>
      <c r="H1072" s="1" t="str">
        <f t="shared" si="352"/>
        <v/>
      </c>
      <c r="I1072" s="1" t="str">
        <f t="shared" si="353"/>
        <v/>
      </c>
      <c r="J1072" s="1" t="str">
        <f t="shared" si="354"/>
        <v/>
      </c>
      <c r="K1072" s="1" t="str">
        <f t="shared" si="355"/>
        <v/>
      </c>
      <c r="L1072" s="1" t="str">
        <f ca="1">IF(COUNTBLANK($D1072),"",IF(COUNTBLANK($AG1072),OFFSET(ChannelSetup!$E$4,0,$D1072-1),$AG1072))</f>
        <v/>
      </c>
      <c r="M1072" s="1" t="str">
        <f t="shared" si="356"/>
        <v/>
      </c>
      <c r="O1072" s="32">
        <f t="shared" si="368"/>
        <v>6</v>
      </c>
      <c r="P1072" s="32">
        <f t="shared" si="368"/>
        <v>4</v>
      </c>
      <c r="Q1072" s="32">
        <f t="shared" si="368"/>
        <v>2</v>
      </c>
      <c r="R1072" s="32">
        <f t="shared" si="368"/>
        <v>2</v>
      </c>
      <c r="S1072" s="32">
        <f t="shared" si="368"/>
        <v>2</v>
      </c>
      <c r="T1072" s="32">
        <f t="shared" si="368"/>
        <v>2</v>
      </c>
      <c r="U1072" s="32">
        <f t="shared" si="368"/>
        <v>2</v>
      </c>
      <c r="V1072" s="32">
        <f t="shared" si="368"/>
        <v>4</v>
      </c>
      <c r="W1072" s="32">
        <f t="shared" si="368"/>
        <v>2</v>
      </c>
      <c r="X1072" s="32">
        <f t="shared" si="368"/>
        <v>2</v>
      </c>
      <c r="Y1072" s="32">
        <f t="shared" si="368"/>
        <v>2</v>
      </c>
      <c r="Z1072" s="32">
        <f t="shared" si="368"/>
        <v>2</v>
      </c>
      <c r="AB1072" s="66"/>
      <c r="AC1072" s="51"/>
      <c r="AD1072" s="51"/>
      <c r="AE1072" s="63"/>
      <c r="AF1072" s="64"/>
      <c r="AG1072" s="63"/>
      <c r="AH1072" s="64"/>
      <c r="AI1072" s="63"/>
      <c r="AJ1072" s="64"/>
      <c r="AK1072" s="62"/>
      <c r="AL1072" s="62"/>
      <c r="AM1072" s="51"/>
      <c r="AP1072" s="39" t="str">
        <f t="shared" si="360"/>
        <v/>
      </c>
      <c r="AQ1072" s="49" t="str">
        <f t="shared" si="367"/>
        <v/>
      </c>
      <c r="AR1072" s="41">
        <f t="shared" ca="1" si="342"/>
        <v>256</v>
      </c>
      <c r="AS1072" s="40">
        <f t="shared" ca="1" si="369"/>
        <v>1</v>
      </c>
      <c r="AT1072" s="41">
        <f t="shared" ca="1" si="361"/>
        <v>0</v>
      </c>
      <c r="AU1072" s="41">
        <f t="shared" ca="1" si="362"/>
        <v>0</v>
      </c>
      <c r="AV1072" s="42">
        <f t="shared" ca="1" si="363"/>
        <v>1</v>
      </c>
      <c r="AW1072" s="47" t="str">
        <f t="shared" si="364"/>
        <v/>
      </c>
      <c r="AX1072" s="47" t="e">
        <f t="shared" si="365"/>
        <v>#VALUE!</v>
      </c>
      <c r="AY1072" s="47">
        <f t="shared" si="344"/>
        <v>0</v>
      </c>
      <c r="AZ1072" s="47">
        <f t="shared" si="345"/>
        <v>0</v>
      </c>
      <c r="BA1072" s="47" t="e">
        <f t="shared" si="346"/>
        <v>#VALUE!</v>
      </c>
      <c r="BB1072" s="47" t="e">
        <f t="shared" si="347"/>
        <v>#VALUE!</v>
      </c>
      <c r="BC1072" s="47" t="e">
        <f t="shared" si="348"/>
        <v>#VALUE!</v>
      </c>
      <c r="BD1072" s="47" t="e">
        <f>MATCH($AW1072,NoteCommaRef!$B$4:$B$10,0)</f>
        <v>#N/A</v>
      </c>
      <c r="BE1072" s="47">
        <f>MATCH($BG1072,NoteCommaRef!$H$4:$H$1000,0)</f>
        <v>10</v>
      </c>
      <c r="BF1072" s="47">
        <f>MATCH($BH1072,NoteCommaRef!$H$4:$H$1000,0)</f>
        <v>10</v>
      </c>
      <c r="BG1072" s="47">
        <f t="shared" si="370"/>
        <v>1</v>
      </c>
      <c r="BH1072" s="47">
        <f t="shared" si="371"/>
        <v>1</v>
      </c>
      <c r="BI1072" s="48">
        <f ca="1">IF(ISNA($BD1072),1,OFFSET(NoteCommaRef!$E$3,$BD1072,0))</f>
        <v>1</v>
      </c>
      <c r="BJ1072" s="48">
        <f t="shared" si="372"/>
        <v>1</v>
      </c>
      <c r="BK1072" s="48">
        <f t="shared" si="373"/>
        <v>1</v>
      </c>
      <c r="BL1072" s="48">
        <f t="shared" si="374"/>
        <v>1</v>
      </c>
      <c r="BM1072" s="48">
        <f ca="1">IF(ISNA($BE1072),1,OFFSET(NoteCommaRef!$K$3,$BE1072,0))</f>
        <v>1</v>
      </c>
      <c r="BN1072" s="48">
        <f ca="1">IF(ISNA($BF1072),1,OFFSET(NoteCommaRef!$K$3,$BF1072,0))</f>
        <v>1</v>
      </c>
    </row>
    <row r="1073" spans="3:66" x14ac:dyDescent="0.2">
      <c r="C1073" s="1" t="str">
        <f t="shared" si="357"/>
        <v/>
      </c>
      <c r="D1073" s="1" t="str">
        <f t="shared" si="358"/>
        <v/>
      </c>
      <c r="E1073" s="1" t="str">
        <f t="shared" si="349"/>
        <v/>
      </c>
      <c r="F1073" s="32" t="str">
        <f t="shared" si="350"/>
        <v/>
      </c>
      <c r="G1073" s="1" t="str">
        <f t="shared" si="351"/>
        <v/>
      </c>
      <c r="H1073" s="1" t="str">
        <f t="shared" si="352"/>
        <v/>
      </c>
      <c r="I1073" s="1" t="str">
        <f t="shared" si="353"/>
        <v/>
      </c>
      <c r="J1073" s="1" t="str">
        <f t="shared" si="354"/>
        <v/>
      </c>
      <c r="K1073" s="1" t="str">
        <f t="shared" si="355"/>
        <v/>
      </c>
      <c r="L1073" s="1" t="str">
        <f ca="1">IF(COUNTBLANK($D1073),"",IF(COUNTBLANK($AG1073),OFFSET(ChannelSetup!$E$4,0,$D1073-1),$AG1073))</f>
        <v/>
      </c>
      <c r="M1073" s="1" t="str">
        <f t="shared" si="356"/>
        <v/>
      </c>
      <c r="O1073" s="32">
        <f t="shared" si="368"/>
        <v>6</v>
      </c>
      <c r="P1073" s="32">
        <f t="shared" si="368"/>
        <v>4</v>
      </c>
      <c r="Q1073" s="32">
        <f t="shared" si="368"/>
        <v>2</v>
      </c>
      <c r="R1073" s="32">
        <f t="shared" si="368"/>
        <v>2</v>
      </c>
      <c r="S1073" s="32">
        <f t="shared" si="368"/>
        <v>2</v>
      </c>
      <c r="T1073" s="32">
        <f t="shared" si="368"/>
        <v>2</v>
      </c>
      <c r="U1073" s="32">
        <f t="shared" si="368"/>
        <v>2</v>
      </c>
      <c r="V1073" s="32">
        <f t="shared" si="368"/>
        <v>4</v>
      </c>
      <c r="W1073" s="32">
        <f t="shared" si="368"/>
        <v>2</v>
      </c>
      <c r="X1073" s="32">
        <f t="shared" si="368"/>
        <v>2</v>
      </c>
      <c r="Y1073" s="32">
        <f t="shared" si="368"/>
        <v>2</v>
      </c>
      <c r="Z1073" s="32">
        <f t="shared" si="368"/>
        <v>2</v>
      </c>
      <c r="AB1073" s="66"/>
      <c r="AC1073" s="51"/>
      <c r="AD1073" s="51"/>
      <c r="AE1073" s="63"/>
      <c r="AF1073" s="64"/>
      <c r="AG1073" s="63"/>
      <c r="AH1073" s="64"/>
      <c r="AI1073" s="63"/>
      <c r="AJ1073" s="64"/>
      <c r="AK1073" s="62"/>
      <c r="AL1073" s="62"/>
      <c r="AM1073" s="51"/>
      <c r="AP1073" s="39" t="str">
        <f t="shared" si="360"/>
        <v/>
      </c>
      <c r="AQ1073" s="49" t="str">
        <f t="shared" si="367"/>
        <v/>
      </c>
      <c r="AR1073" s="41">
        <f t="shared" ca="1" si="342"/>
        <v>256</v>
      </c>
      <c r="AS1073" s="40">
        <f t="shared" ca="1" si="369"/>
        <v>1</v>
      </c>
      <c r="AT1073" s="41">
        <f t="shared" ca="1" si="361"/>
        <v>0</v>
      </c>
      <c r="AU1073" s="41">
        <f t="shared" ca="1" si="362"/>
        <v>0</v>
      </c>
      <c r="AV1073" s="42">
        <f t="shared" ca="1" si="363"/>
        <v>1</v>
      </c>
      <c r="AW1073" s="47" t="str">
        <f t="shared" si="364"/>
        <v/>
      </c>
      <c r="AX1073" s="47" t="e">
        <f t="shared" si="365"/>
        <v>#VALUE!</v>
      </c>
      <c r="AY1073" s="47">
        <f t="shared" si="344"/>
        <v>0</v>
      </c>
      <c r="AZ1073" s="47">
        <f t="shared" si="345"/>
        <v>0</v>
      </c>
      <c r="BA1073" s="47" t="e">
        <f t="shared" si="346"/>
        <v>#VALUE!</v>
      </c>
      <c r="BB1073" s="47" t="e">
        <f t="shared" si="347"/>
        <v>#VALUE!</v>
      </c>
      <c r="BC1073" s="47" t="e">
        <f t="shared" si="348"/>
        <v>#VALUE!</v>
      </c>
      <c r="BD1073" s="47" t="e">
        <f>MATCH($AW1073,NoteCommaRef!$B$4:$B$10,0)</f>
        <v>#N/A</v>
      </c>
      <c r="BE1073" s="47">
        <f>MATCH($BG1073,NoteCommaRef!$H$4:$H$1000,0)</f>
        <v>10</v>
      </c>
      <c r="BF1073" s="47">
        <f>MATCH($BH1073,NoteCommaRef!$H$4:$H$1000,0)</f>
        <v>10</v>
      </c>
      <c r="BG1073" s="47">
        <f t="shared" si="370"/>
        <v>1</v>
      </c>
      <c r="BH1073" s="47">
        <f t="shared" si="371"/>
        <v>1</v>
      </c>
      <c r="BI1073" s="48">
        <f ca="1">IF(ISNA($BD1073),1,OFFSET(NoteCommaRef!$E$3,$BD1073,0))</f>
        <v>1</v>
      </c>
      <c r="BJ1073" s="48">
        <f t="shared" si="372"/>
        <v>1</v>
      </c>
      <c r="BK1073" s="48">
        <f t="shared" si="373"/>
        <v>1</v>
      </c>
      <c r="BL1073" s="48">
        <f t="shared" si="374"/>
        <v>1</v>
      </c>
      <c r="BM1073" s="48">
        <f ca="1">IF(ISNA($BE1073),1,OFFSET(NoteCommaRef!$K$3,$BE1073,0))</f>
        <v>1</v>
      </c>
      <c r="BN1073" s="48">
        <f ca="1">IF(ISNA($BF1073),1,OFFSET(NoteCommaRef!$K$3,$BF1073,0))</f>
        <v>1</v>
      </c>
    </row>
    <row r="1074" spans="3:66" x14ac:dyDescent="0.2">
      <c r="C1074" s="1" t="str">
        <f t="shared" si="357"/>
        <v/>
      </c>
      <c r="D1074" s="1" t="str">
        <f t="shared" si="358"/>
        <v/>
      </c>
      <c r="E1074" s="1" t="str">
        <f t="shared" si="349"/>
        <v/>
      </c>
      <c r="F1074" s="32" t="str">
        <f t="shared" si="350"/>
        <v/>
      </c>
      <c r="G1074" s="1" t="str">
        <f t="shared" si="351"/>
        <v/>
      </c>
      <c r="H1074" s="1" t="str">
        <f t="shared" si="352"/>
        <v/>
      </c>
      <c r="I1074" s="1" t="str">
        <f t="shared" si="353"/>
        <v/>
      </c>
      <c r="J1074" s="1" t="str">
        <f t="shared" si="354"/>
        <v/>
      </c>
      <c r="K1074" s="1" t="str">
        <f t="shared" si="355"/>
        <v/>
      </c>
      <c r="L1074" s="1" t="str">
        <f ca="1">IF(COUNTBLANK($D1074),"",IF(COUNTBLANK($AG1074),OFFSET(ChannelSetup!$E$4,0,$D1074-1),$AG1074))</f>
        <v/>
      </c>
      <c r="M1074" s="1" t="str">
        <f t="shared" si="356"/>
        <v/>
      </c>
      <c r="O1074" s="32">
        <f t="shared" si="368"/>
        <v>6</v>
      </c>
      <c r="P1074" s="32">
        <f t="shared" si="368"/>
        <v>4</v>
      </c>
      <c r="Q1074" s="32">
        <f t="shared" si="368"/>
        <v>2</v>
      </c>
      <c r="R1074" s="32">
        <f t="shared" si="368"/>
        <v>2</v>
      </c>
      <c r="S1074" s="32">
        <f t="shared" si="368"/>
        <v>2</v>
      </c>
      <c r="T1074" s="32">
        <f t="shared" si="368"/>
        <v>2</v>
      </c>
      <c r="U1074" s="32">
        <f t="shared" si="368"/>
        <v>2</v>
      </c>
      <c r="V1074" s="32">
        <f t="shared" si="368"/>
        <v>4</v>
      </c>
      <c r="W1074" s="32">
        <f t="shared" si="368"/>
        <v>2</v>
      </c>
      <c r="X1074" s="32">
        <f t="shared" si="368"/>
        <v>2</v>
      </c>
      <c r="Y1074" s="32">
        <f t="shared" si="368"/>
        <v>2</v>
      </c>
      <c r="Z1074" s="32">
        <f t="shared" si="368"/>
        <v>2</v>
      </c>
      <c r="AB1074" s="66"/>
      <c r="AC1074" s="51"/>
      <c r="AD1074" s="51"/>
      <c r="AE1074" s="63"/>
      <c r="AF1074" s="64"/>
      <c r="AG1074" s="63"/>
      <c r="AH1074" s="64"/>
      <c r="AI1074" s="63"/>
      <c r="AJ1074" s="64"/>
      <c r="AK1074" s="62"/>
      <c r="AL1074" s="62"/>
      <c r="AM1074" s="51"/>
      <c r="AP1074" s="39" t="str">
        <f t="shared" si="360"/>
        <v/>
      </c>
      <c r="AQ1074" s="49" t="str">
        <f t="shared" si="367"/>
        <v/>
      </c>
      <c r="AR1074" s="41">
        <f t="shared" ref="AR1074:AR1115" ca="1" si="375">$AS1074*$BP$3</f>
        <v>256</v>
      </c>
      <c r="AS1074" s="40">
        <f t="shared" ca="1" si="369"/>
        <v>1</v>
      </c>
      <c r="AT1074" s="41">
        <f t="shared" ca="1" si="361"/>
        <v>0</v>
      </c>
      <c r="AU1074" s="41">
        <f t="shared" ca="1" si="362"/>
        <v>0</v>
      </c>
      <c r="AV1074" s="42">
        <f t="shared" ca="1" si="363"/>
        <v>1</v>
      </c>
      <c r="AW1074" s="47" t="str">
        <f t="shared" si="364"/>
        <v/>
      </c>
      <c r="AX1074" s="47" t="e">
        <f t="shared" si="365"/>
        <v>#VALUE!</v>
      </c>
      <c r="AY1074" s="47">
        <f t="shared" si="344"/>
        <v>0</v>
      </c>
      <c r="AZ1074" s="47">
        <f t="shared" si="345"/>
        <v>0</v>
      </c>
      <c r="BA1074" s="47" t="e">
        <f t="shared" si="346"/>
        <v>#VALUE!</v>
      </c>
      <c r="BB1074" s="47" t="e">
        <f t="shared" si="347"/>
        <v>#VALUE!</v>
      </c>
      <c r="BC1074" s="47" t="e">
        <f t="shared" si="348"/>
        <v>#VALUE!</v>
      </c>
      <c r="BD1074" s="47" t="e">
        <f>MATCH($AW1074,NoteCommaRef!$B$4:$B$10,0)</f>
        <v>#N/A</v>
      </c>
      <c r="BE1074" s="47">
        <f>MATCH($BG1074,NoteCommaRef!$H$4:$H$1000,0)</f>
        <v>10</v>
      </c>
      <c r="BF1074" s="47">
        <f>MATCH($BH1074,NoteCommaRef!$H$4:$H$1000,0)</f>
        <v>10</v>
      </c>
      <c r="BG1074" s="47">
        <f t="shared" si="370"/>
        <v>1</v>
      </c>
      <c r="BH1074" s="47">
        <f t="shared" si="371"/>
        <v>1</v>
      </c>
      <c r="BI1074" s="48">
        <f ca="1">IF(ISNA($BD1074),1,OFFSET(NoteCommaRef!$E$3,$BD1074,0))</f>
        <v>1</v>
      </c>
      <c r="BJ1074" s="48">
        <f t="shared" si="372"/>
        <v>1</v>
      </c>
      <c r="BK1074" s="48">
        <f t="shared" si="373"/>
        <v>1</v>
      </c>
      <c r="BL1074" s="48">
        <f t="shared" si="374"/>
        <v>1</v>
      </c>
      <c r="BM1074" s="48">
        <f ca="1">IF(ISNA($BE1074),1,OFFSET(NoteCommaRef!$K$3,$BE1074,0))</f>
        <v>1</v>
      </c>
      <c r="BN1074" s="48">
        <f ca="1">IF(ISNA($BF1074),1,OFFSET(NoteCommaRef!$K$3,$BF1074,0))</f>
        <v>1</v>
      </c>
    </row>
    <row r="1075" spans="3:66" x14ac:dyDescent="0.2">
      <c r="C1075" s="1" t="str">
        <f t="shared" si="357"/>
        <v/>
      </c>
      <c r="D1075" s="1" t="str">
        <f t="shared" si="358"/>
        <v/>
      </c>
      <c r="E1075" s="1" t="str">
        <f t="shared" si="349"/>
        <v/>
      </c>
      <c r="F1075" s="32" t="str">
        <f t="shared" si="350"/>
        <v/>
      </c>
      <c r="G1075" s="1" t="str">
        <f t="shared" si="351"/>
        <v/>
      </c>
      <c r="H1075" s="1" t="str">
        <f t="shared" si="352"/>
        <v/>
      </c>
      <c r="I1075" s="1" t="str">
        <f t="shared" si="353"/>
        <v/>
      </c>
      <c r="J1075" s="1" t="str">
        <f t="shared" si="354"/>
        <v/>
      </c>
      <c r="K1075" s="1" t="str">
        <f t="shared" si="355"/>
        <v/>
      </c>
      <c r="L1075" s="1" t="str">
        <f ca="1">IF(COUNTBLANK($D1075),"",IF(COUNTBLANK($AG1075),OFFSET(ChannelSetup!$E$4,0,$D1075-1),$AG1075))</f>
        <v/>
      </c>
      <c r="M1075" s="1" t="str">
        <f t="shared" si="356"/>
        <v/>
      </c>
      <c r="O1075" s="32">
        <f t="shared" ref="O1075:Z1090" si="376">O1074+IF($D1075=O$3,IF(COUNTBLANK($E1075),0,$E1075/$AD$2),0)</f>
        <v>6</v>
      </c>
      <c r="P1075" s="32">
        <f t="shared" si="376"/>
        <v>4</v>
      </c>
      <c r="Q1075" s="32">
        <f t="shared" si="376"/>
        <v>2</v>
      </c>
      <c r="R1075" s="32">
        <f t="shared" si="376"/>
        <v>2</v>
      </c>
      <c r="S1075" s="32">
        <f t="shared" si="376"/>
        <v>2</v>
      </c>
      <c r="T1075" s="32">
        <f t="shared" si="376"/>
        <v>2</v>
      </c>
      <c r="U1075" s="32">
        <f t="shared" si="376"/>
        <v>2</v>
      </c>
      <c r="V1075" s="32">
        <f t="shared" si="376"/>
        <v>4</v>
      </c>
      <c r="W1075" s="32">
        <f t="shared" si="376"/>
        <v>2</v>
      </c>
      <c r="X1075" s="32">
        <f t="shared" si="376"/>
        <v>2</v>
      </c>
      <c r="Y1075" s="32">
        <f t="shared" si="376"/>
        <v>2</v>
      </c>
      <c r="Z1075" s="32">
        <f t="shared" si="376"/>
        <v>2</v>
      </c>
      <c r="AB1075" s="66"/>
      <c r="AC1075" s="51"/>
      <c r="AD1075" s="51"/>
      <c r="AE1075" s="63"/>
      <c r="AF1075" s="64"/>
      <c r="AG1075" s="63"/>
      <c r="AH1075" s="64"/>
      <c r="AI1075" s="63"/>
      <c r="AJ1075" s="64"/>
      <c r="AK1075" s="62"/>
      <c r="AL1075" s="62"/>
      <c r="AM1075" s="51"/>
      <c r="AP1075" s="39" t="str">
        <f t="shared" si="360"/>
        <v/>
      </c>
      <c r="AQ1075" s="49" t="str">
        <f t="shared" si="367"/>
        <v/>
      </c>
      <c r="AR1075" s="41">
        <f t="shared" ca="1" si="375"/>
        <v>256</v>
      </c>
      <c r="AS1075" s="40">
        <f t="shared" ca="1" si="369"/>
        <v>1</v>
      </c>
      <c r="AT1075" s="41">
        <f t="shared" ca="1" si="361"/>
        <v>0</v>
      </c>
      <c r="AU1075" s="41">
        <f t="shared" ca="1" si="362"/>
        <v>0</v>
      </c>
      <c r="AV1075" s="42">
        <f t="shared" ca="1" si="363"/>
        <v>1</v>
      </c>
      <c r="AW1075" s="47" t="str">
        <f t="shared" si="364"/>
        <v/>
      </c>
      <c r="AX1075" s="47" t="e">
        <f t="shared" si="365"/>
        <v>#VALUE!</v>
      </c>
      <c r="AY1075" s="47">
        <f t="shared" ref="AY1075:AY1115" si="377">LEN(SUBSTITUTE($AQ1075,"b",""))-LEN(SUBSTITUTE($AQ1075,"#",""))</f>
        <v>0</v>
      </c>
      <c r="AZ1075" s="47">
        <f t="shared" ref="AZ1075:AZ1115" si="378">LEN(SUBSTITUTE($AQ1075,".",""))-LEN(SUBSTITUTE($AQ1075,"'",""))</f>
        <v>0</v>
      </c>
      <c r="BA1075" s="47" t="e">
        <f t="shared" ref="BA1075:BA1115" si="379">FIND("[",$AQ1075)</f>
        <v>#VALUE!</v>
      </c>
      <c r="BB1075" s="47" t="e">
        <f t="shared" ref="BB1075:BB1115" si="380">FIND("/",$AQ1075)</f>
        <v>#VALUE!</v>
      </c>
      <c r="BC1075" s="47" t="e">
        <f t="shared" ref="BC1075:BC1115" si="381">FIND("]",$AQ1075)</f>
        <v>#VALUE!</v>
      </c>
      <c r="BD1075" s="47" t="e">
        <f>MATCH($AW1075,NoteCommaRef!$B$4:$B$10,0)</f>
        <v>#N/A</v>
      </c>
      <c r="BE1075" s="47">
        <f>MATCH($BG1075,NoteCommaRef!$H$4:$H$1000,0)</f>
        <v>10</v>
      </c>
      <c r="BF1075" s="47">
        <f>MATCH($BH1075,NoteCommaRef!$H$4:$H$1000,0)</f>
        <v>10</v>
      </c>
      <c r="BG1075" s="47">
        <f t="shared" si="370"/>
        <v>1</v>
      </c>
      <c r="BH1075" s="47">
        <f t="shared" si="371"/>
        <v>1</v>
      </c>
      <c r="BI1075" s="48">
        <f ca="1">IF(ISNA($BD1075),1,OFFSET(NoteCommaRef!$E$3,$BD1075,0))</f>
        <v>1</v>
      </c>
      <c r="BJ1075" s="48">
        <f t="shared" si="372"/>
        <v>1</v>
      </c>
      <c r="BK1075" s="48">
        <f t="shared" si="373"/>
        <v>1</v>
      </c>
      <c r="BL1075" s="48">
        <f t="shared" si="374"/>
        <v>1</v>
      </c>
      <c r="BM1075" s="48">
        <f ca="1">IF(ISNA($BE1075),1,OFFSET(NoteCommaRef!$K$3,$BE1075,0))</f>
        <v>1</v>
      </c>
      <c r="BN1075" s="48">
        <f ca="1">IF(ISNA($BF1075),1,OFFSET(NoteCommaRef!$K$3,$BF1075,0))</f>
        <v>1</v>
      </c>
    </row>
    <row r="1076" spans="3:66" x14ac:dyDescent="0.2">
      <c r="C1076" s="1" t="str">
        <f t="shared" si="357"/>
        <v/>
      </c>
      <c r="D1076" s="1" t="str">
        <f t="shared" si="358"/>
        <v/>
      </c>
      <c r="E1076" s="1" t="str">
        <f t="shared" si="349"/>
        <v/>
      </c>
      <c r="F1076" s="32" t="str">
        <f t="shared" si="350"/>
        <v/>
      </c>
      <c r="G1076" s="1" t="str">
        <f t="shared" si="351"/>
        <v/>
      </c>
      <c r="H1076" s="1" t="str">
        <f t="shared" si="352"/>
        <v/>
      </c>
      <c r="I1076" s="1" t="str">
        <f t="shared" si="353"/>
        <v/>
      </c>
      <c r="J1076" s="1" t="str">
        <f t="shared" si="354"/>
        <v/>
      </c>
      <c r="K1076" s="1" t="str">
        <f t="shared" si="355"/>
        <v/>
      </c>
      <c r="L1076" s="1" t="str">
        <f ca="1">IF(COUNTBLANK($D1076),"",IF(COUNTBLANK($AG1076),OFFSET(ChannelSetup!$E$4,0,$D1076-1),$AG1076))</f>
        <v/>
      </c>
      <c r="M1076" s="1" t="str">
        <f t="shared" si="356"/>
        <v/>
      </c>
      <c r="O1076" s="32">
        <f t="shared" si="376"/>
        <v>6</v>
      </c>
      <c r="P1076" s="32">
        <f t="shared" si="376"/>
        <v>4</v>
      </c>
      <c r="Q1076" s="32">
        <f t="shared" si="376"/>
        <v>2</v>
      </c>
      <c r="R1076" s="32">
        <f t="shared" si="376"/>
        <v>2</v>
      </c>
      <c r="S1076" s="32">
        <f t="shared" si="376"/>
        <v>2</v>
      </c>
      <c r="T1076" s="32">
        <f t="shared" si="376"/>
        <v>2</v>
      </c>
      <c r="U1076" s="32">
        <f t="shared" si="376"/>
        <v>2</v>
      </c>
      <c r="V1076" s="32">
        <f t="shared" si="376"/>
        <v>4</v>
      </c>
      <c r="W1076" s="32">
        <f t="shared" si="376"/>
        <v>2</v>
      </c>
      <c r="X1076" s="32">
        <f t="shared" si="376"/>
        <v>2</v>
      </c>
      <c r="Y1076" s="32">
        <f t="shared" si="376"/>
        <v>2</v>
      </c>
      <c r="Z1076" s="32">
        <f t="shared" si="376"/>
        <v>2</v>
      </c>
      <c r="AB1076" s="66"/>
      <c r="AC1076" s="51"/>
      <c r="AD1076" s="51"/>
      <c r="AE1076" s="63"/>
      <c r="AF1076" s="64"/>
      <c r="AG1076" s="63"/>
      <c r="AH1076" s="64"/>
      <c r="AI1076" s="63"/>
      <c r="AJ1076" s="64"/>
      <c r="AK1076" s="62"/>
      <c r="AL1076" s="62"/>
      <c r="AM1076" s="51"/>
      <c r="AP1076" s="39" t="str">
        <f t="shared" si="360"/>
        <v/>
      </c>
      <c r="AQ1076" s="49" t="str">
        <f t="shared" si="367"/>
        <v/>
      </c>
      <c r="AR1076" s="41">
        <f t="shared" ca="1" si="375"/>
        <v>256</v>
      </c>
      <c r="AS1076" s="40">
        <f t="shared" ca="1" si="369"/>
        <v>1</v>
      </c>
      <c r="AT1076" s="41">
        <f t="shared" ca="1" si="361"/>
        <v>0</v>
      </c>
      <c r="AU1076" s="41">
        <f t="shared" ca="1" si="362"/>
        <v>0</v>
      </c>
      <c r="AV1076" s="42">
        <f t="shared" ca="1" si="363"/>
        <v>1</v>
      </c>
      <c r="AW1076" s="47" t="str">
        <f t="shared" si="364"/>
        <v/>
      </c>
      <c r="AX1076" s="47" t="e">
        <f t="shared" si="365"/>
        <v>#VALUE!</v>
      </c>
      <c r="AY1076" s="47">
        <f t="shared" si="377"/>
        <v>0</v>
      </c>
      <c r="AZ1076" s="47">
        <f t="shared" si="378"/>
        <v>0</v>
      </c>
      <c r="BA1076" s="47" t="e">
        <f t="shared" si="379"/>
        <v>#VALUE!</v>
      </c>
      <c r="BB1076" s="47" t="e">
        <f t="shared" si="380"/>
        <v>#VALUE!</v>
      </c>
      <c r="BC1076" s="47" t="e">
        <f t="shared" si="381"/>
        <v>#VALUE!</v>
      </c>
      <c r="BD1076" s="47" t="e">
        <f>MATCH($AW1076,NoteCommaRef!$B$4:$B$10,0)</f>
        <v>#N/A</v>
      </c>
      <c r="BE1076" s="47">
        <f>MATCH($BG1076,NoteCommaRef!$H$4:$H$1000,0)</f>
        <v>10</v>
      </c>
      <c r="BF1076" s="47">
        <f>MATCH($BH1076,NoteCommaRef!$H$4:$H$1000,0)</f>
        <v>10</v>
      </c>
      <c r="BG1076" s="47">
        <f t="shared" si="370"/>
        <v>1</v>
      </c>
      <c r="BH1076" s="47">
        <f t="shared" si="371"/>
        <v>1</v>
      </c>
      <c r="BI1076" s="48">
        <f ca="1">IF(ISNA($BD1076),1,OFFSET(NoteCommaRef!$E$3,$BD1076,0))</f>
        <v>1</v>
      </c>
      <c r="BJ1076" s="48">
        <f t="shared" si="372"/>
        <v>1</v>
      </c>
      <c r="BK1076" s="48">
        <f t="shared" si="373"/>
        <v>1</v>
      </c>
      <c r="BL1076" s="48">
        <f t="shared" si="374"/>
        <v>1</v>
      </c>
      <c r="BM1076" s="48">
        <f ca="1">IF(ISNA($BE1076),1,OFFSET(NoteCommaRef!$K$3,$BE1076,0))</f>
        <v>1</v>
      </c>
      <c r="BN1076" s="48">
        <f ca="1">IF(ISNA($BF1076),1,OFFSET(NoteCommaRef!$K$3,$BF1076,0))</f>
        <v>1</v>
      </c>
    </row>
    <row r="1077" spans="3:66" x14ac:dyDescent="0.2">
      <c r="C1077" s="1" t="str">
        <f t="shared" si="357"/>
        <v/>
      </c>
      <c r="D1077" s="1" t="str">
        <f t="shared" si="358"/>
        <v/>
      </c>
      <c r="E1077" s="1" t="str">
        <f t="shared" ref="E1077:E1115" si="382">IF(COUNTBLANK($AD1077),"",$AD1077)</f>
        <v/>
      </c>
      <c r="F1077" s="32" t="str">
        <f t="shared" ref="F1077:F1115" si="383">IF(OR(COUNTBLANK($AE1077),$AE1077="x"),"",$AR1077)</f>
        <v/>
      </c>
      <c r="G1077" s="1" t="str">
        <f t="shared" ref="G1077:G1115" si="384">IF(COUNTBLANK($AF1077),"",$AF1077)</f>
        <v/>
      </c>
      <c r="H1077" s="1" t="str">
        <f t="shared" ref="H1077:H1115" si="385">IF(COUNTBLANK($AI1077),"",$AI1077)</f>
        <v/>
      </c>
      <c r="I1077" s="1" t="str">
        <f t="shared" ref="I1077:I1115" si="386">IF(COUNTBLANK($D1077),"",IF(COUNTBLANK($AJ1077),1,$AJ1077))</f>
        <v/>
      </c>
      <c r="J1077" s="1" t="str">
        <f t="shared" ref="J1077:J1115" si="387">IF(COUNTBLANK($AK1077),"",$AK1077)</f>
        <v/>
      </c>
      <c r="K1077" s="1" t="str">
        <f t="shared" ref="K1077:K1115" si="388">IF(COUNTBLANK($AL1077),"",$AL1077)</f>
        <v/>
      </c>
      <c r="L1077" s="1" t="str">
        <f ca="1">IF(COUNTBLANK($D1077),"",IF(COUNTBLANK($AG1077),OFFSET(ChannelSetup!$E$4,0,$D1077-1),$AG1077))</f>
        <v/>
      </c>
      <c r="M1077" s="1" t="str">
        <f t="shared" ref="M1077:M1115" si="389">IF(COUNTBLANK($AH1077),"",$AH1077)</f>
        <v/>
      </c>
      <c r="O1077" s="32">
        <f t="shared" si="376"/>
        <v>6</v>
      </c>
      <c r="P1077" s="32">
        <f t="shared" si="376"/>
        <v>4</v>
      </c>
      <c r="Q1077" s="32">
        <f t="shared" si="376"/>
        <v>2</v>
      </c>
      <c r="R1077" s="32">
        <f t="shared" si="376"/>
        <v>2</v>
      </c>
      <c r="S1077" s="32">
        <f t="shared" si="376"/>
        <v>2</v>
      </c>
      <c r="T1077" s="32">
        <f t="shared" si="376"/>
        <v>2</v>
      </c>
      <c r="U1077" s="32">
        <f t="shared" si="376"/>
        <v>2</v>
      </c>
      <c r="V1077" s="32">
        <f t="shared" si="376"/>
        <v>4</v>
      </c>
      <c r="W1077" s="32">
        <f t="shared" si="376"/>
        <v>2</v>
      </c>
      <c r="X1077" s="32">
        <f t="shared" si="376"/>
        <v>2</v>
      </c>
      <c r="Y1077" s="32">
        <f t="shared" si="376"/>
        <v>2</v>
      </c>
      <c r="Z1077" s="32">
        <f t="shared" si="376"/>
        <v>2</v>
      </c>
      <c r="AB1077" s="66"/>
      <c r="AC1077" s="51"/>
      <c r="AD1077" s="51"/>
      <c r="AE1077" s="63"/>
      <c r="AF1077" s="64"/>
      <c r="AG1077" s="63"/>
      <c r="AH1077" s="64"/>
      <c r="AI1077" s="63"/>
      <c r="AJ1077" s="64"/>
      <c r="AK1077" s="62"/>
      <c r="AL1077" s="62"/>
      <c r="AM1077" s="51"/>
      <c r="AP1077" s="39" t="str">
        <f t="shared" si="360"/>
        <v/>
      </c>
      <c r="AQ1077" s="49" t="str">
        <f t="shared" si="367"/>
        <v/>
      </c>
      <c r="AR1077" s="41">
        <f t="shared" ca="1" si="375"/>
        <v>256</v>
      </c>
      <c r="AS1077" s="40">
        <f t="shared" ca="1" si="369"/>
        <v>1</v>
      </c>
      <c r="AT1077" s="41">
        <f t="shared" ca="1" si="361"/>
        <v>0</v>
      </c>
      <c r="AU1077" s="41">
        <f t="shared" ca="1" si="362"/>
        <v>0</v>
      </c>
      <c r="AV1077" s="42">
        <f t="shared" ca="1" si="363"/>
        <v>1</v>
      </c>
      <c r="AW1077" s="47" t="str">
        <f t="shared" si="364"/>
        <v/>
      </c>
      <c r="AX1077" s="47" t="e">
        <f t="shared" si="365"/>
        <v>#VALUE!</v>
      </c>
      <c r="AY1077" s="47">
        <f t="shared" si="377"/>
        <v>0</v>
      </c>
      <c r="AZ1077" s="47">
        <f t="shared" si="378"/>
        <v>0</v>
      </c>
      <c r="BA1077" s="47" t="e">
        <f t="shared" si="379"/>
        <v>#VALUE!</v>
      </c>
      <c r="BB1077" s="47" t="e">
        <f t="shared" si="380"/>
        <v>#VALUE!</v>
      </c>
      <c r="BC1077" s="47" t="e">
        <f t="shared" si="381"/>
        <v>#VALUE!</v>
      </c>
      <c r="BD1077" s="47" t="e">
        <f>MATCH($AW1077,NoteCommaRef!$B$4:$B$10,0)</f>
        <v>#N/A</v>
      </c>
      <c r="BE1077" s="47">
        <f>MATCH($BG1077,NoteCommaRef!$H$4:$H$1000,0)</f>
        <v>10</v>
      </c>
      <c r="BF1077" s="47">
        <f>MATCH($BH1077,NoteCommaRef!$H$4:$H$1000,0)</f>
        <v>10</v>
      </c>
      <c r="BG1077" s="47">
        <f t="shared" si="370"/>
        <v>1</v>
      </c>
      <c r="BH1077" s="47">
        <f t="shared" si="371"/>
        <v>1</v>
      </c>
      <c r="BI1077" s="48">
        <f ca="1">IF(ISNA($BD1077),1,OFFSET(NoteCommaRef!$E$3,$BD1077,0))</f>
        <v>1</v>
      </c>
      <c r="BJ1077" s="48">
        <f t="shared" si="372"/>
        <v>1</v>
      </c>
      <c r="BK1077" s="48">
        <f t="shared" si="373"/>
        <v>1</v>
      </c>
      <c r="BL1077" s="48">
        <f t="shared" si="374"/>
        <v>1</v>
      </c>
      <c r="BM1077" s="48">
        <f ca="1">IF(ISNA($BE1077),1,OFFSET(NoteCommaRef!$K$3,$BE1077,0))</f>
        <v>1</v>
      </c>
      <c r="BN1077" s="48">
        <f ca="1">IF(ISNA($BF1077),1,OFFSET(NoteCommaRef!$K$3,$BF1077,0))</f>
        <v>1</v>
      </c>
    </row>
    <row r="1078" spans="3:66" x14ac:dyDescent="0.2">
      <c r="C1078" s="1" t="str">
        <f t="shared" si="357"/>
        <v/>
      </c>
      <c r="D1078" s="1" t="str">
        <f t="shared" si="358"/>
        <v/>
      </c>
      <c r="E1078" s="1" t="str">
        <f t="shared" si="382"/>
        <v/>
      </c>
      <c r="F1078" s="32" t="str">
        <f t="shared" si="383"/>
        <v/>
      </c>
      <c r="G1078" s="1" t="str">
        <f t="shared" si="384"/>
        <v/>
      </c>
      <c r="H1078" s="1" t="str">
        <f t="shared" si="385"/>
        <v/>
      </c>
      <c r="I1078" s="1" t="str">
        <f t="shared" si="386"/>
        <v/>
      </c>
      <c r="J1078" s="1" t="str">
        <f t="shared" si="387"/>
        <v/>
      </c>
      <c r="K1078" s="1" t="str">
        <f t="shared" si="388"/>
        <v/>
      </c>
      <c r="L1078" s="1" t="str">
        <f ca="1">IF(COUNTBLANK($D1078),"",IF(COUNTBLANK($AG1078),OFFSET(ChannelSetup!$E$4,0,$D1078-1),$AG1078))</f>
        <v/>
      </c>
      <c r="M1078" s="1" t="str">
        <f t="shared" si="389"/>
        <v/>
      </c>
      <c r="O1078" s="32">
        <f t="shared" si="376"/>
        <v>6</v>
      </c>
      <c r="P1078" s="32">
        <f t="shared" si="376"/>
        <v>4</v>
      </c>
      <c r="Q1078" s="32">
        <f t="shared" si="376"/>
        <v>2</v>
      </c>
      <c r="R1078" s="32">
        <f t="shared" si="376"/>
        <v>2</v>
      </c>
      <c r="S1078" s="32">
        <f t="shared" si="376"/>
        <v>2</v>
      </c>
      <c r="T1078" s="32">
        <f t="shared" si="376"/>
        <v>2</v>
      </c>
      <c r="U1078" s="32">
        <f t="shared" si="376"/>
        <v>2</v>
      </c>
      <c r="V1078" s="32">
        <f t="shared" si="376"/>
        <v>4</v>
      </c>
      <c r="W1078" s="32">
        <f t="shared" si="376"/>
        <v>2</v>
      </c>
      <c r="X1078" s="32">
        <f t="shared" si="376"/>
        <v>2</v>
      </c>
      <c r="Y1078" s="32">
        <f t="shared" si="376"/>
        <v>2</v>
      </c>
      <c r="Z1078" s="32">
        <f t="shared" si="376"/>
        <v>2</v>
      </c>
      <c r="AB1078" s="66"/>
      <c r="AC1078" s="51"/>
      <c r="AD1078" s="51"/>
      <c r="AE1078" s="63"/>
      <c r="AF1078" s="64"/>
      <c r="AG1078" s="63"/>
      <c r="AH1078" s="64"/>
      <c r="AI1078" s="63"/>
      <c r="AJ1078" s="64"/>
      <c r="AK1078" s="62"/>
      <c r="AL1078" s="62"/>
      <c r="AM1078" s="51"/>
      <c r="AP1078" s="39" t="str">
        <f t="shared" si="360"/>
        <v/>
      </c>
      <c r="AQ1078" s="49" t="str">
        <f t="shared" si="367"/>
        <v/>
      </c>
      <c r="AR1078" s="41">
        <f t="shared" ca="1" si="375"/>
        <v>256</v>
      </c>
      <c r="AS1078" s="40">
        <f t="shared" ca="1" si="369"/>
        <v>1</v>
      </c>
      <c r="AT1078" s="41">
        <f t="shared" ca="1" si="361"/>
        <v>0</v>
      </c>
      <c r="AU1078" s="41">
        <f t="shared" ca="1" si="362"/>
        <v>0</v>
      </c>
      <c r="AV1078" s="42">
        <f t="shared" ca="1" si="363"/>
        <v>1</v>
      </c>
      <c r="AW1078" s="47" t="str">
        <f t="shared" si="364"/>
        <v/>
      </c>
      <c r="AX1078" s="47" t="e">
        <f t="shared" si="365"/>
        <v>#VALUE!</v>
      </c>
      <c r="AY1078" s="47">
        <f t="shared" si="377"/>
        <v>0</v>
      </c>
      <c r="AZ1078" s="47">
        <f t="shared" si="378"/>
        <v>0</v>
      </c>
      <c r="BA1078" s="47" t="e">
        <f t="shared" si="379"/>
        <v>#VALUE!</v>
      </c>
      <c r="BB1078" s="47" t="e">
        <f t="shared" si="380"/>
        <v>#VALUE!</v>
      </c>
      <c r="BC1078" s="47" t="e">
        <f t="shared" si="381"/>
        <v>#VALUE!</v>
      </c>
      <c r="BD1078" s="47" t="e">
        <f>MATCH($AW1078,NoteCommaRef!$B$4:$B$10,0)</f>
        <v>#N/A</v>
      </c>
      <c r="BE1078" s="47">
        <f>MATCH($BG1078,NoteCommaRef!$H$4:$H$1000,0)</f>
        <v>10</v>
      </c>
      <c r="BF1078" s="47">
        <f>MATCH($BH1078,NoteCommaRef!$H$4:$H$1000,0)</f>
        <v>10</v>
      </c>
      <c r="BG1078" s="47">
        <f t="shared" si="370"/>
        <v>1</v>
      </c>
      <c r="BH1078" s="47">
        <f t="shared" si="371"/>
        <v>1</v>
      </c>
      <c r="BI1078" s="48">
        <f ca="1">IF(ISNA($BD1078),1,OFFSET(NoteCommaRef!$E$3,$BD1078,0))</f>
        <v>1</v>
      </c>
      <c r="BJ1078" s="48">
        <f t="shared" si="372"/>
        <v>1</v>
      </c>
      <c r="BK1078" s="48">
        <f t="shared" si="373"/>
        <v>1</v>
      </c>
      <c r="BL1078" s="48">
        <f t="shared" si="374"/>
        <v>1</v>
      </c>
      <c r="BM1078" s="48">
        <f ca="1">IF(ISNA($BE1078),1,OFFSET(NoteCommaRef!$K$3,$BE1078,0))</f>
        <v>1</v>
      </c>
      <c r="BN1078" s="48">
        <f ca="1">IF(ISNA($BF1078),1,OFFSET(NoteCommaRef!$K$3,$BF1078,0))</f>
        <v>1</v>
      </c>
    </row>
    <row r="1079" spans="3:66" x14ac:dyDescent="0.2">
      <c r="C1079" s="1" t="str">
        <f t="shared" si="357"/>
        <v/>
      </c>
      <c r="D1079" s="1" t="str">
        <f t="shared" si="358"/>
        <v/>
      </c>
      <c r="E1079" s="1" t="str">
        <f t="shared" si="382"/>
        <v/>
      </c>
      <c r="F1079" s="32" t="str">
        <f t="shared" si="383"/>
        <v/>
      </c>
      <c r="G1079" s="1" t="str">
        <f t="shared" si="384"/>
        <v/>
      </c>
      <c r="H1079" s="1" t="str">
        <f t="shared" si="385"/>
        <v/>
      </c>
      <c r="I1079" s="1" t="str">
        <f t="shared" si="386"/>
        <v/>
      </c>
      <c r="J1079" s="1" t="str">
        <f t="shared" si="387"/>
        <v/>
      </c>
      <c r="K1079" s="1" t="str">
        <f t="shared" si="388"/>
        <v/>
      </c>
      <c r="L1079" s="1" t="str">
        <f ca="1">IF(COUNTBLANK($D1079),"",IF(COUNTBLANK($AG1079),OFFSET(ChannelSetup!$E$4,0,$D1079-1),$AG1079))</f>
        <v/>
      </c>
      <c r="M1079" s="1" t="str">
        <f t="shared" si="389"/>
        <v/>
      </c>
      <c r="O1079" s="32">
        <f t="shared" si="376"/>
        <v>6</v>
      </c>
      <c r="P1079" s="32">
        <f t="shared" si="376"/>
        <v>4</v>
      </c>
      <c r="Q1079" s="32">
        <f t="shared" si="376"/>
        <v>2</v>
      </c>
      <c r="R1079" s="32">
        <f t="shared" si="376"/>
        <v>2</v>
      </c>
      <c r="S1079" s="32">
        <f t="shared" si="376"/>
        <v>2</v>
      </c>
      <c r="T1079" s="32">
        <f t="shared" si="376"/>
        <v>2</v>
      </c>
      <c r="U1079" s="32">
        <f t="shared" si="376"/>
        <v>2</v>
      </c>
      <c r="V1079" s="32">
        <f t="shared" si="376"/>
        <v>4</v>
      </c>
      <c r="W1079" s="32">
        <f t="shared" si="376"/>
        <v>2</v>
      </c>
      <c r="X1079" s="32">
        <f t="shared" si="376"/>
        <v>2</v>
      </c>
      <c r="Y1079" s="32">
        <f t="shared" si="376"/>
        <v>2</v>
      </c>
      <c r="Z1079" s="32">
        <f t="shared" si="376"/>
        <v>2</v>
      </c>
      <c r="AB1079" s="66"/>
      <c r="AC1079" s="51"/>
      <c r="AD1079" s="51"/>
      <c r="AE1079" s="63"/>
      <c r="AF1079" s="64"/>
      <c r="AG1079" s="63"/>
      <c r="AH1079" s="64"/>
      <c r="AI1079" s="63"/>
      <c r="AJ1079" s="64"/>
      <c r="AK1079" s="62"/>
      <c r="AL1079" s="62"/>
      <c r="AM1079" s="51"/>
      <c r="AP1079" s="39" t="str">
        <f t="shared" si="360"/>
        <v/>
      </c>
      <c r="AQ1079" s="49" t="str">
        <f t="shared" si="367"/>
        <v/>
      </c>
      <c r="AR1079" s="41">
        <f t="shared" ca="1" si="375"/>
        <v>256</v>
      </c>
      <c r="AS1079" s="40">
        <f t="shared" ca="1" si="369"/>
        <v>1</v>
      </c>
      <c r="AT1079" s="41">
        <f t="shared" ca="1" si="361"/>
        <v>0</v>
      </c>
      <c r="AU1079" s="41">
        <f t="shared" ca="1" si="362"/>
        <v>0</v>
      </c>
      <c r="AV1079" s="42">
        <f t="shared" ca="1" si="363"/>
        <v>1</v>
      </c>
      <c r="AW1079" s="47" t="str">
        <f t="shared" si="364"/>
        <v/>
      </c>
      <c r="AX1079" s="47" t="e">
        <f t="shared" si="365"/>
        <v>#VALUE!</v>
      </c>
      <c r="AY1079" s="47">
        <f t="shared" si="377"/>
        <v>0</v>
      </c>
      <c r="AZ1079" s="47">
        <f t="shared" si="378"/>
        <v>0</v>
      </c>
      <c r="BA1079" s="47" t="e">
        <f t="shared" si="379"/>
        <v>#VALUE!</v>
      </c>
      <c r="BB1079" s="47" t="e">
        <f t="shared" si="380"/>
        <v>#VALUE!</v>
      </c>
      <c r="BC1079" s="47" t="e">
        <f t="shared" si="381"/>
        <v>#VALUE!</v>
      </c>
      <c r="BD1079" s="47" t="e">
        <f>MATCH($AW1079,NoteCommaRef!$B$4:$B$10,0)</f>
        <v>#N/A</v>
      </c>
      <c r="BE1079" s="47">
        <f>MATCH($BG1079,NoteCommaRef!$H$4:$H$1000,0)</f>
        <v>10</v>
      </c>
      <c r="BF1079" s="47">
        <f>MATCH($BH1079,NoteCommaRef!$H$4:$H$1000,0)</f>
        <v>10</v>
      </c>
      <c r="BG1079" s="47">
        <f t="shared" si="370"/>
        <v>1</v>
      </c>
      <c r="BH1079" s="47">
        <f t="shared" si="371"/>
        <v>1</v>
      </c>
      <c r="BI1079" s="48">
        <f ca="1">IF(ISNA($BD1079),1,OFFSET(NoteCommaRef!$E$3,$BD1079,0))</f>
        <v>1</v>
      </c>
      <c r="BJ1079" s="48">
        <f t="shared" si="372"/>
        <v>1</v>
      </c>
      <c r="BK1079" s="48">
        <f t="shared" si="373"/>
        <v>1</v>
      </c>
      <c r="BL1079" s="48">
        <f t="shared" si="374"/>
        <v>1</v>
      </c>
      <c r="BM1079" s="48">
        <f ca="1">IF(ISNA($BE1079),1,OFFSET(NoteCommaRef!$K$3,$BE1079,0))</f>
        <v>1</v>
      </c>
      <c r="BN1079" s="48">
        <f ca="1">IF(ISNA($BF1079),1,OFFSET(NoteCommaRef!$K$3,$BF1079,0))</f>
        <v>1</v>
      </c>
    </row>
    <row r="1080" spans="3:66" x14ac:dyDescent="0.2">
      <c r="C1080" s="1" t="str">
        <f t="shared" si="357"/>
        <v/>
      </c>
      <c r="D1080" s="1" t="str">
        <f t="shared" si="358"/>
        <v/>
      </c>
      <c r="E1080" s="1" t="str">
        <f t="shared" si="382"/>
        <v/>
      </c>
      <c r="F1080" s="32" t="str">
        <f t="shared" si="383"/>
        <v/>
      </c>
      <c r="G1080" s="1" t="str">
        <f t="shared" si="384"/>
        <v/>
      </c>
      <c r="H1080" s="1" t="str">
        <f t="shared" si="385"/>
        <v/>
      </c>
      <c r="I1080" s="1" t="str">
        <f t="shared" si="386"/>
        <v/>
      </c>
      <c r="J1080" s="1" t="str">
        <f t="shared" si="387"/>
        <v/>
      </c>
      <c r="K1080" s="1" t="str">
        <f t="shared" si="388"/>
        <v/>
      </c>
      <c r="L1080" s="1" t="str">
        <f ca="1">IF(COUNTBLANK($D1080),"",IF(COUNTBLANK($AG1080),OFFSET(ChannelSetup!$E$4,0,$D1080-1),$AG1080))</f>
        <v/>
      </c>
      <c r="M1080" s="1" t="str">
        <f t="shared" si="389"/>
        <v/>
      </c>
      <c r="O1080" s="32">
        <f t="shared" si="376"/>
        <v>6</v>
      </c>
      <c r="P1080" s="32">
        <f t="shared" si="376"/>
        <v>4</v>
      </c>
      <c r="Q1080" s="32">
        <f t="shared" si="376"/>
        <v>2</v>
      </c>
      <c r="R1080" s="32">
        <f t="shared" si="376"/>
        <v>2</v>
      </c>
      <c r="S1080" s="32">
        <f t="shared" si="376"/>
        <v>2</v>
      </c>
      <c r="T1080" s="32">
        <f t="shared" si="376"/>
        <v>2</v>
      </c>
      <c r="U1080" s="32">
        <f t="shared" si="376"/>
        <v>2</v>
      </c>
      <c r="V1080" s="32">
        <f t="shared" si="376"/>
        <v>4</v>
      </c>
      <c r="W1080" s="32">
        <f t="shared" si="376"/>
        <v>2</v>
      </c>
      <c r="X1080" s="32">
        <f t="shared" si="376"/>
        <v>2</v>
      </c>
      <c r="Y1080" s="32">
        <f t="shared" si="376"/>
        <v>2</v>
      </c>
      <c r="Z1080" s="32">
        <f t="shared" si="376"/>
        <v>2</v>
      </c>
      <c r="AB1080" s="66"/>
      <c r="AC1080" s="51"/>
      <c r="AD1080" s="51"/>
      <c r="AE1080" s="63"/>
      <c r="AF1080" s="64"/>
      <c r="AG1080" s="63"/>
      <c r="AH1080" s="64"/>
      <c r="AI1080" s="63"/>
      <c r="AJ1080" s="64"/>
      <c r="AK1080" s="62"/>
      <c r="AL1080" s="62"/>
      <c r="AM1080" s="51"/>
      <c r="AP1080" s="39" t="str">
        <f t="shared" si="360"/>
        <v/>
      </c>
      <c r="AQ1080" s="49" t="str">
        <f t="shared" si="367"/>
        <v/>
      </c>
      <c r="AR1080" s="41">
        <f t="shared" ca="1" si="375"/>
        <v>256</v>
      </c>
      <c r="AS1080" s="40">
        <f t="shared" ca="1" si="369"/>
        <v>1</v>
      </c>
      <c r="AT1080" s="41">
        <f t="shared" ca="1" si="361"/>
        <v>0</v>
      </c>
      <c r="AU1080" s="41">
        <f t="shared" ca="1" si="362"/>
        <v>0</v>
      </c>
      <c r="AV1080" s="42">
        <f t="shared" ca="1" si="363"/>
        <v>1</v>
      </c>
      <c r="AW1080" s="47" t="str">
        <f t="shared" si="364"/>
        <v/>
      </c>
      <c r="AX1080" s="47" t="e">
        <f t="shared" si="365"/>
        <v>#VALUE!</v>
      </c>
      <c r="AY1080" s="47">
        <f t="shared" si="377"/>
        <v>0</v>
      </c>
      <c r="AZ1080" s="47">
        <f t="shared" si="378"/>
        <v>0</v>
      </c>
      <c r="BA1080" s="47" t="e">
        <f t="shared" si="379"/>
        <v>#VALUE!</v>
      </c>
      <c r="BB1080" s="47" t="e">
        <f t="shared" si="380"/>
        <v>#VALUE!</v>
      </c>
      <c r="BC1080" s="47" t="e">
        <f t="shared" si="381"/>
        <v>#VALUE!</v>
      </c>
      <c r="BD1080" s="47" t="e">
        <f>MATCH($AW1080,NoteCommaRef!$B$4:$B$10,0)</f>
        <v>#N/A</v>
      </c>
      <c r="BE1080" s="47">
        <f>MATCH($BG1080,NoteCommaRef!$H$4:$H$1000,0)</f>
        <v>10</v>
      </c>
      <c r="BF1080" s="47">
        <f>MATCH($BH1080,NoteCommaRef!$H$4:$H$1000,0)</f>
        <v>10</v>
      </c>
      <c r="BG1080" s="47">
        <f t="shared" si="370"/>
        <v>1</v>
      </c>
      <c r="BH1080" s="47">
        <f t="shared" si="371"/>
        <v>1</v>
      </c>
      <c r="BI1080" s="48">
        <f ca="1">IF(ISNA($BD1080),1,OFFSET(NoteCommaRef!$E$3,$BD1080,0))</f>
        <v>1</v>
      </c>
      <c r="BJ1080" s="48">
        <f t="shared" si="372"/>
        <v>1</v>
      </c>
      <c r="BK1080" s="48">
        <f t="shared" si="373"/>
        <v>1</v>
      </c>
      <c r="BL1080" s="48">
        <f t="shared" si="374"/>
        <v>1</v>
      </c>
      <c r="BM1080" s="48">
        <f ca="1">IF(ISNA($BE1080),1,OFFSET(NoteCommaRef!$K$3,$BE1080,0))</f>
        <v>1</v>
      </c>
      <c r="BN1080" s="48">
        <f ca="1">IF(ISNA($BF1080),1,OFFSET(NoteCommaRef!$K$3,$BF1080,0))</f>
        <v>1</v>
      </c>
    </row>
    <row r="1081" spans="3:66" x14ac:dyDescent="0.2">
      <c r="C1081" s="1" t="str">
        <f t="shared" si="357"/>
        <v/>
      </c>
      <c r="D1081" s="1" t="str">
        <f t="shared" si="358"/>
        <v/>
      </c>
      <c r="E1081" s="1" t="str">
        <f t="shared" si="382"/>
        <v/>
      </c>
      <c r="F1081" s="32" t="str">
        <f t="shared" si="383"/>
        <v/>
      </c>
      <c r="G1081" s="1" t="str">
        <f t="shared" si="384"/>
        <v/>
      </c>
      <c r="H1081" s="1" t="str">
        <f t="shared" si="385"/>
        <v/>
      </c>
      <c r="I1081" s="1" t="str">
        <f t="shared" si="386"/>
        <v/>
      </c>
      <c r="J1081" s="1" t="str">
        <f t="shared" si="387"/>
        <v/>
      </c>
      <c r="K1081" s="1" t="str">
        <f t="shared" si="388"/>
        <v/>
      </c>
      <c r="L1081" s="1" t="str">
        <f ca="1">IF(COUNTBLANK($D1081),"",IF(COUNTBLANK($AG1081),OFFSET(ChannelSetup!$E$4,0,$D1081-1),$AG1081))</f>
        <v/>
      </c>
      <c r="M1081" s="1" t="str">
        <f t="shared" si="389"/>
        <v/>
      </c>
      <c r="O1081" s="32">
        <f t="shared" si="376"/>
        <v>6</v>
      </c>
      <c r="P1081" s="32">
        <f t="shared" si="376"/>
        <v>4</v>
      </c>
      <c r="Q1081" s="32">
        <f t="shared" si="376"/>
        <v>2</v>
      </c>
      <c r="R1081" s="32">
        <f t="shared" si="376"/>
        <v>2</v>
      </c>
      <c r="S1081" s="32">
        <f t="shared" si="376"/>
        <v>2</v>
      </c>
      <c r="T1081" s="32">
        <f t="shared" si="376"/>
        <v>2</v>
      </c>
      <c r="U1081" s="32">
        <f t="shared" si="376"/>
        <v>2</v>
      </c>
      <c r="V1081" s="32">
        <f t="shared" si="376"/>
        <v>4</v>
      </c>
      <c r="W1081" s="32">
        <f t="shared" si="376"/>
        <v>2</v>
      </c>
      <c r="X1081" s="32">
        <f t="shared" si="376"/>
        <v>2</v>
      </c>
      <c r="Y1081" s="32">
        <f t="shared" si="376"/>
        <v>2</v>
      </c>
      <c r="Z1081" s="32">
        <f t="shared" si="376"/>
        <v>2</v>
      </c>
      <c r="AB1081" s="66"/>
      <c r="AC1081" s="51"/>
      <c r="AD1081" s="51"/>
      <c r="AE1081" s="63"/>
      <c r="AF1081" s="64"/>
      <c r="AG1081" s="63"/>
      <c r="AH1081" s="64"/>
      <c r="AI1081" s="63"/>
      <c r="AJ1081" s="64"/>
      <c r="AK1081" s="62"/>
      <c r="AL1081" s="62"/>
      <c r="AM1081" s="51"/>
      <c r="AP1081" s="39" t="str">
        <f t="shared" si="360"/>
        <v/>
      </c>
      <c r="AQ1081" s="49" t="str">
        <f t="shared" si="367"/>
        <v/>
      </c>
      <c r="AR1081" s="41">
        <f t="shared" ca="1" si="375"/>
        <v>256</v>
      </c>
      <c r="AS1081" s="40">
        <f t="shared" ca="1" si="369"/>
        <v>1</v>
      </c>
      <c r="AT1081" s="41">
        <f t="shared" ca="1" si="361"/>
        <v>0</v>
      </c>
      <c r="AU1081" s="41">
        <f t="shared" ca="1" si="362"/>
        <v>0</v>
      </c>
      <c r="AV1081" s="42">
        <f t="shared" ca="1" si="363"/>
        <v>1</v>
      </c>
      <c r="AW1081" s="47" t="str">
        <f t="shared" si="364"/>
        <v/>
      </c>
      <c r="AX1081" s="47" t="e">
        <f t="shared" si="365"/>
        <v>#VALUE!</v>
      </c>
      <c r="AY1081" s="47">
        <f t="shared" si="377"/>
        <v>0</v>
      </c>
      <c r="AZ1081" s="47">
        <f t="shared" si="378"/>
        <v>0</v>
      </c>
      <c r="BA1081" s="47" t="e">
        <f t="shared" si="379"/>
        <v>#VALUE!</v>
      </c>
      <c r="BB1081" s="47" t="e">
        <f t="shared" si="380"/>
        <v>#VALUE!</v>
      </c>
      <c r="BC1081" s="47" t="e">
        <f t="shared" si="381"/>
        <v>#VALUE!</v>
      </c>
      <c r="BD1081" s="47" t="e">
        <f>MATCH($AW1081,NoteCommaRef!$B$4:$B$10,0)</f>
        <v>#N/A</v>
      </c>
      <c r="BE1081" s="47">
        <f>MATCH($BG1081,NoteCommaRef!$H$4:$H$1000,0)</f>
        <v>10</v>
      </c>
      <c r="BF1081" s="47">
        <f>MATCH($BH1081,NoteCommaRef!$H$4:$H$1000,0)</f>
        <v>10</v>
      </c>
      <c r="BG1081" s="47">
        <f t="shared" si="370"/>
        <v>1</v>
      </c>
      <c r="BH1081" s="47">
        <f t="shared" si="371"/>
        <v>1</v>
      </c>
      <c r="BI1081" s="48">
        <f ca="1">IF(ISNA($BD1081),1,OFFSET(NoteCommaRef!$E$3,$BD1081,0))</f>
        <v>1</v>
      </c>
      <c r="BJ1081" s="48">
        <f t="shared" si="372"/>
        <v>1</v>
      </c>
      <c r="BK1081" s="48">
        <f t="shared" si="373"/>
        <v>1</v>
      </c>
      <c r="BL1081" s="48">
        <f t="shared" si="374"/>
        <v>1</v>
      </c>
      <c r="BM1081" s="48">
        <f ca="1">IF(ISNA($BE1081),1,OFFSET(NoteCommaRef!$K$3,$BE1081,0))</f>
        <v>1</v>
      </c>
      <c r="BN1081" s="48">
        <f ca="1">IF(ISNA($BF1081),1,OFFSET(NoteCommaRef!$K$3,$BF1081,0))</f>
        <v>1</v>
      </c>
    </row>
    <row r="1082" spans="3:66" x14ac:dyDescent="0.2">
      <c r="C1082" s="1" t="str">
        <f t="shared" si="357"/>
        <v/>
      </c>
      <c r="D1082" s="1" t="str">
        <f t="shared" si="358"/>
        <v/>
      </c>
      <c r="E1082" s="1" t="str">
        <f t="shared" si="382"/>
        <v/>
      </c>
      <c r="F1082" s="32" t="str">
        <f t="shared" si="383"/>
        <v/>
      </c>
      <c r="G1082" s="1" t="str">
        <f t="shared" si="384"/>
        <v/>
      </c>
      <c r="H1082" s="1" t="str">
        <f t="shared" si="385"/>
        <v/>
      </c>
      <c r="I1082" s="1" t="str">
        <f t="shared" si="386"/>
        <v/>
      </c>
      <c r="J1082" s="1" t="str">
        <f t="shared" si="387"/>
        <v/>
      </c>
      <c r="K1082" s="1" t="str">
        <f t="shared" si="388"/>
        <v/>
      </c>
      <c r="L1082" s="1" t="str">
        <f ca="1">IF(COUNTBLANK($D1082),"",IF(COUNTBLANK($AG1082),OFFSET(ChannelSetup!$E$4,0,$D1082-1),$AG1082))</f>
        <v/>
      </c>
      <c r="M1082" s="1" t="str">
        <f t="shared" si="389"/>
        <v/>
      </c>
      <c r="O1082" s="32">
        <f t="shared" si="376"/>
        <v>6</v>
      </c>
      <c r="P1082" s="32">
        <f t="shared" si="376"/>
        <v>4</v>
      </c>
      <c r="Q1082" s="32">
        <f t="shared" si="376"/>
        <v>2</v>
      </c>
      <c r="R1082" s="32">
        <f t="shared" si="376"/>
        <v>2</v>
      </c>
      <c r="S1082" s="32">
        <f t="shared" si="376"/>
        <v>2</v>
      </c>
      <c r="T1082" s="32">
        <f t="shared" si="376"/>
        <v>2</v>
      </c>
      <c r="U1082" s="32">
        <f t="shared" si="376"/>
        <v>2</v>
      </c>
      <c r="V1082" s="32">
        <f t="shared" si="376"/>
        <v>4</v>
      </c>
      <c r="W1082" s="32">
        <f t="shared" si="376"/>
        <v>2</v>
      </c>
      <c r="X1082" s="32">
        <f t="shared" si="376"/>
        <v>2</v>
      </c>
      <c r="Y1082" s="32">
        <f t="shared" si="376"/>
        <v>2</v>
      </c>
      <c r="Z1082" s="32">
        <f t="shared" si="376"/>
        <v>2</v>
      </c>
      <c r="AB1082" s="66"/>
      <c r="AC1082" s="51"/>
      <c r="AD1082" s="51"/>
      <c r="AE1082" s="63"/>
      <c r="AF1082" s="64"/>
      <c r="AG1082" s="63"/>
      <c r="AH1082" s="64"/>
      <c r="AI1082" s="63"/>
      <c r="AJ1082" s="64"/>
      <c r="AK1082" s="62"/>
      <c r="AL1082" s="62"/>
      <c r="AM1082" s="51"/>
      <c r="AP1082" s="39" t="str">
        <f t="shared" si="360"/>
        <v/>
      </c>
      <c r="AQ1082" s="49" t="str">
        <f t="shared" si="367"/>
        <v/>
      </c>
      <c r="AR1082" s="41">
        <f t="shared" ca="1" si="375"/>
        <v>256</v>
      </c>
      <c r="AS1082" s="40">
        <f t="shared" ca="1" si="369"/>
        <v>1</v>
      </c>
      <c r="AT1082" s="41">
        <f t="shared" ca="1" si="361"/>
        <v>0</v>
      </c>
      <c r="AU1082" s="41">
        <f t="shared" ca="1" si="362"/>
        <v>0</v>
      </c>
      <c r="AV1082" s="42">
        <f t="shared" ca="1" si="363"/>
        <v>1</v>
      </c>
      <c r="AW1082" s="47" t="str">
        <f t="shared" si="364"/>
        <v/>
      </c>
      <c r="AX1082" s="47" t="e">
        <f t="shared" si="365"/>
        <v>#VALUE!</v>
      </c>
      <c r="AY1082" s="47">
        <f t="shared" si="377"/>
        <v>0</v>
      </c>
      <c r="AZ1082" s="47">
        <f t="shared" si="378"/>
        <v>0</v>
      </c>
      <c r="BA1082" s="47" t="e">
        <f t="shared" si="379"/>
        <v>#VALUE!</v>
      </c>
      <c r="BB1082" s="47" t="e">
        <f t="shared" si="380"/>
        <v>#VALUE!</v>
      </c>
      <c r="BC1082" s="47" t="e">
        <f t="shared" si="381"/>
        <v>#VALUE!</v>
      </c>
      <c r="BD1082" s="47" t="e">
        <f>MATCH($AW1082,NoteCommaRef!$B$4:$B$10,0)</f>
        <v>#N/A</v>
      </c>
      <c r="BE1082" s="47">
        <f>MATCH($BG1082,NoteCommaRef!$H$4:$H$1000,0)</f>
        <v>10</v>
      </c>
      <c r="BF1082" s="47">
        <f>MATCH($BH1082,NoteCommaRef!$H$4:$H$1000,0)</f>
        <v>10</v>
      </c>
      <c r="BG1082" s="47">
        <f t="shared" si="370"/>
        <v>1</v>
      </c>
      <c r="BH1082" s="47">
        <f t="shared" si="371"/>
        <v>1</v>
      </c>
      <c r="BI1082" s="48">
        <f ca="1">IF(ISNA($BD1082),1,OFFSET(NoteCommaRef!$E$3,$BD1082,0))</f>
        <v>1</v>
      </c>
      <c r="BJ1082" s="48">
        <f t="shared" si="372"/>
        <v>1</v>
      </c>
      <c r="BK1082" s="48">
        <f t="shared" si="373"/>
        <v>1</v>
      </c>
      <c r="BL1082" s="48">
        <f t="shared" si="374"/>
        <v>1</v>
      </c>
      <c r="BM1082" s="48">
        <f ca="1">IF(ISNA($BE1082),1,OFFSET(NoteCommaRef!$K$3,$BE1082,0))</f>
        <v>1</v>
      </c>
      <c r="BN1082" s="48">
        <f ca="1">IF(ISNA($BF1082),1,OFFSET(NoteCommaRef!$K$3,$BF1082,0))</f>
        <v>1</v>
      </c>
    </row>
    <row r="1083" spans="3:66" x14ac:dyDescent="0.2">
      <c r="C1083" s="1" t="str">
        <f t="shared" si="357"/>
        <v/>
      </c>
      <c r="D1083" s="1" t="str">
        <f t="shared" si="358"/>
        <v/>
      </c>
      <c r="E1083" s="1" t="str">
        <f t="shared" si="382"/>
        <v/>
      </c>
      <c r="F1083" s="32" t="str">
        <f t="shared" si="383"/>
        <v/>
      </c>
      <c r="G1083" s="1" t="str">
        <f t="shared" si="384"/>
        <v/>
      </c>
      <c r="H1083" s="1" t="str">
        <f t="shared" si="385"/>
        <v/>
      </c>
      <c r="I1083" s="1" t="str">
        <f t="shared" si="386"/>
        <v/>
      </c>
      <c r="J1083" s="1" t="str">
        <f t="shared" si="387"/>
        <v/>
      </c>
      <c r="K1083" s="1" t="str">
        <f t="shared" si="388"/>
        <v/>
      </c>
      <c r="L1083" s="1" t="str">
        <f ca="1">IF(COUNTBLANK($D1083),"",IF(COUNTBLANK($AG1083),OFFSET(ChannelSetup!$E$4,0,$D1083-1),$AG1083))</f>
        <v/>
      </c>
      <c r="M1083" s="1" t="str">
        <f t="shared" si="389"/>
        <v/>
      </c>
      <c r="O1083" s="32">
        <f t="shared" si="376"/>
        <v>6</v>
      </c>
      <c r="P1083" s="32">
        <f t="shared" si="376"/>
        <v>4</v>
      </c>
      <c r="Q1083" s="32">
        <f t="shared" si="376"/>
        <v>2</v>
      </c>
      <c r="R1083" s="32">
        <f t="shared" si="376"/>
        <v>2</v>
      </c>
      <c r="S1083" s="32">
        <f t="shared" si="376"/>
        <v>2</v>
      </c>
      <c r="T1083" s="32">
        <f t="shared" si="376"/>
        <v>2</v>
      </c>
      <c r="U1083" s="32">
        <f t="shared" si="376"/>
        <v>2</v>
      </c>
      <c r="V1083" s="32">
        <f t="shared" si="376"/>
        <v>4</v>
      </c>
      <c r="W1083" s="32">
        <f t="shared" si="376"/>
        <v>2</v>
      </c>
      <c r="X1083" s="32">
        <f t="shared" si="376"/>
        <v>2</v>
      </c>
      <c r="Y1083" s="32">
        <f t="shared" si="376"/>
        <v>2</v>
      </c>
      <c r="Z1083" s="32">
        <f t="shared" si="376"/>
        <v>2</v>
      </c>
      <c r="AB1083" s="66"/>
      <c r="AC1083" s="51"/>
      <c r="AD1083" s="51"/>
      <c r="AE1083" s="63"/>
      <c r="AF1083" s="64"/>
      <c r="AG1083" s="63"/>
      <c r="AH1083" s="64"/>
      <c r="AI1083" s="63"/>
      <c r="AJ1083" s="64"/>
      <c r="AK1083" s="62"/>
      <c r="AL1083" s="62"/>
      <c r="AM1083" s="51"/>
      <c r="AP1083" s="39" t="str">
        <f t="shared" si="360"/>
        <v/>
      </c>
      <c r="AQ1083" s="49" t="str">
        <f t="shared" si="367"/>
        <v/>
      </c>
      <c r="AR1083" s="41">
        <f t="shared" ca="1" si="375"/>
        <v>256</v>
      </c>
      <c r="AS1083" s="40">
        <f t="shared" ca="1" si="369"/>
        <v>1</v>
      </c>
      <c r="AT1083" s="41">
        <f t="shared" ca="1" si="361"/>
        <v>0</v>
      </c>
      <c r="AU1083" s="41">
        <f t="shared" ca="1" si="362"/>
        <v>0</v>
      </c>
      <c r="AV1083" s="42">
        <f t="shared" ca="1" si="363"/>
        <v>1</v>
      </c>
      <c r="AW1083" s="47" t="str">
        <f t="shared" si="364"/>
        <v/>
      </c>
      <c r="AX1083" s="47" t="e">
        <f t="shared" si="365"/>
        <v>#VALUE!</v>
      </c>
      <c r="AY1083" s="47">
        <f t="shared" si="377"/>
        <v>0</v>
      </c>
      <c r="AZ1083" s="47">
        <f t="shared" si="378"/>
        <v>0</v>
      </c>
      <c r="BA1083" s="47" t="e">
        <f t="shared" si="379"/>
        <v>#VALUE!</v>
      </c>
      <c r="BB1083" s="47" t="e">
        <f t="shared" si="380"/>
        <v>#VALUE!</v>
      </c>
      <c r="BC1083" s="47" t="e">
        <f t="shared" si="381"/>
        <v>#VALUE!</v>
      </c>
      <c r="BD1083" s="47" t="e">
        <f>MATCH($AW1083,NoteCommaRef!$B$4:$B$10,0)</f>
        <v>#N/A</v>
      </c>
      <c r="BE1083" s="47">
        <f>MATCH($BG1083,NoteCommaRef!$H$4:$H$1000,0)</f>
        <v>10</v>
      </c>
      <c r="BF1083" s="47">
        <f>MATCH($BH1083,NoteCommaRef!$H$4:$H$1000,0)</f>
        <v>10</v>
      </c>
      <c r="BG1083" s="47">
        <f t="shared" si="370"/>
        <v>1</v>
      </c>
      <c r="BH1083" s="47">
        <f t="shared" si="371"/>
        <v>1</v>
      </c>
      <c r="BI1083" s="48">
        <f ca="1">IF(ISNA($BD1083),1,OFFSET(NoteCommaRef!$E$3,$BD1083,0))</f>
        <v>1</v>
      </c>
      <c r="BJ1083" s="48">
        <f t="shared" si="372"/>
        <v>1</v>
      </c>
      <c r="BK1083" s="48">
        <f t="shared" si="373"/>
        <v>1</v>
      </c>
      <c r="BL1083" s="48">
        <f t="shared" si="374"/>
        <v>1</v>
      </c>
      <c r="BM1083" s="48">
        <f ca="1">IF(ISNA($BE1083),1,OFFSET(NoteCommaRef!$K$3,$BE1083,0))</f>
        <v>1</v>
      </c>
      <c r="BN1083" s="48">
        <f ca="1">IF(ISNA($BF1083),1,OFFSET(NoteCommaRef!$K$3,$BF1083,0))</f>
        <v>1</v>
      </c>
    </row>
    <row r="1084" spans="3:66" x14ac:dyDescent="0.2">
      <c r="C1084" s="1" t="str">
        <f t="shared" si="357"/>
        <v/>
      </c>
      <c r="D1084" s="1" t="str">
        <f t="shared" si="358"/>
        <v/>
      </c>
      <c r="E1084" s="1" t="str">
        <f t="shared" si="382"/>
        <v/>
      </c>
      <c r="F1084" s="32" t="str">
        <f t="shared" si="383"/>
        <v/>
      </c>
      <c r="G1084" s="1" t="str">
        <f t="shared" si="384"/>
        <v/>
      </c>
      <c r="H1084" s="1" t="str">
        <f t="shared" si="385"/>
        <v/>
      </c>
      <c r="I1084" s="1" t="str">
        <f t="shared" si="386"/>
        <v/>
      </c>
      <c r="J1084" s="1" t="str">
        <f t="shared" si="387"/>
        <v/>
      </c>
      <c r="K1084" s="1" t="str">
        <f t="shared" si="388"/>
        <v/>
      </c>
      <c r="L1084" s="1" t="str">
        <f ca="1">IF(COUNTBLANK($D1084),"",IF(COUNTBLANK($AG1084),OFFSET(ChannelSetup!$E$4,0,$D1084-1),$AG1084))</f>
        <v/>
      </c>
      <c r="M1084" s="1" t="str">
        <f t="shared" si="389"/>
        <v/>
      </c>
      <c r="O1084" s="32">
        <f t="shared" si="376"/>
        <v>6</v>
      </c>
      <c r="P1084" s="32">
        <f t="shared" si="376"/>
        <v>4</v>
      </c>
      <c r="Q1084" s="32">
        <f t="shared" si="376"/>
        <v>2</v>
      </c>
      <c r="R1084" s="32">
        <f t="shared" si="376"/>
        <v>2</v>
      </c>
      <c r="S1084" s="32">
        <f t="shared" si="376"/>
        <v>2</v>
      </c>
      <c r="T1084" s="32">
        <f t="shared" si="376"/>
        <v>2</v>
      </c>
      <c r="U1084" s="32">
        <f t="shared" si="376"/>
        <v>2</v>
      </c>
      <c r="V1084" s="32">
        <f t="shared" si="376"/>
        <v>4</v>
      </c>
      <c r="W1084" s="32">
        <f t="shared" si="376"/>
        <v>2</v>
      </c>
      <c r="X1084" s="32">
        <f t="shared" si="376"/>
        <v>2</v>
      </c>
      <c r="Y1084" s="32">
        <f t="shared" si="376"/>
        <v>2</v>
      </c>
      <c r="Z1084" s="32">
        <f t="shared" si="376"/>
        <v>2</v>
      </c>
      <c r="AB1084" s="66"/>
      <c r="AC1084" s="51"/>
      <c r="AD1084" s="51"/>
      <c r="AE1084" s="63"/>
      <c r="AF1084" s="64"/>
      <c r="AG1084" s="63"/>
      <c r="AH1084" s="64"/>
      <c r="AI1084" s="63"/>
      <c r="AJ1084" s="64"/>
      <c r="AK1084" s="62"/>
      <c r="AL1084" s="62"/>
      <c r="AM1084" s="51"/>
      <c r="AP1084" s="39" t="str">
        <f t="shared" si="360"/>
        <v/>
      </c>
      <c r="AQ1084" s="49" t="str">
        <f t="shared" si="367"/>
        <v/>
      </c>
      <c r="AR1084" s="41">
        <f t="shared" ca="1" si="375"/>
        <v>256</v>
      </c>
      <c r="AS1084" s="40">
        <f t="shared" ca="1" si="369"/>
        <v>1</v>
      </c>
      <c r="AT1084" s="41">
        <f t="shared" ca="1" si="361"/>
        <v>0</v>
      </c>
      <c r="AU1084" s="41">
        <f t="shared" ca="1" si="362"/>
        <v>0</v>
      </c>
      <c r="AV1084" s="42">
        <f t="shared" ca="1" si="363"/>
        <v>1</v>
      </c>
      <c r="AW1084" s="47" t="str">
        <f t="shared" si="364"/>
        <v/>
      </c>
      <c r="AX1084" s="47" t="e">
        <f t="shared" si="365"/>
        <v>#VALUE!</v>
      </c>
      <c r="AY1084" s="47">
        <f t="shared" si="377"/>
        <v>0</v>
      </c>
      <c r="AZ1084" s="47">
        <f t="shared" si="378"/>
        <v>0</v>
      </c>
      <c r="BA1084" s="47" t="e">
        <f t="shared" si="379"/>
        <v>#VALUE!</v>
      </c>
      <c r="BB1084" s="47" t="e">
        <f t="shared" si="380"/>
        <v>#VALUE!</v>
      </c>
      <c r="BC1084" s="47" t="e">
        <f t="shared" si="381"/>
        <v>#VALUE!</v>
      </c>
      <c r="BD1084" s="47" t="e">
        <f>MATCH($AW1084,NoteCommaRef!$B$4:$B$10,0)</f>
        <v>#N/A</v>
      </c>
      <c r="BE1084" s="47">
        <f>MATCH($BG1084,NoteCommaRef!$H$4:$H$1000,0)</f>
        <v>10</v>
      </c>
      <c r="BF1084" s="47">
        <f>MATCH($BH1084,NoteCommaRef!$H$4:$H$1000,0)</f>
        <v>10</v>
      </c>
      <c r="BG1084" s="47">
        <f t="shared" si="370"/>
        <v>1</v>
      </c>
      <c r="BH1084" s="47">
        <f t="shared" si="371"/>
        <v>1</v>
      </c>
      <c r="BI1084" s="48">
        <f ca="1">IF(ISNA($BD1084),1,OFFSET(NoteCommaRef!$E$3,$BD1084,0))</f>
        <v>1</v>
      </c>
      <c r="BJ1084" s="48">
        <f t="shared" si="372"/>
        <v>1</v>
      </c>
      <c r="BK1084" s="48">
        <f t="shared" si="373"/>
        <v>1</v>
      </c>
      <c r="BL1084" s="48">
        <f t="shared" si="374"/>
        <v>1</v>
      </c>
      <c r="BM1084" s="48">
        <f ca="1">IF(ISNA($BE1084),1,OFFSET(NoteCommaRef!$K$3,$BE1084,0))</f>
        <v>1</v>
      </c>
      <c r="BN1084" s="48">
        <f ca="1">IF(ISNA($BF1084),1,OFFSET(NoteCommaRef!$K$3,$BF1084,0))</f>
        <v>1</v>
      </c>
    </row>
    <row r="1085" spans="3:66" x14ac:dyDescent="0.2">
      <c r="C1085" s="1" t="str">
        <f t="shared" si="357"/>
        <v/>
      </c>
      <c r="D1085" s="1" t="str">
        <f t="shared" si="358"/>
        <v/>
      </c>
      <c r="E1085" s="1" t="str">
        <f t="shared" si="382"/>
        <v/>
      </c>
      <c r="F1085" s="32" t="str">
        <f t="shared" si="383"/>
        <v/>
      </c>
      <c r="G1085" s="1" t="str">
        <f t="shared" si="384"/>
        <v/>
      </c>
      <c r="H1085" s="1" t="str">
        <f t="shared" si="385"/>
        <v/>
      </c>
      <c r="I1085" s="1" t="str">
        <f t="shared" si="386"/>
        <v/>
      </c>
      <c r="J1085" s="1" t="str">
        <f t="shared" si="387"/>
        <v/>
      </c>
      <c r="K1085" s="1" t="str">
        <f t="shared" si="388"/>
        <v/>
      </c>
      <c r="L1085" s="1" t="str">
        <f ca="1">IF(COUNTBLANK($D1085),"",IF(COUNTBLANK($AG1085),OFFSET(ChannelSetup!$E$4,0,$D1085-1),$AG1085))</f>
        <v/>
      </c>
      <c r="M1085" s="1" t="str">
        <f t="shared" si="389"/>
        <v/>
      </c>
      <c r="O1085" s="32">
        <f t="shared" si="376"/>
        <v>6</v>
      </c>
      <c r="P1085" s="32">
        <f t="shared" si="376"/>
        <v>4</v>
      </c>
      <c r="Q1085" s="32">
        <f t="shared" si="376"/>
        <v>2</v>
      </c>
      <c r="R1085" s="32">
        <f t="shared" si="376"/>
        <v>2</v>
      </c>
      <c r="S1085" s="32">
        <f t="shared" si="376"/>
        <v>2</v>
      </c>
      <c r="T1085" s="32">
        <f t="shared" si="376"/>
        <v>2</v>
      </c>
      <c r="U1085" s="32">
        <f t="shared" si="376"/>
        <v>2</v>
      </c>
      <c r="V1085" s="32">
        <f t="shared" si="376"/>
        <v>4</v>
      </c>
      <c r="W1085" s="32">
        <f t="shared" si="376"/>
        <v>2</v>
      </c>
      <c r="X1085" s="32">
        <f t="shared" si="376"/>
        <v>2</v>
      </c>
      <c r="Y1085" s="32">
        <f t="shared" si="376"/>
        <v>2</v>
      </c>
      <c r="Z1085" s="32">
        <f t="shared" si="376"/>
        <v>2</v>
      </c>
      <c r="AB1085" s="66"/>
      <c r="AC1085" s="51"/>
      <c r="AD1085" s="51"/>
      <c r="AE1085" s="63"/>
      <c r="AF1085" s="64"/>
      <c r="AG1085" s="63"/>
      <c r="AH1085" s="64"/>
      <c r="AI1085" s="63"/>
      <c r="AJ1085" s="64"/>
      <c r="AK1085" s="62"/>
      <c r="AL1085" s="62"/>
      <c r="AM1085" s="51"/>
      <c r="AP1085" s="39" t="str">
        <f t="shared" si="360"/>
        <v/>
      </c>
      <c r="AQ1085" s="49" t="str">
        <f t="shared" si="367"/>
        <v/>
      </c>
      <c r="AR1085" s="41">
        <f t="shared" ca="1" si="375"/>
        <v>256</v>
      </c>
      <c r="AS1085" s="40">
        <f t="shared" ca="1" si="369"/>
        <v>1</v>
      </c>
      <c r="AT1085" s="41">
        <f t="shared" ca="1" si="361"/>
        <v>0</v>
      </c>
      <c r="AU1085" s="41">
        <f t="shared" ca="1" si="362"/>
        <v>0</v>
      </c>
      <c r="AV1085" s="42">
        <f t="shared" ca="1" si="363"/>
        <v>1</v>
      </c>
      <c r="AW1085" s="47" t="str">
        <f t="shared" si="364"/>
        <v/>
      </c>
      <c r="AX1085" s="47" t="e">
        <f t="shared" si="365"/>
        <v>#VALUE!</v>
      </c>
      <c r="AY1085" s="47">
        <f t="shared" si="377"/>
        <v>0</v>
      </c>
      <c r="AZ1085" s="47">
        <f t="shared" si="378"/>
        <v>0</v>
      </c>
      <c r="BA1085" s="47" t="e">
        <f t="shared" si="379"/>
        <v>#VALUE!</v>
      </c>
      <c r="BB1085" s="47" t="e">
        <f t="shared" si="380"/>
        <v>#VALUE!</v>
      </c>
      <c r="BC1085" s="47" t="e">
        <f t="shared" si="381"/>
        <v>#VALUE!</v>
      </c>
      <c r="BD1085" s="47" t="e">
        <f>MATCH($AW1085,NoteCommaRef!$B$4:$B$10,0)</f>
        <v>#N/A</v>
      </c>
      <c r="BE1085" s="47">
        <f>MATCH($BG1085,NoteCommaRef!$H$4:$H$1000,0)</f>
        <v>10</v>
      </c>
      <c r="BF1085" s="47">
        <f>MATCH($BH1085,NoteCommaRef!$H$4:$H$1000,0)</f>
        <v>10</v>
      </c>
      <c r="BG1085" s="47">
        <f t="shared" si="370"/>
        <v>1</v>
      </c>
      <c r="BH1085" s="47">
        <f t="shared" si="371"/>
        <v>1</v>
      </c>
      <c r="BI1085" s="48">
        <f ca="1">IF(ISNA($BD1085),1,OFFSET(NoteCommaRef!$E$3,$BD1085,0))</f>
        <v>1</v>
      </c>
      <c r="BJ1085" s="48">
        <f t="shared" si="372"/>
        <v>1</v>
      </c>
      <c r="BK1085" s="48">
        <f t="shared" si="373"/>
        <v>1</v>
      </c>
      <c r="BL1085" s="48">
        <f t="shared" si="374"/>
        <v>1</v>
      </c>
      <c r="BM1085" s="48">
        <f ca="1">IF(ISNA($BE1085),1,OFFSET(NoteCommaRef!$K$3,$BE1085,0))</f>
        <v>1</v>
      </c>
      <c r="BN1085" s="48">
        <f ca="1">IF(ISNA($BF1085),1,OFFSET(NoteCommaRef!$K$3,$BF1085,0))</f>
        <v>1</v>
      </c>
    </row>
    <row r="1086" spans="3:66" x14ac:dyDescent="0.2">
      <c r="C1086" s="1" t="str">
        <f t="shared" si="357"/>
        <v/>
      </c>
      <c r="D1086" s="1" t="str">
        <f t="shared" si="358"/>
        <v/>
      </c>
      <c r="E1086" s="1" t="str">
        <f t="shared" si="382"/>
        <v/>
      </c>
      <c r="F1086" s="32" t="str">
        <f t="shared" si="383"/>
        <v/>
      </c>
      <c r="G1086" s="1" t="str">
        <f t="shared" si="384"/>
        <v/>
      </c>
      <c r="H1086" s="1" t="str">
        <f t="shared" si="385"/>
        <v/>
      </c>
      <c r="I1086" s="1" t="str">
        <f t="shared" si="386"/>
        <v/>
      </c>
      <c r="J1086" s="1" t="str">
        <f t="shared" si="387"/>
        <v/>
      </c>
      <c r="K1086" s="1" t="str">
        <f t="shared" si="388"/>
        <v/>
      </c>
      <c r="L1086" s="1" t="str">
        <f ca="1">IF(COUNTBLANK($D1086),"",IF(COUNTBLANK($AG1086),OFFSET(ChannelSetup!$E$4,0,$D1086-1),$AG1086))</f>
        <v/>
      </c>
      <c r="M1086" s="1" t="str">
        <f t="shared" si="389"/>
        <v/>
      </c>
      <c r="O1086" s="32">
        <f t="shared" si="376"/>
        <v>6</v>
      </c>
      <c r="P1086" s="32">
        <f t="shared" si="376"/>
        <v>4</v>
      </c>
      <c r="Q1086" s="32">
        <f t="shared" si="376"/>
        <v>2</v>
      </c>
      <c r="R1086" s="32">
        <f t="shared" si="376"/>
        <v>2</v>
      </c>
      <c r="S1086" s="32">
        <f t="shared" si="376"/>
        <v>2</v>
      </c>
      <c r="T1086" s="32">
        <f t="shared" si="376"/>
        <v>2</v>
      </c>
      <c r="U1086" s="32">
        <f t="shared" si="376"/>
        <v>2</v>
      </c>
      <c r="V1086" s="32">
        <f t="shared" si="376"/>
        <v>4</v>
      </c>
      <c r="W1086" s="32">
        <f t="shared" si="376"/>
        <v>2</v>
      </c>
      <c r="X1086" s="32">
        <f t="shared" si="376"/>
        <v>2</v>
      </c>
      <c r="Y1086" s="32">
        <f t="shared" si="376"/>
        <v>2</v>
      </c>
      <c r="Z1086" s="32">
        <f t="shared" si="376"/>
        <v>2</v>
      </c>
      <c r="AB1086" s="66"/>
      <c r="AC1086" s="51"/>
      <c r="AD1086" s="51"/>
      <c r="AE1086" s="63"/>
      <c r="AF1086" s="64"/>
      <c r="AG1086" s="63"/>
      <c r="AH1086" s="64"/>
      <c r="AI1086" s="63"/>
      <c r="AJ1086" s="64"/>
      <c r="AK1086" s="62"/>
      <c r="AL1086" s="62"/>
      <c r="AM1086" s="51"/>
      <c r="AP1086" s="39" t="str">
        <f t="shared" si="360"/>
        <v/>
      </c>
      <c r="AQ1086" s="49" t="str">
        <f t="shared" si="367"/>
        <v/>
      </c>
      <c r="AR1086" s="41">
        <f t="shared" ca="1" si="375"/>
        <v>256</v>
      </c>
      <c r="AS1086" s="40">
        <f t="shared" ca="1" si="369"/>
        <v>1</v>
      </c>
      <c r="AT1086" s="41">
        <f t="shared" ca="1" si="361"/>
        <v>0</v>
      </c>
      <c r="AU1086" s="41">
        <f t="shared" ca="1" si="362"/>
        <v>0</v>
      </c>
      <c r="AV1086" s="42">
        <f t="shared" ca="1" si="363"/>
        <v>1</v>
      </c>
      <c r="AW1086" s="47" t="str">
        <f t="shared" si="364"/>
        <v/>
      </c>
      <c r="AX1086" s="47" t="e">
        <f t="shared" si="365"/>
        <v>#VALUE!</v>
      </c>
      <c r="AY1086" s="47">
        <f t="shared" si="377"/>
        <v>0</v>
      </c>
      <c r="AZ1086" s="47">
        <f t="shared" si="378"/>
        <v>0</v>
      </c>
      <c r="BA1086" s="47" t="e">
        <f t="shared" si="379"/>
        <v>#VALUE!</v>
      </c>
      <c r="BB1086" s="47" t="e">
        <f t="shared" si="380"/>
        <v>#VALUE!</v>
      </c>
      <c r="BC1086" s="47" t="e">
        <f t="shared" si="381"/>
        <v>#VALUE!</v>
      </c>
      <c r="BD1086" s="47" t="e">
        <f>MATCH($AW1086,NoteCommaRef!$B$4:$B$10,0)</f>
        <v>#N/A</v>
      </c>
      <c r="BE1086" s="47">
        <f>MATCH($BG1086,NoteCommaRef!$H$4:$H$1000,0)</f>
        <v>10</v>
      </c>
      <c r="BF1086" s="47">
        <f>MATCH($BH1086,NoteCommaRef!$H$4:$H$1000,0)</f>
        <v>10</v>
      </c>
      <c r="BG1086" s="47">
        <f t="shared" si="370"/>
        <v>1</v>
      </c>
      <c r="BH1086" s="47">
        <f t="shared" si="371"/>
        <v>1</v>
      </c>
      <c r="BI1086" s="48">
        <f ca="1">IF(ISNA($BD1086),1,OFFSET(NoteCommaRef!$E$3,$BD1086,0))</f>
        <v>1</v>
      </c>
      <c r="BJ1086" s="48">
        <f t="shared" si="372"/>
        <v>1</v>
      </c>
      <c r="BK1086" s="48">
        <f t="shared" si="373"/>
        <v>1</v>
      </c>
      <c r="BL1086" s="48">
        <f t="shared" si="374"/>
        <v>1</v>
      </c>
      <c r="BM1086" s="48">
        <f ca="1">IF(ISNA($BE1086),1,OFFSET(NoteCommaRef!$K$3,$BE1086,0))</f>
        <v>1</v>
      </c>
      <c r="BN1086" s="48">
        <f ca="1">IF(ISNA($BF1086),1,OFFSET(NoteCommaRef!$K$3,$BF1086,0))</f>
        <v>1</v>
      </c>
    </row>
    <row r="1087" spans="3:66" x14ac:dyDescent="0.2">
      <c r="C1087" s="1" t="str">
        <f t="shared" ref="C1087:C1115" si="390">IF(COUNTBLANK($AM1087),"",$AM1087)</f>
        <v/>
      </c>
      <c r="D1087" s="1" t="str">
        <f t="shared" ref="D1087:D1115" si="391">IF(COUNTBLANK($AC1087),"",$AC1087)</f>
        <v/>
      </c>
      <c r="E1087" s="1" t="str">
        <f t="shared" si="382"/>
        <v/>
      </c>
      <c r="F1087" s="32" t="str">
        <f t="shared" si="383"/>
        <v/>
      </c>
      <c r="G1087" s="1" t="str">
        <f t="shared" si="384"/>
        <v/>
      </c>
      <c r="H1087" s="1" t="str">
        <f t="shared" si="385"/>
        <v/>
      </c>
      <c r="I1087" s="1" t="str">
        <f t="shared" si="386"/>
        <v/>
      </c>
      <c r="J1087" s="1" t="str">
        <f t="shared" si="387"/>
        <v/>
      </c>
      <c r="K1087" s="1" t="str">
        <f t="shared" si="388"/>
        <v/>
      </c>
      <c r="L1087" s="1" t="str">
        <f ca="1">IF(COUNTBLANK($D1087),"",IF(COUNTBLANK($AG1087),OFFSET(ChannelSetup!$E$4,0,$D1087-1),$AG1087))</f>
        <v/>
      </c>
      <c r="M1087" s="1" t="str">
        <f t="shared" si="389"/>
        <v/>
      </c>
      <c r="O1087" s="32">
        <f t="shared" si="376"/>
        <v>6</v>
      </c>
      <c r="P1087" s="32">
        <f t="shared" si="376"/>
        <v>4</v>
      </c>
      <c r="Q1087" s="32">
        <f t="shared" si="376"/>
        <v>2</v>
      </c>
      <c r="R1087" s="32">
        <f t="shared" si="376"/>
        <v>2</v>
      </c>
      <c r="S1087" s="32">
        <f t="shared" si="376"/>
        <v>2</v>
      </c>
      <c r="T1087" s="32">
        <f t="shared" si="376"/>
        <v>2</v>
      </c>
      <c r="U1087" s="32">
        <f t="shared" si="376"/>
        <v>2</v>
      </c>
      <c r="V1087" s="32">
        <f t="shared" si="376"/>
        <v>4</v>
      </c>
      <c r="W1087" s="32">
        <f t="shared" si="376"/>
        <v>2</v>
      </c>
      <c r="X1087" s="32">
        <f t="shared" si="376"/>
        <v>2</v>
      </c>
      <c r="Y1087" s="32">
        <f t="shared" si="376"/>
        <v>2</v>
      </c>
      <c r="Z1087" s="32">
        <f t="shared" si="376"/>
        <v>2</v>
      </c>
      <c r="AB1087" s="66"/>
      <c r="AC1087" s="51"/>
      <c r="AD1087" s="51"/>
      <c r="AE1087" s="63"/>
      <c r="AF1087" s="64"/>
      <c r="AG1087" s="63"/>
      <c r="AH1087" s="64"/>
      <c r="AI1087" s="63"/>
      <c r="AJ1087" s="64"/>
      <c r="AK1087" s="62"/>
      <c r="AL1087" s="62"/>
      <c r="AM1087" s="51"/>
      <c r="AP1087" s="39" t="str">
        <f t="shared" si="360"/>
        <v/>
      </c>
      <c r="AQ1087" s="49" t="str">
        <f t="shared" si="367"/>
        <v/>
      </c>
      <c r="AR1087" s="41">
        <f t="shared" ca="1" si="375"/>
        <v>256</v>
      </c>
      <c r="AS1087" s="40">
        <f t="shared" ca="1" si="369"/>
        <v>1</v>
      </c>
      <c r="AT1087" s="41">
        <f t="shared" ca="1" si="361"/>
        <v>0</v>
      </c>
      <c r="AU1087" s="41">
        <f t="shared" ca="1" si="362"/>
        <v>0</v>
      </c>
      <c r="AV1087" s="42">
        <f t="shared" ca="1" si="363"/>
        <v>1</v>
      </c>
      <c r="AW1087" s="47" t="str">
        <f t="shared" si="364"/>
        <v/>
      </c>
      <c r="AX1087" s="47" t="e">
        <f t="shared" si="365"/>
        <v>#VALUE!</v>
      </c>
      <c r="AY1087" s="47">
        <f t="shared" si="377"/>
        <v>0</v>
      </c>
      <c r="AZ1087" s="47">
        <f t="shared" si="378"/>
        <v>0</v>
      </c>
      <c r="BA1087" s="47" t="e">
        <f t="shared" si="379"/>
        <v>#VALUE!</v>
      </c>
      <c r="BB1087" s="47" t="e">
        <f t="shared" si="380"/>
        <v>#VALUE!</v>
      </c>
      <c r="BC1087" s="47" t="e">
        <f t="shared" si="381"/>
        <v>#VALUE!</v>
      </c>
      <c r="BD1087" s="47" t="e">
        <f>MATCH($AW1087,NoteCommaRef!$B$4:$B$10,0)</f>
        <v>#N/A</v>
      </c>
      <c r="BE1087" s="47">
        <f>MATCH($BG1087,NoteCommaRef!$H$4:$H$1000,0)</f>
        <v>10</v>
      </c>
      <c r="BF1087" s="47">
        <f>MATCH($BH1087,NoteCommaRef!$H$4:$H$1000,0)</f>
        <v>10</v>
      </c>
      <c r="BG1087" s="47">
        <f t="shared" si="370"/>
        <v>1</v>
      </c>
      <c r="BH1087" s="47">
        <f t="shared" si="371"/>
        <v>1</v>
      </c>
      <c r="BI1087" s="48">
        <f ca="1">IF(ISNA($BD1087),1,OFFSET(NoteCommaRef!$E$3,$BD1087,0))</f>
        <v>1</v>
      </c>
      <c r="BJ1087" s="48">
        <f t="shared" si="372"/>
        <v>1</v>
      </c>
      <c r="BK1087" s="48">
        <f t="shared" si="373"/>
        <v>1</v>
      </c>
      <c r="BL1087" s="48">
        <f t="shared" si="374"/>
        <v>1</v>
      </c>
      <c r="BM1087" s="48">
        <f ca="1">IF(ISNA($BE1087),1,OFFSET(NoteCommaRef!$K$3,$BE1087,0))</f>
        <v>1</v>
      </c>
      <c r="BN1087" s="48">
        <f ca="1">IF(ISNA($BF1087),1,OFFSET(NoteCommaRef!$K$3,$BF1087,0))</f>
        <v>1</v>
      </c>
    </row>
    <row r="1088" spans="3:66" x14ac:dyDescent="0.2">
      <c r="C1088" s="1" t="str">
        <f t="shared" si="390"/>
        <v/>
      </c>
      <c r="D1088" s="1" t="str">
        <f t="shared" si="391"/>
        <v/>
      </c>
      <c r="E1088" s="1" t="str">
        <f t="shared" si="382"/>
        <v/>
      </c>
      <c r="F1088" s="32" t="str">
        <f t="shared" si="383"/>
        <v/>
      </c>
      <c r="G1088" s="1" t="str">
        <f t="shared" si="384"/>
        <v/>
      </c>
      <c r="H1088" s="1" t="str">
        <f t="shared" si="385"/>
        <v/>
      </c>
      <c r="I1088" s="1" t="str">
        <f t="shared" si="386"/>
        <v/>
      </c>
      <c r="J1088" s="1" t="str">
        <f t="shared" si="387"/>
        <v/>
      </c>
      <c r="K1088" s="1" t="str">
        <f t="shared" si="388"/>
        <v/>
      </c>
      <c r="L1088" s="1" t="str">
        <f ca="1">IF(COUNTBLANK($D1088),"",IF(COUNTBLANK($AG1088),OFFSET(ChannelSetup!$E$4,0,$D1088-1),$AG1088))</f>
        <v/>
      </c>
      <c r="M1088" s="1" t="str">
        <f t="shared" si="389"/>
        <v/>
      </c>
      <c r="O1088" s="32">
        <f t="shared" si="376"/>
        <v>6</v>
      </c>
      <c r="P1088" s="32">
        <f t="shared" si="376"/>
        <v>4</v>
      </c>
      <c r="Q1088" s="32">
        <f t="shared" si="376"/>
        <v>2</v>
      </c>
      <c r="R1088" s="32">
        <f t="shared" si="376"/>
        <v>2</v>
      </c>
      <c r="S1088" s="32">
        <f t="shared" si="376"/>
        <v>2</v>
      </c>
      <c r="T1088" s="32">
        <f t="shared" si="376"/>
        <v>2</v>
      </c>
      <c r="U1088" s="32">
        <f t="shared" si="376"/>
        <v>2</v>
      </c>
      <c r="V1088" s="32">
        <f t="shared" si="376"/>
        <v>4</v>
      </c>
      <c r="W1088" s="32">
        <f t="shared" si="376"/>
        <v>2</v>
      </c>
      <c r="X1088" s="32">
        <f t="shared" si="376"/>
        <v>2</v>
      </c>
      <c r="Y1088" s="32">
        <f t="shared" si="376"/>
        <v>2</v>
      </c>
      <c r="Z1088" s="32">
        <f t="shared" si="376"/>
        <v>2</v>
      </c>
      <c r="AB1088" s="66"/>
      <c r="AC1088" s="51"/>
      <c r="AD1088" s="51"/>
      <c r="AE1088" s="63"/>
      <c r="AF1088" s="64"/>
      <c r="AG1088" s="63"/>
      <c r="AH1088" s="64"/>
      <c r="AI1088" s="63"/>
      <c r="AJ1088" s="64"/>
      <c r="AK1088" s="62"/>
      <c r="AL1088" s="62"/>
      <c r="AM1088" s="51"/>
      <c r="AP1088" s="39" t="str">
        <f t="shared" si="360"/>
        <v/>
      </c>
      <c r="AQ1088" s="49" t="str">
        <f t="shared" si="367"/>
        <v/>
      </c>
      <c r="AR1088" s="41">
        <f t="shared" ca="1" si="375"/>
        <v>256</v>
      </c>
      <c r="AS1088" s="40">
        <f t="shared" ca="1" si="369"/>
        <v>1</v>
      </c>
      <c r="AT1088" s="41">
        <f t="shared" ca="1" si="361"/>
        <v>0</v>
      </c>
      <c r="AU1088" s="41">
        <f t="shared" ca="1" si="362"/>
        <v>0</v>
      </c>
      <c r="AV1088" s="42">
        <f t="shared" ca="1" si="363"/>
        <v>1</v>
      </c>
      <c r="AW1088" s="47" t="str">
        <f t="shared" si="364"/>
        <v/>
      </c>
      <c r="AX1088" s="47" t="e">
        <f t="shared" si="365"/>
        <v>#VALUE!</v>
      </c>
      <c r="AY1088" s="47">
        <f t="shared" si="377"/>
        <v>0</v>
      </c>
      <c r="AZ1088" s="47">
        <f t="shared" si="378"/>
        <v>0</v>
      </c>
      <c r="BA1088" s="47" t="e">
        <f t="shared" si="379"/>
        <v>#VALUE!</v>
      </c>
      <c r="BB1088" s="47" t="e">
        <f t="shared" si="380"/>
        <v>#VALUE!</v>
      </c>
      <c r="BC1088" s="47" t="e">
        <f t="shared" si="381"/>
        <v>#VALUE!</v>
      </c>
      <c r="BD1088" s="47" t="e">
        <f>MATCH($AW1088,NoteCommaRef!$B$4:$B$10,0)</f>
        <v>#N/A</v>
      </c>
      <c r="BE1088" s="47">
        <f>MATCH($BG1088,NoteCommaRef!$H$4:$H$1000,0)</f>
        <v>10</v>
      </c>
      <c r="BF1088" s="47">
        <f>MATCH($BH1088,NoteCommaRef!$H$4:$H$1000,0)</f>
        <v>10</v>
      </c>
      <c r="BG1088" s="47">
        <f t="shared" si="370"/>
        <v>1</v>
      </c>
      <c r="BH1088" s="47">
        <f t="shared" si="371"/>
        <v>1</v>
      </c>
      <c r="BI1088" s="48">
        <f ca="1">IF(ISNA($BD1088),1,OFFSET(NoteCommaRef!$E$3,$BD1088,0))</f>
        <v>1</v>
      </c>
      <c r="BJ1088" s="48">
        <f t="shared" si="372"/>
        <v>1</v>
      </c>
      <c r="BK1088" s="48">
        <f t="shared" si="373"/>
        <v>1</v>
      </c>
      <c r="BL1088" s="48">
        <f t="shared" si="374"/>
        <v>1</v>
      </c>
      <c r="BM1088" s="48">
        <f ca="1">IF(ISNA($BE1088),1,OFFSET(NoteCommaRef!$K$3,$BE1088,0))</f>
        <v>1</v>
      </c>
      <c r="BN1088" s="48">
        <f ca="1">IF(ISNA($BF1088),1,OFFSET(NoteCommaRef!$K$3,$BF1088,0))</f>
        <v>1</v>
      </c>
    </row>
    <row r="1089" spans="3:66" x14ac:dyDescent="0.2">
      <c r="C1089" s="1" t="str">
        <f t="shared" si="390"/>
        <v/>
      </c>
      <c r="D1089" s="1" t="str">
        <f t="shared" si="391"/>
        <v/>
      </c>
      <c r="E1089" s="1" t="str">
        <f t="shared" si="382"/>
        <v/>
      </c>
      <c r="F1089" s="32" t="str">
        <f t="shared" si="383"/>
        <v/>
      </c>
      <c r="G1089" s="1" t="str">
        <f t="shared" si="384"/>
        <v/>
      </c>
      <c r="H1089" s="1" t="str">
        <f t="shared" si="385"/>
        <v/>
      </c>
      <c r="I1089" s="1" t="str">
        <f t="shared" si="386"/>
        <v/>
      </c>
      <c r="J1089" s="1" t="str">
        <f t="shared" si="387"/>
        <v/>
      </c>
      <c r="K1089" s="1" t="str">
        <f t="shared" si="388"/>
        <v/>
      </c>
      <c r="L1089" s="1" t="str">
        <f ca="1">IF(COUNTBLANK($D1089),"",IF(COUNTBLANK($AG1089),OFFSET(ChannelSetup!$E$4,0,$D1089-1),$AG1089))</f>
        <v/>
      </c>
      <c r="M1089" s="1" t="str">
        <f t="shared" si="389"/>
        <v/>
      </c>
      <c r="O1089" s="32">
        <f t="shared" si="376"/>
        <v>6</v>
      </c>
      <c r="P1089" s="32">
        <f t="shared" si="376"/>
        <v>4</v>
      </c>
      <c r="Q1089" s="32">
        <f t="shared" si="376"/>
        <v>2</v>
      </c>
      <c r="R1089" s="32">
        <f t="shared" si="376"/>
        <v>2</v>
      </c>
      <c r="S1089" s="32">
        <f t="shared" si="376"/>
        <v>2</v>
      </c>
      <c r="T1089" s="32">
        <f t="shared" si="376"/>
        <v>2</v>
      </c>
      <c r="U1089" s="32">
        <f t="shared" si="376"/>
        <v>2</v>
      </c>
      <c r="V1089" s="32">
        <f t="shared" si="376"/>
        <v>4</v>
      </c>
      <c r="W1089" s="32">
        <f t="shared" si="376"/>
        <v>2</v>
      </c>
      <c r="X1089" s="32">
        <f t="shared" si="376"/>
        <v>2</v>
      </c>
      <c r="Y1089" s="32">
        <f t="shared" si="376"/>
        <v>2</v>
      </c>
      <c r="Z1089" s="32">
        <f t="shared" si="376"/>
        <v>2</v>
      </c>
      <c r="AB1089" s="66"/>
      <c r="AC1089" s="51"/>
      <c r="AD1089" s="51"/>
      <c r="AE1089" s="63"/>
      <c r="AF1089" s="64"/>
      <c r="AG1089" s="63"/>
      <c r="AH1089" s="64"/>
      <c r="AI1089" s="63"/>
      <c r="AJ1089" s="64"/>
      <c r="AK1089" s="62"/>
      <c r="AL1089" s="62"/>
      <c r="AM1089" s="51"/>
      <c r="AP1089" s="39" t="str">
        <f t="shared" si="360"/>
        <v/>
      </c>
      <c r="AQ1089" s="49" t="str">
        <f t="shared" si="367"/>
        <v/>
      </c>
      <c r="AR1089" s="41">
        <f t="shared" ca="1" si="375"/>
        <v>256</v>
      </c>
      <c r="AS1089" s="40">
        <f t="shared" ca="1" si="369"/>
        <v>1</v>
      </c>
      <c r="AT1089" s="41">
        <f t="shared" ca="1" si="361"/>
        <v>0</v>
      </c>
      <c r="AU1089" s="41">
        <f t="shared" ca="1" si="362"/>
        <v>0</v>
      </c>
      <c r="AV1089" s="42">
        <f t="shared" ca="1" si="363"/>
        <v>1</v>
      </c>
      <c r="AW1089" s="47" t="str">
        <f t="shared" si="364"/>
        <v/>
      </c>
      <c r="AX1089" s="47" t="e">
        <f t="shared" si="365"/>
        <v>#VALUE!</v>
      </c>
      <c r="AY1089" s="47">
        <f t="shared" si="377"/>
        <v>0</v>
      </c>
      <c r="AZ1089" s="47">
        <f t="shared" si="378"/>
        <v>0</v>
      </c>
      <c r="BA1089" s="47" t="e">
        <f t="shared" si="379"/>
        <v>#VALUE!</v>
      </c>
      <c r="BB1089" s="47" t="e">
        <f t="shared" si="380"/>
        <v>#VALUE!</v>
      </c>
      <c r="BC1089" s="47" t="e">
        <f t="shared" si="381"/>
        <v>#VALUE!</v>
      </c>
      <c r="BD1089" s="47" t="e">
        <f>MATCH($AW1089,NoteCommaRef!$B$4:$B$10,0)</f>
        <v>#N/A</v>
      </c>
      <c r="BE1089" s="47">
        <f>MATCH($BG1089,NoteCommaRef!$H$4:$H$1000,0)</f>
        <v>10</v>
      </c>
      <c r="BF1089" s="47">
        <f>MATCH($BH1089,NoteCommaRef!$H$4:$H$1000,0)</f>
        <v>10</v>
      </c>
      <c r="BG1089" s="47">
        <f t="shared" si="370"/>
        <v>1</v>
      </c>
      <c r="BH1089" s="47">
        <f t="shared" si="371"/>
        <v>1</v>
      </c>
      <c r="BI1089" s="48">
        <f ca="1">IF(ISNA($BD1089),1,OFFSET(NoteCommaRef!$E$3,$BD1089,0))</f>
        <v>1</v>
      </c>
      <c r="BJ1089" s="48">
        <f t="shared" si="372"/>
        <v>1</v>
      </c>
      <c r="BK1089" s="48">
        <f t="shared" si="373"/>
        <v>1</v>
      </c>
      <c r="BL1089" s="48">
        <f t="shared" si="374"/>
        <v>1</v>
      </c>
      <c r="BM1089" s="48">
        <f ca="1">IF(ISNA($BE1089),1,OFFSET(NoteCommaRef!$K$3,$BE1089,0))</f>
        <v>1</v>
      </c>
      <c r="BN1089" s="48">
        <f ca="1">IF(ISNA($BF1089),1,OFFSET(NoteCommaRef!$K$3,$BF1089,0))</f>
        <v>1</v>
      </c>
    </row>
    <row r="1090" spans="3:66" x14ac:dyDescent="0.2">
      <c r="C1090" s="1" t="str">
        <f t="shared" si="390"/>
        <v/>
      </c>
      <c r="D1090" s="1" t="str">
        <f t="shared" si="391"/>
        <v/>
      </c>
      <c r="E1090" s="1" t="str">
        <f t="shared" si="382"/>
        <v/>
      </c>
      <c r="F1090" s="32" t="str">
        <f t="shared" si="383"/>
        <v/>
      </c>
      <c r="G1090" s="1" t="str">
        <f t="shared" si="384"/>
        <v/>
      </c>
      <c r="H1090" s="1" t="str">
        <f t="shared" si="385"/>
        <v/>
      </c>
      <c r="I1090" s="1" t="str">
        <f t="shared" si="386"/>
        <v/>
      </c>
      <c r="J1090" s="1" t="str">
        <f t="shared" si="387"/>
        <v/>
      </c>
      <c r="K1090" s="1" t="str">
        <f t="shared" si="388"/>
        <v/>
      </c>
      <c r="L1090" s="1" t="str">
        <f ca="1">IF(COUNTBLANK($D1090),"",IF(COUNTBLANK($AG1090),OFFSET(ChannelSetup!$E$4,0,$D1090-1),$AG1090))</f>
        <v/>
      </c>
      <c r="M1090" s="1" t="str">
        <f t="shared" si="389"/>
        <v/>
      </c>
      <c r="O1090" s="32">
        <f t="shared" si="376"/>
        <v>6</v>
      </c>
      <c r="P1090" s="32">
        <f t="shared" si="376"/>
        <v>4</v>
      </c>
      <c r="Q1090" s="32">
        <f t="shared" si="376"/>
        <v>2</v>
      </c>
      <c r="R1090" s="32">
        <f t="shared" si="376"/>
        <v>2</v>
      </c>
      <c r="S1090" s="32">
        <f t="shared" si="376"/>
        <v>2</v>
      </c>
      <c r="T1090" s="32">
        <f t="shared" si="376"/>
        <v>2</v>
      </c>
      <c r="U1090" s="32">
        <f t="shared" si="376"/>
        <v>2</v>
      </c>
      <c r="V1090" s="32">
        <f t="shared" si="376"/>
        <v>4</v>
      </c>
      <c r="W1090" s="32">
        <f t="shared" si="376"/>
        <v>2</v>
      </c>
      <c r="X1090" s="32">
        <f t="shared" si="376"/>
        <v>2</v>
      </c>
      <c r="Y1090" s="32">
        <f t="shared" si="376"/>
        <v>2</v>
      </c>
      <c r="Z1090" s="32">
        <f t="shared" si="376"/>
        <v>2</v>
      </c>
      <c r="AB1090" s="66"/>
      <c r="AC1090" s="51"/>
      <c r="AD1090" s="51"/>
      <c r="AE1090" s="63"/>
      <c r="AF1090" s="64"/>
      <c r="AG1090" s="63"/>
      <c r="AH1090" s="64"/>
      <c r="AI1090" s="63"/>
      <c r="AJ1090" s="64"/>
      <c r="AK1090" s="62"/>
      <c r="AL1090" s="62"/>
      <c r="AM1090" s="51"/>
      <c r="AP1090" s="39" t="str">
        <f t="shared" si="360"/>
        <v/>
      </c>
      <c r="AQ1090" s="49" t="str">
        <f t="shared" si="367"/>
        <v/>
      </c>
      <c r="AR1090" s="41">
        <f t="shared" ca="1" si="375"/>
        <v>256</v>
      </c>
      <c r="AS1090" s="40">
        <f t="shared" ca="1" si="369"/>
        <v>1</v>
      </c>
      <c r="AT1090" s="41">
        <f t="shared" ca="1" si="361"/>
        <v>0</v>
      </c>
      <c r="AU1090" s="41">
        <f t="shared" ca="1" si="362"/>
        <v>0</v>
      </c>
      <c r="AV1090" s="42">
        <f t="shared" ca="1" si="363"/>
        <v>1</v>
      </c>
      <c r="AW1090" s="47" t="str">
        <f t="shared" si="364"/>
        <v/>
      </c>
      <c r="AX1090" s="47" t="e">
        <f t="shared" si="365"/>
        <v>#VALUE!</v>
      </c>
      <c r="AY1090" s="47">
        <f t="shared" si="377"/>
        <v>0</v>
      </c>
      <c r="AZ1090" s="47">
        <f t="shared" si="378"/>
        <v>0</v>
      </c>
      <c r="BA1090" s="47" t="e">
        <f t="shared" si="379"/>
        <v>#VALUE!</v>
      </c>
      <c r="BB1090" s="47" t="e">
        <f t="shared" si="380"/>
        <v>#VALUE!</v>
      </c>
      <c r="BC1090" s="47" t="e">
        <f t="shared" si="381"/>
        <v>#VALUE!</v>
      </c>
      <c r="BD1090" s="47" t="e">
        <f>MATCH($AW1090,NoteCommaRef!$B$4:$B$10,0)</f>
        <v>#N/A</v>
      </c>
      <c r="BE1090" s="47">
        <f>MATCH($BG1090,NoteCommaRef!$H$4:$H$1000,0)</f>
        <v>10</v>
      </c>
      <c r="BF1090" s="47">
        <f>MATCH($BH1090,NoteCommaRef!$H$4:$H$1000,0)</f>
        <v>10</v>
      </c>
      <c r="BG1090" s="47">
        <f t="shared" si="370"/>
        <v>1</v>
      </c>
      <c r="BH1090" s="47">
        <f t="shared" si="371"/>
        <v>1</v>
      </c>
      <c r="BI1090" s="48">
        <f ca="1">IF(ISNA($BD1090),1,OFFSET(NoteCommaRef!$E$3,$BD1090,0))</f>
        <v>1</v>
      </c>
      <c r="BJ1090" s="48">
        <f t="shared" si="372"/>
        <v>1</v>
      </c>
      <c r="BK1090" s="48">
        <f t="shared" si="373"/>
        <v>1</v>
      </c>
      <c r="BL1090" s="48">
        <f t="shared" si="374"/>
        <v>1</v>
      </c>
      <c r="BM1090" s="48">
        <f ca="1">IF(ISNA($BE1090),1,OFFSET(NoteCommaRef!$K$3,$BE1090,0))</f>
        <v>1</v>
      </c>
      <c r="BN1090" s="48">
        <f ca="1">IF(ISNA($BF1090),1,OFFSET(NoteCommaRef!$K$3,$BF1090,0))</f>
        <v>1</v>
      </c>
    </row>
    <row r="1091" spans="3:66" x14ac:dyDescent="0.2">
      <c r="C1091" s="1" t="str">
        <f t="shared" si="390"/>
        <v/>
      </c>
      <c r="D1091" s="1" t="str">
        <f t="shared" si="391"/>
        <v/>
      </c>
      <c r="E1091" s="1" t="str">
        <f t="shared" si="382"/>
        <v/>
      </c>
      <c r="F1091" s="32" t="str">
        <f t="shared" si="383"/>
        <v/>
      </c>
      <c r="G1091" s="1" t="str">
        <f t="shared" si="384"/>
        <v/>
      </c>
      <c r="H1091" s="1" t="str">
        <f t="shared" si="385"/>
        <v/>
      </c>
      <c r="I1091" s="1" t="str">
        <f t="shared" si="386"/>
        <v/>
      </c>
      <c r="J1091" s="1" t="str">
        <f t="shared" si="387"/>
        <v/>
      </c>
      <c r="K1091" s="1" t="str">
        <f t="shared" si="388"/>
        <v/>
      </c>
      <c r="L1091" s="1" t="str">
        <f ca="1">IF(COUNTBLANK($D1091),"",IF(COUNTBLANK($AG1091),OFFSET(ChannelSetup!$E$4,0,$D1091-1),$AG1091))</f>
        <v/>
      </c>
      <c r="M1091" s="1" t="str">
        <f t="shared" si="389"/>
        <v/>
      </c>
      <c r="O1091" s="32">
        <f t="shared" ref="O1091:Z1106" si="392">O1090+IF($D1091=O$3,IF(COUNTBLANK($E1091),0,$E1091/$AD$2),0)</f>
        <v>6</v>
      </c>
      <c r="P1091" s="32">
        <f t="shared" si="392"/>
        <v>4</v>
      </c>
      <c r="Q1091" s="32">
        <f t="shared" si="392"/>
        <v>2</v>
      </c>
      <c r="R1091" s="32">
        <f t="shared" si="392"/>
        <v>2</v>
      </c>
      <c r="S1091" s="32">
        <f t="shared" si="392"/>
        <v>2</v>
      </c>
      <c r="T1091" s="32">
        <f t="shared" si="392"/>
        <v>2</v>
      </c>
      <c r="U1091" s="32">
        <f t="shared" si="392"/>
        <v>2</v>
      </c>
      <c r="V1091" s="32">
        <f t="shared" si="392"/>
        <v>4</v>
      </c>
      <c r="W1091" s="32">
        <f t="shared" si="392"/>
        <v>2</v>
      </c>
      <c r="X1091" s="32">
        <f t="shared" si="392"/>
        <v>2</v>
      </c>
      <c r="Y1091" s="32">
        <f t="shared" si="392"/>
        <v>2</v>
      </c>
      <c r="Z1091" s="32">
        <f t="shared" si="392"/>
        <v>2</v>
      </c>
      <c r="AB1091" s="66"/>
      <c r="AC1091" s="51"/>
      <c r="AD1091" s="51"/>
      <c r="AE1091" s="63"/>
      <c r="AF1091" s="64"/>
      <c r="AG1091" s="63"/>
      <c r="AH1091" s="64"/>
      <c r="AI1091" s="63"/>
      <c r="AJ1091" s="64"/>
      <c r="AK1091" s="62"/>
      <c r="AL1091" s="62"/>
      <c r="AM1091" s="51"/>
      <c r="AP1091" s="39" t="str">
        <f t="shared" si="360"/>
        <v/>
      </c>
      <c r="AQ1091" s="49" t="str">
        <f t="shared" si="367"/>
        <v/>
      </c>
      <c r="AR1091" s="41">
        <f t="shared" ca="1" si="375"/>
        <v>256</v>
      </c>
      <c r="AS1091" s="40">
        <f t="shared" ca="1" si="369"/>
        <v>1</v>
      </c>
      <c r="AT1091" s="41">
        <f t="shared" ca="1" si="361"/>
        <v>0</v>
      </c>
      <c r="AU1091" s="41">
        <f t="shared" ca="1" si="362"/>
        <v>0</v>
      </c>
      <c r="AV1091" s="42">
        <f t="shared" ca="1" si="363"/>
        <v>1</v>
      </c>
      <c r="AW1091" s="47" t="str">
        <f t="shared" si="364"/>
        <v/>
      </c>
      <c r="AX1091" s="47" t="e">
        <f t="shared" si="365"/>
        <v>#VALUE!</v>
      </c>
      <c r="AY1091" s="47">
        <f t="shared" si="377"/>
        <v>0</v>
      </c>
      <c r="AZ1091" s="47">
        <f t="shared" si="378"/>
        <v>0</v>
      </c>
      <c r="BA1091" s="47" t="e">
        <f t="shared" si="379"/>
        <v>#VALUE!</v>
      </c>
      <c r="BB1091" s="47" t="e">
        <f t="shared" si="380"/>
        <v>#VALUE!</v>
      </c>
      <c r="BC1091" s="47" t="e">
        <f t="shared" si="381"/>
        <v>#VALUE!</v>
      </c>
      <c r="BD1091" s="47" t="e">
        <f>MATCH($AW1091,NoteCommaRef!$B$4:$B$10,0)</f>
        <v>#N/A</v>
      </c>
      <c r="BE1091" s="47">
        <f>MATCH($BG1091,NoteCommaRef!$H$4:$H$1000,0)</f>
        <v>10</v>
      </c>
      <c r="BF1091" s="47">
        <f>MATCH($BH1091,NoteCommaRef!$H$4:$H$1000,0)</f>
        <v>10</v>
      </c>
      <c r="BG1091" s="47">
        <f t="shared" si="370"/>
        <v>1</v>
      </c>
      <c r="BH1091" s="47">
        <f t="shared" si="371"/>
        <v>1</v>
      </c>
      <c r="BI1091" s="48">
        <f ca="1">IF(ISNA($BD1091),1,OFFSET(NoteCommaRef!$E$3,$BD1091,0))</f>
        <v>1</v>
      </c>
      <c r="BJ1091" s="48">
        <f t="shared" si="372"/>
        <v>1</v>
      </c>
      <c r="BK1091" s="48">
        <f t="shared" si="373"/>
        <v>1</v>
      </c>
      <c r="BL1091" s="48">
        <f t="shared" si="374"/>
        <v>1</v>
      </c>
      <c r="BM1091" s="48">
        <f ca="1">IF(ISNA($BE1091),1,OFFSET(NoteCommaRef!$K$3,$BE1091,0))</f>
        <v>1</v>
      </c>
      <c r="BN1091" s="48">
        <f ca="1">IF(ISNA($BF1091),1,OFFSET(NoteCommaRef!$K$3,$BF1091,0))</f>
        <v>1</v>
      </c>
    </row>
    <row r="1092" spans="3:66" x14ac:dyDescent="0.2">
      <c r="C1092" s="1" t="str">
        <f t="shared" si="390"/>
        <v/>
      </c>
      <c r="D1092" s="1" t="str">
        <f t="shared" si="391"/>
        <v/>
      </c>
      <c r="E1092" s="1" t="str">
        <f t="shared" si="382"/>
        <v/>
      </c>
      <c r="F1092" s="32" t="str">
        <f t="shared" si="383"/>
        <v/>
      </c>
      <c r="G1092" s="1" t="str">
        <f t="shared" si="384"/>
        <v/>
      </c>
      <c r="H1092" s="1" t="str">
        <f t="shared" si="385"/>
        <v/>
      </c>
      <c r="I1092" s="1" t="str">
        <f t="shared" si="386"/>
        <v/>
      </c>
      <c r="J1092" s="1" t="str">
        <f t="shared" si="387"/>
        <v/>
      </c>
      <c r="K1092" s="1" t="str">
        <f t="shared" si="388"/>
        <v/>
      </c>
      <c r="L1092" s="1" t="str">
        <f ca="1">IF(COUNTBLANK($D1092),"",IF(COUNTBLANK($AG1092),OFFSET(ChannelSetup!$E$4,0,$D1092-1),$AG1092))</f>
        <v/>
      </c>
      <c r="M1092" s="1" t="str">
        <f t="shared" si="389"/>
        <v/>
      </c>
      <c r="O1092" s="32">
        <f t="shared" si="392"/>
        <v>6</v>
      </c>
      <c r="P1092" s="32">
        <f t="shared" si="392"/>
        <v>4</v>
      </c>
      <c r="Q1092" s="32">
        <f t="shared" si="392"/>
        <v>2</v>
      </c>
      <c r="R1092" s="32">
        <f t="shared" si="392"/>
        <v>2</v>
      </c>
      <c r="S1092" s="32">
        <f t="shared" si="392"/>
        <v>2</v>
      </c>
      <c r="T1092" s="32">
        <f t="shared" si="392"/>
        <v>2</v>
      </c>
      <c r="U1092" s="32">
        <f t="shared" si="392"/>
        <v>2</v>
      </c>
      <c r="V1092" s="32">
        <f t="shared" si="392"/>
        <v>4</v>
      </c>
      <c r="W1092" s="32">
        <f t="shared" si="392"/>
        <v>2</v>
      </c>
      <c r="X1092" s="32">
        <f t="shared" si="392"/>
        <v>2</v>
      </c>
      <c r="Y1092" s="32">
        <f t="shared" si="392"/>
        <v>2</v>
      </c>
      <c r="Z1092" s="32">
        <f t="shared" si="392"/>
        <v>2</v>
      </c>
      <c r="AB1092" s="66"/>
      <c r="AC1092" s="51"/>
      <c r="AD1092" s="51"/>
      <c r="AE1092" s="63"/>
      <c r="AF1092" s="64"/>
      <c r="AG1092" s="63"/>
      <c r="AH1092" s="64"/>
      <c r="AI1092" s="63"/>
      <c r="AJ1092" s="64"/>
      <c r="AK1092" s="62"/>
      <c r="AL1092" s="62"/>
      <c r="AM1092" s="51"/>
      <c r="AP1092" s="39" t="str">
        <f t="shared" si="360"/>
        <v/>
      </c>
      <c r="AQ1092" s="49" t="str">
        <f t="shared" si="367"/>
        <v/>
      </c>
      <c r="AR1092" s="41">
        <f t="shared" ca="1" si="375"/>
        <v>256</v>
      </c>
      <c r="AS1092" s="40">
        <f t="shared" ca="1" si="369"/>
        <v>1</v>
      </c>
      <c r="AT1092" s="41">
        <f t="shared" ca="1" si="361"/>
        <v>0</v>
      </c>
      <c r="AU1092" s="41">
        <f t="shared" ca="1" si="362"/>
        <v>0</v>
      </c>
      <c r="AV1092" s="42">
        <f t="shared" ca="1" si="363"/>
        <v>1</v>
      </c>
      <c r="AW1092" s="47" t="str">
        <f t="shared" si="364"/>
        <v/>
      </c>
      <c r="AX1092" s="47" t="e">
        <f t="shared" si="365"/>
        <v>#VALUE!</v>
      </c>
      <c r="AY1092" s="47">
        <f t="shared" si="377"/>
        <v>0</v>
      </c>
      <c r="AZ1092" s="47">
        <f t="shared" si="378"/>
        <v>0</v>
      </c>
      <c r="BA1092" s="47" t="e">
        <f t="shared" si="379"/>
        <v>#VALUE!</v>
      </c>
      <c r="BB1092" s="47" t="e">
        <f t="shared" si="380"/>
        <v>#VALUE!</v>
      </c>
      <c r="BC1092" s="47" t="e">
        <f t="shared" si="381"/>
        <v>#VALUE!</v>
      </c>
      <c r="BD1092" s="47" t="e">
        <f>MATCH($AW1092,NoteCommaRef!$B$4:$B$10,0)</f>
        <v>#N/A</v>
      </c>
      <c r="BE1092" s="47">
        <f>MATCH($BG1092,NoteCommaRef!$H$4:$H$1000,0)</f>
        <v>10</v>
      </c>
      <c r="BF1092" s="47">
        <f>MATCH($BH1092,NoteCommaRef!$H$4:$H$1000,0)</f>
        <v>10</v>
      </c>
      <c r="BG1092" s="47">
        <f t="shared" si="370"/>
        <v>1</v>
      </c>
      <c r="BH1092" s="47">
        <f t="shared" si="371"/>
        <v>1</v>
      </c>
      <c r="BI1092" s="48">
        <f ca="1">IF(ISNA($BD1092),1,OFFSET(NoteCommaRef!$E$3,$BD1092,0))</f>
        <v>1</v>
      </c>
      <c r="BJ1092" s="48">
        <f t="shared" si="372"/>
        <v>1</v>
      </c>
      <c r="BK1092" s="48">
        <f t="shared" si="373"/>
        <v>1</v>
      </c>
      <c r="BL1092" s="48">
        <f t="shared" si="374"/>
        <v>1</v>
      </c>
      <c r="BM1092" s="48">
        <f ca="1">IF(ISNA($BE1092),1,OFFSET(NoteCommaRef!$K$3,$BE1092,0))</f>
        <v>1</v>
      </c>
      <c r="BN1092" s="48">
        <f ca="1">IF(ISNA($BF1092),1,OFFSET(NoteCommaRef!$K$3,$BF1092,0))</f>
        <v>1</v>
      </c>
    </row>
    <row r="1093" spans="3:66" x14ac:dyDescent="0.2">
      <c r="C1093" s="1" t="str">
        <f t="shared" si="390"/>
        <v/>
      </c>
      <c r="D1093" s="1" t="str">
        <f t="shared" si="391"/>
        <v/>
      </c>
      <c r="E1093" s="1" t="str">
        <f t="shared" si="382"/>
        <v/>
      </c>
      <c r="F1093" s="32" t="str">
        <f t="shared" si="383"/>
        <v/>
      </c>
      <c r="G1093" s="1" t="str">
        <f t="shared" si="384"/>
        <v/>
      </c>
      <c r="H1093" s="1" t="str">
        <f t="shared" si="385"/>
        <v/>
      </c>
      <c r="I1093" s="1" t="str">
        <f t="shared" si="386"/>
        <v/>
      </c>
      <c r="J1093" s="1" t="str">
        <f t="shared" si="387"/>
        <v/>
      </c>
      <c r="K1093" s="1" t="str">
        <f t="shared" si="388"/>
        <v/>
      </c>
      <c r="L1093" s="1" t="str">
        <f ca="1">IF(COUNTBLANK($D1093),"",IF(COUNTBLANK($AG1093),OFFSET(ChannelSetup!$E$4,0,$D1093-1),$AG1093))</f>
        <v/>
      </c>
      <c r="M1093" s="1" t="str">
        <f t="shared" si="389"/>
        <v/>
      </c>
      <c r="O1093" s="32">
        <f t="shared" si="392"/>
        <v>6</v>
      </c>
      <c r="P1093" s="32">
        <f t="shared" si="392"/>
        <v>4</v>
      </c>
      <c r="Q1093" s="32">
        <f t="shared" si="392"/>
        <v>2</v>
      </c>
      <c r="R1093" s="32">
        <f t="shared" si="392"/>
        <v>2</v>
      </c>
      <c r="S1093" s="32">
        <f t="shared" si="392"/>
        <v>2</v>
      </c>
      <c r="T1093" s="32">
        <f t="shared" si="392"/>
        <v>2</v>
      </c>
      <c r="U1093" s="32">
        <f t="shared" si="392"/>
        <v>2</v>
      </c>
      <c r="V1093" s="32">
        <f t="shared" si="392"/>
        <v>4</v>
      </c>
      <c r="W1093" s="32">
        <f t="shared" si="392"/>
        <v>2</v>
      </c>
      <c r="X1093" s="32">
        <f t="shared" si="392"/>
        <v>2</v>
      </c>
      <c r="Y1093" s="32">
        <f t="shared" si="392"/>
        <v>2</v>
      </c>
      <c r="Z1093" s="32">
        <f t="shared" si="392"/>
        <v>2</v>
      </c>
      <c r="AB1093" s="66"/>
      <c r="AC1093" s="51"/>
      <c r="AD1093" s="51"/>
      <c r="AE1093" s="63"/>
      <c r="AF1093" s="64"/>
      <c r="AG1093" s="63"/>
      <c r="AH1093" s="64"/>
      <c r="AI1093" s="63"/>
      <c r="AJ1093" s="64"/>
      <c r="AK1093" s="62"/>
      <c r="AL1093" s="62"/>
      <c r="AM1093" s="51"/>
      <c r="AP1093" s="39" t="str">
        <f t="shared" si="360"/>
        <v/>
      </c>
      <c r="AQ1093" s="49" t="str">
        <f t="shared" si="367"/>
        <v/>
      </c>
      <c r="AR1093" s="41">
        <f t="shared" ca="1" si="375"/>
        <v>256</v>
      </c>
      <c r="AS1093" s="40">
        <f t="shared" ca="1" si="369"/>
        <v>1</v>
      </c>
      <c r="AT1093" s="41">
        <f t="shared" ca="1" si="361"/>
        <v>0</v>
      </c>
      <c r="AU1093" s="41">
        <f t="shared" ca="1" si="362"/>
        <v>0</v>
      </c>
      <c r="AV1093" s="42">
        <f t="shared" ca="1" si="363"/>
        <v>1</v>
      </c>
      <c r="AW1093" s="47" t="str">
        <f t="shared" si="364"/>
        <v/>
      </c>
      <c r="AX1093" s="47" t="e">
        <f t="shared" si="365"/>
        <v>#VALUE!</v>
      </c>
      <c r="AY1093" s="47">
        <f t="shared" si="377"/>
        <v>0</v>
      </c>
      <c r="AZ1093" s="47">
        <f t="shared" si="378"/>
        <v>0</v>
      </c>
      <c r="BA1093" s="47" t="e">
        <f t="shared" si="379"/>
        <v>#VALUE!</v>
      </c>
      <c r="BB1093" s="47" t="e">
        <f t="shared" si="380"/>
        <v>#VALUE!</v>
      </c>
      <c r="BC1093" s="47" t="e">
        <f t="shared" si="381"/>
        <v>#VALUE!</v>
      </c>
      <c r="BD1093" s="47" t="e">
        <f>MATCH($AW1093,NoteCommaRef!$B$4:$B$10,0)</f>
        <v>#N/A</v>
      </c>
      <c r="BE1093" s="47">
        <f>MATCH($BG1093,NoteCommaRef!$H$4:$H$1000,0)</f>
        <v>10</v>
      </c>
      <c r="BF1093" s="47">
        <f>MATCH($BH1093,NoteCommaRef!$H$4:$H$1000,0)</f>
        <v>10</v>
      </c>
      <c r="BG1093" s="47">
        <f t="shared" si="370"/>
        <v>1</v>
      </c>
      <c r="BH1093" s="47">
        <f t="shared" si="371"/>
        <v>1</v>
      </c>
      <c r="BI1093" s="48">
        <f ca="1">IF(ISNA($BD1093),1,OFFSET(NoteCommaRef!$E$3,$BD1093,0))</f>
        <v>1</v>
      </c>
      <c r="BJ1093" s="48">
        <f t="shared" si="372"/>
        <v>1</v>
      </c>
      <c r="BK1093" s="48">
        <f t="shared" si="373"/>
        <v>1</v>
      </c>
      <c r="BL1093" s="48">
        <f t="shared" si="374"/>
        <v>1</v>
      </c>
      <c r="BM1093" s="48">
        <f ca="1">IF(ISNA($BE1093),1,OFFSET(NoteCommaRef!$K$3,$BE1093,0))</f>
        <v>1</v>
      </c>
      <c r="BN1093" s="48">
        <f ca="1">IF(ISNA($BF1093),1,OFFSET(NoteCommaRef!$K$3,$BF1093,0))</f>
        <v>1</v>
      </c>
    </row>
    <row r="1094" spans="3:66" x14ac:dyDescent="0.2">
      <c r="C1094" s="1" t="str">
        <f t="shared" si="390"/>
        <v/>
      </c>
      <c r="D1094" s="1" t="str">
        <f t="shared" si="391"/>
        <v/>
      </c>
      <c r="E1094" s="1" t="str">
        <f t="shared" si="382"/>
        <v/>
      </c>
      <c r="F1094" s="32" t="str">
        <f t="shared" si="383"/>
        <v/>
      </c>
      <c r="G1094" s="1" t="str">
        <f t="shared" si="384"/>
        <v/>
      </c>
      <c r="H1094" s="1" t="str">
        <f t="shared" si="385"/>
        <v/>
      </c>
      <c r="I1094" s="1" t="str">
        <f t="shared" si="386"/>
        <v/>
      </c>
      <c r="J1094" s="1" t="str">
        <f t="shared" si="387"/>
        <v/>
      </c>
      <c r="K1094" s="1" t="str">
        <f t="shared" si="388"/>
        <v/>
      </c>
      <c r="L1094" s="1" t="str">
        <f ca="1">IF(COUNTBLANK($D1094),"",IF(COUNTBLANK($AG1094),OFFSET(ChannelSetup!$E$4,0,$D1094-1),$AG1094))</f>
        <v/>
      </c>
      <c r="M1094" s="1" t="str">
        <f t="shared" si="389"/>
        <v/>
      </c>
      <c r="O1094" s="32">
        <f t="shared" si="392"/>
        <v>6</v>
      </c>
      <c r="P1094" s="32">
        <f t="shared" si="392"/>
        <v>4</v>
      </c>
      <c r="Q1094" s="32">
        <f t="shared" si="392"/>
        <v>2</v>
      </c>
      <c r="R1094" s="32">
        <f t="shared" si="392"/>
        <v>2</v>
      </c>
      <c r="S1094" s="32">
        <f t="shared" si="392"/>
        <v>2</v>
      </c>
      <c r="T1094" s="32">
        <f t="shared" si="392"/>
        <v>2</v>
      </c>
      <c r="U1094" s="32">
        <f t="shared" si="392"/>
        <v>2</v>
      </c>
      <c r="V1094" s="32">
        <f t="shared" si="392"/>
        <v>4</v>
      </c>
      <c r="W1094" s="32">
        <f t="shared" si="392"/>
        <v>2</v>
      </c>
      <c r="X1094" s="32">
        <f t="shared" si="392"/>
        <v>2</v>
      </c>
      <c r="Y1094" s="32">
        <f t="shared" si="392"/>
        <v>2</v>
      </c>
      <c r="Z1094" s="32">
        <f t="shared" si="392"/>
        <v>2</v>
      </c>
      <c r="AB1094" s="66"/>
      <c r="AC1094" s="51"/>
      <c r="AD1094" s="51"/>
      <c r="AE1094" s="63"/>
      <c r="AF1094" s="64"/>
      <c r="AG1094" s="63"/>
      <c r="AH1094" s="64"/>
      <c r="AI1094" s="63"/>
      <c r="AJ1094" s="64"/>
      <c r="AK1094" s="62"/>
      <c r="AL1094" s="62"/>
      <c r="AM1094" s="51"/>
      <c r="AP1094" s="39" t="str">
        <f t="shared" si="360"/>
        <v/>
      </c>
      <c r="AQ1094" s="49" t="str">
        <f t="shared" si="367"/>
        <v/>
      </c>
      <c r="AR1094" s="41">
        <f t="shared" ca="1" si="375"/>
        <v>256</v>
      </c>
      <c r="AS1094" s="40">
        <f t="shared" ca="1" si="369"/>
        <v>1</v>
      </c>
      <c r="AT1094" s="41">
        <f t="shared" ca="1" si="361"/>
        <v>0</v>
      </c>
      <c r="AU1094" s="41">
        <f t="shared" ca="1" si="362"/>
        <v>0</v>
      </c>
      <c r="AV1094" s="42">
        <f t="shared" ca="1" si="363"/>
        <v>1</v>
      </c>
      <c r="AW1094" s="47" t="str">
        <f t="shared" si="364"/>
        <v/>
      </c>
      <c r="AX1094" s="47" t="e">
        <f t="shared" si="365"/>
        <v>#VALUE!</v>
      </c>
      <c r="AY1094" s="47">
        <f t="shared" si="377"/>
        <v>0</v>
      </c>
      <c r="AZ1094" s="47">
        <f t="shared" si="378"/>
        <v>0</v>
      </c>
      <c r="BA1094" s="47" t="e">
        <f t="shared" si="379"/>
        <v>#VALUE!</v>
      </c>
      <c r="BB1094" s="47" t="e">
        <f t="shared" si="380"/>
        <v>#VALUE!</v>
      </c>
      <c r="BC1094" s="47" t="e">
        <f t="shared" si="381"/>
        <v>#VALUE!</v>
      </c>
      <c r="BD1094" s="47" t="e">
        <f>MATCH($AW1094,NoteCommaRef!$B$4:$B$10,0)</f>
        <v>#N/A</v>
      </c>
      <c r="BE1094" s="47">
        <f>MATCH($BG1094,NoteCommaRef!$H$4:$H$1000,0)</f>
        <v>10</v>
      </c>
      <c r="BF1094" s="47">
        <f>MATCH($BH1094,NoteCommaRef!$H$4:$H$1000,0)</f>
        <v>10</v>
      </c>
      <c r="BG1094" s="47">
        <f t="shared" si="370"/>
        <v>1</v>
      </c>
      <c r="BH1094" s="47">
        <f t="shared" si="371"/>
        <v>1</v>
      </c>
      <c r="BI1094" s="48">
        <f ca="1">IF(ISNA($BD1094),1,OFFSET(NoteCommaRef!$E$3,$BD1094,0))</f>
        <v>1</v>
      </c>
      <c r="BJ1094" s="48">
        <f t="shared" si="372"/>
        <v>1</v>
      </c>
      <c r="BK1094" s="48">
        <f t="shared" si="373"/>
        <v>1</v>
      </c>
      <c r="BL1094" s="48">
        <f t="shared" si="374"/>
        <v>1</v>
      </c>
      <c r="BM1094" s="48">
        <f ca="1">IF(ISNA($BE1094),1,OFFSET(NoteCommaRef!$K$3,$BE1094,0))</f>
        <v>1</v>
      </c>
      <c r="BN1094" s="48">
        <f ca="1">IF(ISNA($BF1094),1,OFFSET(NoteCommaRef!$K$3,$BF1094,0))</f>
        <v>1</v>
      </c>
    </row>
    <row r="1095" spans="3:66" x14ac:dyDescent="0.2">
      <c r="C1095" s="1" t="str">
        <f t="shared" si="390"/>
        <v/>
      </c>
      <c r="D1095" s="1" t="str">
        <f t="shared" si="391"/>
        <v/>
      </c>
      <c r="E1095" s="1" t="str">
        <f t="shared" si="382"/>
        <v/>
      </c>
      <c r="F1095" s="32" t="str">
        <f t="shared" si="383"/>
        <v/>
      </c>
      <c r="G1095" s="1" t="str">
        <f t="shared" si="384"/>
        <v/>
      </c>
      <c r="H1095" s="1" t="str">
        <f t="shared" si="385"/>
        <v/>
      </c>
      <c r="I1095" s="1" t="str">
        <f t="shared" si="386"/>
        <v/>
      </c>
      <c r="J1095" s="1" t="str">
        <f t="shared" si="387"/>
        <v/>
      </c>
      <c r="K1095" s="1" t="str">
        <f t="shared" si="388"/>
        <v/>
      </c>
      <c r="L1095" s="1" t="str">
        <f ca="1">IF(COUNTBLANK($D1095),"",IF(COUNTBLANK($AG1095),OFFSET(ChannelSetup!$E$4,0,$D1095-1),$AG1095))</f>
        <v/>
      </c>
      <c r="M1095" s="1" t="str">
        <f t="shared" si="389"/>
        <v/>
      </c>
      <c r="O1095" s="32">
        <f t="shared" si="392"/>
        <v>6</v>
      </c>
      <c r="P1095" s="32">
        <f t="shared" si="392"/>
        <v>4</v>
      </c>
      <c r="Q1095" s="32">
        <f t="shared" si="392"/>
        <v>2</v>
      </c>
      <c r="R1095" s="32">
        <f t="shared" si="392"/>
        <v>2</v>
      </c>
      <c r="S1095" s="32">
        <f t="shared" si="392"/>
        <v>2</v>
      </c>
      <c r="T1095" s="32">
        <f t="shared" si="392"/>
        <v>2</v>
      </c>
      <c r="U1095" s="32">
        <f t="shared" si="392"/>
        <v>2</v>
      </c>
      <c r="V1095" s="32">
        <f t="shared" si="392"/>
        <v>4</v>
      </c>
      <c r="W1095" s="32">
        <f t="shared" si="392"/>
        <v>2</v>
      </c>
      <c r="X1095" s="32">
        <f t="shared" si="392"/>
        <v>2</v>
      </c>
      <c r="Y1095" s="32">
        <f t="shared" si="392"/>
        <v>2</v>
      </c>
      <c r="Z1095" s="32">
        <f t="shared" si="392"/>
        <v>2</v>
      </c>
      <c r="AB1095" s="66"/>
      <c r="AC1095" s="51"/>
      <c r="AD1095" s="51"/>
      <c r="AE1095" s="63"/>
      <c r="AF1095" s="64"/>
      <c r="AG1095" s="63"/>
      <c r="AH1095" s="64"/>
      <c r="AI1095" s="63"/>
      <c r="AJ1095" s="64"/>
      <c r="AK1095" s="62"/>
      <c r="AL1095" s="62"/>
      <c r="AM1095" s="51"/>
      <c r="AP1095" s="39" t="str">
        <f t="shared" si="360"/>
        <v/>
      </c>
      <c r="AQ1095" s="49" t="str">
        <f t="shared" si="367"/>
        <v/>
      </c>
      <c r="AR1095" s="41">
        <f t="shared" ca="1" si="375"/>
        <v>256</v>
      </c>
      <c r="AS1095" s="40">
        <f t="shared" ca="1" si="369"/>
        <v>1</v>
      </c>
      <c r="AT1095" s="41">
        <f t="shared" ca="1" si="361"/>
        <v>0</v>
      </c>
      <c r="AU1095" s="41">
        <f t="shared" ca="1" si="362"/>
        <v>0</v>
      </c>
      <c r="AV1095" s="42">
        <f t="shared" ca="1" si="363"/>
        <v>1</v>
      </c>
      <c r="AW1095" s="47" t="str">
        <f t="shared" si="364"/>
        <v/>
      </c>
      <c r="AX1095" s="47" t="e">
        <f t="shared" si="365"/>
        <v>#VALUE!</v>
      </c>
      <c r="AY1095" s="47">
        <f t="shared" si="377"/>
        <v>0</v>
      </c>
      <c r="AZ1095" s="47">
        <f t="shared" si="378"/>
        <v>0</v>
      </c>
      <c r="BA1095" s="47" t="e">
        <f t="shared" si="379"/>
        <v>#VALUE!</v>
      </c>
      <c r="BB1095" s="47" t="e">
        <f t="shared" si="380"/>
        <v>#VALUE!</v>
      </c>
      <c r="BC1095" s="47" t="e">
        <f t="shared" si="381"/>
        <v>#VALUE!</v>
      </c>
      <c r="BD1095" s="47" t="e">
        <f>MATCH($AW1095,NoteCommaRef!$B$4:$B$10,0)</f>
        <v>#N/A</v>
      </c>
      <c r="BE1095" s="47">
        <f>MATCH($BG1095,NoteCommaRef!$H$4:$H$1000,0)</f>
        <v>10</v>
      </c>
      <c r="BF1095" s="47">
        <f>MATCH($BH1095,NoteCommaRef!$H$4:$H$1000,0)</f>
        <v>10</v>
      </c>
      <c r="BG1095" s="47">
        <f t="shared" si="370"/>
        <v>1</v>
      </c>
      <c r="BH1095" s="47">
        <f t="shared" si="371"/>
        <v>1</v>
      </c>
      <c r="BI1095" s="48">
        <f ca="1">IF(ISNA($BD1095),1,OFFSET(NoteCommaRef!$E$3,$BD1095,0))</f>
        <v>1</v>
      </c>
      <c r="BJ1095" s="48">
        <f t="shared" si="372"/>
        <v>1</v>
      </c>
      <c r="BK1095" s="48">
        <f t="shared" si="373"/>
        <v>1</v>
      </c>
      <c r="BL1095" s="48">
        <f t="shared" si="374"/>
        <v>1</v>
      </c>
      <c r="BM1095" s="48">
        <f ca="1">IF(ISNA($BE1095),1,OFFSET(NoteCommaRef!$K$3,$BE1095,0))</f>
        <v>1</v>
      </c>
      <c r="BN1095" s="48">
        <f ca="1">IF(ISNA($BF1095),1,OFFSET(NoteCommaRef!$K$3,$BF1095,0))</f>
        <v>1</v>
      </c>
    </row>
    <row r="1096" spans="3:66" x14ac:dyDescent="0.2">
      <c r="C1096" s="1" t="str">
        <f t="shared" si="390"/>
        <v/>
      </c>
      <c r="D1096" s="1" t="str">
        <f t="shared" si="391"/>
        <v/>
      </c>
      <c r="E1096" s="1" t="str">
        <f t="shared" si="382"/>
        <v/>
      </c>
      <c r="F1096" s="32" t="str">
        <f t="shared" si="383"/>
        <v/>
      </c>
      <c r="G1096" s="1" t="str">
        <f t="shared" si="384"/>
        <v/>
      </c>
      <c r="H1096" s="1" t="str">
        <f t="shared" si="385"/>
        <v/>
      </c>
      <c r="I1096" s="1" t="str">
        <f t="shared" si="386"/>
        <v/>
      </c>
      <c r="J1096" s="1" t="str">
        <f t="shared" si="387"/>
        <v/>
      </c>
      <c r="K1096" s="1" t="str">
        <f t="shared" si="388"/>
        <v/>
      </c>
      <c r="L1096" s="1" t="str">
        <f ca="1">IF(COUNTBLANK($D1096),"",IF(COUNTBLANK($AG1096),OFFSET(ChannelSetup!$E$4,0,$D1096-1),$AG1096))</f>
        <v/>
      </c>
      <c r="M1096" s="1" t="str">
        <f t="shared" si="389"/>
        <v/>
      </c>
      <c r="O1096" s="32">
        <f t="shared" si="392"/>
        <v>6</v>
      </c>
      <c r="P1096" s="32">
        <f t="shared" si="392"/>
        <v>4</v>
      </c>
      <c r="Q1096" s="32">
        <f t="shared" si="392"/>
        <v>2</v>
      </c>
      <c r="R1096" s="32">
        <f t="shared" si="392"/>
        <v>2</v>
      </c>
      <c r="S1096" s="32">
        <f t="shared" si="392"/>
        <v>2</v>
      </c>
      <c r="T1096" s="32">
        <f t="shared" si="392"/>
        <v>2</v>
      </c>
      <c r="U1096" s="32">
        <f t="shared" si="392"/>
        <v>2</v>
      </c>
      <c r="V1096" s="32">
        <f t="shared" si="392"/>
        <v>4</v>
      </c>
      <c r="W1096" s="32">
        <f t="shared" si="392"/>
        <v>2</v>
      </c>
      <c r="X1096" s="32">
        <f t="shared" si="392"/>
        <v>2</v>
      </c>
      <c r="Y1096" s="32">
        <f t="shared" si="392"/>
        <v>2</v>
      </c>
      <c r="Z1096" s="32">
        <f t="shared" si="392"/>
        <v>2</v>
      </c>
      <c r="AB1096" s="66"/>
      <c r="AC1096" s="51"/>
      <c r="AD1096" s="51"/>
      <c r="AE1096" s="63"/>
      <c r="AF1096" s="64"/>
      <c r="AG1096" s="63"/>
      <c r="AH1096" s="64"/>
      <c r="AI1096" s="63"/>
      <c r="AJ1096" s="64"/>
      <c r="AK1096" s="62"/>
      <c r="AL1096" s="62"/>
      <c r="AM1096" s="51"/>
      <c r="AP1096" s="39" t="str">
        <f t="shared" si="360"/>
        <v/>
      </c>
      <c r="AQ1096" s="49" t="str">
        <f t="shared" si="367"/>
        <v/>
      </c>
      <c r="AR1096" s="41">
        <f t="shared" ca="1" si="375"/>
        <v>256</v>
      </c>
      <c r="AS1096" s="40">
        <f t="shared" ca="1" si="369"/>
        <v>1</v>
      </c>
      <c r="AT1096" s="41">
        <f t="shared" ca="1" si="361"/>
        <v>0</v>
      </c>
      <c r="AU1096" s="41">
        <f t="shared" ca="1" si="362"/>
        <v>0</v>
      </c>
      <c r="AV1096" s="42">
        <f t="shared" ca="1" si="363"/>
        <v>1</v>
      </c>
      <c r="AW1096" s="47" t="str">
        <f t="shared" si="364"/>
        <v/>
      </c>
      <c r="AX1096" s="47" t="e">
        <f t="shared" si="365"/>
        <v>#VALUE!</v>
      </c>
      <c r="AY1096" s="47">
        <f t="shared" si="377"/>
        <v>0</v>
      </c>
      <c r="AZ1096" s="47">
        <f t="shared" si="378"/>
        <v>0</v>
      </c>
      <c r="BA1096" s="47" t="e">
        <f t="shared" si="379"/>
        <v>#VALUE!</v>
      </c>
      <c r="BB1096" s="47" t="e">
        <f t="shared" si="380"/>
        <v>#VALUE!</v>
      </c>
      <c r="BC1096" s="47" t="e">
        <f t="shared" si="381"/>
        <v>#VALUE!</v>
      </c>
      <c r="BD1096" s="47" t="e">
        <f>MATCH($AW1096,NoteCommaRef!$B$4:$B$10,0)</f>
        <v>#N/A</v>
      </c>
      <c r="BE1096" s="47">
        <f>MATCH($BG1096,NoteCommaRef!$H$4:$H$1000,0)</f>
        <v>10</v>
      </c>
      <c r="BF1096" s="47">
        <f>MATCH($BH1096,NoteCommaRef!$H$4:$H$1000,0)</f>
        <v>10</v>
      </c>
      <c r="BG1096" s="47">
        <f t="shared" si="370"/>
        <v>1</v>
      </c>
      <c r="BH1096" s="47">
        <f t="shared" si="371"/>
        <v>1</v>
      </c>
      <c r="BI1096" s="48">
        <f ca="1">IF(ISNA($BD1096),1,OFFSET(NoteCommaRef!$E$3,$BD1096,0))</f>
        <v>1</v>
      </c>
      <c r="BJ1096" s="48">
        <f t="shared" si="372"/>
        <v>1</v>
      </c>
      <c r="BK1096" s="48">
        <f t="shared" si="373"/>
        <v>1</v>
      </c>
      <c r="BL1096" s="48">
        <f t="shared" si="374"/>
        <v>1</v>
      </c>
      <c r="BM1096" s="48">
        <f ca="1">IF(ISNA($BE1096),1,OFFSET(NoteCommaRef!$K$3,$BE1096,0))</f>
        <v>1</v>
      </c>
      <c r="BN1096" s="48">
        <f ca="1">IF(ISNA($BF1096),1,OFFSET(NoteCommaRef!$K$3,$BF1096,0))</f>
        <v>1</v>
      </c>
    </row>
    <row r="1097" spans="3:66" x14ac:dyDescent="0.2">
      <c r="C1097" s="1" t="str">
        <f t="shared" si="390"/>
        <v/>
      </c>
      <c r="D1097" s="1" t="str">
        <f t="shared" si="391"/>
        <v/>
      </c>
      <c r="E1097" s="1" t="str">
        <f t="shared" si="382"/>
        <v/>
      </c>
      <c r="F1097" s="32" t="str">
        <f t="shared" si="383"/>
        <v/>
      </c>
      <c r="G1097" s="1" t="str">
        <f t="shared" si="384"/>
        <v/>
      </c>
      <c r="H1097" s="1" t="str">
        <f t="shared" si="385"/>
        <v/>
      </c>
      <c r="I1097" s="1" t="str">
        <f t="shared" si="386"/>
        <v/>
      </c>
      <c r="J1097" s="1" t="str">
        <f t="shared" si="387"/>
        <v/>
      </c>
      <c r="K1097" s="1" t="str">
        <f t="shared" si="388"/>
        <v/>
      </c>
      <c r="L1097" s="1" t="str">
        <f ca="1">IF(COUNTBLANK($D1097),"",IF(COUNTBLANK($AG1097),OFFSET(ChannelSetup!$E$4,0,$D1097-1),$AG1097))</f>
        <v/>
      </c>
      <c r="M1097" s="1" t="str">
        <f t="shared" si="389"/>
        <v/>
      </c>
      <c r="O1097" s="32">
        <f t="shared" si="392"/>
        <v>6</v>
      </c>
      <c r="P1097" s="32">
        <f t="shared" si="392"/>
        <v>4</v>
      </c>
      <c r="Q1097" s="32">
        <f t="shared" si="392"/>
        <v>2</v>
      </c>
      <c r="R1097" s="32">
        <f t="shared" si="392"/>
        <v>2</v>
      </c>
      <c r="S1097" s="32">
        <f t="shared" si="392"/>
        <v>2</v>
      </c>
      <c r="T1097" s="32">
        <f t="shared" si="392"/>
        <v>2</v>
      </c>
      <c r="U1097" s="32">
        <f t="shared" si="392"/>
        <v>2</v>
      </c>
      <c r="V1097" s="32">
        <f t="shared" si="392"/>
        <v>4</v>
      </c>
      <c r="W1097" s="32">
        <f t="shared" si="392"/>
        <v>2</v>
      </c>
      <c r="X1097" s="32">
        <f t="shared" si="392"/>
        <v>2</v>
      </c>
      <c r="Y1097" s="32">
        <f t="shared" si="392"/>
        <v>2</v>
      </c>
      <c r="Z1097" s="32">
        <f t="shared" si="392"/>
        <v>2</v>
      </c>
      <c r="AB1097" s="66"/>
      <c r="AC1097" s="51"/>
      <c r="AD1097" s="51"/>
      <c r="AE1097" s="63"/>
      <c r="AF1097" s="64"/>
      <c r="AG1097" s="63"/>
      <c r="AH1097" s="64"/>
      <c r="AI1097" s="63"/>
      <c r="AJ1097" s="64"/>
      <c r="AK1097" s="62"/>
      <c r="AL1097" s="62"/>
      <c r="AM1097" s="51"/>
      <c r="AP1097" s="39" t="str">
        <f t="shared" si="360"/>
        <v/>
      </c>
      <c r="AQ1097" s="49" t="str">
        <f t="shared" si="367"/>
        <v/>
      </c>
      <c r="AR1097" s="41">
        <f t="shared" ca="1" si="375"/>
        <v>256</v>
      </c>
      <c r="AS1097" s="40">
        <f t="shared" ca="1" si="369"/>
        <v>1</v>
      </c>
      <c r="AT1097" s="41">
        <f t="shared" ca="1" si="361"/>
        <v>0</v>
      </c>
      <c r="AU1097" s="41">
        <f t="shared" ca="1" si="362"/>
        <v>0</v>
      </c>
      <c r="AV1097" s="42">
        <f t="shared" ca="1" si="363"/>
        <v>1</v>
      </c>
      <c r="AW1097" s="47" t="str">
        <f t="shared" si="364"/>
        <v/>
      </c>
      <c r="AX1097" s="47" t="e">
        <f t="shared" si="365"/>
        <v>#VALUE!</v>
      </c>
      <c r="AY1097" s="47">
        <f t="shared" si="377"/>
        <v>0</v>
      </c>
      <c r="AZ1097" s="47">
        <f t="shared" si="378"/>
        <v>0</v>
      </c>
      <c r="BA1097" s="47" t="e">
        <f t="shared" si="379"/>
        <v>#VALUE!</v>
      </c>
      <c r="BB1097" s="47" t="e">
        <f t="shared" si="380"/>
        <v>#VALUE!</v>
      </c>
      <c r="BC1097" s="47" t="e">
        <f t="shared" si="381"/>
        <v>#VALUE!</v>
      </c>
      <c r="BD1097" s="47" t="e">
        <f>MATCH($AW1097,NoteCommaRef!$B$4:$B$10,0)</f>
        <v>#N/A</v>
      </c>
      <c r="BE1097" s="47">
        <f>MATCH($BG1097,NoteCommaRef!$H$4:$H$1000,0)</f>
        <v>10</v>
      </c>
      <c r="BF1097" s="47">
        <f>MATCH($BH1097,NoteCommaRef!$H$4:$H$1000,0)</f>
        <v>10</v>
      </c>
      <c r="BG1097" s="47">
        <f t="shared" si="370"/>
        <v>1</v>
      </c>
      <c r="BH1097" s="47">
        <f t="shared" si="371"/>
        <v>1</v>
      </c>
      <c r="BI1097" s="48">
        <f ca="1">IF(ISNA($BD1097),1,OFFSET(NoteCommaRef!$E$3,$BD1097,0))</f>
        <v>1</v>
      </c>
      <c r="BJ1097" s="48">
        <f t="shared" si="372"/>
        <v>1</v>
      </c>
      <c r="BK1097" s="48">
        <f t="shared" si="373"/>
        <v>1</v>
      </c>
      <c r="BL1097" s="48">
        <f t="shared" si="374"/>
        <v>1</v>
      </c>
      <c r="BM1097" s="48">
        <f ca="1">IF(ISNA($BE1097),1,OFFSET(NoteCommaRef!$K$3,$BE1097,0))</f>
        <v>1</v>
      </c>
      <c r="BN1097" s="48">
        <f ca="1">IF(ISNA($BF1097),1,OFFSET(NoteCommaRef!$K$3,$BF1097,0))</f>
        <v>1</v>
      </c>
    </row>
    <row r="1098" spans="3:66" x14ac:dyDescent="0.2">
      <c r="C1098" s="1" t="str">
        <f t="shared" si="390"/>
        <v/>
      </c>
      <c r="D1098" s="1" t="str">
        <f t="shared" si="391"/>
        <v/>
      </c>
      <c r="E1098" s="1" t="str">
        <f t="shared" si="382"/>
        <v/>
      </c>
      <c r="F1098" s="32" t="str">
        <f t="shared" si="383"/>
        <v/>
      </c>
      <c r="G1098" s="1" t="str">
        <f t="shared" si="384"/>
        <v/>
      </c>
      <c r="H1098" s="1" t="str">
        <f t="shared" si="385"/>
        <v/>
      </c>
      <c r="I1098" s="1" t="str">
        <f t="shared" si="386"/>
        <v/>
      </c>
      <c r="J1098" s="1" t="str">
        <f t="shared" si="387"/>
        <v/>
      </c>
      <c r="K1098" s="1" t="str">
        <f t="shared" si="388"/>
        <v/>
      </c>
      <c r="L1098" s="1" t="str">
        <f ca="1">IF(COUNTBLANK($D1098),"",IF(COUNTBLANK($AG1098),OFFSET(ChannelSetup!$E$4,0,$D1098-1),$AG1098))</f>
        <v/>
      </c>
      <c r="M1098" s="1" t="str">
        <f t="shared" si="389"/>
        <v/>
      </c>
      <c r="O1098" s="32">
        <f t="shared" si="392"/>
        <v>6</v>
      </c>
      <c r="P1098" s="32">
        <f t="shared" si="392"/>
        <v>4</v>
      </c>
      <c r="Q1098" s="32">
        <f t="shared" si="392"/>
        <v>2</v>
      </c>
      <c r="R1098" s="32">
        <f t="shared" si="392"/>
        <v>2</v>
      </c>
      <c r="S1098" s="32">
        <f t="shared" si="392"/>
        <v>2</v>
      </c>
      <c r="T1098" s="32">
        <f t="shared" si="392"/>
        <v>2</v>
      </c>
      <c r="U1098" s="32">
        <f t="shared" si="392"/>
        <v>2</v>
      </c>
      <c r="V1098" s="32">
        <f t="shared" si="392"/>
        <v>4</v>
      </c>
      <c r="W1098" s="32">
        <f t="shared" si="392"/>
        <v>2</v>
      </c>
      <c r="X1098" s="32">
        <f t="shared" si="392"/>
        <v>2</v>
      </c>
      <c r="Y1098" s="32">
        <f t="shared" si="392"/>
        <v>2</v>
      </c>
      <c r="Z1098" s="32">
        <f t="shared" si="392"/>
        <v>2</v>
      </c>
      <c r="AB1098" s="66"/>
      <c r="AC1098" s="51"/>
      <c r="AD1098" s="51"/>
      <c r="AE1098" s="63"/>
      <c r="AF1098" s="64"/>
      <c r="AG1098" s="63"/>
      <c r="AH1098" s="64"/>
      <c r="AI1098" s="63"/>
      <c r="AJ1098" s="64"/>
      <c r="AK1098" s="62"/>
      <c r="AL1098" s="62"/>
      <c r="AM1098" s="51"/>
      <c r="AP1098" s="39" t="str">
        <f t="shared" si="360"/>
        <v/>
      </c>
      <c r="AQ1098" s="49" t="str">
        <f t="shared" si="367"/>
        <v/>
      </c>
      <c r="AR1098" s="41">
        <f t="shared" ca="1" si="375"/>
        <v>256</v>
      </c>
      <c r="AS1098" s="40">
        <f t="shared" ca="1" si="369"/>
        <v>1</v>
      </c>
      <c r="AT1098" s="41">
        <f t="shared" ca="1" si="361"/>
        <v>0</v>
      </c>
      <c r="AU1098" s="41">
        <f t="shared" ca="1" si="362"/>
        <v>0</v>
      </c>
      <c r="AV1098" s="42">
        <f t="shared" ca="1" si="363"/>
        <v>1</v>
      </c>
      <c r="AW1098" s="47" t="str">
        <f t="shared" si="364"/>
        <v/>
      </c>
      <c r="AX1098" s="47" t="e">
        <f t="shared" si="365"/>
        <v>#VALUE!</v>
      </c>
      <c r="AY1098" s="47">
        <f t="shared" si="377"/>
        <v>0</v>
      </c>
      <c r="AZ1098" s="47">
        <f t="shared" si="378"/>
        <v>0</v>
      </c>
      <c r="BA1098" s="47" t="e">
        <f t="shared" si="379"/>
        <v>#VALUE!</v>
      </c>
      <c r="BB1098" s="47" t="e">
        <f t="shared" si="380"/>
        <v>#VALUE!</v>
      </c>
      <c r="BC1098" s="47" t="e">
        <f t="shared" si="381"/>
        <v>#VALUE!</v>
      </c>
      <c r="BD1098" s="47" t="e">
        <f>MATCH($AW1098,NoteCommaRef!$B$4:$B$10,0)</f>
        <v>#N/A</v>
      </c>
      <c r="BE1098" s="47">
        <f>MATCH($BG1098,NoteCommaRef!$H$4:$H$1000,0)</f>
        <v>10</v>
      </c>
      <c r="BF1098" s="47">
        <f>MATCH($BH1098,NoteCommaRef!$H$4:$H$1000,0)</f>
        <v>10</v>
      </c>
      <c r="BG1098" s="47">
        <f t="shared" si="370"/>
        <v>1</v>
      </c>
      <c r="BH1098" s="47">
        <f t="shared" si="371"/>
        <v>1</v>
      </c>
      <c r="BI1098" s="48">
        <f ca="1">IF(ISNA($BD1098),1,OFFSET(NoteCommaRef!$E$3,$BD1098,0))</f>
        <v>1</v>
      </c>
      <c r="BJ1098" s="48">
        <f t="shared" si="372"/>
        <v>1</v>
      </c>
      <c r="BK1098" s="48">
        <f t="shared" si="373"/>
        <v>1</v>
      </c>
      <c r="BL1098" s="48">
        <f t="shared" si="374"/>
        <v>1</v>
      </c>
      <c r="BM1098" s="48">
        <f ca="1">IF(ISNA($BE1098),1,OFFSET(NoteCommaRef!$K$3,$BE1098,0))</f>
        <v>1</v>
      </c>
      <c r="BN1098" s="48">
        <f ca="1">IF(ISNA($BF1098),1,OFFSET(NoteCommaRef!$K$3,$BF1098,0))</f>
        <v>1</v>
      </c>
    </row>
    <row r="1099" spans="3:66" x14ac:dyDescent="0.2">
      <c r="C1099" s="1" t="str">
        <f t="shared" si="390"/>
        <v/>
      </c>
      <c r="D1099" s="1" t="str">
        <f t="shared" si="391"/>
        <v/>
      </c>
      <c r="E1099" s="1" t="str">
        <f t="shared" si="382"/>
        <v/>
      </c>
      <c r="F1099" s="32" t="str">
        <f t="shared" si="383"/>
        <v/>
      </c>
      <c r="G1099" s="1" t="str">
        <f t="shared" si="384"/>
        <v/>
      </c>
      <c r="H1099" s="1" t="str">
        <f t="shared" si="385"/>
        <v/>
      </c>
      <c r="I1099" s="1" t="str">
        <f t="shared" si="386"/>
        <v/>
      </c>
      <c r="J1099" s="1" t="str">
        <f t="shared" si="387"/>
        <v/>
      </c>
      <c r="K1099" s="1" t="str">
        <f t="shared" si="388"/>
        <v/>
      </c>
      <c r="L1099" s="1" t="str">
        <f ca="1">IF(COUNTBLANK($D1099),"",IF(COUNTBLANK($AG1099),OFFSET(ChannelSetup!$E$4,0,$D1099-1),$AG1099))</f>
        <v/>
      </c>
      <c r="M1099" s="1" t="str">
        <f t="shared" si="389"/>
        <v/>
      </c>
      <c r="O1099" s="32">
        <f t="shared" si="392"/>
        <v>6</v>
      </c>
      <c r="P1099" s="32">
        <f t="shared" si="392"/>
        <v>4</v>
      </c>
      <c r="Q1099" s="32">
        <f t="shared" si="392"/>
        <v>2</v>
      </c>
      <c r="R1099" s="32">
        <f t="shared" si="392"/>
        <v>2</v>
      </c>
      <c r="S1099" s="32">
        <f t="shared" si="392"/>
        <v>2</v>
      </c>
      <c r="T1099" s="32">
        <f t="shared" si="392"/>
        <v>2</v>
      </c>
      <c r="U1099" s="32">
        <f t="shared" si="392"/>
        <v>2</v>
      </c>
      <c r="V1099" s="32">
        <f t="shared" si="392"/>
        <v>4</v>
      </c>
      <c r="W1099" s="32">
        <f t="shared" si="392"/>
        <v>2</v>
      </c>
      <c r="X1099" s="32">
        <f t="shared" si="392"/>
        <v>2</v>
      </c>
      <c r="Y1099" s="32">
        <f t="shared" si="392"/>
        <v>2</v>
      </c>
      <c r="Z1099" s="32">
        <f t="shared" si="392"/>
        <v>2</v>
      </c>
      <c r="AB1099" s="66"/>
      <c r="AC1099" s="51"/>
      <c r="AD1099" s="51"/>
      <c r="AE1099" s="63"/>
      <c r="AF1099" s="64"/>
      <c r="AG1099" s="63"/>
      <c r="AH1099" s="64"/>
      <c r="AI1099" s="63"/>
      <c r="AJ1099" s="64"/>
      <c r="AK1099" s="62"/>
      <c r="AL1099" s="62"/>
      <c r="AM1099" s="51"/>
      <c r="AP1099" s="39" t="str">
        <f t="shared" si="360"/>
        <v/>
      </c>
      <c r="AQ1099" s="49" t="str">
        <f t="shared" si="367"/>
        <v/>
      </c>
      <c r="AR1099" s="41">
        <f t="shared" ca="1" si="375"/>
        <v>256</v>
      </c>
      <c r="AS1099" s="40">
        <f t="shared" ca="1" si="369"/>
        <v>1</v>
      </c>
      <c r="AT1099" s="41">
        <f t="shared" ca="1" si="361"/>
        <v>0</v>
      </c>
      <c r="AU1099" s="41">
        <f t="shared" ca="1" si="362"/>
        <v>0</v>
      </c>
      <c r="AV1099" s="42">
        <f t="shared" ca="1" si="363"/>
        <v>1</v>
      </c>
      <c r="AW1099" s="47" t="str">
        <f t="shared" si="364"/>
        <v/>
      </c>
      <c r="AX1099" s="47" t="e">
        <f t="shared" si="365"/>
        <v>#VALUE!</v>
      </c>
      <c r="AY1099" s="47">
        <f t="shared" si="377"/>
        <v>0</v>
      </c>
      <c r="AZ1099" s="47">
        <f t="shared" si="378"/>
        <v>0</v>
      </c>
      <c r="BA1099" s="47" t="e">
        <f t="shared" si="379"/>
        <v>#VALUE!</v>
      </c>
      <c r="BB1099" s="47" t="e">
        <f t="shared" si="380"/>
        <v>#VALUE!</v>
      </c>
      <c r="BC1099" s="47" t="e">
        <f t="shared" si="381"/>
        <v>#VALUE!</v>
      </c>
      <c r="BD1099" s="47" t="e">
        <f>MATCH($AW1099,NoteCommaRef!$B$4:$B$10,0)</f>
        <v>#N/A</v>
      </c>
      <c r="BE1099" s="47">
        <f>MATCH($BG1099,NoteCommaRef!$H$4:$H$1000,0)</f>
        <v>10</v>
      </c>
      <c r="BF1099" s="47">
        <f>MATCH($BH1099,NoteCommaRef!$H$4:$H$1000,0)</f>
        <v>10</v>
      </c>
      <c r="BG1099" s="47">
        <f t="shared" si="370"/>
        <v>1</v>
      </c>
      <c r="BH1099" s="47">
        <f t="shared" si="371"/>
        <v>1</v>
      </c>
      <c r="BI1099" s="48">
        <f ca="1">IF(ISNA($BD1099),1,OFFSET(NoteCommaRef!$E$3,$BD1099,0))</f>
        <v>1</v>
      </c>
      <c r="BJ1099" s="48">
        <f t="shared" si="372"/>
        <v>1</v>
      </c>
      <c r="BK1099" s="48">
        <f t="shared" si="373"/>
        <v>1</v>
      </c>
      <c r="BL1099" s="48">
        <f t="shared" si="374"/>
        <v>1</v>
      </c>
      <c r="BM1099" s="48">
        <f ca="1">IF(ISNA($BE1099),1,OFFSET(NoteCommaRef!$K$3,$BE1099,0))</f>
        <v>1</v>
      </c>
      <c r="BN1099" s="48">
        <f ca="1">IF(ISNA($BF1099),1,OFFSET(NoteCommaRef!$K$3,$BF1099,0))</f>
        <v>1</v>
      </c>
    </row>
    <row r="1100" spans="3:66" x14ac:dyDescent="0.2">
      <c r="C1100" s="1" t="str">
        <f t="shared" si="390"/>
        <v/>
      </c>
      <c r="D1100" s="1" t="str">
        <f t="shared" si="391"/>
        <v/>
      </c>
      <c r="E1100" s="1" t="str">
        <f t="shared" si="382"/>
        <v/>
      </c>
      <c r="F1100" s="32" t="str">
        <f t="shared" si="383"/>
        <v/>
      </c>
      <c r="G1100" s="1" t="str">
        <f t="shared" si="384"/>
        <v/>
      </c>
      <c r="H1100" s="1" t="str">
        <f t="shared" si="385"/>
        <v/>
      </c>
      <c r="I1100" s="1" t="str">
        <f t="shared" si="386"/>
        <v/>
      </c>
      <c r="J1100" s="1" t="str">
        <f t="shared" si="387"/>
        <v/>
      </c>
      <c r="K1100" s="1" t="str">
        <f t="shared" si="388"/>
        <v/>
      </c>
      <c r="L1100" s="1" t="str">
        <f ca="1">IF(COUNTBLANK($D1100),"",IF(COUNTBLANK($AG1100),OFFSET(ChannelSetup!$E$4,0,$D1100-1),$AG1100))</f>
        <v/>
      </c>
      <c r="M1100" s="1" t="str">
        <f t="shared" si="389"/>
        <v/>
      </c>
      <c r="O1100" s="32">
        <f t="shared" si="392"/>
        <v>6</v>
      </c>
      <c r="P1100" s="32">
        <f t="shared" si="392"/>
        <v>4</v>
      </c>
      <c r="Q1100" s="32">
        <f t="shared" si="392"/>
        <v>2</v>
      </c>
      <c r="R1100" s="32">
        <f t="shared" si="392"/>
        <v>2</v>
      </c>
      <c r="S1100" s="32">
        <f t="shared" si="392"/>
        <v>2</v>
      </c>
      <c r="T1100" s="32">
        <f t="shared" si="392"/>
        <v>2</v>
      </c>
      <c r="U1100" s="32">
        <f t="shared" si="392"/>
        <v>2</v>
      </c>
      <c r="V1100" s="32">
        <f t="shared" si="392"/>
        <v>4</v>
      </c>
      <c r="W1100" s="32">
        <f t="shared" si="392"/>
        <v>2</v>
      </c>
      <c r="X1100" s="32">
        <f t="shared" si="392"/>
        <v>2</v>
      </c>
      <c r="Y1100" s="32">
        <f t="shared" si="392"/>
        <v>2</v>
      </c>
      <c r="Z1100" s="32">
        <f t="shared" si="392"/>
        <v>2</v>
      </c>
      <c r="AB1100" s="66"/>
      <c r="AC1100" s="51"/>
      <c r="AD1100" s="51"/>
      <c r="AE1100" s="63"/>
      <c r="AF1100" s="64"/>
      <c r="AG1100" s="63"/>
      <c r="AH1100" s="64"/>
      <c r="AI1100" s="63"/>
      <c r="AJ1100" s="64"/>
      <c r="AK1100" s="62"/>
      <c r="AL1100" s="62"/>
      <c r="AM1100" s="51"/>
      <c r="AP1100" s="39" t="str">
        <f t="shared" si="360"/>
        <v/>
      </c>
      <c r="AQ1100" s="49" t="str">
        <f t="shared" si="367"/>
        <v/>
      </c>
      <c r="AR1100" s="41">
        <f t="shared" ca="1" si="375"/>
        <v>256</v>
      </c>
      <c r="AS1100" s="40">
        <f t="shared" ca="1" si="369"/>
        <v>1</v>
      </c>
      <c r="AT1100" s="41">
        <f t="shared" ca="1" si="361"/>
        <v>0</v>
      </c>
      <c r="AU1100" s="41">
        <f t="shared" ca="1" si="362"/>
        <v>0</v>
      </c>
      <c r="AV1100" s="42">
        <f t="shared" ca="1" si="363"/>
        <v>1</v>
      </c>
      <c r="AW1100" s="47" t="str">
        <f t="shared" si="364"/>
        <v/>
      </c>
      <c r="AX1100" s="47" t="e">
        <f t="shared" si="365"/>
        <v>#VALUE!</v>
      </c>
      <c r="AY1100" s="47">
        <f t="shared" si="377"/>
        <v>0</v>
      </c>
      <c r="AZ1100" s="47">
        <f t="shared" si="378"/>
        <v>0</v>
      </c>
      <c r="BA1100" s="47" t="e">
        <f t="shared" si="379"/>
        <v>#VALUE!</v>
      </c>
      <c r="BB1100" s="47" t="e">
        <f t="shared" si="380"/>
        <v>#VALUE!</v>
      </c>
      <c r="BC1100" s="47" t="e">
        <f t="shared" si="381"/>
        <v>#VALUE!</v>
      </c>
      <c r="BD1100" s="47" t="e">
        <f>MATCH($AW1100,NoteCommaRef!$B$4:$B$10,0)</f>
        <v>#N/A</v>
      </c>
      <c r="BE1100" s="47">
        <f>MATCH($BG1100,NoteCommaRef!$H$4:$H$1000,0)</f>
        <v>10</v>
      </c>
      <c r="BF1100" s="47">
        <f>MATCH($BH1100,NoteCommaRef!$H$4:$H$1000,0)</f>
        <v>10</v>
      </c>
      <c r="BG1100" s="47">
        <f t="shared" si="370"/>
        <v>1</v>
      </c>
      <c r="BH1100" s="47">
        <f t="shared" si="371"/>
        <v>1</v>
      </c>
      <c r="BI1100" s="48">
        <f ca="1">IF(ISNA($BD1100),1,OFFSET(NoteCommaRef!$E$3,$BD1100,0))</f>
        <v>1</v>
      </c>
      <c r="BJ1100" s="48">
        <f t="shared" si="372"/>
        <v>1</v>
      </c>
      <c r="BK1100" s="48">
        <f t="shared" si="373"/>
        <v>1</v>
      </c>
      <c r="BL1100" s="48">
        <f t="shared" si="374"/>
        <v>1</v>
      </c>
      <c r="BM1100" s="48">
        <f ca="1">IF(ISNA($BE1100),1,OFFSET(NoteCommaRef!$K$3,$BE1100,0))</f>
        <v>1</v>
      </c>
      <c r="BN1100" s="48">
        <f ca="1">IF(ISNA($BF1100),1,OFFSET(NoteCommaRef!$K$3,$BF1100,0))</f>
        <v>1</v>
      </c>
    </row>
    <row r="1101" spans="3:66" x14ac:dyDescent="0.2">
      <c r="C1101" s="1" t="str">
        <f t="shared" si="390"/>
        <v/>
      </c>
      <c r="D1101" s="1" t="str">
        <f t="shared" si="391"/>
        <v/>
      </c>
      <c r="E1101" s="1" t="str">
        <f t="shared" si="382"/>
        <v/>
      </c>
      <c r="F1101" s="32" t="str">
        <f t="shared" si="383"/>
        <v/>
      </c>
      <c r="G1101" s="1" t="str">
        <f t="shared" si="384"/>
        <v/>
      </c>
      <c r="H1101" s="1" t="str">
        <f t="shared" si="385"/>
        <v/>
      </c>
      <c r="I1101" s="1" t="str">
        <f t="shared" si="386"/>
        <v/>
      </c>
      <c r="J1101" s="1" t="str">
        <f t="shared" si="387"/>
        <v/>
      </c>
      <c r="K1101" s="1" t="str">
        <f t="shared" si="388"/>
        <v/>
      </c>
      <c r="L1101" s="1" t="str">
        <f ca="1">IF(COUNTBLANK($D1101),"",IF(COUNTBLANK($AG1101),OFFSET(ChannelSetup!$E$4,0,$D1101-1),$AG1101))</f>
        <v/>
      </c>
      <c r="M1101" s="1" t="str">
        <f t="shared" si="389"/>
        <v/>
      </c>
      <c r="O1101" s="32">
        <f t="shared" si="392"/>
        <v>6</v>
      </c>
      <c r="P1101" s="32">
        <f t="shared" si="392"/>
        <v>4</v>
      </c>
      <c r="Q1101" s="32">
        <f t="shared" si="392"/>
        <v>2</v>
      </c>
      <c r="R1101" s="32">
        <f t="shared" si="392"/>
        <v>2</v>
      </c>
      <c r="S1101" s="32">
        <f t="shared" si="392"/>
        <v>2</v>
      </c>
      <c r="T1101" s="32">
        <f t="shared" si="392"/>
        <v>2</v>
      </c>
      <c r="U1101" s="32">
        <f t="shared" si="392"/>
        <v>2</v>
      </c>
      <c r="V1101" s="32">
        <f t="shared" si="392"/>
        <v>4</v>
      </c>
      <c r="W1101" s="32">
        <f t="shared" si="392"/>
        <v>2</v>
      </c>
      <c r="X1101" s="32">
        <f t="shared" si="392"/>
        <v>2</v>
      </c>
      <c r="Y1101" s="32">
        <f t="shared" si="392"/>
        <v>2</v>
      </c>
      <c r="Z1101" s="32">
        <f t="shared" si="392"/>
        <v>2</v>
      </c>
      <c r="AB1101" s="66"/>
      <c r="AC1101" s="51"/>
      <c r="AD1101" s="51"/>
      <c r="AE1101" s="63"/>
      <c r="AF1101" s="64"/>
      <c r="AG1101" s="63"/>
      <c r="AH1101" s="64"/>
      <c r="AI1101" s="63"/>
      <c r="AJ1101" s="64"/>
      <c r="AK1101" s="62"/>
      <c r="AL1101" s="62"/>
      <c r="AM1101" s="51"/>
      <c r="AP1101" s="39" t="str">
        <f t="shared" si="360"/>
        <v/>
      </c>
      <c r="AQ1101" s="49" t="str">
        <f t="shared" si="367"/>
        <v/>
      </c>
      <c r="AR1101" s="41">
        <f t="shared" ca="1" si="375"/>
        <v>256</v>
      </c>
      <c r="AS1101" s="40">
        <f t="shared" ca="1" si="369"/>
        <v>1</v>
      </c>
      <c r="AT1101" s="41">
        <f t="shared" ca="1" si="361"/>
        <v>0</v>
      </c>
      <c r="AU1101" s="41">
        <f t="shared" ca="1" si="362"/>
        <v>0</v>
      </c>
      <c r="AV1101" s="42">
        <f t="shared" ca="1" si="363"/>
        <v>1</v>
      </c>
      <c r="AW1101" s="47" t="str">
        <f t="shared" si="364"/>
        <v/>
      </c>
      <c r="AX1101" s="47" t="e">
        <f t="shared" si="365"/>
        <v>#VALUE!</v>
      </c>
      <c r="AY1101" s="47">
        <f t="shared" si="377"/>
        <v>0</v>
      </c>
      <c r="AZ1101" s="47">
        <f t="shared" si="378"/>
        <v>0</v>
      </c>
      <c r="BA1101" s="47" t="e">
        <f t="shared" si="379"/>
        <v>#VALUE!</v>
      </c>
      <c r="BB1101" s="47" t="e">
        <f t="shared" si="380"/>
        <v>#VALUE!</v>
      </c>
      <c r="BC1101" s="47" t="e">
        <f t="shared" si="381"/>
        <v>#VALUE!</v>
      </c>
      <c r="BD1101" s="47" t="e">
        <f>MATCH($AW1101,NoteCommaRef!$B$4:$B$10,0)</f>
        <v>#N/A</v>
      </c>
      <c r="BE1101" s="47">
        <f>MATCH($BG1101,NoteCommaRef!$H$4:$H$1000,0)</f>
        <v>10</v>
      </c>
      <c r="BF1101" s="47">
        <f>MATCH($BH1101,NoteCommaRef!$H$4:$H$1000,0)</f>
        <v>10</v>
      </c>
      <c r="BG1101" s="47">
        <f t="shared" si="370"/>
        <v>1</v>
      </c>
      <c r="BH1101" s="47">
        <f t="shared" si="371"/>
        <v>1</v>
      </c>
      <c r="BI1101" s="48">
        <f ca="1">IF(ISNA($BD1101),1,OFFSET(NoteCommaRef!$E$3,$BD1101,0))</f>
        <v>1</v>
      </c>
      <c r="BJ1101" s="48">
        <f t="shared" si="372"/>
        <v>1</v>
      </c>
      <c r="BK1101" s="48">
        <f t="shared" si="373"/>
        <v>1</v>
      </c>
      <c r="BL1101" s="48">
        <f t="shared" si="374"/>
        <v>1</v>
      </c>
      <c r="BM1101" s="48">
        <f ca="1">IF(ISNA($BE1101),1,OFFSET(NoteCommaRef!$K$3,$BE1101,0))</f>
        <v>1</v>
      </c>
      <c r="BN1101" s="48">
        <f ca="1">IF(ISNA($BF1101),1,OFFSET(NoteCommaRef!$K$3,$BF1101,0))</f>
        <v>1</v>
      </c>
    </row>
    <row r="1102" spans="3:66" x14ac:dyDescent="0.2">
      <c r="C1102" s="1" t="str">
        <f t="shared" si="390"/>
        <v/>
      </c>
      <c r="D1102" s="1" t="str">
        <f t="shared" si="391"/>
        <v/>
      </c>
      <c r="E1102" s="1" t="str">
        <f t="shared" si="382"/>
        <v/>
      </c>
      <c r="F1102" s="32" t="str">
        <f t="shared" si="383"/>
        <v/>
      </c>
      <c r="G1102" s="1" t="str">
        <f t="shared" si="384"/>
        <v/>
      </c>
      <c r="H1102" s="1" t="str">
        <f t="shared" si="385"/>
        <v/>
      </c>
      <c r="I1102" s="1" t="str">
        <f t="shared" si="386"/>
        <v/>
      </c>
      <c r="J1102" s="1" t="str">
        <f t="shared" si="387"/>
        <v/>
      </c>
      <c r="K1102" s="1" t="str">
        <f t="shared" si="388"/>
        <v/>
      </c>
      <c r="L1102" s="1" t="str">
        <f ca="1">IF(COUNTBLANK($D1102),"",IF(COUNTBLANK($AG1102),OFFSET(ChannelSetup!$E$4,0,$D1102-1),$AG1102))</f>
        <v/>
      </c>
      <c r="M1102" s="1" t="str">
        <f t="shared" si="389"/>
        <v/>
      </c>
      <c r="O1102" s="32">
        <f t="shared" si="392"/>
        <v>6</v>
      </c>
      <c r="P1102" s="32">
        <f t="shared" si="392"/>
        <v>4</v>
      </c>
      <c r="Q1102" s="32">
        <f t="shared" si="392"/>
        <v>2</v>
      </c>
      <c r="R1102" s="32">
        <f t="shared" si="392"/>
        <v>2</v>
      </c>
      <c r="S1102" s="32">
        <f t="shared" si="392"/>
        <v>2</v>
      </c>
      <c r="T1102" s="32">
        <f t="shared" si="392"/>
        <v>2</v>
      </c>
      <c r="U1102" s="32">
        <f t="shared" si="392"/>
        <v>2</v>
      </c>
      <c r="V1102" s="32">
        <f t="shared" si="392"/>
        <v>4</v>
      </c>
      <c r="W1102" s="32">
        <f t="shared" si="392"/>
        <v>2</v>
      </c>
      <c r="X1102" s="32">
        <f t="shared" si="392"/>
        <v>2</v>
      </c>
      <c r="Y1102" s="32">
        <f t="shared" si="392"/>
        <v>2</v>
      </c>
      <c r="Z1102" s="32">
        <f t="shared" si="392"/>
        <v>2</v>
      </c>
      <c r="AB1102" s="66"/>
      <c r="AC1102" s="51"/>
      <c r="AD1102" s="51"/>
      <c r="AE1102" s="63"/>
      <c r="AF1102" s="64"/>
      <c r="AG1102" s="63"/>
      <c r="AH1102" s="64"/>
      <c r="AI1102" s="63"/>
      <c r="AJ1102" s="64"/>
      <c r="AK1102" s="62"/>
      <c r="AL1102" s="62"/>
      <c r="AM1102" s="51"/>
      <c r="AP1102" s="39" t="str">
        <f t="shared" si="360"/>
        <v/>
      </c>
      <c r="AQ1102" s="49" t="str">
        <f t="shared" si="367"/>
        <v/>
      </c>
      <c r="AR1102" s="41">
        <f t="shared" ca="1" si="375"/>
        <v>256</v>
      </c>
      <c r="AS1102" s="40">
        <f t="shared" ca="1" si="369"/>
        <v>1</v>
      </c>
      <c r="AT1102" s="41">
        <f t="shared" ca="1" si="361"/>
        <v>0</v>
      </c>
      <c r="AU1102" s="41">
        <f t="shared" ca="1" si="362"/>
        <v>0</v>
      </c>
      <c r="AV1102" s="42">
        <f t="shared" ca="1" si="363"/>
        <v>1</v>
      </c>
      <c r="AW1102" s="47" t="str">
        <f t="shared" si="364"/>
        <v/>
      </c>
      <c r="AX1102" s="47" t="e">
        <f t="shared" si="365"/>
        <v>#VALUE!</v>
      </c>
      <c r="AY1102" s="47">
        <f t="shared" si="377"/>
        <v>0</v>
      </c>
      <c r="AZ1102" s="47">
        <f t="shared" si="378"/>
        <v>0</v>
      </c>
      <c r="BA1102" s="47" t="e">
        <f t="shared" si="379"/>
        <v>#VALUE!</v>
      </c>
      <c r="BB1102" s="47" t="e">
        <f t="shared" si="380"/>
        <v>#VALUE!</v>
      </c>
      <c r="BC1102" s="47" t="e">
        <f t="shared" si="381"/>
        <v>#VALUE!</v>
      </c>
      <c r="BD1102" s="47" t="e">
        <f>MATCH($AW1102,NoteCommaRef!$B$4:$B$10,0)</f>
        <v>#N/A</v>
      </c>
      <c r="BE1102" s="47">
        <f>MATCH($BG1102,NoteCommaRef!$H$4:$H$1000,0)</f>
        <v>10</v>
      </c>
      <c r="BF1102" s="47">
        <f>MATCH($BH1102,NoteCommaRef!$H$4:$H$1000,0)</f>
        <v>10</v>
      </c>
      <c r="BG1102" s="47">
        <f t="shared" si="370"/>
        <v>1</v>
      </c>
      <c r="BH1102" s="47">
        <f t="shared" si="371"/>
        <v>1</v>
      </c>
      <c r="BI1102" s="48">
        <f ca="1">IF(ISNA($BD1102),1,OFFSET(NoteCommaRef!$E$3,$BD1102,0))</f>
        <v>1</v>
      </c>
      <c r="BJ1102" s="48">
        <f t="shared" si="372"/>
        <v>1</v>
      </c>
      <c r="BK1102" s="48">
        <f t="shared" si="373"/>
        <v>1</v>
      </c>
      <c r="BL1102" s="48">
        <f t="shared" si="374"/>
        <v>1</v>
      </c>
      <c r="BM1102" s="48">
        <f ca="1">IF(ISNA($BE1102),1,OFFSET(NoteCommaRef!$K$3,$BE1102,0))</f>
        <v>1</v>
      </c>
      <c r="BN1102" s="48">
        <f ca="1">IF(ISNA($BF1102),1,OFFSET(NoteCommaRef!$K$3,$BF1102,0))</f>
        <v>1</v>
      </c>
    </row>
    <row r="1103" spans="3:66" x14ac:dyDescent="0.2">
      <c r="C1103" s="1" t="str">
        <f t="shared" si="390"/>
        <v/>
      </c>
      <c r="D1103" s="1" t="str">
        <f t="shared" si="391"/>
        <v/>
      </c>
      <c r="E1103" s="1" t="str">
        <f t="shared" si="382"/>
        <v/>
      </c>
      <c r="F1103" s="32" t="str">
        <f t="shared" si="383"/>
        <v/>
      </c>
      <c r="G1103" s="1" t="str">
        <f t="shared" si="384"/>
        <v/>
      </c>
      <c r="H1103" s="1" t="str">
        <f t="shared" si="385"/>
        <v/>
      </c>
      <c r="I1103" s="1" t="str">
        <f t="shared" si="386"/>
        <v/>
      </c>
      <c r="J1103" s="1" t="str">
        <f t="shared" si="387"/>
        <v/>
      </c>
      <c r="K1103" s="1" t="str">
        <f t="shared" si="388"/>
        <v/>
      </c>
      <c r="L1103" s="1" t="str">
        <f ca="1">IF(COUNTBLANK($D1103),"",IF(COUNTBLANK($AG1103),OFFSET(ChannelSetup!$E$4,0,$D1103-1),$AG1103))</f>
        <v/>
      </c>
      <c r="M1103" s="1" t="str">
        <f t="shared" si="389"/>
        <v/>
      </c>
      <c r="O1103" s="32">
        <f t="shared" si="392"/>
        <v>6</v>
      </c>
      <c r="P1103" s="32">
        <f t="shared" si="392"/>
        <v>4</v>
      </c>
      <c r="Q1103" s="32">
        <f t="shared" si="392"/>
        <v>2</v>
      </c>
      <c r="R1103" s="32">
        <f t="shared" si="392"/>
        <v>2</v>
      </c>
      <c r="S1103" s="32">
        <f t="shared" si="392"/>
        <v>2</v>
      </c>
      <c r="T1103" s="32">
        <f t="shared" si="392"/>
        <v>2</v>
      </c>
      <c r="U1103" s="32">
        <f t="shared" si="392"/>
        <v>2</v>
      </c>
      <c r="V1103" s="32">
        <f t="shared" si="392"/>
        <v>4</v>
      </c>
      <c r="W1103" s="32">
        <f t="shared" si="392"/>
        <v>2</v>
      </c>
      <c r="X1103" s="32">
        <f t="shared" si="392"/>
        <v>2</v>
      </c>
      <c r="Y1103" s="32">
        <f t="shared" si="392"/>
        <v>2</v>
      </c>
      <c r="Z1103" s="32">
        <f t="shared" si="392"/>
        <v>2</v>
      </c>
      <c r="AB1103" s="66"/>
      <c r="AC1103" s="51"/>
      <c r="AD1103" s="51"/>
      <c r="AE1103" s="63"/>
      <c r="AF1103" s="64"/>
      <c r="AG1103" s="63"/>
      <c r="AH1103" s="64"/>
      <c r="AI1103" s="63"/>
      <c r="AJ1103" s="64"/>
      <c r="AK1103" s="62"/>
      <c r="AL1103" s="62"/>
      <c r="AM1103" s="51"/>
      <c r="AP1103" s="39" t="str">
        <f t="shared" si="360"/>
        <v/>
      </c>
      <c r="AQ1103" s="49" t="str">
        <f t="shared" si="367"/>
        <v/>
      </c>
      <c r="AR1103" s="41">
        <f t="shared" ca="1" si="375"/>
        <v>256</v>
      </c>
      <c r="AS1103" s="40">
        <f t="shared" ca="1" si="369"/>
        <v>1</v>
      </c>
      <c r="AT1103" s="41">
        <f t="shared" ca="1" si="361"/>
        <v>0</v>
      </c>
      <c r="AU1103" s="41">
        <f t="shared" ca="1" si="362"/>
        <v>0</v>
      </c>
      <c r="AV1103" s="42">
        <f t="shared" ca="1" si="363"/>
        <v>1</v>
      </c>
      <c r="AW1103" s="47" t="str">
        <f t="shared" si="364"/>
        <v/>
      </c>
      <c r="AX1103" s="47" t="e">
        <f t="shared" si="365"/>
        <v>#VALUE!</v>
      </c>
      <c r="AY1103" s="47">
        <f t="shared" si="377"/>
        <v>0</v>
      </c>
      <c r="AZ1103" s="47">
        <f t="shared" si="378"/>
        <v>0</v>
      </c>
      <c r="BA1103" s="47" t="e">
        <f t="shared" si="379"/>
        <v>#VALUE!</v>
      </c>
      <c r="BB1103" s="47" t="e">
        <f t="shared" si="380"/>
        <v>#VALUE!</v>
      </c>
      <c r="BC1103" s="47" t="e">
        <f t="shared" si="381"/>
        <v>#VALUE!</v>
      </c>
      <c r="BD1103" s="47" t="e">
        <f>MATCH($AW1103,NoteCommaRef!$B$4:$B$10,0)</f>
        <v>#N/A</v>
      </c>
      <c r="BE1103" s="47">
        <f>MATCH($BG1103,NoteCommaRef!$H$4:$H$1000,0)</f>
        <v>10</v>
      </c>
      <c r="BF1103" s="47">
        <f>MATCH($BH1103,NoteCommaRef!$H$4:$H$1000,0)</f>
        <v>10</v>
      </c>
      <c r="BG1103" s="47">
        <f t="shared" si="370"/>
        <v>1</v>
      </c>
      <c r="BH1103" s="47">
        <f t="shared" si="371"/>
        <v>1</v>
      </c>
      <c r="BI1103" s="48">
        <f ca="1">IF(ISNA($BD1103),1,OFFSET(NoteCommaRef!$E$3,$BD1103,0))</f>
        <v>1</v>
      </c>
      <c r="BJ1103" s="48">
        <f t="shared" si="372"/>
        <v>1</v>
      </c>
      <c r="BK1103" s="48">
        <f t="shared" si="373"/>
        <v>1</v>
      </c>
      <c r="BL1103" s="48">
        <f t="shared" si="374"/>
        <v>1</v>
      </c>
      <c r="BM1103" s="48">
        <f ca="1">IF(ISNA($BE1103),1,OFFSET(NoteCommaRef!$K$3,$BE1103,0))</f>
        <v>1</v>
      </c>
      <c r="BN1103" s="48">
        <f ca="1">IF(ISNA($BF1103),1,OFFSET(NoteCommaRef!$K$3,$BF1103,0))</f>
        <v>1</v>
      </c>
    </row>
    <row r="1104" spans="3:66" x14ac:dyDescent="0.2">
      <c r="C1104" s="1" t="str">
        <f t="shared" si="390"/>
        <v/>
      </c>
      <c r="D1104" s="1" t="str">
        <f t="shared" si="391"/>
        <v/>
      </c>
      <c r="E1104" s="1" t="str">
        <f t="shared" si="382"/>
        <v/>
      </c>
      <c r="F1104" s="32" t="str">
        <f t="shared" si="383"/>
        <v/>
      </c>
      <c r="G1104" s="1" t="str">
        <f t="shared" si="384"/>
        <v/>
      </c>
      <c r="H1104" s="1" t="str">
        <f t="shared" si="385"/>
        <v/>
      </c>
      <c r="I1104" s="1" t="str">
        <f t="shared" si="386"/>
        <v/>
      </c>
      <c r="J1104" s="1" t="str">
        <f t="shared" si="387"/>
        <v/>
      </c>
      <c r="K1104" s="1" t="str">
        <f t="shared" si="388"/>
        <v/>
      </c>
      <c r="L1104" s="1" t="str">
        <f ca="1">IF(COUNTBLANK($D1104),"",IF(COUNTBLANK($AG1104),OFFSET(ChannelSetup!$E$4,0,$D1104-1),$AG1104))</f>
        <v/>
      </c>
      <c r="M1104" s="1" t="str">
        <f t="shared" si="389"/>
        <v/>
      </c>
      <c r="O1104" s="32">
        <f t="shared" si="392"/>
        <v>6</v>
      </c>
      <c r="P1104" s="32">
        <f t="shared" si="392"/>
        <v>4</v>
      </c>
      <c r="Q1104" s="32">
        <f t="shared" si="392"/>
        <v>2</v>
      </c>
      <c r="R1104" s="32">
        <f t="shared" si="392"/>
        <v>2</v>
      </c>
      <c r="S1104" s="32">
        <f t="shared" si="392"/>
        <v>2</v>
      </c>
      <c r="T1104" s="32">
        <f t="shared" si="392"/>
        <v>2</v>
      </c>
      <c r="U1104" s="32">
        <f t="shared" si="392"/>
        <v>2</v>
      </c>
      <c r="V1104" s="32">
        <f t="shared" si="392"/>
        <v>4</v>
      </c>
      <c r="W1104" s="32">
        <f t="shared" si="392"/>
        <v>2</v>
      </c>
      <c r="X1104" s="32">
        <f t="shared" si="392"/>
        <v>2</v>
      </c>
      <c r="Y1104" s="32">
        <f t="shared" si="392"/>
        <v>2</v>
      </c>
      <c r="Z1104" s="32">
        <f t="shared" si="392"/>
        <v>2</v>
      </c>
      <c r="AB1104" s="66"/>
      <c r="AC1104" s="51"/>
      <c r="AD1104" s="51"/>
      <c r="AE1104" s="63"/>
      <c r="AF1104" s="64"/>
      <c r="AG1104" s="63"/>
      <c r="AH1104" s="64"/>
      <c r="AI1104" s="63"/>
      <c r="AJ1104" s="64"/>
      <c r="AK1104" s="62"/>
      <c r="AL1104" s="62"/>
      <c r="AM1104" s="51"/>
      <c r="AP1104" s="39" t="str">
        <f t="shared" si="360"/>
        <v/>
      </c>
      <c r="AQ1104" s="49" t="str">
        <f t="shared" si="367"/>
        <v/>
      </c>
      <c r="AR1104" s="41">
        <f t="shared" ca="1" si="375"/>
        <v>256</v>
      </c>
      <c r="AS1104" s="40">
        <f t="shared" ca="1" si="369"/>
        <v>1</v>
      </c>
      <c r="AT1104" s="41">
        <f t="shared" ca="1" si="361"/>
        <v>0</v>
      </c>
      <c r="AU1104" s="41">
        <f t="shared" ca="1" si="362"/>
        <v>0</v>
      </c>
      <c r="AV1104" s="42">
        <f t="shared" ca="1" si="363"/>
        <v>1</v>
      </c>
      <c r="AW1104" s="47" t="str">
        <f t="shared" si="364"/>
        <v/>
      </c>
      <c r="AX1104" s="47" t="e">
        <f t="shared" si="365"/>
        <v>#VALUE!</v>
      </c>
      <c r="AY1104" s="47">
        <f t="shared" si="377"/>
        <v>0</v>
      </c>
      <c r="AZ1104" s="47">
        <f t="shared" si="378"/>
        <v>0</v>
      </c>
      <c r="BA1104" s="47" t="e">
        <f t="shared" si="379"/>
        <v>#VALUE!</v>
      </c>
      <c r="BB1104" s="47" t="e">
        <f t="shared" si="380"/>
        <v>#VALUE!</v>
      </c>
      <c r="BC1104" s="47" t="e">
        <f t="shared" si="381"/>
        <v>#VALUE!</v>
      </c>
      <c r="BD1104" s="47" t="e">
        <f>MATCH($AW1104,NoteCommaRef!$B$4:$B$10,0)</f>
        <v>#N/A</v>
      </c>
      <c r="BE1104" s="47">
        <f>MATCH($BG1104,NoteCommaRef!$H$4:$H$1000,0)</f>
        <v>10</v>
      </c>
      <c r="BF1104" s="47">
        <f>MATCH($BH1104,NoteCommaRef!$H$4:$H$1000,0)</f>
        <v>10</v>
      </c>
      <c r="BG1104" s="47">
        <f t="shared" si="370"/>
        <v>1</v>
      </c>
      <c r="BH1104" s="47">
        <f t="shared" si="371"/>
        <v>1</v>
      </c>
      <c r="BI1104" s="48">
        <f ca="1">IF(ISNA($BD1104),1,OFFSET(NoteCommaRef!$E$3,$BD1104,0))</f>
        <v>1</v>
      </c>
      <c r="BJ1104" s="48">
        <f t="shared" si="372"/>
        <v>1</v>
      </c>
      <c r="BK1104" s="48">
        <f t="shared" si="373"/>
        <v>1</v>
      </c>
      <c r="BL1104" s="48">
        <f t="shared" si="374"/>
        <v>1</v>
      </c>
      <c r="BM1104" s="48">
        <f ca="1">IF(ISNA($BE1104),1,OFFSET(NoteCommaRef!$K$3,$BE1104,0))</f>
        <v>1</v>
      </c>
      <c r="BN1104" s="48">
        <f ca="1">IF(ISNA($BF1104),1,OFFSET(NoteCommaRef!$K$3,$BF1104,0))</f>
        <v>1</v>
      </c>
    </row>
    <row r="1105" spans="3:66" x14ac:dyDescent="0.2">
      <c r="C1105" s="1" t="str">
        <f t="shared" si="390"/>
        <v/>
      </c>
      <c r="D1105" s="1" t="str">
        <f t="shared" si="391"/>
        <v/>
      </c>
      <c r="E1105" s="1" t="str">
        <f t="shared" si="382"/>
        <v/>
      </c>
      <c r="F1105" s="32" t="str">
        <f t="shared" si="383"/>
        <v/>
      </c>
      <c r="G1105" s="1" t="str">
        <f t="shared" si="384"/>
        <v/>
      </c>
      <c r="H1105" s="1" t="str">
        <f t="shared" si="385"/>
        <v/>
      </c>
      <c r="I1105" s="1" t="str">
        <f t="shared" si="386"/>
        <v/>
      </c>
      <c r="J1105" s="1" t="str">
        <f t="shared" si="387"/>
        <v/>
      </c>
      <c r="K1105" s="1" t="str">
        <f t="shared" si="388"/>
        <v/>
      </c>
      <c r="L1105" s="1" t="str">
        <f ca="1">IF(COUNTBLANK($D1105),"",IF(COUNTBLANK($AG1105),OFFSET(ChannelSetup!$E$4,0,$D1105-1),$AG1105))</f>
        <v/>
      </c>
      <c r="M1105" s="1" t="str">
        <f t="shared" si="389"/>
        <v/>
      </c>
      <c r="O1105" s="32">
        <f t="shared" si="392"/>
        <v>6</v>
      </c>
      <c r="P1105" s="32">
        <f t="shared" si="392"/>
        <v>4</v>
      </c>
      <c r="Q1105" s="32">
        <f t="shared" si="392"/>
        <v>2</v>
      </c>
      <c r="R1105" s="32">
        <f t="shared" si="392"/>
        <v>2</v>
      </c>
      <c r="S1105" s="32">
        <f t="shared" si="392"/>
        <v>2</v>
      </c>
      <c r="T1105" s="32">
        <f t="shared" si="392"/>
        <v>2</v>
      </c>
      <c r="U1105" s="32">
        <f t="shared" si="392"/>
        <v>2</v>
      </c>
      <c r="V1105" s="32">
        <f t="shared" si="392"/>
        <v>4</v>
      </c>
      <c r="W1105" s="32">
        <f t="shared" si="392"/>
        <v>2</v>
      </c>
      <c r="X1105" s="32">
        <f t="shared" si="392"/>
        <v>2</v>
      </c>
      <c r="Y1105" s="32">
        <f t="shared" si="392"/>
        <v>2</v>
      </c>
      <c r="Z1105" s="32">
        <f t="shared" si="392"/>
        <v>2</v>
      </c>
      <c r="AB1105" s="66"/>
      <c r="AC1105" s="51"/>
      <c r="AD1105" s="51"/>
      <c r="AE1105" s="63"/>
      <c r="AF1105" s="64"/>
      <c r="AG1105" s="63"/>
      <c r="AH1105" s="64"/>
      <c r="AI1105" s="63"/>
      <c r="AJ1105" s="64"/>
      <c r="AK1105" s="62"/>
      <c r="AL1105" s="62"/>
      <c r="AM1105" s="51"/>
      <c r="AP1105" s="39" t="str">
        <f t="shared" ref="AP1105:AP1115" si="393">IF(OR(ISNA(BE1105),ISNA(BF1105)),"ERR","")</f>
        <v/>
      </c>
      <c r="AQ1105" s="49" t="str">
        <f t="shared" si="367"/>
        <v/>
      </c>
      <c r="AR1105" s="41">
        <f t="shared" ca="1" si="375"/>
        <v>256</v>
      </c>
      <c r="AS1105" s="40">
        <f t="shared" ca="1" si="369"/>
        <v>1</v>
      </c>
      <c r="AT1105" s="41">
        <f t="shared" ref="AT1105:AT1115" ca="1" si="394">1200*LOG(AS1105,2)</f>
        <v>0</v>
      </c>
      <c r="AU1105" s="41">
        <f t="shared" ref="AU1105:AU1115" ca="1" si="395">MOD(AT1105,1200)</f>
        <v>0</v>
      </c>
      <c r="AV1105" s="42">
        <f t="shared" ref="AV1105:AV1115" ca="1" si="396">AS1105</f>
        <v>1</v>
      </c>
      <c r="AW1105" s="47" t="str">
        <f t="shared" ref="AW1105:AW1115" si="397">LEFT(AQ1105,1)</f>
        <v/>
      </c>
      <c r="AX1105" s="47" t="e">
        <f t="shared" ref="AX1105:AX1115" si="398">RIGHT(AQ1105,1)-4</f>
        <v>#VALUE!</v>
      </c>
      <c r="AY1105" s="47">
        <f t="shared" si="377"/>
        <v>0</v>
      </c>
      <c r="AZ1105" s="47">
        <f t="shared" si="378"/>
        <v>0</v>
      </c>
      <c r="BA1105" s="47" t="e">
        <f t="shared" si="379"/>
        <v>#VALUE!</v>
      </c>
      <c r="BB1105" s="47" t="e">
        <f t="shared" si="380"/>
        <v>#VALUE!</v>
      </c>
      <c r="BC1105" s="47" t="e">
        <f t="shared" si="381"/>
        <v>#VALUE!</v>
      </c>
      <c r="BD1105" s="47" t="e">
        <f>MATCH($AW1105,NoteCommaRef!$B$4:$B$10,0)</f>
        <v>#N/A</v>
      </c>
      <c r="BE1105" s="47">
        <f>MATCH($BG1105,NoteCommaRef!$H$4:$H$1000,0)</f>
        <v>10</v>
      </c>
      <c r="BF1105" s="47">
        <f>MATCH($BH1105,NoteCommaRef!$H$4:$H$1000,0)</f>
        <v>10</v>
      </c>
      <c r="BG1105" s="47">
        <f t="shared" si="370"/>
        <v>1</v>
      </c>
      <c r="BH1105" s="47">
        <f t="shared" si="371"/>
        <v>1</v>
      </c>
      <c r="BI1105" s="48">
        <f ca="1">IF(ISNA($BD1105),1,OFFSET(NoteCommaRef!$E$3,$BD1105,0))</f>
        <v>1</v>
      </c>
      <c r="BJ1105" s="48">
        <f t="shared" si="372"/>
        <v>1</v>
      </c>
      <c r="BK1105" s="48">
        <f t="shared" si="373"/>
        <v>1</v>
      </c>
      <c r="BL1105" s="48">
        <f t="shared" si="374"/>
        <v>1</v>
      </c>
      <c r="BM1105" s="48">
        <f ca="1">IF(ISNA($BE1105),1,OFFSET(NoteCommaRef!$K$3,$BE1105,0))</f>
        <v>1</v>
      </c>
      <c r="BN1105" s="48">
        <f ca="1">IF(ISNA($BF1105),1,OFFSET(NoteCommaRef!$K$3,$BF1105,0))</f>
        <v>1</v>
      </c>
    </row>
    <row r="1106" spans="3:66" x14ac:dyDescent="0.2">
      <c r="C1106" s="1" t="str">
        <f t="shared" si="390"/>
        <v/>
      </c>
      <c r="D1106" s="1" t="str">
        <f t="shared" si="391"/>
        <v/>
      </c>
      <c r="E1106" s="1" t="str">
        <f t="shared" si="382"/>
        <v/>
      </c>
      <c r="F1106" s="32" t="str">
        <f t="shared" si="383"/>
        <v/>
      </c>
      <c r="G1106" s="1" t="str">
        <f t="shared" si="384"/>
        <v/>
      </c>
      <c r="H1106" s="1" t="str">
        <f t="shared" si="385"/>
        <v/>
      </c>
      <c r="I1106" s="1" t="str">
        <f t="shared" si="386"/>
        <v/>
      </c>
      <c r="J1106" s="1" t="str">
        <f t="shared" si="387"/>
        <v/>
      </c>
      <c r="K1106" s="1" t="str">
        <f t="shared" si="388"/>
        <v/>
      </c>
      <c r="L1106" s="1" t="str">
        <f ca="1">IF(COUNTBLANK($D1106),"",IF(COUNTBLANK($AG1106),OFFSET(ChannelSetup!$E$4,0,$D1106-1),$AG1106))</f>
        <v/>
      </c>
      <c r="M1106" s="1" t="str">
        <f t="shared" si="389"/>
        <v/>
      </c>
      <c r="O1106" s="32">
        <f t="shared" si="392"/>
        <v>6</v>
      </c>
      <c r="P1106" s="32">
        <f t="shared" si="392"/>
        <v>4</v>
      </c>
      <c r="Q1106" s="32">
        <f t="shared" si="392"/>
        <v>2</v>
      </c>
      <c r="R1106" s="32">
        <f t="shared" si="392"/>
        <v>2</v>
      </c>
      <c r="S1106" s="32">
        <f t="shared" si="392"/>
        <v>2</v>
      </c>
      <c r="T1106" s="32">
        <f t="shared" si="392"/>
        <v>2</v>
      </c>
      <c r="U1106" s="32">
        <f t="shared" si="392"/>
        <v>2</v>
      </c>
      <c r="V1106" s="32">
        <f t="shared" si="392"/>
        <v>4</v>
      </c>
      <c r="W1106" s="32">
        <f t="shared" si="392"/>
        <v>2</v>
      </c>
      <c r="X1106" s="32">
        <f t="shared" si="392"/>
        <v>2</v>
      </c>
      <c r="Y1106" s="32">
        <f t="shared" si="392"/>
        <v>2</v>
      </c>
      <c r="Z1106" s="32">
        <f t="shared" si="392"/>
        <v>2</v>
      </c>
      <c r="AB1106" s="66"/>
      <c r="AC1106" s="51"/>
      <c r="AD1106" s="51"/>
      <c r="AE1106" s="63"/>
      <c r="AF1106" s="64"/>
      <c r="AG1106" s="63"/>
      <c r="AH1106" s="64"/>
      <c r="AI1106" s="63"/>
      <c r="AJ1106" s="64"/>
      <c r="AK1106" s="62"/>
      <c r="AL1106" s="62"/>
      <c r="AM1106" s="51"/>
      <c r="AP1106" s="39" t="str">
        <f t="shared" si="393"/>
        <v/>
      </c>
      <c r="AQ1106" s="49" t="str">
        <f t="shared" si="367"/>
        <v/>
      </c>
      <c r="AR1106" s="41">
        <f t="shared" ca="1" si="375"/>
        <v>256</v>
      </c>
      <c r="AS1106" s="40">
        <f t="shared" ca="1" si="369"/>
        <v>1</v>
      </c>
      <c r="AT1106" s="41">
        <f t="shared" ca="1" si="394"/>
        <v>0</v>
      </c>
      <c r="AU1106" s="41">
        <f t="shared" ca="1" si="395"/>
        <v>0</v>
      </c>
      <c r="AV1106" s="42">
        <f t="shared" ca="1" si="396"/>
        <v>1</v>
      </c>
      <c r="AW1106" s="47" t="str">
        <f t="shared" si="397"/>
        <v/>
      </c>
      <c r="AX1106" s="47" t="e">
        <f t="shared" si="398"/>
        <v>#VALUE!</v>
      </c>
      <c r="AY1106" s="47">
        <f t="shared" si="377"/>
        <v>0</v>
      </c>
      <c r="AZ1106" s="47">
        <f t="shared" si="378"/>
        <v>0</v>
      </c>
      <c r="BA1106" s="47" t="e">
        <f t="shared" si="379"/>
        <v>#VALUE!</v>
      </c>
      <c r="BB1106" s="47" t="e">
        <f t="shared" si="380"/>
        <v>#VALUE!</v>
      </c>
      <c r="BC1106" s="47" t="e">
        <f t="shared" si="381"/>
        <v>#VALUE!</v>
      </c>
      <c r="BD1106" s="47" t="e">
        <f>MATCH($AW1106,NoteCommaRef!$B$4:$B$10,0)</f>
        <v>#N/A</v>
      </c>
      <c r="BE1106" s="47">
        <f>MATCH($BG1106,NoteCommaRef!$H$4:$H$1000,0)</f>
        <v>10</v>
      </c>
      <c r="BF1106" s="47">
        <f>MATCH($BH1106,NoteCommaRef!$H$4:$H$1000,0)</f>
        <v>10</v>
      </c>
      <c r="BG1106" s="47">
        <f t="shared" si="370"/>
        <v>1</v>
      </c>
      <c r="BH1106" s="47">
        <f t="shared" si="371"/>
        <v>1</v>
      </c>
      <c r="BI1106" s="48">
        <f ca="1">IF(ISNA($BD1106),1,OFFSET(NoteCommaRef!$E$3,$BD1106,0))</f>
        <v>1</v>
      </c>
      <c r="BJ1106" s="48">
        <f t="shared" si="372"/>
        <v>1</v>
      </c>
      <c r="BK1106" s="48">
        <f t="shared" si="373"/>
        <v>1</v>
      </c>
      <c r="BL1106" s="48">
        <f t="shared" si="374"/>
        <v>1</v>
      </c>
      <c r="BM1106" s="48">
        <f ca="1">IF(ISNA($BE1106),1,OFFSET(NoteCommaRef!$K$3,$BE1106,0))</f>
        <v>1</v>
      </c>
      <c r="BN1106" s="48">
        <f ca="1">IF(ISNA($BF1106),1,OFFSET(NoteCommaRef!$K$3,$BF1106,0))</f>
        <v>1</v>
      </c>
    </row>
    <row r="1107" spans="3:66" x14ac:dyDescent="0.2">
      <c r="C1107" s="1" t="str">
        <f t="shared" si="390"/>
        <v/>
      </c>
      <c r="D1107" s="1" t="str">
        <f t="shared" si="391"/>
        <v/>
      </c>
      <c r="E1107" s="1" t="str">
        <f t="shared" si="382"/>
        <v/>
      </c>
      <c r="F1107" s="32" t="str">
        <f t="shared" si="383"/>
        <v/>
      </c>
      <c r="G1107" s="1" t="str">
        <f t="shared" si="384"/>
        <v/>
      </c>
      <c r="H1107" s="1" t="str">
        <f t="shared" si="385"/>
        <v/>
      </c>
      <c r="I1107" s="1" t="str">
        <f t="shared" si="386"/>
        <v/>
      </c>
      <c r="J1107" s="1" t="str">
        <f t="shared" si="387"/>
        <v/>
      </c>
      <c r="K1107" s="1" t="str">
        <f t="shared" si="388"/>
        <v/>
      </c>
      <c r="L1107" s="1" t="str">
        <f ca="1">IF(COUNTBLANK($D1107),"",IF(COUNTBLANK($AG1107),OFFSET(ChannelSetup!$E$4,0,$D1107-1),$AG1107))</f>
        <v/>
      </c>
      <c r="M1107" s="1" t="str">
        <f t="shared" si="389"/>
        <v/>
      </c>
      <c r="O1107" s="32">
        <f t="shared" ref="O1107:Z1115" si="399">O1106+IF($D1107=O$3,IF(COUNTBLANK($E1107),0,$E1107/$AD$2),0)</f>
        <v>6</v>
      </c>
      <c r="P1107" s="32">
        <f t="shared" si="399"/>
        <v>4</v>
      </c>
      <c r="Q1107" s="32">
        <f t="shared" si="399"/>
        <v>2</v>
      </c>
      <c r="R1107" s="32">
        <f t="shared" si="399"/>
        <v>2</v>
      </c>
      <c r="S1107" s="32">
        <f t="shared" si="399"/>
        <v>2</v>
      </c>
      <c r="T1107" s="32">
        <f t="shared" si="399"/>
        <v>2</v>
      </c>
      <c r="U1107" s="32">
        <f t="shared" si="399"/>
        <v>2</v>
      </c>
      <c r="V1107" s="32">
        <f t="shared" si="399"/>
        <v>4</v>
      </c>
      <c r="W1107" s="32">
        <f t="shared" si="399"/>
        <v>2</v>
      </c>
      <c r="X1107" s="32">
        <f t="shared" si="399"/>
        <v>2</v>
      </c>
      <c r="Y1107" s="32">
        <f t="shared" si="399"/>
        <v>2</v>
      </c>
      <c r="Z1107" s="32">
        <f t="shared" si="399"/>
        <v>2</v>
      </c>
      <c r="AB1107" s="66"/>
      <c r="AC1107" s="51"/>
      <c r="AD1107" s="51"/>
      <c r="AE1107" s="63"/>
      <c r="AF1107" s="64"/>
      <c r="AG1107" s="63"/>
      <c r="AH1107" s="64"/>
      <c r="AI1107" s="63"/>
      <c r="AJ1107" s="64"/>
      <c r="AK1107" s="62"/>
      <c r="AL1107" s="62"/>
      <c r="AM1107" s="51"/>
      <c r="AP1107" s="39" t="str">
        <f t="shared" si="393"/>
        <v/>
      </c>
      <c r="AQ1107" s="49" t="str">
        <f t="shared" si="367"/>
        <v/>
      </c>
      <c r="AR1107" s="41">
        <f t="shared" ca="1" si="375"/>
        <v>256</v>
      </c>
      <c r="AS1107" s="40">
        <f t="shared" ca="1" si="369"/>
        <v>1</v>
      </c>
      <c r="AT1107" s="41">
        <f t="shared" ca="1" si="394"/>
        <v>0</v>
      </c>
      <c r="AU1107" s="41">
        <f t="shared" ca="1" si="395"/>
        <v>0</v>
      </c>
      <c r="AV1107" s="42">
        <f t="shared" ca="1" si="396"/>
        <v>1</v>
      </c>
      <c r="AW1107" s="47" t="str">
        <f t="shared" si="397"/>
        <v/>
      </c>
      <c r="AX1107" s="47" t="e">
        <f t="shared" si="398"/>
        <v>#VALUE!</v>
      </c>
      <c r="AY1107" s="47">
        <f t="shared" si="377"/>
        <v>0</v>
      </c>
      <c r="AZ1107" s="47">
        <f t="shared" si="378"/>
        <v>0</v>
      </c>
      <c r="BA1107" s="47" t="e">
        <f t="shared" si="379"/>
        <v>#VALUE!</v>
      </c>
      <c r="BB1107" s="47" t="e">
        <f t="shared" si="380"/>
        <v>#VALUE!</v>
      </c>
      <c r="BC1107" s="47" t="e">
        <f t="shared" si="381"/>
        <v>#VALUE!</v>
      </c>
      <c r="BD1107" s="47" t="e">
        <f>MATCH($AW1107,NoteCommaRef!$B$4:$B$10,0)</f>
        <v>#N/A</v>
      </c>
      <c r="BE1107" s="47">
        <f>MATCH($BG1107,NoteCommaRef!$H$4:$H$1000,0)</f>
        <v>10</v>
      </c>
      <c r="BF1107" s="47">
        <f>MATCH($BH1107,NoteCommaRef!$H$4:$H$1000,0)</f>
        <v>10</v>
      </c>
      <c r="BG1107" s="47">
        <f t="shared" si="370"/>
        <v>1</v>
      </c>
      <c r="BH1107" s="47">
        <f t="shared" si="371"/>
        <v>1</v>
      </c>
      <c r="BI1107" s="48">
        <f ca="1">IF(ISNA($BD1107),1,OFFSET(NoteCommaRef!$E$3,$BD1107,0))</f>
        <v>1</v>
      </c>
      <c r="BJ1107" s="48">
        <f t="shared" si="372"/>
        <v>1</v>
      </c>
      <c r="BK1107" s="48">
        <f t="shared" si="373"/>
        <v>1</v>
      </c>
      <c r="BL1107" s="48">
        <f t="shared" si="374"/>
        <v>1</v>
      </c>
      <c r="BM1107" s="48">
        <f ca="1">IF(ISNA($BE1107),1,OFFSET(NoteCommaRef!$K$3,$BE1107,0))</f>
        <v>1</v>
      </c>
      <c r="BN1107" s="48">
        <f ca="1">IF(ISNA($BF1107),1,OFFSET(NoteCommaRef!$K$3,$BF1107,0))</f>
        <v>1</v>
      </c>
    </row>
    <row r="1108" spans="3:66" x14ac:dyDescent="0.2">
      <c r="C1108" s="1" t="str">
        <f t="shared" si="390"/>
        <v/>
      </c>
      <c r="D1108" s="1" t="str">
        <f t="shared" si="391"/>
        <v/>
      </c>
      <c r="E1108" s="1" t="str">
        <f t="shared" si="382"/>
        <v/>
      </c>
      <c r="F1108" s="32" t="str">
        <f t="shared" si="383"/>
        <v/>
      </c>
      <c r="G1108" s="1" t="str">
        <f t="shared" si="384"/>
        <v/>
      </c>
      <c r="H1108" s="1" t="str">
        <f t="shared" si="385"/>
        <v/>
      </c>
      <c r="I1108" s="1" t="str">
        <f t="shared" si="386"/>
        <v/>
      </c>
      <c r="J1108" s="1" t="str">
        <f t="shared" si="387"/>
        <v/>
      </c>
      <c r="K1108" s="1" t="str">
        <f t="shared" si="388"/>
        <v/>
      </c>
      <c r="L1108" s="1" t="str">
        <f ca="1">IF(COUNTBLANK($D1108),"",IF(COUNTBLANK($AG1108),OFFSET(ChannelSetup!$E$4,0,$D1108-1),$AG1108))</f>
        <v/>
      </c>
      <c r="M1108" s="1" t="str">
        <f t="shared" si="389"/>
        <v/>
      </c>
      <c r="O1108" s="32">
        <f t="shared" si="399"/>
        <v>6</v>
      </c>
      <c r="P1108" s="32">
        <f t="shared" si="399"/>
        <v>4</v>
      </c>
      <c r="Q1108" s="32">
        <f t="shared" si="399"/>
        <v>2</v>
      </c>
      <c r="R1108" s="32">
        <f t="shared" si="399"/>
        <v>2</v>
      </c>
      <c r="S1108" s="32">
        <f t="shared" si="399"/>
        <v>2</v>
      </c>
      <c r="T1108" s="32">
        <f t="shared" si="399"/>
        <v>2</v>
      </c>
      <c r="U1108" s="32">
        <f t="shared" si="399"/>
        <v>2</v>
      </c>
      <c r="V1108" s="32">
        <f t="shared" si="399"/>
        <v>4</v>
      </c>
      <c r="W1108" s="32">
        <f t="shared" si="399"/>
        <v>2</v>
      </c>
      <c r="X1108" s="32">
        <f t="shared" si="399"/>
        <v>2</v>
      </c>
      <c r="Y1108" s="32">
        <f t="shared" si="399"/>
        <v>2</v>
      </c>
      <c r="Z1108" s="32">
        <f t="shared" si="399"/>
        <v>2</v>
      </c>
      <c r="AB1108" s="66"/>
      <c r="AC1108" s="51"/>
      <c r="AD1108" s="51"/>
      <c r="AE1108" s="63"/>
      <c r="AF1108" s="64"/>
      <c r="AG1108" s="63"/>
      <c r="AH1108" s="64"/>
      <c r="AI1108" s="63"/>
      <c r="AJ1108" s="64"/>
      <c r="AK1108" s="62"/>
      <c r="AL1108" s="62"/>
      <c r="AM1108" s="51"/>
      <c r="AP1108" s="39" t="str">
        <f t="shared" si="393"/>
        <v/>
      </c>
      <c r="AQ1108" s="49" t="str">
        <f t="shared" ref="AQ1108:AQ1115" si="400">""&amp;AE1108</f>
        <v/>
      </c>
      <c r="AR1108" s="41">
        <f t="shared" ca="1" si="375"/>
        <v>256</v>
      </c>
      <c r="AS1108" s="40">
        <f t="shared" ca="1" si="369"/>
        <v>1</v>
      </c>
      <c r="AT1108" s="41">
        <f t="shared" ca="1" si="394"/>
        <v>0</v>
      </c>
      <c r="AU1108" s="41">
        <f t="shared" ca="1" si="395"/>
        <v>0</v>
      </c>
      <c r="AV1108" s="42">
        <f t="shared" ca="1" si="396"/>
        <v>1</v>
      </c>
      <c r="AW1108" s="47" t="str">
        <f t="shared" si="397"/>
        <v/>
      </c>
      <c r="AX1108" s="47" t="e">
        <f t="shared" si="398"/>
        <v>#VALUE!</v>
      </c>
      <c r="AY1108" s="47">
        <f t="shared" si="377"/>
        <v>0</v>
      </c>
      <c r="AZ1108" s="47">
        <f t="shared" si="378"/>
        <v>0</v>
      </c>
      <c r="BA1108" s="47" t="e">
        <f t="shared" si="379"/>
        <v>#VALUE!</v>
      </c>
      <c r="BB1108" s="47" t="e">
        <f t="shared" si="380"/>
        <v>#VALUE!</v>
      </c>
      <c r="BC1108" s="47" t="e">
        <f t="shared" si="381"/>
        <v>#VALUE!</v>
      </c>
      <c r="BD1108" s="47" t="e">
        <f>MATCH($AW1108,NoteCommaRef!$B$4:$B$10,0)</f>
        <v>#N/A</v>
      </c>
      <c r="BE1108" s="47">
        <f>MATCH($BG1108,NoteCommaRef!$H$4:$H$1000,0)</f>
        <v>10</v>
      </c>
      <c r="BF1108" s="47">
        <f>MATCH($BH1108,NoteCommaRef!$H$4:$H$1000,0)</f>
        <v>10</v>
      </c>
      <c r="BG1108" s="47">
        <f t="shared" si="370"/>
        <v>1</v>
      </c>
      <c r="BH1108" s="47">
        <f t="shared" si="371"/>
        <v>1</v>
      </c>
      <c r="BI1108" s="48">
        <f ca="1">IF(ISNA($BD1108),1,OFFSET(NoteCommaRef!$E$3,$BD1108,0))</f>
        <v>1</v>
      </c>
      <c r="BJ1108" s="48">
        <f t="shared" si="372"/>
        <v>1</v>
      </c>
      <c r="BK1108" s="48">
        <f t="shared" si="373"/>
        <v>1</v>
      </c>
      <c r="BL1108" s="48">
        <f t="shared" si="374"/>
        <v>1</v>
      </c>
      <c r="BM1108" s="48">
        <f ca="1">IF(ISNA($BE1108),1,OFFSET(NoteCommaRef!$K$3,$BE1108,0))</f>
        <v>1</v>
      </c>
      <c r="BN1108" s="48">
        <f ca="1">IF(ISNA($BF1108),1,OFFSET(NoteCommaRef!$K$3,$BF1108,0))</f>
        <v>1</v>
      </c>
    </row>
    <row r="1109" spans="3:66" x14ac:dyDescent="0.2">
      <c r="C1109" s="1" t="str">
        <f t="shared" si="390"/>
        <v/>
      </c>
      <c r="D1109" s="1" t="str">
        <f t="shared" si="391"/>
        <v/>
      </c>
      <c r="E1109" s="1" t="str">
        <f t="shared" si="382"/>
        <v/>
      </c>
      <c r="F1109" s="32" t="str">
        <f t="shared" si="383"/>
        <v/>
      </c>
      <c r="G1109" s="1" t="str">
        <f t="shared" si="384"/>
        <v/>
      </c>
      <c r="H1109" s="1" t="str">
        <f t="shared" si="385"/>
        <v/>
      </c>
      <c r="I1109" s="1" t="str">
        <f t="shared" si="386"/>
        <v/>
      </c>
      <c r="J1109" s="1" t="str">
        <f t="shared" si="387"/>
        <v/>
      </c>
      <c r="K1109" s="1" t="str">
        <f t="shared" si="388"/>
        <v/>
      </c>
      <c r="L1109" s="1" t="str">
        <f ca="1">IF(COUNTBLANK($D1109),"",IF(COUNTBLANK($AG1109),OFFSET(ChannelSetup!$E$4,0,$D1109-1),$AG1109))</f>
        <v/>
      </c>
      <c r="M1109" s="1" t="str">
        <f t="shared" si="389"/>
        <v/>
      </c>
      <c r="O1109" s="32">
        <f t="shared" si="399"/>
        <v>6</v>
      </c>
      <c r="P1109" s="32">
        <f t="shared" si="399"/>
        <v>4</v>
      </c>
      <c r="Q1109" s="32">
        <f t="shared" si="399"/>
        <v>2</v>
      </c>
      <c r="R1109" s="32">
        <f t="shared" si="399"/>
        <v>2</v>
      </c>
      <c r="S1109" s="32">
        <f t="shared" si="399"/>
        <v>2</v>
      </c>
      <c r="T1109" s="32">
        <f t="shared" si="399"/>
        <v>2</v>
      </c>
      <c r="U1109" s="32">
        <f t="shared" si="399"/>
        <v>2</v>
      </c>
      <c r="V1109" s="32">
        <f t="shared" si="399"/>
        <v>4</v>
      </c>
      <c r="W1109" s="32">
        <f t="shared" si="399"/>
        <v>2</v>
      </c>
      <c r="X1109" s="32">
        <f t="shared" si="399"/>
        <v>2</v>
      </c>
      <c r="Y1109" s="32">
        <f t="shared" si="399"/>
        <v>2</v>
      </c>
      <c r="Z1109" s="32">
        <f t="shared" si="399"/>
        <v>2</v>
      </c>
      <c r="AB1109" s="66"/>
      <c r="AC1109" s="51"/>
      <c r="AD1109" s="51"/>
      <c r="AE1109" s="63"/>
      <c r="AF1109" s="64"/>
      <c r="AG1109" s="63"/>
      <c r="AH1109" s="64"/>
      <c r="AI1109" s="63"/>
      <c r="AJ1109" s="64"/>
      <c r="AK1109" s="62"/>
      <c r="AL1109" s="62"/>
      <c r="AM1109" s="51"/>
      <c r="AP1109" s="39" t="str">
        <f t="shared" si="393"/>
        <v/>
      </c>
      <c r="AQ1109" s="49" t="str">
        <f t="shared" si="400"/>
        <v/>
      </c>
      <c r="AR1109" s="41">
        <f t="shared" ca="1" si="375"/>
        <v>256</v>
      </c>
      <c r="AS1109" s="40">
        <f t="shared" ca="1" si="369"/>
        <v>1</v>
      </c>
      <c r="AT1109" s="41">
        <f t="shared" ca="1" si="394"/>
        <v>0</v>
      </c>
      <c r="AU1109" s="41">
        <f t="shared" ca="1" si="395"/>
        <v>0</v>
      </c>
      <c r="AV1109" s="42">
        <f t="shared" ca="1" si="396"/>
        <v>1</v>
      </c>
      <c r="AW1109" s="47" t="str">
        <f t="shared" si="397"/>
        <v/>
      </c>
      <c r="AX1109" s="47" t="e">
        <f t="shared" si="398"/>
        <v>#VALUE!</v>
      </c>
      <c r="AY1109" s="47">
        <f t="shared" si="377"/>
        <v>0</v>
      </c>
      <c r="AZ1109" s="47">
        <f t="shared" si="378"/>
        <v>0</v>
      </c>
      <c r="BA1109" s="47" t="e">
        <f t="shared" si="379"/>
        <v>#VALUE!</v>
      </c>
      <c r="BB1109" s="47" t="e">
        <f t="shared" si="380"/>
        <v>#VALUE!</v>
      </c>
      <c r="BC1109" s="47" t="e">
        <f t="shared" si="381"/>
        <v>#VALUE!</v>
      </c>
      <c r="BD1109" s="47" t="e">
        <f>MATCH($AW1109,NoteCommaRef!$B$4:$B$10,0)</f>
        <v>#N/A</v>
      </c>
      <c r="BE1109" s="47">
        <f>MATCH($BG1109,NoteCommaRef!$H$4:$H$1000,0)</f>
        <v>10</v>
      </c>
      <c r="BF1109" s="47">
        <f>MATCH($BH1109,NoteCommaRef!$H$4:$H$1000,0)</f>
        <v>10</v>
      </c>
      <c r="BG1109" s="47">
        <f t="shared" si="370"/>
        <v>1</v>
      </c>
      <c r="BH1109" s="47">
        <f t="shared" si="371"/>
        <v>1</v>
      </c>
      <c r="BI1109" s="48">
        <f ca="1">IF(ISNA($BD1109),1,OFFSET(NoteCommaRef!$E$3,$BD1109,0))</f>
        <v>1</v>
      </c>
      <c r="BJ1109" s="48">
        <f t="shared" si="372"/>
        <v>1</v>
      </c>
      <c r="BK1109" s="48">
        <f t="shared" si="373"/>
        <v>1</v>
      </c>
      <c r="BL1109" s="48">
        <f t="shared" si="374"/>
        <v>1</v>
      </c>
      <c r="BM1109" s="48">
        <f ca="1">IF(ISNA($BE1109),1,OFFSET(NoteCommaRef!$K$3,$BE1109,0))</f>
        <v>1</v>
      </c>
      <c r="BN1109" s="48">
        <f ca="1">IF(ISNA($BF1109),1,OFFSET(NoteCommaRef!$K$3,$BF1109,0))</f>
        <v>1</v>
      </c>
    </row>
    <row r="1110" spans="3:66" x14ac:dyDescent="0.2">
      <c r="C1110" s="1" t="str">
        <f t="shared" si="390"/>
        <v/>
      </c>
      <c r="D1110" s="1" t="str">
        <f t="shared" si="391"/>
        <v/>
      </c>
      <c r="E1110" s="1" t="str">
        <f t="shared" si="382"/>
        <v/>
      </c>
      <c r="F1110" s="32" t="str">
        <f t="shared" si="383"/>
        <v/>
      </c>
      <c r="G1110" s="1" t="str">
        <f t="shared" si="384"/>
        <v/>
      </c>
      <c r="H1110" s="1" t="str">
        <f t="shared" si="385"/>
        <v/>
      </c>
      <c r="I1110" s="1" t="str">
        <f t="shared" si="386"/>
        <v/>
      </c>
      <c r="J1110" s="1" t="str">
        <f t="shared" si="387"/>
        <v/>
      </c>
      <c r="K1110" s="1" t="str">
        <f t="shared" si="388"/>
        <v/>
      </c>
      <c r="L1110" s="1" t="str">
        <f ca="1">IF(COUNTBLANK($D1110),"",IF(COUNTBLANK($AG1110),OFFSET(ChannelSetup!$E$4,0,$D1110-1),$AG1110))</f>
        <v/>
      </c>
      <c r="M1110" s="1" t="str">
        <f t="shared" si="389"/>
        <v/>
      </c>
      <c r="O1110" s="32">
        <f t="shared" si="399"/>
        <v>6</v>
      </c>
      <c r="P1110" s="32">
        <f t="shared" si="399"/>
        <v>4</v>
      </c>
      <c r="Q1110" s="32">
        <f t="shared" si="399"/>
        <v>2</v>
      </c>
      <c r="R1110" s="32">
        <f t="shared" si="399"/>
        <v>2</v>
      </c>
      <c r="S1110" s="32">
        <f t="shared" si="399"/>
        <v>2</v>
      </c>
      <c r="T1110" s="32">
        <f t="shared" si="399"/>
        <v>2</v>
      </c>
      <c r="U1110" s="32">
        <f t="shared" si="399"/>
        <v>2</v>
      </c>
      <c r="V1110" s="32">
        <f t="shared" si="399"/>
        <v>4</v>
      </c>
      <c r="W1110" s="32">
        <f t="shared" si="399"/>
        <v>2</v>
      </c>
      <c r="X1110" s="32">
        <f t="shared" si="399"/>
        <v>2</v>
      </c>
      <c r="Y1110" s="32">
        <f t="shared" si="399"/>
        <v>2</v>
      </c>
      <c r="Z1110" s="32">
        <f t="shared" si="399"/>
        <v>2</v>
      </c>
      <c r="AB1110" s="66"/>
      <c r="AC1110" s="51"/>
      <c r="AD1110" s="51"/>
      <c r="AE1110" s="63"/>
      <c r="AF1110" s="64"/>
      <c r="AG1110" s="63"/>
      <c r="AH1110" s="64"/>
      <c r="AI1110" s="63"/>
      <c r="AJ1110" s="64"/>
      <c r="AK1110" s="62"/>
      <c r="AL1110" s="62"/>
      <c r="AM1110" s="51"/>
      <c r="AP1110" s="39" t="str">
        <f t="shared" si="393"/>
        <v/>
      </c>
      <c r="AQ1110" s="49" t="str">
        <f t="shared" si="400"/>
        <v/>
      </c>
      <c r="AR1110" s="41">
        <f t="shared" ca="1" si="375"/>
        <v>256</v>
      </c>
      <c r="AS1110" s="40">
        <f t="shared" ca="1" si="369"/>
        <v>1</v>
      </c>
      <c r="AT1110" s="41">
        <f t="shared" ca="1" si="394"/>
        <v>0</v>
      </c>
      <c r="AU1110" s="41">
        <f t="shared" ca="1" si="395"/>
        <v>0</v>
      </c>
      <c r="AV1110" s="42">
        <f t="shared" ca="1" si="396"/>
        <v>1</v>
      </c>
      <c r="AW1110" s="47" t="str">
        <f t="shared" si="397"/>
        <v/>
      </c>
      <c r="AX1110" s="47" t="e">
        <f t="shared" si="398"/>
        <v>#VALUE!</v>
      </c>
      <c r="AY1110" s="47">
        <f t="shared" si="377"/>
        <v>0</v>
      </c>
      <c r="AZ1110" s="47">
        <f t="shared" si="378"/>
        <v>0</v>
      </c>
      <c r="BA1110" s="47" t="e">
        <f t="shared" si="379"/>
        <v>#VALUE!</v>
      </c>
      <c r="BB1110" s="47" t="e">
        <f t="shared" si="380"/>
        <v>#VALUE!</v>
      </c>
      <c r="BC1110" s="47" t="e">
        <f t="shared" si="381"/>
        <v>#VALUE!</v>
      </c>
      <c r="BD1110" s="47" t="e">
        <f>MATCH($AW1110,NoteCommaRef!$B$4:$B$10,0)</f>
        <v>#N/A</v>
      </c>
      <c r="BE1110" s="47">
        <f>MATCH($BG1110,NoteCommaRef!$H$4:$H$1000,0)</f>
        <v>10</v>
      </c>
      <c r="BF1110" s="47">
        <f>MATCH($BH1110,NoteCommaRef!$H$4:$H$1000,0)</f>
        <v>10</v>
      </c>
      <c r="BG1110" s="47">
        <f t="shared" si="370"/>
        <v>1</v>
      </c>
      <c r="BH1110" s="47">
        <f t="shared" si="371"/>
        <v>1</v>
      </c>
      <c r="BI1110" s="48">
        <f ca="1">IF(ISNA($BD1110),1,OFFSET(NoteCommaRef!$E$3,$BD1110,0))</f>
        <v>1</v>
      </c>
      <c r="BJ1110" s="48">
        <f t="shared" si="372"/>
        <v>1</v>
      </c>
      <c r="BK1110" s="48">
        <f t="shared" si="373"/>
        <v>1</v>
      </c>
      <c r="BL1110" s="48">
        <f t="shared" si="374"/>
        <v>1</v>
      </c>
      <c r="BM1110" s="48">
        <f ca="1">IF(ISNA($BE1110),1,OFFSET(NoteCommaRef!$K$3,$BE1110,0))</f>
        <v>1</v>
      </c>
      <c r="BN1110" s="48">
        <f ca="1">IF(ISNA($BF1110),1,OFFSET(NoteCommaRef!$K$3,$BF1110,0))</f>
        <v>1</v>
      </c>
    </row>
    <row r="1111" spans="3:66" x14ac:dyDescent="0.2">
      <c r="C1111" s="1" t="str">
        <f t="shared" si="390"/>
        <v/>
      </c>
      <c r="D1111" s="1" t="str">
        <f t="shared" si="391"/>
        <v/>
      </c>
      <c r="E1111" s="1" t="str">
        <f t="shared" si="382"/>
        <v/>
      </c>
      <c r="F1111" s="32" t="str">
        <f t="shared" si="383"/>
        <v/>
      </c>
      <c r="G1111" s="1" t="str">
        <f t="shared" si="384"/>
        <v/>
      </c>
      <c r="H1111" s="1" t="str">
        <f t="shared" si="385"/>
        <v/>
      </c>
      <c r="I1111" s="1" t="str">
        <f t="shared" si="386"/>
        <v/>
      </c>
      <c r="J1111" s="1" t="str">
        <f t="shared" si="387"/>
        <v/>
      </c>
      <c r="K1111" s="1" t="str">
        <f t="shared" si="388"/>
        <v/>
      </c>
      <c r="L1111" s="1" t="str">
        <f ca="1">IF(COUNTBLANK($D1111),"",IF(COUNTBLANK($AG1111),OFFSET(ChannelSetup!$E$4,0,$D1111-1),$AG1111))</f>
        <v/>
      </c>
      <c r="M1111" s="1" t="str">
        <f t="shared" si="389"/>
        <v/>
      </c>
      <c r="O1111" s="32">
        <f t="shared" si="399"/>
        <v>6</v>
      </c>
      <c r="P1111" s="32">
        <f t="shared" si="399"/>
        <v>4</v>
      </c>
      <c r="Q1111" s="32">
        <f t="shared" si="399"/>
        <v>2</v>
      </c>
      <c r="R1111" s="32">
        <f t="shared" si="399"/>
        <v>2</v>
      </c>
      <c r="S1111" s="32">
        <f t="shared" si="399"/>
        <v>2</v>
      </c>
      <c r="T1111" s="32">
        <f t="shared" si="399"/>
        <v>2</v>
      </c>
      <c r="U1111" s="32">
        <f t="shared" si="399"/>
        <v>2</v>
      </c>
      <c r="V1111" s="32">
        <f t="shared" si="399"/>
        <v>4</v>
      </c>
      <c r="W1111" s="32">
        <f t="shared" si="399"/>
        <v>2</v>
      </c>
      <c r="X1111" s="32">
        <f t="shared" si="399"/>
        <v>2</v>
      </c>
      <c r="Y1111" s="32">
        <f t="shared" si="399"/>
        <v>2</v>
      </c>
      <c r="Z1111" s="32">
        <f t="shared" si="399"/>
        <v>2</v>
      </c>
      <c r="AB1111" s="66"/>
      <c r="AC1111" s="51"/>
      <c r="AD1111" s="51"/>
      <c r="AE1111" s="63"/>
      <c r="AF1111" s="64"/>
      <c r="AG1111" s="63"/>
      <c r="AH1111" s="64"/>
      <c r="AI1111" s="63"/>
      <c r="AJ1111" s="64"/>
      <c r="AK1111" s="62"/>
      <c r="AL1111" s="62"/>
      <c r="AM1111" s="51"/>
      <c r="AP1111" s="39" t="str">
        <f t="shared" si="393"/>
        <v/>
      </c>
      <c r="AQ1111" s="49" t="str">
        <f t="shared" si="400"/>
        <v/>
      </c>
      <c r="AR1111" s="41">
        <f t="shared" ca="1" si="375"/>
        <v>256</v>
      </c>
      <c r="AS1111" s="40">
        <f t="shared" ca="1" si="369"/>
        <v>1</v>
      </c>
      <c r="AT1111" s="41">
        <f t="shared" ca="1" si="394"/>
        <v>0</v>
      </c>
      <c r="AU1111" s="41">
        <f t="shared" ca="1" si="395"/>
        <v>0</v>
      </c>
      <c r="AV1111" s="42">
        <f t="shared" ca="1" si="396"/>
        <v>1</v>
      </c>
      <c r="AW1111" s="47" t="str">
        <f t="shared" si="397"/>
        <v/>
      </c>
      <c r="AX1111" s="47" t="e">
        <f t="shared" si="398"/>
        <v>#VALUE!</v>
      </c>
      <c r="AY1111" s="47">
        <f t="shared" si="377"/>
        <v>0</v>
      </c>
      <c r="AZ1111" s="47">
        <f t="shared" si="378"/>
        <v>0</v>
      </c>
      <c r="BA1111" s="47" t="e">
        <f t="shared" si="379"/>
        <v>#VALUE!</v>
      </c>
      <c r="BB1111" s="47" t="e">
        <f t="shared" si="380"/>
        <v>#VALUE!</v>
      </c>
      <c r="BC1111" s="47" t="e">
        <f t="shared" si="381"/>
        <v>#VALUE!</v>
      </c>
      <c r="BD1111" s="47" t="e">
        <f>MATCH($AW1111,NoteCommaRef!$B$4:$B$10,0)</f>
        <v>#N/A</v>
      </c>
      <c r="BE1111" s="47">
        <f>MATCH($BG1111,NoteCommaRef!$H$4:$H$1000,0)</f>
        <v>10</v>
      </c>
      <c r="BF1111" s="47">
        <f>MATCH($BH1111,NoteCommaRef!$H$4:$H$1000,0)</f>
        <v>10</v>
      </c>
      <c r="BG1111" s="47">
        <f t="shared" si="370"/>
        <v>1</v>
      </c>
      <c r="BH1111" s="47">
        <f t="shared" si="371"/>
        <v>1</v>
      </c>
      <c r="BI1111" s="48">
        <f ca="1">IF(ISNA($BD1111),1,OFFSET(NoteCommaRef!$E$3,$BD1111,0))</f>
        <v>1</v>
      </c>
      <c r="BJ1111" s="48">
        <f t="shared" si="372"/>
        <v>1</v>
      </c>
      <c r="BK1111" s="48">
        <f t="shared" si="373"/>
        <v>1</v>
      </c>
      <c r="BL1111" s="48">
        <f t="shared" si="374"/>
        <v>1</v>
      </c>
      <c r="BM1111" s="48">
        <f ca="1">IF(ISNA($BE1111),1,OFFSET(NoteCommaRef!$K$3,$BE1111,0))</f>
        <v>1</v>
      </c>
      <c r="BN1111" s="48">
        <f ca="1">IF(ISNA($BF1111),1,OFFSET(NoteCommaRef!$K$3,$BF1111,0))</f>
        <v>1</v>
      </c>
    </row>
    <row r="1112" spans="3:66" x14ac:dyDescent="0.2">
      <c r="C1112" s="1" t="str">
        <f t="shared" si="390"/>
        <v/>
      </c>
      <c r="D1112" s="1" t="str">
        <f t="shared" si="391"/>
        <v/>
      </c>
      <c r="E1112" s="1" t="str">
        <f t="shared" si="382"/>
        <v/>
      </c>
      <c r="F1112" s="32" t="str">
        <f t="shared" si="383"/>
        <v/>
      </c>
      <c r="G1112" s="1" t="str">
        <f t="shared" si="384"/>
        <v/>
      </c>
      <c r="H1112" s="1" t="str">
        <f t="shared" si="385"/>
        <v/>
      </c>
      <c r="I1112" s="1" t="str">
        <f t="shared" si="386"/>
        <v/>
      </c>
      <c r="J1112" s="1" t="str">
        <f t="shared" si="387"/>
        <v/>
      </c>
      <c r="K1112" s="1" t="str">
        <f t="shared" si="388"/>
        <v/>
      </c>
      <c r="L1112" s="1" t="str">
        <f ca="1">IF(COUNTBLANK($D1112),"",IF(COUNTBLANK($AG1112),OFFSET(ChannelSetup!$E$4,0,$D1112-1),$AG1112))</f>
        <v/>
      </c>
      <c r="M1112" s="1" t="str">
        <f t="shared" si="389"/>
        <v/>
      </c>
      <c r="O1112" s="32">
        <f t="shared" si="399"/>
        <v>6</v>
      </c>
      <c r="P1112" s="32">
        <f t="shared" si="399"/>
        <v>4</v>
      </c>
      <c r="Q1112" s="32">
        <f t="shared" si="399"/>
        <v>2</v>
      </c>
      <c r="R1112" s="32">
        <f t="shared" si="399"/>
        <v>2</v>
      </c>
      <c r="S1112" s="32">
        <f t="shared" si="399"/>
        <v>2</v>
      </c>
      <c r="T1112" s="32">
        <f t="shared" si="399"/>
        <v>2</v>
      </c>
      <c r="U1112" s="32">
        <f t="shared" si="399"/>
        <v>2</v>
      </c>
      <c r="V1112" s="32">
        <f t="shared" si="399"/>
        <v>4</v>
      </c>
      <c r="W1112" s="32">
        <f t="shared" si="399"/>
        <v>2</v>
      </c>
      <c r="X1112" s="32">
        <f t="shared" si="399"/>
        <v>2</v>
      </c>
      <c r="Y1112" s="32">
        <f t="shared" si="399"/>
        <v>2</v>
      </c>
      <c r="Z1112" s="32">
        <f t="shared" si="399"/>
        <v>2</v>
      </c>
      <c r="AB1112" s="66"/>
      <c r="AC1112" s="51"/>
      <c r="AD1112" s="51"/>
      <c r="AE1112" s="63"/>
      <c r="AF1112" s="64"/>
      <c r="AG1112" s="63"/>
      <c r="AH1112" s="64"/>
      <c r="AI1112" s="63"/>
      <c r="AJ1112" s="64"/>
      <c r="AK1112" s="62"/>
      <c r="AL1112" s="62"/>
      <c r="AM1112" s="51"/>
      <c r="AP1112" s="39" t="str">
        <f t="shared" si="393"/>
        <v/>
      </c>
      <c r="AQ1112" s="49" t="str">
        <f t="shared" si="400"/>
        <v/>
      </c>
      <c r="AR1112" s="41">
        <f t="shared" ca="1" si="375"/>
        <v>256</v>
      </c>
      <c r="AS1112" s="40">
        <f t="shared" ca="1" si="369"/>
        <v>1</v>
      </c>
      <c r="AT1112" s="41">
        <f t="shared" ca="1" si="394"/>
        <v>0</v>
      </c>
      <c r="AU1112" s="41">
        <f t="shared" ca="1" si="395"/>
        <v>0</v>
      </c>
      <c r="AV1112" s="42">
        <f t="shared" ca="1" si="396"/>
        <v>1</v>
      </c>
      <c r="AW1112" s="47" t="str">
        <f t="shared" si="397"/>
        <v/>
      </c>
      <c r="AX1112" s="47" t="e">
        <f t="shared" si="398"/>
        <v>#VALUE!</v>
      </c>
      <c r="AY1112" s="47">
        <f t="shared" si="377"/>
        <v>0</v>
      </c>
      <c r="AZ1112" s="47">
        <f t="shared" si="378"/>
        <v>0</v>
      </c>
      <c r="BA1112" s="47" t="e">
        <f t="shared" si="379"/>
        <v>#VALUE!</v>
      </c>
      <c r="BB1112" s="47" t="e">
        <f t="shared" si="380"/>
        <v>#VALUE!</v>
      </c>
      <c r="BC1112" s="47" t="e">
        <f t="shared" si="381"/>
        <v>#VALUE!</v>
      </c>
      <c r="BD1112" s="47" t="e">
        <f>MATCH($AW1112,NoteCommaRef!$B$4:$B$10,0)</f>
        <v>#N/A</v>
      </c>
      <c r="BE1112" s="47">
        <f>MATCH($BG1112,NoteCommaRef!$H$4:$H$1000,0)</f>
        <v>10</v>
      </c>
      <c r="BF1112" s="47">
        <f>MATCH($BH1112,NoteCommaRef!$H$4:$H$1000,0)</f>
        <v>10</v>
      </c>
      <c r="BG1112" s="47">
        <f t="shared" si="370"/>
        <v>1</v>
      </c>
      <c r="BH1112" s="47">
        <f t="shared" si="371"/>
        <v>1</v>
      </c>
      <c r="BI1112" s="48">
        <f ca="1">IF(ISNA($BD1112),1,OFFSET(NoteCommaRef!$E$3,$BD1112,0))</f>
        <v>1</v>
      </c>
      <c r="BJ1112" s="48">
        <f t="shared" si="372"/>
        <v>1</v>
      </c>
      <c r="BK1112" s="48">
        <f t="shared" si="373"/>
        <v>1</v>
      </c>
      <c r="BL1112" s="48">
        <f t="shared" si="374"/>
        <v>1</v>
      </c>
      <c r="BM1112" s="48">
        <f ca="1">IF(ISNA($BE1112),1,OFFSET(NoteCommaRef!$K$3,$BE1112,0))</f>
        <v>1</v>
      </c>
      <c r="BN1112" s="48">
        <f ca="1">IF(ISNA($BF1112),1,OFFSET(NoteCommaRef!$K$3,$BF1112,0))</f>
        <v>1</v>
      </c>
    </row>
    <row r="1113" spans="3:66" x14ac:dyDescent="0.2">
      <c r="C1113" s="1" t="str">
        <f t="shared" si="390"/>
        <v/>
      </c>
      <c r="D1113" s="1">
        <f t="shared" si="391"/>
        <v>2</v>
      </c>
      <c r="E1113" s="1">
        <f t="shared" si="382"/>
        <v>8</v>
      </c>
      <c r="F1113" s="32" t="str">
        <f t="shared" si="383"/>
        <v/>
      </c>
      <c r="G1113" s="1" t="str">
        <f t="shared" si="384"/>
        <v/>
      </c>
      <c r="H1113" s="1" t="str">
        <f t="shared" si="385"/>
        <v/>
      </c>
      <c r="I1113" s="1">
        <f t="shared" si="386"/>
        <v>1</v>
      </c>
      <c r="J1113" s="1" t="str">
        <f t="shared" si="387"/>
        <v/>
      </c>
      <c r="K1113" s="1" t="str">
        <f t="shared" si="388"/>
        <v/>
      </c>
      <c r="L1113" s="1">
        <f ca="1">IF(COUNTBLANK($D1113),"",IF(COUNTBLANK($AG1113),OFFSET(ChannelSetup!$E$4,0,$D1113-1),$AG1113))</f>
        <v>0</v>
      </c>
      <c r="M1113" s="1" t="str">
        <f t="shared" si="389"/>
        <v/>
      </c>
      <c r="O1113" s="32">
        <f t="shared" si="399"/>
        <v>6</v>
      </c>
      <c r="P1113" s="32">
        <f t="shared" si="399"/>
        <v>5</v>
      </c>
      <c r="Q1113" s="32">
        <f t="shared" si="399"/>
        <v>2</v>
      </c>
      <c r="R1113" s="32">
        <f t="shared" si="399"/>
        <v>2</v>
      </c>
      <c r="S1113" s="32">
        <f t="shared" si="399"/>
        <v>2</v>
      </c>
      <c r="T1113" s="32">
        <f t="shared" si="399"/>
        <v>2</v>
      </c>
      <c r="U1113" s="32">
        <f t="shared" si="399"/>
        <v>2</v>
      </c>
      <c r="V1113" s="32">
        <f t="shared" si="399"/>
        <v>4</v>
      </c>
      <c r="W1113" s="32">
        <f t="shared" si="399"/>
        <v>2</v>
      </c>
      <c r="X1113" s="32">
        <f t="shared" si="399"/>
        <v>2</v>
      </c>
      <c r="Y1113" s="32">
        <f t="shared" si="399"/>
        <v>2</v>
      </c>
      <c r="Z1113" s="32">
        <f t="shared" si="399"/>
        <v>2</v>
      </c>
      <c r="AB1113" s="66"/>
      <c r="AC1113" s="51">
        <v>2</v>
      </c>
      <c r="AD1113" s="51">
        <v>8</v>
      </c>
      <c r="AE1113" s="63" t="s">
        <v>58</v>
      </c>
      <c r="AF1113" s="64"/>
      <c r="AG1113" s="63"/>
      <c r="AH1113" s="64"/>
      <c r="AI1113" s="63"/>
      <c r="AJ1113" s="64"/>
      <c r="AK1113" s="62"/>
      <c r="AL1113" s="62"/>
      <c r="AM1113" s="51"/>
      <c r="AP1113" s="39" t="str">
        <f t="shared" si="393"/>
        <v/>
      </c>
      <c r="AQ1113" s="49" t="str">
        <f t="shared" si="400"/>
        <v>X</v>
      </c>
      <c r="AR1113" s="41">
        <f t="shared" ca="1" si="375"/>
        <v>256</v>
      </c>
      <c r="AS1113" s="40">
        <f t="shared" ca="1" si="369"/>
        <v>1</v>
      </c>
      <c r="AT1113" s="41">
        <f t="shared" ca="1" si="394"/>
        <v>0</v>
      </c>
      <c r="AU1113" s="41">
        <f t="shared" ca="1" si="395"/>
        <v>0</v>
      </c>
      <c r="AV1113" s="42">
        <f t="shared" ca="1" si="396"/>
        <v>1</v>
      </c>
      <c r="AW1113" s="47" t="str">
        <f t="shared" si="397"/>
        <v>X</v>
      </c>
      <c r="AX1113" s="47" t="e">
        <f t="shared" si="398"/>
        <v>#VALUE!</v>
      </c>
      <c r="AY1113" s="47">
        <f t="shared" si="377"/>
        <v>0</v>
      </c>
      <c r="AZ1113" s="47">
        <f t="shared" si="378"/>
        <v>0</v>
      </c>
      <c r="BA1113" s="47" t="e">
        <f t="shared" si="379"/>
        <v>#VALUE!</v>
      </c>
      <c r="BB1113" s="47" t="e">
        <f t="shared" si="380"/>
        <v>#VALUE!</v>
      </c>
      <c r="BC1113" s="47" t="e">
        <f t="shared" si="381"/>
        <v>#VALUE!</v>
      </c>
      <c r="BD1113" s="47" t="e">
        <f>MATCH($AW1113,NoteCommaRef!$B$4:$B$10,0)</f>
        <v>#N/A</v>
      </c>
      <c r="BE1113" s="47">
        <f>MATCH($BG1113,NoteCommaRef!$H$4:$H$1000,0)</f>
        <v>10</v>
      </c>
      <c r="BF1113" s="47">
        <f>MATCH($BH1113,NoteCommaRef!$H$4:$H$1000,0)</f>
        <v>10</v>
      </c>
      <c r="BG1113" s="47">
        <f t="shared" si="370"/>
        <v>1</v>
      </c>
      <c r="BH1113" s="47">
        <f t="shared" si="371"/>
        <v>1</v>
      </c>
      <c r="BI1113" s="48">
        <f ca="1">IF(ISNA($BD1113),1,OFFSET(NoteCommaRef!$E$3,$BD1113,0))</f>
        <v>1</v>
      </c>
      <c r="BJ1113" s="48">
        <f t="shared" si="372"/>
        <v>1</v>
      </c>
      <c r="BK1113" s="48">
        <f t="shared" si="373"/>
        <v>1</v>
      </c>
      <c r="BL1113" s="48">
        <f t="shared" si="374"/>
        <v>1</v>
      </c>
      <c r="BM1113" s="48">
        <f ca="1">IF(ISNA($BE1113),1,OFFSET(NoteCommaRef!$K$3,$BE1113,0))</f>
        <v>1</v>
      </c>
      <c r="BN1113" s="48">
        <f ca="1">IF(ISNA($BF1113),1,OFFSET(NoteCommaRef!$K$3,$BF1113,0))</f>
        <v>1</v>
      </c>
    </row>
    <row r="1114" spans="3:66" x14ac:dyDescent="0.2">
      <c r="C1114" s="1" t="str">
        <f t="shared" si="390"/>
        <v/>
      </c>
      <c r="D1114" s="1">
        <f t="shared" si="391"/>
        <v>8</v>
      </c>
      <c r="E1114" s="1">
        <f t="shared" si="382"/>
        <v>8</v>
      </c>
      <c r="F1114" s="32" t="str">
        <f t="shared" si="383"/>
        <v/>
      </c>
      <c r="G1114" s="1" t="str">
        <f t="shared" si="384"/>
        <v/>
      </c>
      <c r="H1114" s="1" t="str">
        <f t="shared" si="385"/>
        <v/>
      </c>
      <c r="I1114" s="1">
        <f t="shared" si="386"/>
        <v>1</v>
      </c>
      <c r="J1114" s="1" t="str">
        <f t="shared" si="387"/>
        <v/>
      </c>
      <c r="K1114" s="1" t="str">
        <f t="shared" si="388"/>
        <v/>
      </c>
      <c r="L1114" s="1">
        <f ca="1">IF(COUNTBLANK($D1114),"",IF(COUNTBLANK($AG1114),OFFSET(ChannelSetup!$E$4,0,$D1114-1),$AG1114))</f>
        <v>0</v>
      </c>
      <c r="M1114" s="1" t="str">
        <f t="shared" si="389"/>
        <v/>
      </c>
      <c r="O1114" s="32">
        <f t="shared" si="399"/>
        <v>6</v>
      </c>
      <c r="P1114" s="32">
        <f t="shared" si="399"/>
        <v>5</v>
      </c>
      <c r="Q1114" s="32">
        <f t="shared" si="399"/>
        <v>2</v>
      </c>
      <c r="R1114" s="32">
        <f t="shared" si="399"/>
        <v>2</v>
      </c>
      <c r="S1114" s="32">
        <f t="shared" si="399"/>
        <v>2</v>
      </c>
      <c r="T1114" s="32">
        <f t="shared" si="399"/>
        <v>2</v>
      </c>
      <c r="U1114" s="32">
        <f t="shared" si="399"/>
        <v>2</v>
      </c>
      <c r="V1114" s="32">
        <f t="shared" si="399"/>
        <v>5</v>
      </c>
      <c r="W1114" s="32">
        <f t="shared" si="399"/>
        <v>2</v>
      </c>
      <c r="X1114" s="32">
        <f t="shared" si="399"/>
        <v>2</v>
      </c>
      <c r="Y1114" s="32">
        <f t="shared" si="399"/>
        <v>2</v>
      </c>
      <c r="Z1114" s="32">
        <f t="shared" si="399"/>
        <v>2</v>
      </c>
      <c r="AB1114" s="66"/>
      <c r="AC1114" s="51">
        <v>8</v>
      </c>
      <c r="AD1114" s="51">
        <v>8</v>
      </c>
      <c r="AE1114" s="63" t="s">
        <v>58</v>
      </c>
      <c r="AF1114" s="64"/>
      <c r="AG1114" s="63"/>
      <c r="AH1114" s="64"/>
      <c r="AI1114" s="63"/>
      <c r="AJ1114" s="64"/>
      <c r="AK1114" s="62"/>
      <c r="AL1114" s="62"/>
      <c r="AM1114" s="51"/>
      <c r="AP1114" s="39" t="str">
        <f t="shared" si="393"/>
        <v/>
      </c>
      <c r="AQ1114" s="49" t="str">
        <f t="shared" si="400"/>
        <v>X</v>
      </c>
      <c r="AR1114" s="41">
        <f t="shared" ca="1" si="375"/>
        <v>256</v>
      </c>
      <c r="AS1114" s="40">
        <f t="shared" ca="1" si="369"/>
        <v>1</v>
      </c>
      <c r="AT1114" s="41">
        <f t="shared" ca="1" si="394"/>
        <v>0</v>
      </c>
      <c r="AU1114" s="41">
        <f t="shared" ca="1" si="395"/>
        <v>0</v>
      </c>
      <c r="AV1114" s="42">
        <f t="shared" ca="1" si="396"/>
        <v>1</v>
      </c>
      <c r="AW1114" s="47" t="str">
        <f t="shared" si="397"/>
        <v>X</v>
      </c>
      <c r="AX1114" s="47" t="e">
        <f t="shared" si="398"/>
        <v>#VALUE!</v>
      </c>
      <c r="AY1114" s="47">
        <f t="shared" si="377"/>
        <v>0</v>
      </c>
      <c r="AZ1114" s="47">
        <f t="shared" si="378"/>
        <v>0</v>
      </c>
      <c r="BA1114" s="47" t="e">
        <f t="shared" si="379"/>
        <v>#VALUE!</v>
      </c>
      <c r="BB1114" s="47" t="e">
        <f t="shared" si="380"/>
        <v>#VALUE!</v>
      </c>
      <c r="BC1114" s="47" t="e">
        <f t="shared" si="381"/>
        <v>#VALUE!</v>
      </c>
      <c r="BD1114" s="47" t="e">
        <f>MATCH($AW1114,NoteCommaRef!$B$4:$B$10,0)</f>
        <v>#N/A</v>
      </c>
      <c r="BE1114" s="47">
        <f>MATCH($BG1114,NoteCommaRef!$H$4:$H$1000,0)</f>
        <v>10</v>
      </c>
      <c r="BF1114" s="47">
        <f>MATCH($BH1114,NoteCommaRef!$H$4:$H$1000,0)</f>
        <v>10</v>
      </c>
      <c r="BG1114" s="47">
        <f t="shared" si="370"/>
        <v>1</v>
      </c>
      <c r="BH1114" s="47">
        <f t="shared" si="371"/>
        <v>1</v>
      </c>
      <c r="BI1114" s="48">
        <f ca="1">IF(ISNA($BD1114),1,OFFSET(NoteCommaRef!$E$3,$BD1114,0))</f>
        <v>1</v>
      </c>
      <c r="BJ1114" s="48">
        <f t="shared" si="372"/>
        <v>1</v>
      </c>
      <c r="BK1114" s="48">
        <f t="shared" si="373"/>
        <v>1</v>
      </c>
      <c r="BL1114" s="48">
        <f t="shared" si="374"/>
        <v>1</v>
      </c>
      <c r="BM1114" s="48">
        <f ca="1">IF(ISNA($BE1114),1,OFFSET(NoteCommaRef!$K$3,$BE1114,0))</f>
        <v>1</v>
      </c>
      <c r="BN1114" s="48">
        <f ca="1">IF(ISNA($BF1114),1,OFFSET(NoteCommaRef!$K$3,$BF1114,0))</f>
        <v>1</v>
      </c>
    </row>
    <row r="1115" spans="3:66" x14ac:dyDescent="0.2">
      <c r="C1115" s="1" t="str">
        <f t="shared" si="390"/>
        <v/>
      </c>
      <c r="D1115" s="1" t="str">
        <f t="shared" si="391"/>
        <v/>
      </c>
      <c r="E1115" s="1" t="str">
        <f t="shared" si="382"/>
        <v/>
      </c>
      <c r="F1115" s="32" t="str">
        <f t="shared" si="383"/>
        <v/>
      </c>
      <c r="G1115" s="1" t="str">
        <f t="shared" si="384"/>
        <v/>
      </c>
      <c r="H1115" s="1" t="str">
        <f t="shared" si="385"/>
        <v/>
      </c>
      <c r="I1115" s="1" t="str">
        <f t="shared" si="386"/>
        <v/>
      </c>
      <c r="J1115" s="1" t="str">
        <f t="shared" si="387"/>
        <v/>
      </c>
      <c r="K1115" s="1" t="str">
        <f t="shared" si="388"/>
        <v/>
      </c>
      <c r="L1115" s="1" t="str">
        <f ca="1">IF(COUNTBLANK($D1115),"",IF(COUNTBLANK($AG1115),OFFSET(ChannelSetup!$E$4,0,$D1115-1),$AG1115))</f>
        <v/>
      </c>
      <c r="M1115" s="1" t="str">
        <f t="shared" si="389"/>
        <v/>
      </c>
      <c r="O1115" s="32">
        <f t="shared" si="399"/>
        <v>6</v>
      </c>
      <c r="P1115" s="32">
        <f t="shared" si="399"/>
        <v>5</v>
      </c>
      <c r="Q1115" s="32">
        <f t="shared" si="399"/>
        <v>2</v>
      </c>
      <c r="R1115" s="32">
        <f t="shared" si="399"/>
        <v>2</v>
      </c>
      <c r="S1115" s="32">
        <f t="shared" si="399"/>
        <v>2</v>
      </c>
      <c r="T1115" s="32">
        <f t="shared" si="399"/>
        <v>2</v>
      </c>
      <c r="U1115" s="32">
        <f t="shared" si="399"/>
        <v>2</v>
      </c>
      <c r="V1115" s="32">
        <f t="shared" si="399"/>
        <v>5</v>
      </c>
      <c r="W1115" s="32">
        <f t="shared" si="399"/>
        <v>2</v>
      </c>
      <c r="X1115" s="32">
        <f t="shared" si="399"/>
        <v>2</v>
      </c>
      <c r="Y1115" s="32">
        <f t="shared" si="399"/>
        <v>2</v>
      </c>
      <c r="Z1115" s="32">
        <f t="shared" si="399"/>
        <v>2</v>
      </c>
      <c r="AB1115" s="66"/>
      <c r="AC1115" s="51"/>
      <c r="AD1115" s="51"/>
      <c r="AE1115" s="63"/>
      <c r="AF1115" s="64"/>
      <c r="AG1115" s="63"/>
      <c r="AH1115" s="64"/>
      <c r="AI1115" s="63"/>
      <c r="AJ1115" s="64"/>
      <c r="AK1115" s="62"/>
      <c r="AL1115" s="62"/>
      <c r="AM1115" s="51"/>
      <c r="AP1115" s="39" t="str">
        <f t="shared" si="393"/>
        <v/>
      </c>
      <c r="AQ1115" s="49" t="str">
        <f t="shared" si="400"/>
        <v/>
      </c>
      <c r="AR1115" s="41">
        <f t="shared" ca="1" si="375"/>
        <v>256</v>
      </c>
      <c r="AS1115" s="40">
        <f t="shared" ca="1" si="369"/>
        <v>1</v>
      </c>
      <c r="AT1115" s="41">
        <f t="shared" ca="1" si="394"/>
        <v>0</v>
      </c>
      <c r="AU1115" s="41">
        <f t="shared" ca="1" si="395"/>
        <v>0</v>
      </c>
      <c r="AV1115" s="42">
        <f t="shared" ca="1" si="396"/>
        <v>1</v>
      </c>
      <c r="AW1115" s="47" t="str">
        <f t="shared" si="397"/>
        <v/>
      </c>
      <c r="AX1115" s="47" t="e">
        <f t="shared" si="398"/>
        <v>#VALUE!</v>
      </c>
      <c r="AY1115" s="47">
        <f t="shared" si="377"/>
        <v>0</v>
      </c>
      <c r="AZ1115" s="47">
        <f t="shared" si="378"/>
        <v>0</v>
      </c>
      <c r="BA1115" s="47" t="e">
        <f t="shared" si="379"/>
        <v>#VALUE!</v>
      </c>
      <c r="BB1115" s="47" t="e">
        <f t="shared" si="380"/>
        <v>#VALUE!</v>
      </c>
      <c r="BC1115" s="47" t="e">
        <f t="shared" si="381"/>
        <v>#VALUE!</v>
      </c>
      <c r="BD1115" s="47" t="e">
        <f>MATCH($AW1115,NoteCommaRef!$B$4:$B$10,0)</f>
        <v>#N/A</v>
      </c>
      <c r="BE1115" s="47">
        <f>MATCH($BG1115,NoteCommaRef!$H$4:$H$1000,0)</f>
        <v>10</v>
      </c>
      <c r="BF1115" s="47">
        <f>MATCH($BH1115,NoteCommaRef!$H$4:$H$1000,0)</f>
        <v>10</v>
      </c>
      <c r="BG1115" s="47">
        <f t="shared" si="370"/>
        <v>1</v>
      </c>
      <c r="BH1115" s="47">
        <f t="shared" si="371"/>
        <v>1</v>
      </c>
      <c r="BI1115" s="48">
        <f ca="1">IF(ISNA($BD1115),1,OFFSET(NoteCommaRef!$E$3,$BD1115,0))</f>
        <v>1</v>
      </c>
      <c r="BJ1115" s="48">
        <f t="shared" si="372"/>
        <v>1</v>
      </c>
      <c r="BK1115" s="48">
        <f t="shared" si="373"/>
        <v>1</v>
      </c>
      <c r="BL1115" s="48">
        <f t="shared" si="374"/>
        <v>1</v>
      </c>
      <c r="BM1115" s="48">
        <f ca="1">IF(ISNA($BE1115),1,OFFSET(NoteCommaRef!$K$3,$BE1115,0))</f>
        <v>1</v>
      </c>
      <c r="BN1115" s="48">
        <f ca="1">IF(ISNA($BF1115),1,OFFSET(NoteCommaRef!$K$3,$BF1115,0))</f>
        <v>1</v>
      </c>
    </row>
    <row r="1116" spans="3:66" x14ac:dyDescent="0.2">
      <c r="AA1116" t="s">
        <v>58</v>
      </c>
      <c r="AB1116" t="s">
        <v>155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zoomScale="120" zoomScaleNormal="120" zoomScalePageLayoutView="120" workbookViewId="0">
      <pane ySplit="5" topLeftCell="A6" activePane="bottomLeft" state="frozen"/>
      <selection pane="bottomLeft" activeCell="F16" sqref="F16"/>
    </sheetView>
  </sheetViews>
  <sheetFormatPr baseColWidth="10" defaultRowHeight="16" x14ac:dyDescent="0.2"/>
  <cols>
    <col min="1" max="1" width="4.33203125" customWidth="1"/>
    <col min="2" max="2" width="6.1640625" bestFit="1" customWidth="1"/>
    <col min="3" max="3" width="40.83203125" customWidth="1"/>
    <col min="4" max="4" width="7.33203125" bestFit="1" customWidth="1"/>
    <col min="5" max="5" width="10.5" customWidth="1"/>
    <col min="6" max="16" width="8.6640625" customWidth="1"/>
    <col min="17" max="17" width="4.33203125" customWidth="1"/>
  </cols>
  <sheetData>
    <row r="1" spans="2:18" x14ac:dyDescent="0.2">
      <c r="F1" s="99" t="s">
        <v>321</v>
      </c>
      <c r="I1" t="s">
        <v>322</v>
      </c>
      <c r="L1" s="99" t="s">
        <v>321</v>
      </c>
    </row>
    <row r="2" spans="2:18" x14ac:dyDescent="0.2">
      <c r="C2" s="22"/>
      <c r="D2" s="22"/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</row>
    <row r="3" spans="2:18" ht="32" x14ac:dyDescent="0.2">
      <c r="C3" s="22" t="s">
        <v>136</v>
      </c>
      <c r="D3" s="22"/>
      <c r="E3" s="20" t="s">
        <v>64</v>
      </c>
      <c r="F3" s="20" t="s">
        <v>141</v>
      </c>
      <c r="G3" s="20" t="s">
        <v>142</v>
      </c>
      <c r="H3" s="20" t="s">
        <v>143</v>
      </c>
      <c r="I3" s="20" t="s">
        <v>148</v>
      </c>
      <c r="J3" s="20" t="s">
        <v>149</v>
      </c>
      <c r="K3" s="20" t="s">
        <v>150</v>
      </c>
      <c r="L3" s="20" t="s">
        <v>282</v>
      </c>
      <c r="M3" s="20" t="s">
        <v>283</v>
      </c>
      <c r="N3" s="20" t="s">
        <v>58</v>
      </c>
      <c r="O3" s="20" t="s">
        <v>58</v>
      </c>
      <c r="P3" s="20" t="s">
        <v>151</v>
      </c>
      <c r="R3" s="61" t="s">
        <v>158</v>
      </c>
    </row>
    <row r="4" spans="2:18" x14ac:dyDescent="0.2">
      <c r="B4" s="2" t="s">
        <v>157</v>
      </c>
      <c r="C4" s="25" t="s">
        <v>162</v>
      </c>
      <c r="D4" s="25" t="s">
        <v>157</v>
      </c>
      <c r="E4" s="28"/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</row>
    <row r="5" spans="2:18" x14ac:dyDescent="0.2">
      <c r="B5" s="6" t="s">
        <v>56</v>
      </c>
      <c r="C5" s="6" t="s">
        <v>55</v>
      </c>
      <c r="D5" s="6" t="s">
        <v>5</v>
      </c>
      <c r="E5" s="23">
        <v>1</v>
      </c>
      <c r="F5" s="24">
        <f t="shared" ref="F5:P5" si="0">E5+1</f>
        <v>2</v>
      </c>
      <c r="G5" s="24">
        <f t="shared" si="0"/>
        <v>3</v>
      </c>
      <c r="H5" s="24">
        <f t="shared" si="0"/>
        <v>4</v>
      </c>
      <c r="I5" s="24">
        <f t="shared" si="0"/>
        <v>5</v>
      </c>
      <c r="J5" s="24">
        <f t="shared" ref="J5" si="1">I5+1</f>
        <v>6</v>
      </c>
      <c r="K5" s="24">
        <f t="shared" ref="K5" si="2">J5+1</f>
        <v>7</v>
      </c>
      <c r="L5" s="24">
        <f t="shared" si="0"/>
        <v>8</v>
      </c>
      <c r="M5" s="24">
        <f t="shared" si="0"/>
        <v>9</v>
      </c>
      <c r="N5" s="24">
        <f t="shared" ref="N5" si="3">M5+1</f>
        <v>10</v>
      </c>
      <c r="O5" s="24">
        <f t="shared" si="0"/>
        <v>11</v>
      </c>
      <c r="P5" s="24">
        <f t="shared" si="0"/>
        <v>12</v>
      </c>
    </row>
    <row r="6" spans="2:18" x14ac:dyDescent="0.2">
      <c r="B6" s="31">
        <v>1</v>
      </c>
      <c r="C6" s="25" t="s">
        <v>32</v>
      </c>
      <c r="D6" s="25">
        <v>-100</v>
      </c>
      <c r="E6" s="26">
        <v>0</v>
      </c>
      <c r="F6" s="26">
        <v>0.01</v>
      </c>
      <c r="G6" s="26">
        <v>2E-3</v>
      </c>
      <c r="H6" s="26">
        <v>5.0000000000000001E-4</v>
      </c>
      <c r="I6" s="26">
        <v>0.1</v>
      </c>
      <c r="J6" s="26">
        <v>0.1</v>
      </c>
      <c r="K6" s="26">
        <v>0.1</v>
      </c>
      <c r="L6" s="26">
        <v>0.05</v>
      </c>
      <c r="M6" s="26">
        <v>0.05</v>
      </c>
      <c r="N6" s="26">
        <v>0.01</v>
      </c>
      <c r="O6" s="26">
        <v>0.01</v>
      </c>
      <c r="P6" s="26">
        <v>5.0000000000000001E-3</v>
      </c>
    </row>
    <row r="7" spans="2:18" x14ac:dyDescent="0.2">
      <c r="B7" s="2">
        <f>B6+1</f>
        <v>2</v>
      </c>
      <c r="C7" s="25" t="s">
        <v>33</v>
      </c>
      <c r="D7" s="25">
        <v>-101</v>
      </c>
      <c r="E7" s="26">
        <v>0</v>
      </c>
      <c r="F7" s="26">
        <v>15</v>
      </c>
      <c r="G7" s="26">
        <v>200</v>
      </c>
      <c r="H7" s="26">
        <v>500</v>
      </c>
      <c r="I7" s="26">
        <v>5</v>
      </c>
      <c r="J7" s="26">
        <v>6</v>
      </c>
      <c r="K7" s="26">
        <v>7</v>
      </c>
      <c r="L7" s="26">
        <v>20</v>
      </c>
      <c r="M7" s="26">
        <v>25</v>
      </c>
      <c r="N7" s="60">
        <v>0</v>
      </c>
      <c r="O7" s="60">
        <v>0</v>
      </c>
      <c r="P7" s="26">
        <v>150</v>
      </c>
      <c r="R7" s="26">
        <v>300</v>
      </c>
    </row>
    <row r="8" spans="2:18" x14ac:dyDescent="0.2">
      <c r="B8" s="2">
        <f t="shared" ref="B8:B20" si="4">B7+1</f>
        <v>3</v>
      </c>
      <c r="C8" s="25" t="s">
        <v>34</v>
      </c>
      <c r="D8" s="25">
        <v>-102</v>
      </c>
      <c r="E8" s="27">
        <v>256</v>
      </c>
      <c r="F8" s="27">
        <v>128</v>
      </c>
      <c r="G8" s="27">
        <v>128</v>
      </c>
      <c r="H8" s="27">
        <v>128</v>
      </c>
      <c r="I8" s="27">
        <v>256</v>
      </c>
      <c r="J8" s="27">
        <v>256</v>
      </c>
      <c r="K8" s="27">
        <v>256</v>
      </c>
      <c r="L8" s="27">
        <v>256</v>
      </c>
      <c r="M8" s="27">
        <v>256</v>
      </c>
      <c r="N8" s="27">
        <v>256</v>
      </c>
      <c r="O8" s="27">
        <v>256</v>
      </c>
      <c r="P8" s="27">
        <v>1024</v>
      </c>
      <c r="R8" s="27">
        <v>256</v>
      </c>
    </row>
    <row r="9" spans="2:18" x14ac:dyDescent="0.2">
      <c r="B9" s="2">
        <f t="shared" si="4"/>
        <v>4</v>
      </c>
      <c r="C9" s="25" t="s">
        <v>35</v>
      </c>
      <c r="D9" s="25">
        <v>-103</v>
      </c>
      <c r="E9" s="27">
        <v>0.5</v>
      </c>
      <c r="F9" s="27">
        <v>0.5</v>
      </c>
      <c r="G9" s="27">
        <v>0.5</v>
      </c>
      <c r="H9" s="27">
        <v>0.5</v>
      </c>
      <c r="I9" s="27">
        <v>0.5</v>
      </c>
      <c r="J9" s="27">
        <v>0.5</v>
      </c>
      <c r="K9" s="27">
        <v>0.5</v>
      </c>
      <c r="L9" s="27">
        <v>0.5</v>
      </c>
      <c r="M9" s="27">
        <v>0.5</v>
      </c>
      <c r="N9" s="27">
        <v>0.2</v>
      </c>
      <c r="O9" s="27">
        <v>0.2</v>
      </c>
      <c r="P9" s="27">
        <v>0.25</v>
      </c>
      <c r="R9" s="27">
        <v>0.5</v>
      </c>
    </row>
    <row r="10" spans="2:18" x14ac:dyDescent="0.2">
      <c r="B10" s="2">
        <f t="shared" si="4"/>
        <v>5</v>
      </c>
      <c r="C10" s="25" t="s">
        <v>36</v>
      </c>
      <c r="D10" s="25">
        <v>-150</v>
      </c>
      <c r="E10" s="26">
        <v>0</v>
      </c>
      <c r="F10" s="26">
        <v>1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6">
        <v>1</v>
      </c>
      <c r="N10" s="26">
        <v>1</v>
      </c>
      <c r="O10" s="26">
        <v>1</v>
      </c>
      <c r="P10" s="26">
        <v>1</v>
      </c>
      <c r="R10" s="26">
        <v>1</v>
      </c>
    </row>
    <row r="11" spans="2:18" ht="32" x14ac:dyDescent="0.2">
      <c r="B11" s="2">
        <f t="shared" si="4"/>
        <v>6</v>
      </c>
      <c r="C11" s="25" t="s">
        <v>37</v>
      </c>
      <c r="D11" s="25">
        <v>-151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R11" s="26">
        <v>0</v>
      </c>
    </row>
    <row r="12" spans="2:18" ht="32" x14ac:dyDescent="0.2">
      <c r="B12" s="2">
        <f t="shared" si="4"/>
        <v>7</v>
      </c>
      <c r="C12" s="25" t="s">
        <v>42</v>
      </c>
      <c r="D12" s="25">
        <v>-200</v>
      </c>
      <c r="E12" s="28">
        <v>0</v>
      </c>
      <c r="F12" s="28">
        <v>0</v>
      </c>
      <c r="G12" s="28">
        <v>0</v>
      </c>
      <c r="H12" s="28">
        <v>0</v>
      </c>
      <c r="I12" s="28">
        <v>10</v>
      </c>
      <c r="J12" s="28">
        <v>10</v>
      </c>
      <c r="K12" s="28">
        <v>10</v>
      </c>
      <c r="L12" s="28">
        <v>20</v>
      </c>
      <c r="M12" s="28">
        <v>20</v>
      </c>
      <c r="N12" s="28">
        <v>0</v>
      </c>
      <c r="O12" s="28">
        <v>0</v>
      </c>
      <c r="P12" s="28">
        <v>0</v>
      </c>
      <c r="R12" s="28">
        <v>8</v>
      </c>
    </row>
    <row r="13" spans="2:18" x14ac:dyDescent="0.2">
      <c r="B13" s="2">
        <f t="shared" si="4"/>
        <v>8</v>
      </c>
      <c r="C13" s="25" t="s">
        <v>220</v>
      </c>
      <c r="D13" s="25">
        <v>-350</v>
      </c>
      <c r="E13" s="26"/>
      <c r="F13" s="26">
        <v>1</v>
      </c>
      <c r="G13" s="26"/>
      <c r="H13" s="26"/>
      <c r="I13" s="26"/>
      <c r="J13" s="26"/>
      <c r="K13" s="26"/>
      <c r="L13" s="26">
        <v>2</v>
      </c>
      <c r="M13" s="26"/>
      <c r="N13" s="26"/>
      <c r="O13" s="26"/>
      <c r="P13" s="26"/>
    </row>
    <row r="14" spans="2:18" ht="32" x14ac:dyDescent="0.2">
      <c r="B14" s="2">
        <f t="shared" si="4"/>
        <v>9</v>
      </c>
      <c r="C14" s="25" t="s">
        <v>228</v>
      </c>
      <c r="D14" s="25">
        <v>-450</v>
      </c>
      <c r="E14" s="26"/>
      <c r="F14" s="26">
        <v>1</v>
      </c>
      <c r="G14" s="26"/>
      <c r="H14" s="26"/>
      <c r="I14" s="26"/>
      <c r="J14" s="26"/>
      <c r="K14" s="26"/>
      <c r="L14" s="26">
        <v>2</v>
      </c>
      <c r="M14" s="26"/>
      <c r="N14" s="26"/>
      <c r="O14" s="26"/>
      <c r="P14" s="26"/>
    </row>
    <row r="15" spans="2:18" ht="48" x14ac:dyDescent="0.2">
      <c r="B15" s="2">
        <f t="shared" si="4"/>
        <v>10</v>
      </c>
      <c r="C15" s="25" t="s">
        <v>226</v>
      </c>
      <c r="D15" s="25">
        <v>-400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2:18" x14ac:dyDescent="0.2">
      <c r="B16" s="2">
        <f t="shared" si="4"/>
        <v>11</v>
      </c>
      <c r="C16" s="25" t="s">
        <v>135</v>
      </c>
      <c r="D16" s="25">
        <v>-500</v>
      </c>
      <c r="E16" s="28"/>
      <c r="F16" s="100"/>
      <c r="G16" s="28">
        <v>1</v>
      </c>
      <c r="H16" s="28">
        <v>1</v>
      </c>
      <c r="I16" s="28">
        <v>1</v>
      </c>
      <c r="J16" s="28">
        <v>1</v>
      </c>
      <c r="K16" s="28">
        <v>1</v>
      </c>
      <c r="L16" s="100"/>
      <c r="M16" s="28">
        <v>1</v>
      </c>
      <c r="N16" s="78">
        <v>1</v>
      </c>
      <c r="O16" s="78">
        <v>1</v>
      </c>
      <c r="P16" s="28">
        <v>1</v>
      </c>
    </row>
    <row r="17" spans="2:16" x14ac:dyDescent="0.2">
      <c r="B17" s="2">
        <f t="shared" si="4"/>
        <v>12</v>
      </c>
      <c r="C17" s="25" t="str">
        <f>"(empty function "&amp;B17&amp;")"</f>
        <v>(empty function 12)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</row>
    <row r="18" spans="2:16" x14ac:dyDescent="0.2">
      <c r="B18" s="2">
        <f t="shared" si="4"/>
        <v>13</v>
      </c>
      <c r="C18" s="25" t="str">
        <f t="shared" ref="C18:C20" si="5">"(empty function "&amp;B18&amp;")"</f>
        <v>(empty function 13)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2:16" x14ac:dyDescent="0.2">
      <c r="B19" s="2">
        <f t="shared" si="4"/>
        <v>14</v>
      </c>
      <c r="C19" s="25" t="str">
        <f t="shared" si="5"/>
        <v>(empty function 14)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</row>
    <row r="20" spans="2:16" x14ac:dyDescent="0.2">
      <c r="B20" s="2">
        <f t="shared" si="4"/>
        <v>15</v>
      </c>
      <c r="C20" s="25" t="str">
        <f t="shared" si="5"/>
        <v>(empty function 15)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"/>
  <sheetViews>
    <sheetView zoomScale="120" zoomScaleNormal="120" zoomScalePageLayoutView="12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8" sqref="C18"/>
    </sheetView>
  </sheetViews>
  <sheetFormatPr baseColWidth="10" defaultRowHeight="16" x14ac:dyDescent="0.2"/>
  <cols>
    <col min="1" max="2" width="3.6640625" customWidth="1"/>
    <col min="3" max="3" width="33.1640625" customWidth="1"/>
    <col min="4" max="4" width="9.5" customWidth="1"/>
    <col min="5" max="6" width="6.5" customWidth="1"/>
    <col min="7" max="8" width="9.83203125" customWidth="1"/>
    <col min="9" max="10" width="9.5" customWidth="1"/>
    <col min="11" max="11" width="3.6640625" customWidth="1"/>
  </cols>
  <sheetData>
    <row r="1" spans="2:10" x14ac:dyDescent="0.2">
      <c r="J1" t="s">
        <v>199</v>
      </c>
    </row>
    <row r="2" spans="2:10" x14ac:dyDescent="0.2">
      <c r="B2" t="s">
        <v>197</v>
      </c>
      <c r="J2" t="s">
        <v>210</v>
      </c>
    </row>
    <row r="3" spans="2:10" ht="64" x14ac:dyDescent="0.2">
      <c r="B3" s="6" t="s">
        <v>189</v>
      </c>
      <c r="C3" s="6" t="s">
        <v>198</v>
      </c>
      <c r="D3" s="6" t="s">
        <v>184</v>
      </c>
      <c r="E3" s="6" t="s">
        <v>201</v>
      </c>
      <c r="F3" s="6" t="s">
        <v>202</v>
      </c>
      <c r="G3" s="6" t="s">
        <v>185</v>
      </c>
      <c r="H3" s="6" t="s">
        <v>186</v>
      </c>
      <c r="I3" s="6" t="s">
        <v>187</v>
      </c>
      <c r="J3" s="6" t="s">
        <v>188</v>
      </c>
    </row>
    <row r="4" spans="2:10" x14ac:dyDescent="0.2">
      <c r="B4" s="72">
        <v>1</v>
      </c>
      <c r="C4" s="15" t="s">
        <v>225</v>
      </c>
      <c r="D4" s="26">
        <v>1</v>
      </c>
      <c r="E4" s="76" t="s">
        <v>58</v>
      </c>
      <c r="F4" s="76" t="s">
        <v>58</v>
      </c>
      <c r="G4" s="75">
        <v>0</v>
      </c>
      <c r="H4" s="79">
        <v>1</v>
      </c>
      <c r="I4" s="37" t="str">
        <f>IF(ABS(G4)&gt;0,1200*LOG(G4,2),"")</f>
        <v/>
      </c>
      <c r="J4" s="37" t="str">
        <f>IF(COUNTBLANK(I4),"",MOD(I4,1200))</f>
        <v/>
      </c>
    </row>
    <row r="5" spans="2:10" x14ac:dyDescent="0.2">
      <c r="B5" s="73">
        <f>B4+1</f>
        <v>2</v>
      </c>
      <c r="C5" s="15" t="s">
        <v>318</v>
      </c>
      <c r="D5" s="74">
        <f>D4</f>
        <v>1</v>
      </c>
      <c r="E5" s="26">
        <v>1</v>
      </c>
      <c r="F5" s="26">
        <v>1</v>
      </c>
      <c r="G5" s="37">
        <f>E5/F5</f>
        <v>1</v>
      </c>
      <c r="H5" s="89">
        <v>1</v>
      </c>
      <c r="I5" s="37">
        <f t="shared" ref="I5:I6" si="0">IF(ABS(G5)&gt;0,1200*LOG(G5,2),"")</f>
        <v>0</v>
      </c>
      <c r="J5" s="37">
        <f t="shared" ref="J5:J68" si="1">IF(COUNTBLANK(I5),"",MOD(I5,1200))</f>
        <v>0</v>
      </c>
    </row>
    <row r="6" spans="2:10" x14ac:dyDescent="0.2">
      <c r="B6" s="73">
        <f t="shared" ref="B6:B17" si="2">B5+1</f>
        <v>3</v>
      </c>
      <c r="C6" s="12"/>
      <c r="D6" s="74">
        <f>D5</f>
        <v>1</v>
      </c>
      <c r="E6" s="26">
        <v>2</v>
      </c>
      <c r="F6" s="26">
        <v>1</v>
      </c>
      <c r="G6" s="37">
        <f>E6/F6</f>
        <v>2</v>
      </c>
      <c r="H6" s="89">
        <v>-0.25</v>
      </c>
      <c r="I6" s="37">
        <f t="shared" si="0"/>
        <v>1200</v>
      </c>
      <c r="J6" s="37">
        <f t="shared" si="1"/>
        <v>0</v>
      </c>
    </row>
    <row r="7" spans="2:10" x14ac:dyDescent="0.2">
      <c r="B7" s="73">
        <f t="shared" si="2"/>
        <v>4</v>
      </c>
      <c r="C7" s="12"/>
      <c r="D7" s="28"/>
      <c r="E7" s="28"/>
      <c r="F7" s="28"/>
      <c r="G7" s="71"/>
      <c r="H7" s="70"/>
      <c r="I7" s="37" t="str">
        <f t="shared" ref="I7" si="3">IF(ABS(G7)&gt;0,1200*LOG(G7,2),"")</f>
        <v/>
      </c>
      <c r="J7" s="37" t="str">
        <f t="shared" ref="J7" si="4">IF(COUNTBLANK(I7),"",MOD(I7,1200))</f>
        <v/>
      </c>
    </row>
    <row r="8" spans="2:10" x14ac:dyDescent="0.2">
      <c r="B8" s="73">
        <f t="shared" si="2"/>
        <v>5</v>
      </c>
      <c r="C8" s="12"/>
      <c r="D8" s="28"/>
      <c r="E8" s="28"/>
      <c r="F8" s="28"/>
      <c r="G8" s="71"/>
      <c r="H8" s="70"/>
      <c r="I8" s="37" t="str">
        <f t="shared" ref="I8:I64" si="5">IF(ABS(G8)&gt;0,1200*LOG(G8,2),"")</f>
        <v/>
      </c>
      <c r="J8" s="37" t="str">
        <f t="shared" ref="J8:J64" si="6">IF(COUNTBLANK(I8),"",MOD(I8,1200))</f>
        <v/>
      </c>
    </row>
    <row r="9" spans="2:10" x14ac:dyDescent="0.2">
      <c r="B9" s="73">
        <f t="shared" si="2"/>
        <v>6</v>
      </c>
      <c r="C9" s="12"/>
      <c r="D9" s="28"/>
      <c r="E9" s="28"/>
      <c r="F9" s="28"/>
      <c r="G9" s="71"/>
      <c r="H9" s="70"/>
      <c r="I9" s="37" t="str">
        <f t="shared" si="5"/>
        <v/>
      </c>
      <c r="J9" s="37" t="str">
        <f t="shared" si="6"/>
        <v/>
      </c>
    </row>
    <row r="10" spans="2:10" x14ac:dyDescent="0.2">
      <c r="B10" s="73">
        <f t="shared" si="2"/>
        <v>7</v>
      </c>
      <c r="C10" s="12"/>
      <c r="D10" s="28"/>
      <c r="E10" s="28"/>
      <c r="F10" s="28"/>
      <c r="G10" s="71"/>
      <c r="H10" s="70"/>
      <c r="I10" s="37" t="str">
        <f t="shared" si="5"/>
        <v/>
      </c>
      <c r="J10" s="37" t="str">
        <f t="shared" si="6"/>
        <v/>
      </c>
    </row>
    <row r="11" spans="2:10" x14ac:dyDescent="0.2">
      <c r="B11" s="73">
        <f t="shared" si="2"/>
        <v>8</v>
      </c>
      <c r="C11" s="12"/>
      <c r="D11" s="28"/>
      <c r="E11" s="28"/>
      <c r="F11" s="28"/>
      <c r="G11" s="71"/>
      <c r="H11" s="70"/>
      <c r="I11" s="37" t="str">
        <f t="shared" si="5"/>
        <v/>
      </c>
      <c r="J11" s="37" t="str">
        <f t="shared" si="6"/>
        <v/>
      </c>
    </row>
    <row r="12" spans="2:10" x14ac:dyDescent="0.2">
      <c r="B12" s="73">
        <f t="shared" si="2"/>
        <v>9</v>
      </c>
      <c r="C12" s="15" t="s">
        <v>280</v>
      </c>
      <c r="D12" s="26">
        <v>2</v>
      </c>
      <c r="E12" s="76" t="s">
        <v>58</v>
      </c>
      <c r="F12" s="76" t="s">
        <v>58</v>
      </c>
      <c r="G12" s="75">
        <v>0</v>
      </c>
      <c r="H12" s="79">
        <v>1</v>
      </c>
      <c r="I12" s="37" t="str">
        <f>IF(ABS(G12)&gt;0,1200*LOG(G12,2),"")</f>
        <v/>
      </c>
      <c r="J12" s="37" t="str">
        <f>IF(COUNTBLANK(I12),"",MOD(I12,1200))</f>
        <v/>
      </c>
    </row>
    <row r="13" spans="2:10" ht="32" x14ac:dyDescent="0.2">
      <c r="B13" s="73">
        <f t="shared" si="2"/>
        <v>10</v>
      </c>
      <c r="C13" s="15" t="s">
        <v>323</v>
      </c>
      <c r="D13" s="74">
        <f t="shared" ref="D13:D15" si="7">D12</f>
        <v>2</v>
      </c>
      <c r="E13" s="26">
        <v>1</v>
      </c>
      <c r="F13" s="26">
        <v>1</v>
      </c>
      <c r="G13" s="37">
        <f>E13/F13</f>
        <v>1</v>
      </c>
      <c r="H13" s="90">
        <f>1/G13</f>
        <v>1</v>
      </c>
      <c r="I13" s="37">
        <f t="shared" ref="I13:I15" si="8">IF(ABS(G13)&gt;0,1200*LOG(G13,2),"")</f>
        <v>0</v>
      </c>
      <c r="J13" s="37">
        <f t="shared" ref="J13:J15" si="9">IF(COUNTBLANK(I13),"",MOD(I13,1200))</f>
        <v>0</v>
      </c>
    </row>
    <row r="14" spans="2:10" ht="32" x14ac:dyDescent="0.2">
      <c r="B14" s="73">
        <f t="shared" si="2"/>
        <v>11</v>
      </c>
      <c r="C14" s="15" t="s">
        <v>324</v>
      </c>
      <c r="D14" s="74">
        <f t="shared" si="7"/>
        <v>2</v>
      </c>
      <c r="E14" s="26">
        <v>3</v>
      </c>
      <c r="F14" s="26">
        <v>1</v>
      </c>
      <c r="G14" s="37">
        <f>E14/F14</f>
        <v>3</v>
      </c>
      <c r="H14" s="89">
        <f>-1/3</f>
        <v>-0.33333333333333331</v>
      </c>
      <c r="I14" s="37">
        <f t="shared" si="8"/>
        <v>1901.9550008653875</v>
      </c>
      <c r="J14" s="37">
        <f t="shared" si="9"/>
        <v>701.95500086538755</v>
      </c>
    </row>
    <row r="15" spans="2:10" x14ac:dyDescent="0.2">
      <c r="B15" s="73">
        <f t="shared" si="2"/>
        <v>12</v>
      </c>
      <c r="C15" s="12"/>
      <c r="D15" s="74">
        <f t="shared" si="7"/>
        <v>2</v>
      </c>
      <c r="E15" s="26">
        <v>4</v>
      </c>
      <c r="F15" s="26">
        <v>1</v>
      </c>
      <c r="G15" s="37">
        <f>E15/F15</f>
        <v>4</v>
      </c>
      <c r="H15" s="89">
        <v>0.3</v>
      </c>
      <c r="I15" s="37">
        <f t="shared" si="8"/>
        <v>2400</v>
      </c>
      <c r="J15" s="37">
        <f t="shared" si="9"/>
        <v>0</v>
      </c>
    </row>
    <row r="16" spans="2:10" x14ac:dyDescent="0.2">
      <c r="B16" s="73">
        <f t="shared" si="2"/>
        <v>13</v>
      </c>
      <c r="C16" s="12"/>
      <c r="D16" s="28"/>
      <c r="E16" s="28"/>
      <c r="F16" s="28"/>
      <c r="G16" s="71"/>
      <c r="H16" s="70"/>
      <c r="I16" s="37" t="str">
        <f t="shared" si="5"/>
        <v/>
      </c>
      <c r="J16" s="37" t="str">
        <f t="shared" si="6"/>
        <v/>
      </c>
    </row>
    <row r="17" spans="2:10" x14ac:dyDescent="0.2">
      <c r="B17" s="73">
        <f t="shared" si="2"/>
        <v>14</v>
      </c>
      <c r="C17" s="12" t="s">
        <v>325</v>
      </c>
      <c r="D17" s="28"/>
      <c r="E17" s="28"/>
      <c r="F17" s="28"/>
      <c r="G17" s="71"/>
      <c r="H17" s="70"/>
      <c r="I17" s="37" t="str">
        <f t="shared" si="5"/>
        <v/>
      </c>
      <c r="J17" s="37" t="str">
        <f t="shared" si="6"/>
        <v/>
      </c>
    </row>
    <row r="18" spans="2:10" x14ac:dyDescent="0.2">
      <c r="B18" s="73">
        <f t="shared" ref="B18:B81" si="10">B17+1</f>
        <v>15</v>
      </c>
      <c r="C18" s="12"/>
      <c r="D18" s="28"/>
      <c r="E18" s="28"/>
      <c r="F18" s="28"/>
      <c r="G18" s="71"/>
      <c r="H18" s="70"/>
      <c r="I18" s="37" t="str">
        <f t="shared" si="5"/>
        <v/>
      </c>
      <c r="J18" s="37" t="str">
        <f t="shared" si="6"/>
        <v/>
      </c>
    </row>
    <row r="19" spans="2:10" x14ac:dyDescent="0.2">
      <c r="B19" s="73">
        <f t="shared" si="10"/>
        <v>16</v>
      </c>
      <c r="C19" s="15" t="s">
        <v>281</v>
      </c>
      <c r="D19" s="26">
        <v>3</v>
      </c>
      <c r="E19" s="76" t="s">
        <v>58</v>
      </c>
      <c r="F19" s="76" t="s">
        <v>58</v>
      </c>
      <c r="G19" s="75">
        <v>0</v>
      </c>
      <c r="H19" s="79">
        <v>1</v>
      </c>
      <c r="I19" s="37" t="str">
        <f t="shared" si="5"/>
        <v/>
      </c>
      <c r="J19" s="37" t="str">
        <f t="shared" si="6"/>
        <v/>
      </c>
    </row>
    <row r="20" spans="2:10" x14ac:dyDescent="0.2">
      <c r="B20" s="73">
        <f t="shared" si="10"/>
        <v>17</v>
      </c>
      <c r="C20" s="15"/>
      <c r="D20" s="74">
        <f t="shared" ref="D20:D22" si="11">D19</f>
        <v>3</v>
      </c>
      <c r="E20" s="26">
        <v>1</v>
      </c>
      <c r="F20" s="26">
        <v>1</v>
      </c>
      <c r="G20" s="37">
        <f>E20/F20</f>
        <v>1</v>
      </c>
      <c r="H20" s="90">
        <f>1/G20</f>
        <v>1</v>
      </c>
      <c r="I20" s="37">
        <f>IF(ABS(G20)&gt;0,1200*LOG(G20,2),"")</f>
        <v>0</v>
      </c>
      <c r="J20" s="37">
        <f>IF(COUNTBLANK(I20),"",MOD(I20,1200))</f>
        <v>0</v>
      </c>
    </row>
    <row r="21" spans="2:10" x14ac:dyDescent="0.2">
      <c r="B21" s="73">
        <f t="shared" si="10"/>
        <v>18</v>
      </c>
      <c r="C21" s="12"/>
      <c r="D21" s="74">
        <f t="shared" si="11"/>
        <v>3</v>
      </c>
      <c r="E21" s="26">
        <v>2</v>
      </c>
      <c r="F21" s="26">
        <v>1</v>
      </c>
      <c r="G21" s="37">
        <f>E21/F21</f>
        <v>2</v>
      </c>
      <c r="H21" s="40">
        <f>(3/4)*-1/G21</f>
        <v>-0.375</v>
      </c>
      <c r="I21" s="37">
        <f t="shared" ref="I21:I22" si="12">IF(ABS(G21)&gt;0,1200*LOG(G21,2),"")</f>
        <v>1200</v>
      </c>
      <c r="J21" s="37">
        <f t="shared" ref="J21:J22" si="13">IF(COUNTBLANK(I21),"",MOD(I21,1200))</f>
        <v>0</v>
      </c>
    </row>
    <row r="22" spans="2:10" x14ac:dyDescent="0.2">
      <c r="B22" s="73">
        <f t="shared" si="10"/>
        <v>19</v>
      </c>
      <c r="C22" s="12"/>
      <c r="D22" s="74">
        <f t="shared" si="11"/>
        <v>3</v>
      </c>
      <c r="E22" s="26">
        <v>3</v>
      </c>
      <c r="F22" s="26">
        <v>1</v>
      </c>
      <c r="G22" s="37">
        <f>E22/F22</f>
        <v>3</v>
      </c>
      <c r="H22" s="89">
        <f>1/3</f>
        <v>0.33333333333333331</v>
      </c>
      <c r="I22" s="37">
        <f t="shared" si="12"/>
        <v>1901.9550008653875</v>
      </c>
      <c r="J22" s="37">
        <f t="shared" si="13"/>
        <v>701.95500086538755</v>
      </c>
    </row>
    <row r="23" spans="2:10" x14ac:dyDescent="0.2">
      <c r="B23" s="73">
        <f t="shared" si="10"/>
        <v>20</v>
      </c>
      <c r="C23" s="12"/>
      <c r="D23" s="28"/>
      <c r="E23" s="28"/>
      <c r="F23" s="28"/>
      <c r="G23" s="71"/>
      <c r="H23" s="70"/>
      <c r="I23" s="37" t="str">
        <f t="shared" ref="I23" si="14">IF(ABS(G23)&gt;0,1200*LOG(G23,2),"")</f>
        <v/>
      </c>
      <c r="J23" s="37" t="str">
        <f t="shared" ref="J23" si="15">IF(COUNTBLANK(I23),"",MOD(I23,1200))</f>
        <v/>
      </c>
    </row>
    <row r="24" spans="2:10" x14ac:dyDescent="0.2">
      <c r="B24" s="73">
        <f t="shared" si="10"/>
        <v>21</v>
      </c>
      <c r="C24" s="12"/>
      <c r="D24" s="28"/>
      <c r="E24" s="28"/>
      <c r="F24" s="28"/>
      <c r="G24" s="71"/>
      <c r="H24" s="70"/>
      <c r="I24" s="37" t="str">
        <f t="shared" si="5"/>
        <v/>
      </c>
      <c r="J24" s="37" t="str">
        <f t="shared" si="6"/>
        <v/>
      </c>
    </row>
    <row r="25" spans="2:10" x14ac:dyDescent="0.2">
      <c r="B25" s="73">
        <f t="shared" si="10"/>
        <v>22</v>
      </c>
      <c r="C25" s="15" t="s">
        <v>275</v>
      </c>
      <c r="D25" s="26">
        <v>4</v>
      </c>
      <c r="E25" s="76" t="s">
        <v>58</v>
      </c>
      <c r="F25" s="76" t="s">
        <v>58</v>
      </c>
      <c r="G25" s="75">
        <v>0</v>
      </c>
      <c r="H25" s="79">
        <v>1</v>
      </c>
      <c r="I25" s="37" t="str">
        <f t="shared" si="5"/>
        <v/>
      </c>
      <c r="J25" s="37" t="str">
        <f t="shared" si="6"/>
        <v/>
      </c>
    </row>
    <row r="26" spans="2:10" x14ac:dyDescent="0.2">
      <c r="B26" s="73">
        <f t="shared" si="10"/>
        <v>23</v>
      </c>
      <c r="C26" s="15"/>
      <c r="D26" s="74">
        <f t="shared" ref="D26:D28" si="16">D25</f>
        <v>4</v>
      </c>
      <c r="E26" s="26">
        <v>1</v>
      </c>
      <c r="F26" s="26">
        <v>1</v>
      </c>
      <c r="G26" s="37">
        <f>E26/F26</f>
        <v>1</v>
      </c>
      <c r="H26" s="90">
        <f>1/G26</f>
        <v>1</v>
      </c>
      <c r="I26" s="37">
        <f t="shared" si="5"/>
        <v>0</v>
      </c>
      <c r="J26" s="37">
        <f t="shared" si="6"/>
        <v>0</v>
      </c>
    </row>
    <row r="27" spans="2:10" x14ac:dyDescent="0.2">
      <c r="B27" s="73">
        <f t="shared" si="10"/>
        <v>24</v>
      </c>
      <c r="C27" s="12"/>
      <c r="D27" s="74">
        <f t="shared" si="16"/>
        <v>4</v>
      </c>
      <c r="E27" s="26">
        <v>3</v>
      </c>
      <c r="F27" s="26">
        <v>1</v>
      </c>
      <c r="G27" s="37">
        <f>E27/F27</f>
        <v>3</v>
      </c>
      <c r="H27" s="40">
        <f>-1/G27</f>
        <v>-0.33333333333333331</v>
      </c>
      <c r="I27" s="37">
        <f>IF(ABS(G27)&gt;0,1200*LOG(G27,2),"")</f>
        <v>1901.9550008653875</v>
      </c>
      <c r="J27" s="37">
        <f>IF(COUNTBLANK(I27),"",MOD(I27,1200))</f>
        <v>701.95500086538755</v>
      </c>
    </row>
    <row r="28" spans="2:10" x14ac:dyDescent="0.2">
      <c r="B28" s="73">
        <f t="shared" si="10"/>
        <v>25</v>
      </c>
      <c r="C28" s="12"/>
      <c r="D28" s="74">
        <f t="shared" si="16"/>
        <v>4</v>
      </c>
      <c r="E28" s="26">
        <v>4</v>
      </c>
      <c r="F28" s="26">
        <v>1</v>
      </c>
      <c r="G28" s="37">
        <f>E28/F28</f>
        <v>4</v>
      </c>
      <c r="H28" s="40">
        <f>-1/G28</f>
        <v>-0.25</v>
      </c>
      <c r="I28" s="37">
        <f t="shared" ref="I28:I30" si="17">IF(ABS(G28)&gt;0,1200*LOG(G28,2),"")</f>
        <v>2400</v>
      </c>
      <c r="J28" s="37">
        <f t="shared" ref="J28:J30" si="18">IF(COUNTBLANK(I28),"",MOD(I28,1200))</f>
        <v>0</v>
      </c>
    </row>
    <row r="29" spans="2:10" x14ac:dyDescent="0.2">
      <c r="B29" s="73">
        <f t="shared" si="10"/>
        <v>26</v>
      </c>
      <c r="C29" s="12"/>
      <c r="D29" s="28"/>
      <c r="E29" s="28"/>
      <c r="F29" s="28"/>
      <c r="G29" s="71"/>
      <c r="H29" s="70"/>
      <c r="I29" s="37" t="str">
        <f t="shared" si="17"/>
        <v/>
      </c>
      <c r="J29" s="37" t="str">
        <f t="shared" si="18"/>
        <v/>
      </c>
    </row>
    <row r="30" spans="2:10" x14ac:dyDescent="0.2">
      <c r="B30" s="73">
        <f t="shared" si="10"/>
        <v>27</v>
      </c>
      <c r="C30" s="12"/>
      <c r="D30" s="28"/>
      <c r="E30" s="28"/>
      <c r="F30" s="28"/>
      <c r="G30" s="71"/>
      <c r="H30" s="70"/>
      <c r="I30" s="37" t="str">
        <f t="shared" si="17"/>
        <v/>
      </c>
      <c r="J30" s="37" t="str">
        <f t="shared" si="18"/>
        <v/>
      </c>
    </row>
    <row r="31" spans="2:10" x14ac:dyDescent="0.2">
      <c r="B31" s="73">
        <f t="shared" si="10"/>
        <v>28</v>
      </c>
      <c r="C31" s="12"/>
      <c r="D31" s="28"/>
      <c r="E31" s="28"/>
      <c r="F31" s="28"/>
      <c r="G31" s="71"/>
      <c r="H31" s="70"/>
      <c r="I31" s="37" t="str">
        <f t="shared" si="5"/>
        <v/>
      </c>
      <c r="J31" s="37" t="str">
        <f t="shared" si="6"/>
        <v/>
      </c>
    </row>
    <row r="32" spans="2:10" x14ac:dyDescent="0.2">
      <c r="B32" s="73">
        <f t="shared" si="10"/>
        <v>29</v>
      </c>
      <c r="C32" s="15" t="s">
        <v>276</v>
      </c>
      <c r="D32" s="26">
        <v>5</v>
      </c>
      <c r="E32" s="76" t="s">
        <v>58</v>
      </c>
      <c r="F32" s="76" t="s">
        <v>58</v>
      </c>
      <c r="G32" s="75">
        <v>0</v>
      </c>
      <c r="H32" s="79">
        <v>1</v>
      </c>
      <c r="I32" s="37" t="str">
        <f t="shared" si="5"/>
        <v/>
      </c>
      <c r="J32" s="37" t="str">
        <f t="shared" si="6"/>
        <v/>
      </c>
    </row>
    <row r="33" spans="2:10" x14ac:dyDescent="0.2">
      <c r="B33" s="73">
        <f t="shared" si="10"/>
        <v>30</v>
      </c>
      <c r="C33" s="15"/>
      <c r="D33" s="74">
        <f t="shared" ref="D33:D35" si="19">D32</f>
        <v>5</v>
      </c>
      <c r="E33" s="26">
        <v>1</v>
      </c>
      <c r="F33" s="26">
        <v>1</v>
      </c>
      <c r="G33" s="37">
        <f>E33/F33</f>
        <v>1</v>
      </c>
      <c r="H33" s="90">
        <f>1/G33</f>
        <v>1</v>
      </c>
      <c r="I33" s="37">
        <f t="shared" si="5"/>
        <v>0</v>
      </c>
      <c r="J33" s="37">
        <f t="shared" si="6"/>
        <v>0</v>
      </c>
    </row>
    <row r="34" spans="2:10" x14ac:dyDescent="0.2">
      <c r="B34" s="73">
        <f t="shared" si="10"/>
        <v>31</v>
      </c>
      <c r="C34" s="12"/>
      <c r="D34" s="74">
        <f t="shared" si="19"/>
        <v>5</v>
      </c>
      <c r="E34" s="26">
        <v>3</v>
      </c>
      <c r="F34" s="26">
        <v>1</v>
      </c>
      <c r="G34" s="37">
        <f>E34/F34</f>
        <v>3</v>
      </c>
      <c r="H34" s="40">
        <f>-1/G34</f>
        <v>-0.33333333333333331</v>
      </c>
      <c r="I34" s="37">
        <f t="shared" si="5"/>
        <v>1901.9550008653875</v>
      </c>
      <c r="J34" s="37">
        <f t="shared" si="6"/>
        <v>701.95500086538755</v>
      </c>
    </row>
    <row r="35" spans="2:10" x14ac:dyDescent="0.2">
      <c r="B35" s="73">
        <f t="shared" si="10"/>
        <v>32</v>
      </c>
      <c r="C35" s="12"/>
      <c r="D35" s="74">
        <f t="shared" si="19"/>
        <v>5</v>
      </c>
      <c r="E35" s="26">
        <v>5</v>
      </c>
      <c r="F35" s="26">
        <v>1</v>
      </c>
      <c r="G35" s="37">
        <f>E35/F35</f>
        <v>5</v>
      </c>
      <c r="H35" s="40">
        <f>-1/G35</f>
        <v>-0.2</v>
      </c>
      <c r="I35" s="37">
        <f t="shared" si="5"/>
        <v>2786.3137138648344</v>
      </c>
      <c r="J35" s="37">
        <f t="shared" si="6"/>
        <v>386.31371386483443</v>
      </c>
    </row>
    <row r="36" spans="2:10" x14ac:dyDescent="0.2">
      <c r="B36" s="73">
        <f t="shared" si="10"/>
        <v>33</v>
      </c>
      <c r="C36" s="12"/>
      <c r="D36" s="28"/>
      <c r="E36" s="28"/>
      <c r="F36" s="28"/>
      <c r="G36" s="71"/>
      <c r="H36" s="70"/>
      <c r="I36" s="37" t="str">
        <f>IF(ABS(G36)&gt;0,1200*LOG(G36,2),"")</f>
        <v/>
      </c>
      <c r="J36" s="37" t="str">
        <f>IF(COUNTBLANK(I36),"",MOD(I36,1200))</f>
        <v/>
      </c>
    </row>
    <row r="37" spans="2:10" x14ac:dyDescent="0.2">
      <c r="B37" s="73">
        <f t="shared" si="10"/>
        <v>34</v>
      </c>
      <c r="C37" s="12"/>
      <c r="D37" s="28"/>
      <c r="E37" s="28"/>
      <c r="F37" s="28"/>
      <c r="G37" s="71"/>
      <c r="H37" s="70"/>
      <c r="I37" s="37" t="str">
        <f t="shared" ref="I37:I39" si="20">IF(ABS(G37)&gt;0,1200*LOG(G37,2),"")</f>
        <v/>
      </c>
      <c r="J37" s="37" t="str">
        <f t="shared" ref="J37:J39" si="21">IF(COUNTBLANK(I37),"",MOD(I37,1200))</f>
        <v/>
      </c>
    </row>
    <row r="38" spans="2:10" x14ac:dyDescent="0.2">
      <c r="B38" s="73">
        <f t="shared" si="10"/>
        <v>35</v>
      </c>
      <c r="C38" s="12"/>
      <c r="D38" s="28"/>
      <c r="E38" s="28"/>
      <c r="F38" s="28"/>
      <c r="G38" s="71"/>
      <c r="H38" s="70"/>
      <c r="I38" s="37" t="str">
        <f t="shared" si="20"/>
        <v/>
      </c>
      <c r="J38" s="37" t="str">
        <f t="shared" si="21"/>
        <v/>
      </c>
    </row>
    <row r="39" spans="2:10" x14ac:dyDescent="0.2">
      <c r="B39" s="73">
        <f t="shared" si="10"/>
        <v>36</v>
      </c>
      <c r="C39" s="12"/>
      <c r="D39" s="28"/>
      <c r="E39" s="28"/>
      <c r="F39" s="28"/>
      <c r="G39" s="71"/>
      <c r="H39" s="70"/>
      <c r="I39" s="37" t="str">
        <f t="shared" si="20"/>
        <v/>
      </c>
      <c r="J39" s="37" t="str">
        <f t="shared" si="21"/>
        <v/>
      </c>
    </row>
    <row r="40" spans="2:10" x14ac:dyDescent="0.2">
      <c r="B40" s="73">
        <f t="shared" si="10"/>
        <v>37</v>
      </c>
      <c r="C40" s="12"/>
      <c r="D40" s="28"/>
      <c r="E40" s="28"/>
      <c r="F40" s="28"/>
      <c r="G40" s="71"/>
      <c r="H40" s="70"/>
      <c r="I40" s="37" t="str">
        <f t="shared" si="5"/>
        <v/>
      </c>
      <c r="J40" s="37" t="str">
        <f t="shared" si="6"/>
        <v/>
      </c>
    </row>
    <row r="41" spans="2:10" x14ac:dyDescent="0.2">
      <c r="B41" s="73">
        <f t="shared" si="10"/>
        <v>38</v>
      </c>
      <c r="C41" s="15" t="s">
        <v>277</v>
      </c>
      <c r="D41" s="26">
        <v>6</v>
      </c>
      <c r="E41" s="76" t="s">
        <v>58</v>
      </c>
      <c r="F41" s="76" t="s">
        <v>58</v>
      </c>
      <c r="G41" s="75">
        <v>0</v>
      </c>
      <c r="H41" s="79">
        <v>1</v>
      </c>
      <c r="I41" s="37" t="str">
        <f t="shared" si="5"/>
        <v/>
      </c>
      <c r="J41" s="37" t="str">
        <f t="shared" si="6"/>
        <v/>
      </c>
    </row>
    <row r="42" spans="2:10" x14ac:dyDescent="0.2">
      <c r="B42" s="73">
        <f t="shared" si="10"/>
        <v>39</v>
      </c>
      <c r="C42" s="15"/>
      <c r="D42" s="74">
        <f t="shared" ref="D42:D44" si="22">D41</f>
        <v>6</v>
      </c>
      <c r="E42" s="26">
        <v>1</v>
      </c>
      <c r="F42" s="26">
        <v>1</v>
      </c>
      <c r="G42" s="37">
        <f>E42/F42</f>
        <v>1</v>
      </c>
      <c r="H42" s="90">
        <f>1/G42</f>
        <v>1</v>
      </c>
      <c r="I42" s="37">
        <f t="shared" si="5"/>
        <v>0</v>
      </c>
      <c r="J42" s="37">
        <f t="shared" si="6"/>
        <v>0</v>
      </c>
    </row>
    <row r="43" spans="2:10" x14ac:dyDescent="0.2">
      <c r="B43" s="73">
        <f t="shared" si="10"/>
        <v>40</v>
      </c>
      <c r="C43" s="12"/>
      <c r="D43" s="74">
        <f t="shared" si="22"/>
        <v>6</v>
      </c>
      <c r="E43" s="26">
        <v>4</v>
      </c>
      <c r="F43" s="26">
        <v>1</v>
      </c>
      <c r="G43" s="37">
        <f>E43/F43</f>
        <v>4</v>
      </c>
      <c r="H43" s="40">
        <f>-1/G43</f>
        <v>-0.25</v>
      </c>
      <c r="I43" s="37">
        <f t="shared" si="5"/>
        <v>2400</v>
      </c>
      <c r="J43" s="37">
        <f t="shared" si="6"/>
        <v>0</v>
      </c>
    </row>
    <row r="44" spans="2:10" x14ac:dyDescent="0.2">
      <c r="B44" s="73">
        <f t="shared" si="10"/>
        <v>41</v>
      </c>
      <c r="C44" s="12"/>
      <c r="D44" s="74">
        <f t="shared" si="22"/>
        <v>6</v>
      </c>
      <c r="E44" s="26">
        <v>5</v>
      </c>
      <c r="F44" s="26">
        <v>1</v>
      </c>
      <c r="G44" s="37">
        <f>E44/F44</f>
        <v>5</v>
      </c>
      <c r="H44" s="40">
        <f>-1/G44</f>
        <v>-0.2</v>
      </c>
      <c r="I44" s="37">
        <f>IF(ABS(G44)&gt;0,1200*LOG(G44,2),"")</f>
        <v>2786.3137138648344</v>
      </c>
      <c r="J44" s="37">
        <f>IF(COUNTBLANK(I44),"",MOD(I44,1200))</f>
        <v>386.31371386483443</v>
      </c>
    </row>
    <row r="45" spans="2:10" x14ac:dyDescent="0.2">
      <c r="B45" s="73">
        <f t="shared" si="10"/>
        <v>42</v>
      </c>
      <c r="C45" s="12"/>
      <c r="D45" s="28"/>
      <c r="E45" s="28"/>
      <c r="F45" s="28"/>
      <c r="G45" s="71"/>
      <c r="H45" s="70"/>
      <c r="I45" s="37" t="str">
        <f t="shared" ref="I45:I48" si="23">IF(ABS(G45)&gt;0,1200*LOG(G45,2),"")</f>
        <v/>
      </c>
      <c r="J45" s="37" t="str">
        <f t="shared" ref="J45:J48" si="24">IF(COUNTBLANK(I45),"",MOD(I45,1200))</f>
        <v/>
      </c>
    </row>
    <row r="46" spans="2:10" x14ac:dyDescent="0.2">
      <c r="B46" s="73">
        <f t="shared" si="10"/>
        <v>43</v>
      </c>
      <c r="C46" s="12"/>
      <c r="D46" s="28"/>
      <c r="E46" s="28"/>
      <c r="F46" s="28"/>
      <c r="G46" s="71"/>
      <c r="H46" s="70"/>
      <c r="I46" s="37" t="str">
        <f t="shared" si="23"/>
        <v/>
      </c>
      <c r="J46" s="37" t="str">
        <f t="shared" si="24"/>
        <v/>
      </c>
    </row>
    <row r="47" spans="2:10" x14ac:dyDescent="0.2">
      <c r="B47" s="73">
        <f t="shared" si="10"/>
        <v>44</v>
      </c>
      <c r="C47" s="15" t="s">
        <v>273</v>
      </c>
      <c r="D47" s="26">
        <v>7</v>
      </c>
      <c r="E47" s="76" t="s">
        <v>58</v>
      </c>
      <c r="F47" s="76" t="s">
        <v>58</v>
      </c>
      <c r="G47" s="75">
        <v>0</v>
      </c>
      <c r="H47" s="79">
        <v>2</v>
      </c>
      <c r="I47" s="37" t="str">
        <f t="shared" si="23"/>
        <v/>
      </c>
      <c r="J47" s="37" t="str">
        <f t="shared" si="24"/>
        <v/>
      </c>
    </row>
    <row r="48" spans="2:10" x14ac:dyDescent="0.2">
      <c r="B48" s="73">
        <f t="shared" si="10"/>
        <v>45</v>
      </c>
      <c r="C48" s="15" t="s">
        <v>274</v>
      </c>
      <c r="D48" s="74">
        <f t="shared" ref="D48:D49" si="25">D47</f>
        <v>7</v>
      </c>
      <c r="E48" s="26">
        <v>1</v>
      </c>
      <c r="F48" s="26">
        <v>1</v>
      </c>
      <c r="G48" s="37">
        <f>E48/F48</f>
        <v>1</v>
      </c>
      <c r="H48" s="90">
        <f>1/G48</f>
        <v>1</v>
      </c>
      <c r="I48" s="37">
        <f t="shared" si="23"/>
        <v>0</v>
      </c>
      <c r="J48" s="37">
        <f t="shared" si="24"/>
        <v>0</v>
      </c>
    </row>
    <row r="49" spans="2:10" x14ac:dyDescent="0.2">
      <c r="B49" s="73">
        <f t="shared" si="10"/>
        <v>46</v>
      </c>
      <c r="C49" s="12"/>
      <c r="D49" s="74">
        <f t="shared" si="25"/>
        <v>7</v>
      </c>
      <c r="E49" s="26">
        <v>3</v>
      </c>
      <c r="F49" s="26">
        <v>1</v>
      </c>
      <c r="G49" s="37">
        <f>E49/F49</f>
        <v>3</v>
      </c>
      <c r="H49" s="40">
        <f>-1/G49</f>
        <v>-0.33333333333333331</v>
      </c>
      <c r="I49" s="37">
        <f t="shared" si="5"/>
        <v>1901.9550008653875</v>
      </c>
      <c r="J49" s="37">
        <f t="shared" si="6"/>
        <v>701.95500086538755</v>
      </c>
    </row>
    <row r="50" spans="2:10" x14ac:dyDescent="0.2">
      <c r="B50" s="73">
        <f t="shared" si="10"/>
        <v>47</v>
      </c>
      <c r="C50" s="12"/>
      <c r="D50" s="28"/>
      <c r="E50" s="28"/>
      <c r="F50" s="28"/>
      <c r="G50" s="71"/>
      <c r="H50" s="70"/>
      <c r="I50" s="37" t="str">
        <f t="shared" si="5"/>
        <v/>
      </c>
      <c r="J50" s="37" t="str">
        <f t="shared" si="6"/>
        <v/>
      </c>
    </row>
    <row r="51" spans="2:10" x14ac:dyDescent="0.2">
      <c r="B51" s="73">
        <f t="shared" si="10"/>
        <v>48</v>
      </c>
      <c r="C51" s="12"/>
      <c r="D51" s="28"/>
      <c r="E51" s="28"/>
      <c r="F51" s="28"/>
      <c r="G51" s="71"/>
      <c r="H51" s="70"/>
      <c r="I51" s="37" t="str">
        <f>IF(ABS(G51)&gt;0,1200*LOG(G51,2),"")</f>
        <v/>
      </c>
      <c r="J51" s="37" t="str">
        <f>IF(COUNTBLANK(I51),"",MOD(I51,1200))</f>
        <v/>
      </c>
    </row>
    <row r="52" spans="2:10" x14ac:dyDescent="0.2">
      <c r="B52" s="73">
        <f t="shared" si="10"/>
        <v>49</v>
      </c>
      <c r="C52" s="12"/>
      <c r="D52" s="28"/>
      <c r="E52" s="28"/>
      <c r="F52" s="28"/>
      <c r="G52" s="71"/>
      <c r="H52" s="70"/>
      <c r="I52" s="37" t="str">
        <f t="shared" ref="I52:I57" si="26">IF(ABS(G52)&gt;0,1200*LOG(G52,2),"")</f>
        <v/>
      </c>
      <c r="J52" s="37" t="str">
        <f t="shared" ref="J52:J57" si="27">IF(COUNTBLANK(I52),"",MOD(I52,1200))</f>
        <v/>
      </c>
    </row>
    <row r="53" spans="2:10" x14ac:dyDescent="0.2">
      <c r="B53" s="73">
        <f t="shared" si="10"/>
        <v>50</v>
      </c>
      <c r="C53" s="12"/>
      <c r="D53" s="28"/>
      <c r="E53" s="28"/>
      <c r="F53" s="28"/>
      <c r="G53" s="71"/>
      <c r="H53" s="70"/>
      <c r="I53" s="37" t="str">
        <f t="shared" si="26"/>
        <v/>
      </c>
      <c r="J53" s="37" t="str">
        <f t="shared" si="27"/>
        <v/>
      </c>
    </row>
    <row r="54" spans="2:10" x14ac:dyDescent="0.2">
      <c r="B54" s="73">
        <f t="shared" si="10"/>
        <v>51</v>
      </c>
      <c r="C54" s="15" t="s">
        <v>319</v>
      </c>
      <c r="D54" s="26">
        <v>8</v>
      </c>
      <c r="E54" s="76" t="s">
        <v>58</v>
      </c>
      <c r="F54" s="76" t="s">
        <v>58</v>
      </c>
      <c r="G54" s="75">
        <v>0</v>
      </c>
      <c r="H54" s="79">
        <v>2</v>
      </c>
      <c r="I54" s="37" t="str">
        <f t="shared" si="26"/>
        <v/>
      </c>
      <c r="J54" s="37" t="str">
        <f t="shared" si="27"/>
        <v/>
      </c>
    </row>
    <row r="55" spans="2:10" x14ac:dyDescent="0.2">
      <c r="B55" s="73">
        <f t="shared" si="10"/>
        <v>52</v>
      </c>
      <c r="C55" s="15"/>
      <c r="D55" s="74">
        <f t="shared" ref="D55:D61" si="28">D54</f>
        <v>8</v>
      </c>
      <c r="E55" s="26">
        <v>1</v>
      </c>
      <c r="F55" s="26">
        <v>1</v>
      </c>
      <c r="G55" s="37">
        <f>E55/F55</f>
        <v>1</v>
      </c>
      <c r="H55" s="26">
        <v>1</v>
      </c>
      <c r="I55" s="37">
        <f t="shared" si="26"/>
        <v>0</v>
      </c>
      <c r="J55" s="37">
        <f t="shared" si="27"/>
        <v>0</v>
      </c>
    </row>
    <row r="56" spans="2:10" x14ac:dyDescent="0.2">
      <c r="B56" s="73">
        <f t="shared" si="10"/>
        <v>53</v>
      </c>
      <c r="C56" s="12"/>
      <c r="D56" s="74">
        <f t="shared" si="28"/>
        <v>8</v>
      </c>
      <c r="E56" s="26">
        <v>2</v>
      </c>
      <c r="F56" s="26">
        <v>1</v>
      </c>
      <c r="G56" s="37">
        <f>E56/F56</f>
        <v>2</v>
      </c>
      <c r="H56" s="26">
        <v>1</v>
      </c>
      <c r="I56" s="37">
        <f t="shared" si="26"/>
        <v>1200</v>
      </c>
      <c r="J56" s="37">
        <f t="shared" si="27"/>
        <v>0</v>
      </c>
    </row>
    <row r="57" spans="2:10" x14ac:dyDescent="0.2">
      <c r="B57" s="73">
        <f t="shared" si="10"/>
        <v>54</v>
      </c>
      <c r="C57" s="12"/>
      <c r="D57" s="74">
        <f t="shared" si="28"/>
        <v>8</v>
      </c>
      <c r="E57" s="26">
        <v>3</v>
      </c>
      <c r="F57" s="26">
        <v>1</v>
      </c>
      <c r="G57" s="37">
        <f t="shared" ref="G57:G60" si="29">E57/F57</f>
        <v>3</v>
      </c>
      <c r="H57" s="26">
        <f>2/3</f>
        <v>0.66666666666666663</v>
      </c>
      <c r="I57" s="37">
        <f t="shared" si="26"/>
        <v>1901.9550008653875</v>
      </c>
      <c r="J57" s="37">
        <f t="shared" si="27"/>
        <v>701.95500086538755</v>
      </c>
    </row>
    <row r="58" spans="2:10" x14ac:dyDescent="0.2">
      <c r="B58" s="73">
        <f t="shared" si="10"/>
        <v>55</v>
      </c>
      <c r="C58" s="12"/>
      <c r="D58" s="74">
        <f t="shared" si="28"/>
        <v>8</v>
      </c>
      <c r="E58" s="26">
        <v>4</v>
      </c>
      <c r="F58" s="26">
        <v>1</v>
      </c>
      <c r="G58" s="37">
        <f t="shared" si="29"/>
        <v>4</v>
      </c>
      <c r="H58" s="26">
        <v>1</v>
      </c>
      <c r="I58" s="37">
        <f t="shared" si="5"/>
        <v>2400</v>
      </c>
      <c r="J58" s="37">
        <f t="shared" si="6"/>
        <v>0</v>
      </c>
    </row>
    <row r="59" spans="2:10" x14ac:dyDescent="0.2">
      <c r="B59" s="73">
        <f t="shared" si="10"/>
        <v>56</v>
      </c>
      <c r="C59" s="12"/>
      <c r="D59" s="74">
        <f t="shared" si="28"/>
        <v>8</v>
      </c>
      <c r="E59" s="26">
        <v>6</v>
      </c>
      <c r="F59" s="26">
        <v>1</v>
      </c>
      <c r="G59" s="37">
        <f t="shared" si="29"/>
        <v>6</v>
      </c>
      <c r="H59" s="26">
        <f>-2/15</f>
        <v>-0.13333333333333333</v>
      </c>
      <c r="I59" s="37">
        <f t="shared" si="5"/>
        <v>3101.9550008653873</v>
      </c>
      <c r="J59" s="37">
        <f t="shared" si="6"/>
        <v>701.95500086538732</v>
      </c>
    </row>
    <row r="60" spans="2:10" x14ac:dyDescent="0.2">
      <c r="B60" s="73">
        <f t="shared" si="10"/>
        <v>57</v>
      </c>
      <c r="C60" s="12"/>
      <c r="D60" s="74">
        <f t="shared" si="28"/>
        <v>8</v>
      </c>
      <c r="E60" s="26">
        <v>9</v>
      </c>
      <c r="F60" s="26">
        <v>1</v>
      </c>
      <c r="G60" s="37">
        <f t="shared" si="29"/>
        <v>9</v>
      </c>
      <c r="H60" s="26">
        <f>-2/15</f>
        <v>-0.13333333333333333</v>
      </c>
      <c r="I60" s="37">
        <f t="shared" si="5"/>
        <v>3803.9100017307751</v>
      </c>
      <c r="J60" s="37">
        <f t="shared" si="6"/>
        <v>203.91000173077509</v>
      </c>
    </row>
    <row r="61" spans="2:10" x14ac:dyDescent="0.2">
      <c r="B61" s="73">
        <f t="shared" si="10"/>
        <v>58</v>
      </c>
      <c r="C61" s="12"/>
      <c r="D61" s="74">
        <f t="shared" si="28"/>
        <v>8</v>
      </c>
      <c r="E61" s="26">
        <v>12</v>
      </c>
      <c r="F61" s="26">
        <v>1</v>
      </c>
      <c r="G61" s="37">
        <f t="shared" ref="G61" si="30">E61/F61</f>
        <v>12</v>
      </c>
      <c r="H61" s="26">
        <f>-2/15</f>
        <v>-0.13333333333333333</v>
      </c>
      <c r="I61" s="37">
        <f t="shared" si="5"/>
        <v>4301.9550008653878</v>
      </c>
      <c r="J61" s="37">
        <f t="shared" si="6"/>
        <v>701.95500086538777</v>
      </c>
    </row>
    <row r="62" spans="2:10" x14ac:dyDescent="0.2">
      <c r="B62" s="73">
        <f t="shared" si="10"/>
        <v>59</v>
      </c>
      <c r="C62" s="12"/>
      <c r="D62" s="28"/>
      <c r="E62" s="28"/>
      <c r="F62" s="28"/>
      <c r="G62" s="71"/>
      <c r="H62" s="70"/>
      <c r="I62" s="37" t="str">
        <f t="shared" si="5"/>
        <v/>
      </c>
      <c r="J62" s="37" t="str">
        <f t="shared" si="6"/>
        <v/>
      </c>
    </row>
    <row r="63" spans="2:10" x14ac:dyDescent="0.2">
      <c r="B63" s="73">
        <f t="shared" si="10"/>
        <v>60</v>
      </c>
      <c r="C63" s="12"/>
      <c r="D63" s="28"/>
      <c r="E63" s="28"/>
      <c r="F63" s="28"/>
      <c r="G63" s="71"/>
      <c r="H63" s="70"/>
      <c r="I63" s="37" t="str">
        <f t="shared" si="5"/>
        <v/>
      </c>
      <c r="J63" s="37" t="str">
        <f t="shared" si="6"/>
        <v/>
      </c>
    </row>
    <row r="64" spans="2:10" x14ac:dyDescent="0.2">
      <c r="B64" s="73">
        <f t="shared" si="10"/>
        <v>61</v>
      </c>
      <c r="C64" s="12"/>
      <c r="D64" s="28"/>
      <c r="E64" s="28"/>
      <c r="F64" s="28"/>
      <c r="G64" s="71"/>
      <c r="H64" s="70"/>
      <c r="I64" s="37" t="str">
        <f t="shared" si="5"/>
        <v/>
      </c>
      <c r="J64" s="37" t="str">
        <f t="shared" si="6"/>
        <v/>
      </c>
    </row>
    <row r="65" spans="2:10" x14ac:dyDescent="0.2">
      <c r="B65" s="73">
        <f t="shared" si="10"/>
        <v>62</v>
      </c>
      <c r="C65" s="12"/>
      <c r="D65" s="28"/>
      <c r="E65" s="28"/>
      <c r="F65" s="28"/>
      <c r="G65" s="71"/>
      <c r="H65" s="70"/>
      <c r="I65" s="37" t="str">
        <f t="shared" ref="I65:I66" si="31">IF(ABS(G65)&gt;0,1200*LOG(G65,2),"")</f>
        <v/>
      </c>
      <c r="J65" s="37" t="str">
        <f t="shared" ref="J65:J66" si="32">IF(COUNTBLANK(I65),"",MOD(I65,1200))</f>
        <v/>
      </c>
    </row>
    <row r="66" spans="2:10" x14ac:dyDescent="0.2">
      <c r="B66" s="73">
        <f t="shared" si="10"/>
        <v>63</v>
      </c>
      <c r="C66" s="12"/>
      <c r="D66" s="28"/>
      <c r="E66" s="28"/>
      <c r="F66" s="28"/>
      <c r="G66" s="71"/>
      <c r="H66" s="70"/>
      <c r="I66" s="37" t="str">
        <f t="shared" si="31"/>
        <v/>
      </c>
      <c r="J66" s="37" t="str">
        <f t="shared" si="32"/>
        <v/>
      </c>
    </row>
    <row r="67" spans="2:10" x14ac:dyDescent="0.2">
      <c r="B67" s="73">
        <f t="shared" si="10"/>
        <v>64</v>
      </c>
      <c r="C67" s="12"/>
      <c r="D67" s="28"/>
      <c r="E67" s="28"/>
      <c r="F67" s="28"/>
      <c r="G67" s="71"/>
      <c r="H67" s="70"/>
      <c r="I67" s="37" t="str">
        <f t="shared" ref="I67:I70" si="33">IF(ABS(G67)&gt;0,1200*LOG(G67,2),"")</f>
        <v/>
      </c>
      <c r="J67" s="37" t="str">
        <f t="shared" si="1"/>
        <v/>
      </c>
    </row>
    <row r="68" spans="2:10" x14ac:dyDescent="0.2">
      <c r="B68" s="73">
        <f t="shared" si="10"/>
        <v>65</v>
      </c>
      <c r="C68" s="12"/>
      <c r="D68" s="28"/>
      <c r="E68" s="28"/>
      <c r="F68" s="28"/>
      <c r="G68" s="71"/>
      <c r="H68" s="70"/>
      <c r="I68" s="37" t="str">
        <f t="shared" si="33"/>
        <v/>
      </c>
      <c r="J68" s="37" t="str">
        <f t="shared" si="1"/>
        <v/>
      </c>
    </row>
    <row r="69" spans="2:10" x14ac:dyDescent="0.2">
      <c r="B69" s="73">
        <f t="shared" si="10"/>
        <v>66</v>
      </c>
      <c r="C69" s="12"/>
      <c r="D69" s="28"/>
      <c r="E69" s="28"/>
      <c r="F69" s="28"/>
      <c r="G69" s="71"/>
      <c r="H69" s="70"/>
      <c r="I69" s="37" t="str">
        <f t="shared" si="33"/>
        <v/>
      </c>
      <c r="J69" s="37" t="str">
        <f t="shared" ref="J69:J70" si="34">IF(COUNTBLANK(I69),"",MOD(I69,1200))</f>
        <v/>
      </c>
    </row>
    <row r="70" spans="2:10" x14ac:dyDescent="0.2">
      <c r="B70" s="73">
        <f t="shared" si="10"/>
        <v>67</v>
      </c>
      <c r="C70" s="12"/>
      <c r="D70" s="28"/>
      <c r="E70" s="28"/>
      <c r="F70" s="28"/>
      <c r="G70" s="71"/>
      <c r="H70" s="70"/>
      <c r="I70" s="37" t="str">
        <f t="shared" si="33"/>
        <v/>
      </c>
      <c r="J70" s="37" t="str">
        <f t="shared" si="34"/>
        <v/>
      </c>
    </row>
    <row r="71" spans="2:10" x14ac:dyDescent="0.2">
      <c r="B71" s="73">
        <f t="shared" si="10"/>
        <v>68</v>
      </c>
      <c r="C71" s="12"/>
      <c r="D71" s="28"/>
      <c r="E71" s="28"/>
      <c r="F71" s="28"/>
      <c r="G71" s="71"/>
      <c r="H71" s="70"/>
      <c r="I71" s="37" t="str">
        <f t="shared" ref="I71:I103" si="35">IF(ABS(G71)&gt;0,1200*LOG(G71,2),"")</f>
        <v/>
      </c>
      <c r="J71" s="37" t="str">
        <f t="shared" ref="J71:J103" si="36">IF(COUNTBLANK(I71),"",MOD(I71,1200))</f>
        <v/>
      </c>
    </row>
    <row r="72" spans="2:10" x14ac:dyDescent="0.2">
      <c r="B72" s="73">
        <f t="shared" si="10"/>
        <v>69</v>
      </c>
      <c r="C72" s="12"/>
      <c r="D72" s="28"/>
      <c r="E72" s="28"/>
      <c r="F72" s="28"/>
      <c r="G72" s="71"/>
      <c r="H72" s="70"/>
      <c r="I72" s="37" t="str">
        <f t="shared" si="35"/>
        <v/>
      </c>
      <c r="J72" s="37" t="str">
        <f t="shared" si="36"/>
        <v/>
      </c>
    </row>
    <row r="73" spans="2:10" x14ac:dyDescent="0.2">
      <c r="B73" s="73">
        <f t="shared" si="10"/>
        <v>70</v>
      </c>
      <c r="C73" s="12"/>
      <c r="D73" s="28"/>
      <c r="E73" s="28"/>
      <c r="F73" s="28"/>
      <c r="G73" s="71"/>
      <c r="H73" s="70"/>
      <c r="I73" s="37" t="str">
        <f t="shared" si="35"/>
        <v/>
      </c>
      <c r="J73" s="37" t="str">
        <f t="shared" si="36"/>
        <v/>
      </c>
    </row>
    <row r="74" spans="2:10" x14ac:dyDescent="0.2">
      <c r="B74" s="73">
        <f t="shared" si="10"/>
        <v>71</v>
      </c>
      <c r="C74" s="12"/>
      <c r="D74" s="28"/>
      <c r="E74" s="28"/>
      <c r="F74" s="28"/>
      <c r="G74" s="71"/>
      <c r="H74" s="70"/>
      <c r="I74" s="37" t="str">
        <f t="shared" si="35"/>
        <v/>
      </c>
      <c r="J74" s="37" t="str">
        <f t="shared" si="36"/>
        <v/>
      </c>
    </row>
    <row r="75" spans="2:10" x14ac:dyDescent="0.2">
      <c r="B75" s="73">
        <f t="shared" si="10"/>
        <v>72</v>
      </c>
      <c r="C75" s="12"/>
      <c r="D75" s="28"/>
      <c r="E75" s="28"/>
      <c r="F75" s="28"/>
      <c r="G75" s="71"/>
      <c r="H75" s="70"/>
      <c r="I75" s="37" t="str">
        <f t="shared" si="35"/>
        <v/>
      </c>
      <c r="J75" s="37" t="str">
        <f t="shared" si="36"/>
        <v/>
      </c>
    </row>
    <row r="76" spans="2:10" x14ac:dyDescent="0.2">
      <c r="B76" s="73">
        <f t="shared" si="10"/>
        <v>73</v>
      </c>
      <c r="C76" s="12"/>
      <c r="D76" s="28"/>
      <c r="E76" s="28"/>
      <c r="F76" s="28"/>
      <c r="G76" s="71"/>
      <c r="H76" s="70"/>
      <c r="I76" s="37" t="str">
        <f t="shared" si="35"/>
        <v/>
      </c>
      <c r="J76" s="37" t="str">
        <f t="shared" si="36"/>
        <v/>
      </c>
    </row>
    <row r="77" spans="2:10" x14ac:dyDescent="0.2">
      <c r="B77" s="73">
        <f t="shared" si="10"/>
        <v>74</v>
      </c>
      <c r="C77" s="12"/>
      <c r="D77" s="28"/>
      <c r="E77" s="28"/>
      <c r="F77" s="28"/>
      <c r="G77" s="71"/>
      <c r="H77" s="70"/>
      <c r="I77" s="37" t="str">
        <f t="shared" si="35"/>
        <v/>
      </c>
      <c r="J77" s="37" t="str">
        <f t="shared" si="36"/>
        <v/>
      </c>
    </row>
    <row r="78" spans="2:10" x14ac:dyDescent="0.2">
      <c r="B78" s="73">
        <f t="shared" si="10"/>
        <v>75</v>
      </c>
      <c r="C78" s="12"/>
      <c r="D78" s="28"/>
      <c r="E78" s="28"/>
      <c r="F78" s="28"/>
      <c r="G78" s="71"/>
      <c r="H78" s="70"/>
      <c r="I78" s="37" t="str">
        <f t="shared" si="35"/>
        <v/>
      </c>
      <c r="J78" s="37" t="str">
        <f t="shared" si="36"/>
        <v/>
      </c>
    </row>
    <row r="79" spans="2:10" x14ac:dyDescent="0.2">
      <c r="B79" s="73">
        <f t="shared" si="10"/>
        <v>76</v>
      </c>
      <c r="C79" s="12"/>
      <c r="D79" s="28"/>
      <c r="E79" s="28"/>
      <c r="F79" s="28"/>
      <c r="G79" s="71"/>
      <c r="H79" s="70"/>
      <c r="I79" s="37" t="str">
        <f t="shared" si="35"/>
        <v/>
      </c>
      <c r="J79" s="37" t="str">
        <f t="shared" si="36"/>
        <v/>
      </c>
    </row>
    <row r="80" spans="2:10" x14ac:dyDescent="0.2">
      <c r="B80" s="73">
        <f t="shared" si="10"/>
        <v>77</v>
      </c>
      <c r="C80" s="12"/>
      <c r="D80" s="28"/>
      <c r="E80" s="28"/>
      <c r="F80" s="28"/>
      <c r="G80" s="71"/>
      <c r="H80" s="70"/>
      <c r="I80" s="37" t="str">
        <f t="shared" si="35"/>
        <v/>
      </c>
      <c r="J80" s="37" t="str">
        <f t="shared" si="36"/>
        <v/>
      </c>
    </row>
    <row r="81" spans="2:10" x14ac:dyDescent="0.2">
      <c r="B81" s="73">
        <f t="shared" si="10"/>
        <v>78</v>
      </c>
      <c r="C81" s="12"/>
      <c r="D81" s="28"/>
      <c r="E81" s="28"/>
      <c r="F81" s="28"/>
      <c r="G81" s="71"/>
      <c r="H81" s="70"/>
      <c r="I81" s="37" t="str">
        <f t="shared" si="35"/>
        <v/>
      </c>
      <c r="J81" s="37" t="str">
        <f t="shared" si="36"/>
        <v/>
      </c>
    </row>
    <row r="82" spans="2:10" x14ac:dyDescent="0.2">
      <c r="B82" s="73">
        <f t="shared" ref="B82:B103" si="37">B81+1</f>
        <v>79</v>
      </c>
      <c r="C82" s="12"/>
      <c r="D82" s="28"/>
      <c r="E82" s="28"/>
      <c r="F82" s="28"/>
      <c r="G82" s="71"/>
      <c r="H82" s="70"/>
      <c r="I82" s="37" t="str">
        <f t="shared" si="35"/>
        <v/>
      </c>
      <c r="J82" s="37" t="str">
        <f t="shared" si="36"/>
        <v/>
      </c>
    </row>
    <row r="83" spans="2:10" x14ac:dyDescent="0.2">
      <c r="B83" s="73">
        <f t="shared" si="37"/>
        <v>80</v>
      </c>
      <c r="C83" s="12"/>
      <c r="D83" s="28"/>
      <c r="E83" s="28"/>
      <c r="F83" s="28"/>
      <c r="G83" s="71"/>
      <c r="H83" s="70"/>
      <c r="I83" s="37" t="str">
        <f t="shared" si="35"/>
        <v/>
      </c>
      <c r="J83" s="37" t="str">
        <f t="shared" si="36"/>
        <v/>
      </c>
    </row>
    <row r="84" spans="2:10" x14ac:dyDescent="0.2">
      <c r="B84" s="73">
        <f t="shared" si="37"/>
        <v>81</v>
      </c>
      <c r="C84" s="12"/>
      <c r="D84" s="28"/>
      <c r="E84" s="28"/>
      <c r="F84" s="28"/>
      <c r="G84" s="71"/>
      <c r="H84" s="70"/>
      <c r="I84" s="37" t="str">
        <f t="shared" si="35"/>
        <v/>
      </c>
      <c r="J84" s="37" t="str">
        <f t="shared" si="36"/>
        <v/>
      </c>
    </row>
    <row r="85" spans="2:10" x14ac:dyDescent="0.2">
      <c r="B85" s="73">
        <f t="shared" si="37"/>
        <v>82</v>
      </c>
      <c r="C85" s="12"/>
      <c r="D85" s="28"/>
      <c r="E85" s="28"/>
      <c r="F85" s="28"/>
      <c r="G85" s="71"/>
      <c r="H85" s="70"/>
      <c r="I85" s="37" t="str">
        <f t="shared" si="35"/>
        <v/>
      </c>
      <c r="J85" s="37" t="str">
        <f t="shared" si="36"/>
        <v/>
      </c>
    </row>
    <row r="86" spans="2:10" x14ac:dyDescent="0.2">
      <c r="B86" s="73">
        <f t="shared" si="37"/>
        <v>83</v>
      </c>
      <c r="C86" s="12"/>
      <c r="D86" s="28"/>
      <c r="E86" s="28"/>
      <c r="F86" s="28"/>
      <c r="G86" s="71"/>
      <c r="H86" s="70"/>
      <c r="I86" s="37" t="str">
        <f t="shared" si="35"/>
        <v/>
      </c>
      <c r="J86" s="37" t="str">
        <f t="shared" si="36"/>
        <v/>
      </c>
    </row>
    <row r="87" spans="2:10" x14ac:dyDescent="0.2">
      <c r="B87" s="73">
        <f t="shared" si="37"/>
        <v>84</v>
      </c>
      <c r="C87" s="12"/>
      <c r="D87" s="28"/>
      <c r="E87" s="28"/>
      <c r="F87" s="28"/>
      <c r="G87" s="71"/>
      <c r="H87" s="70"/>
      <c r="I87" s="37" t="str">
        <f t="shared" si="35"/>
        <v/>
      </c>
      <c r="J87" s="37" t="str">
        <f t="shared" si="36"/>
        <v/>
      </c>
    </row>
    <row r="88" spans="2:10" x14ac:dyDescent="0.2">
      <c r="B88" s="73">
        <f t="shared" si="37"/>
        <v>85</v>
      </c>
      <c r="C88" s="12"/>
      <c r="D88" s="28"/>
      <c r="E88" s="28"/>
      <c r="F88" s="28"/>
      <c r="G88" s="71"/>
      <c r="H88" s="70"/>
      <c r="I88" s="37" t="str">
        <f t="shared" si="35"/>
        <v/>
      </c>
      <c r="J88" s="37" t="str">
        <f t="shared" si="36"/>
        <v/>
      </c>
    </row>
    <row r="89" spans="2:10" x14ac:dyDescent="0.2">
      <c r="B89" s="73">
        <f t="shared" si="37"/>
        <v>86</v>
      </c>
      <c r="C89" s="12"/>
      <c r="D89" s="28"/>
      <c r="E89" s="28"/>
      <c r="F89" s="28"/>
      <c r="G89" s="71"/>
      <c r="H89" s="70"/>
      <c r="I89" s="37" t="str">
        <f t="shared" si="35"/>
        <v/>
      </c>
      <c r="J89" s="37" t="str">
        <f t="shared" si="36"/>
        <v/>
      </c>
    </row>
    <row r="90" spans="2:10" x14ac:dyDescent="0.2">
      <c r="B90" s="73">
        <f t="shared" si="37"/>
        <v>87</v>
      </c>
      <c r="C90" s="12"/>
      <c r="D90" s="28"/>
      <c r="E90" s="28"/>
      <c r="F90" s="28"/>
      <c r="G90" s="71"/>
      <c r="H90" s="70"/>
      <c r="I90" s="37" t="str">
        <f t="shared" si="35"/>
        <v/>
      </c>
      <c r="J90" s="37" t="str">
        <f t="shared" si="36"/>
        <v/>
      </c>
    </row>
    <row r="91" spans="2:10" x14ac:dyDescent="0.2">
      <c r="B91" s="73">
        <f t="shared" si="37"/>
        <v>88</v>
      </c>
      <c r="C91" s="12"/>
      <c r="D91" s="28"/>
      <c r="E91" s="28"/>
      <c r="F91" s="28"/>
      <c r="G91" s="71"/>
      <c r="H91" s="70"/>
      <c r="I91" s="37" t="str">
        <f t="shared" si="35"/>
        <v/>
      </c>
      <c r="J91" s="37" t="str">
        <f t="shared" si="36"/>
        <v/>
      </c>
    </row>
    <row r="92" spans="2:10" x14ac:dyDescent="0.2">
      <c r="B92" s="73">
        <f t="shared" si="37"/>
        <v>89</v>
      </c>
      <c r="C92" s="12"/>
      <c r="D92" s="28"/>
      <c r="E92" s="28"/>
      <c r="F92" s="28"/>
      <c r="G92" s="71"/>
      <c r="H92" s="70"/>
      <c r="I92" s="37" t="str">
        <f t="shared" si="35"/>
        <v/>
      </c>
      <c r="J92" s="37" t="str">
        <f t="shared" si="36"/>
        <v/>
      </c>
    </row>
    <row r="93" spans="2:10" x14ac:dyDescent="0.2">
      <c r="B93" s="73">
        <f t="shared" si="37"/>
        <v>90</v>
      </c>
      <c r="C93" s="12"/>
      <c r="D93" s="28"/>
      <c r="E93" s="28"/>
      <c r="F93" s="28"/>
      <c r="G93" s="71"/>
      <c r="H93" s="70"/>
      <c r="I93" s="37" t="str">
        <f t="shared" si="35"/>
        <v/>
      </c>
      <c r="J93" s="37" t="str">
        <f t="shared" si="36"/>
        <v/>
      </c>
    </row>
    <row r="94" spans="2:10" x14ac:dyDescent="0.2">
      <c r="B94" s="73">
        <f t="shared" si="37"/>
        <v>91</v>
      </c>
      <c r="C94" s="12"/>
      <c r="D94" s="28"/>
      <c r="E94" s="28"/>
      <c r="F94" s="28"/>
      <c r="G94" s="71"/>
      <c r="H94" s="70"/>
      <c r="I94" s="37" t="str">
        <f t="shared" si="35"/>
        <v/>
      </c>
      <c r="J94" s="37" t="str">
        <f t="shared" si="36"/>
        <v/>
      </c>
    </row>
    <row r="95" spans="2:10" x14ac:dyDescent="0.2">
      <c r="B95" s="73">
        <f t="shared" si="37"/>
        <v>92</v>
      </c>
      <c r="C95" s="12"/>
      <c r="D95" s="28"/>
      <c r="E95" s="28"/>
      <c r="F95" s="28"/>
      <c r="G95" s="71"/>
      <c r="H95" s="70"/>
      <c r="I95" s="37" t="str">
        <f t="shared" si="35"/>
        <v/>
      </c>
      <c r="J95" s="37" t="str">
        <f t="shared" si="36"/>
        <v/>
      </c>
    </row>
    <row r="96" spans="2:10" x14ac:dyDescent="0.2">
      <c r="B96" s="73">
        <f t="shared" si="37"/>
        <v>93</v>
      </c>
      <c r="C96" s="12"/>
      <c r="D96" s="28"/>
      <c r="E96" s="28"/>
      <c r="F96" s="28"/>
      <c r="G96" s="71"/>
      <c r="H96" s="70"/>
      <c r="I96" s="37" t="str">
        <f t="shared" si="35"/>
        <v/>
      </c>
      <c r="J96" s="37" t="str">
        <f t="shared" si="36"/>
        <v/>
      </c>
    </row>
    <row r="97" spans="2:10" x14ac:dyDescent="0.2">
      <c r="B97" s="73">
        <f t="shared" si="37"/>
        <v>94</v>
      </c>
      <c r="C97" s="12"/>
      <c r="D97" s="28"/>
      <c r="E97" s="28"/>
      <c r="F97" s="28"/>
      <c r="G97" s="71"/>
      <c r="H97" s="70"/>
      <c r="I97" s="37" t="str">
        <f t="shared" si="35"/>
        <v/>
      </c>
      <c r="J97" s="37" t="str">
        <f t="shared" si="36"/>
        <v/>
      </c>
    </row>
    <row r="98" spans="2:10" x14ac:dyDescent="0.2">
      <c r="B98" s="73">
        <f t="shared" si="37"/>
        <v>95</v>
      </c>
      <c r="C98" s="12"/>
      <c r="D98" s="28"/>
      <c r="E98" s="28"/>
      <c r="F98" s="28"/>
      <c r="G98" s="71"/>
      <c r="H98" s="70"/>
      <c r="I98" s="37" t="str">
        <f t="shared" si="35"/>
        <v/>
      </c>
      <c r="J98" s="37" t="str">
        <f t="shared" si="36"/>
        <v/>
      </c>
    </row>
    <row r="99" spans="2:10" x14ac:dyDescent="0.2">
      <c r="B99" s="73">
        <f t="shared" si="37"/>
        <v>96</v>
      </c>
      <c r="C99" s="12"/>
      <c r="D99" s="28"/>
      <c r="E99" s="28"/>
      <c r="F99" s="28"/>
      <c r="G99" s="71"/>
      <c r="H99" s="70"/>
      <c r="I99" s="37" t="str">
        <f t="shared" si="35"/>
        <v/>
      </c>
      <c r="J99" s="37" t="str">
        <f t="shared" si="36"/>
        <v/>
      </c>
    </row>
    <row r="100" spans="2:10" x14ac:dyDescent="0.2">
      <c r="B100" s="73">
        <f t="shared" si="37"/>
        <v>97</v>
      </c>
      <c r="C100" s="12"/>
      <c r="D100" s="28"/>
      <c r="E100" s="28"/>
      <c r="F100" s="28"/>
      <c r="G100" s="71"/>
      <c r="H100" s="70"/>
      <c r="I100" s="37" t="str">
        <f t="shared" si="35"/>
        <v/>
      </c>
      <c r="J100" s="37" t="str">
        <f t="shared" si="36"/>
        <v/>
      </c>
    </row>
    <row r="101" spans="2:10" x14ac:dyDescent="0.2">
      <c r="B101" s="73">
        <f t="shared" si="37"/>
        <v>98</v>
      </c>
      <c r="C101" s="12"/>
      <c r="D101" s="28"/>
      <c r="E101" s="28"/>
      <c r="F101" s="28"/>
      <c r="G101" s="71"/>
      <c r="H101" s="70"/>
      <c r="I101" s="37" t="str">
        <f t="shared" si="35"/>
        <v/>
      </c>
      <c r="J101" s="37" t="str">
        <f t="shared" si="36"/>
        <v/>
      </c>
    </row>
    <row r="102" spans="2:10" x14ac:dyDescent="0.2">
      <c r="B102" s="73">
        <f t="shared" si="37"/>
        <v>99</v>
      </c>
      <c r="C102" s="12"/>
      <c r="D102" s="28"/>
      <c r="E102" s="28"/>
      <c r="F102" s="28"/>
      <c r="G102" s="71"/>
      <c r="H102" s="70"/>
      <c r="I102" s="37" t="str">
        <f t="shared" si="35"/>
        <v/>
      </c>
      <c r="J102" s="37" t="str">
        <f t="shared" si="36"/>
        <v/>
      </c>
    </row>
    <row r="103" spans="2:10" x14ac:dyDescent="0.2">
      <c r="B103" s="73">
        <f t="shared" si="37"/>
        <v>100</v>
      </c>
      <c r="C103" s="12"/>
      <c r="D103" s="28"/>
      <c r="E103" s="28"/>
      <c r="F103" s="28"/>
      <c r="G103" s="71"/>
      <c r="H103" s="70"/>
      <c r="I103" s="37" t="str">
        <f t="shared" si="35"/>
        <v/>
      </c>
      <c r="J103" s="37" t="str">
        <f t="shared" si="36"/>
        <v/>
      </c>
    </row>
    <row r="104" spans="2:10" x14ac:dyDescent="0.2">
      <c r="C104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6"/>
  <sheetViews>
    <sheetView zoomScale="120" zoomScaleNormal="120" zoomScalePageLayoutView="120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C43" sqref="C43"/>
    </sheetView>
  </sheetViews>
  <sheetFormatPr baseColWidth="10" defaultRowHeight="16" x14ac:dyDescent="0.2"/>
  <cols>
    <col min="1" max="2" width="3.6640625" customWidth="1"/>
    <col min="3" max="3" width="28.6640625" customWidth="1"/>
    <col min="4" max="4" width="9.5" customWidth="1"/>
    <col min="5" max="5" width="12" customWidth="1"/>
    <col min="6" max="6" width="13.33203125" customWidth="1"/>
    <col min="9" max="9" width="3.6640625" customWidth="1"/>
  </cols>
  <sheetData>
    <row r="2" spans="2:10" x14ac:dyDescent="0.2">
      <c r="F2" t="s">
        <v>216</v>
      </c>
    </row>
    <row r="3" spans="2:10" ht="48" x14ac:dyDescent="0.2">
      <c r="B3" s="6" t="s">
        <v>189</v>
      </c>
      <c r="C3" s="6" t="s">
        <v>208</v>
      </c>
      <c r="D3" s="6" t="s">
        <v>207</v>
      </c>
      <c r="E3" s="6" t="s">
        <v>209</v>
      </c>
      <c r="F3" s="6" t="s">
        <v>215</v>
      </c>
      <c r="G3" s="6" t="s">
        <v>223</v>
      </c>
      <c r="H3" s="6" t="s">
        <v>224</v>
      </c>
    </row>
    <row r="4" spans="2:10" x14ac:dyDescent="0.2">
      <c r="B4" s="72">
        <v>1</v>
      </c>
      <c r="C4" s="15" t="s">
        <v>222</v>
      </c>
      <c r="D4" s="26">
        <v>1</v>
      </c>
      <c r="E4" s="26">
        <v>8</v>
      </c>
      <c r="F4" s="26">
        <v>-100</v>
      </c>
      <c r="G4" s="88">
        <f>IF(COUNTBLANK(E4),"",LOG(E4,2))</f>
        <v>3</v>
      </c>
      <c r="H4" s="87">
        <f t="shared" ref="H4:H15" si="0">IF(OR(COUNTBLANK(G4),COUNTBLANK(G5),G4=G5),"",(F5-F4)/(G5-G4))</f>
        <v>195.89422309884876</v>
      </c>
    </row>
    <row r="5" spans="2:10" x14ac:dyDescent="0.2">
      <c r="B5" s="73">
        <f>B4+1</f>
        <v>2</v>
      </c>
      <c r="C5" s="12"/>
      <c r="D5" s="74">
        <f>D4</f>
        <v>1</v>
      </c>
      <c r="E5" s="26">
        <v>11</v>
      </c>
      <c r="F5" s="26">
        <v>-10</v>
      </c>
      <c r="G5" s="88">
        <f t="shared" ref="G5:G15" si="1">IF(COUNTBLANK(E5),"",LOG(E5,2))</f>
        <v>3.4594316186372978</v>
      </c>
      <c r="H5" s="87">
        <f t="shared" si="0"/>
        <v>33.193905169456961</v>
      </c>
    </row>
    <row r="6" spans="2:10" x14ac:dyDescent="0.2">
      <c r="B6" s="73">
        <f t="shared" ref="B6:B69" si="2">B5+1</f>
        <v>3</v>
      </c>
      <c r="C6" s="12"/>
      <c r="D6" s="74">
        <f>D5</f>
        <v>1</v>
      </c>
      <c r="E6" s="26">
        <v>13</v>
      </c>
      <c r="F6" s="26">
        <v>-2</v>
      </c>
      <c r="G6" s="88">
        <f t="shared" si="1"/>
        <v>3.7004397181410922</v>
      </c>
      <c r="H6" s="87">
        <f t="shared" si="0"/>
        <v>9.6875345095859746</v>
      </c>
    </row>
    <row r="7" spans="2:10" x14ac:dyDescent="0.2">
      <c r="B7" s="73">
        <f t="shared" si="2"/>
        <v>4</v>
      </c>
      <c r="C7" s="12"/>
      <c r="D7" s="74">
        <f>D6</f>
        <v>1</v>
      </c>
      <c r="E7" s="60">
        <v>15</v>
      </c>
      <c r="F7" s="60">
        <v>0</v>
      </c>
      <c r="G7" s="88">
        <f t="shared" si="1"/>
        <v>3.9068905956085187</v>
      </c>
      <c r="H7" s="87">
        <f t="shared" si="0"/>
        <v>0</v>
      </c>
    </row>
    <row r="8" spans="2:10" x14ac:dyDescent="0.2">
      <c r="B8" s="73">
        <f t="shared" si="2"/>
        <v>5</v>
      </c>
      <c r="C8" s="12"/>
      <c r="D8" s="74">
        <f t="shared" ref="D8:D16" si="3">D7</f>
        <v>1</v>
      </c>
      <c r="E8" s="60">
        <v>150</v>
      </c>
      <c r="F8" s="60">
        <v>0</v>
      </c>
      <c r="G8" s="88">
        <f t="shared" si="1"/>
        <v>7.2288186904958804</v>
      </c>
      <c r="H8" s="87">
        <f t="shared" si="0"/>
        <v>-11.075899249584245</v>
      </c>
    </row>
    <row r="9" spans="2:10" x14ac:dyDescent="0.2">
      <c r="B9" s="73">
        <f t="shared" si="2"/>
        <v>6</v>
      </c>
      <c r="C9" s="12"/>
      <c r="D9" s="74">
        <f t="shared" si="3"/>
        <v>1</v>
      </c>
      <c r="E9" s="26">
        <v>170</v>
      </c>
      <c r="F9" s="26">
        <v>-2</v>
      </c>
      <c r="G9" s="88">
        <f t="shared" si="1"/>
        <v>7.4093909361377026</v>
      </c>
      <c r="H9" s="87">
        <f t="shared" si="0"/>
        <v>-97.014193920896261</v>
      </c>
    </row>
    <row r="10" spans="2:10" x14ac:dyDescent="0.2">
      <c r="B10" s="73">
        <f t="shared" si="2"/>
        <v>7</v>
      </c>
      <c r="C10" s="12"/>
      <c r="D10" s="74">
        <f t="shared" si="3"/>
        <v>1</v>
      </c>
      <c r="E10" s="26">
        <v>180</v>
      </c>
      <c r="F10" s="26">
        <v>-10</v>
      </c>
      <c r="G10" s="88">
        <f t="shared" si="1"/>
        <v>7.4918530963296748</v>
      </c>
      <c r="H10" s="87">
        <f t="shared" si="0"/>
        <v>0</v>
      </c>
    </row>
    <row r="11" spans="2:10" x14ac:dyDescent="0.2">
      <c r="B11" s="73">
        <f t="shared" si="2"/>
        <v>8</v>
      </c>
      <c r="C11" s="12"/>
      <c r="D11" s="74">
        <f t="shared" si="3"/>
        <v>1</v>
      </c>
      <c r="E11" s="26">
        <v>350</v>
      </c>
      <c r="F11" s="78">
        <v>-10</v>
      </c>
      <c r="G11" s="88">
        <f t="shared" si="1"/>
        <v>8.451211111832329</v>
      </c>
      <c r="H11" s="87">
        <f t="shared" si="0"/>
        <v>0</v>
      </c>
      <c r="J11" s="26">
        <v>-20</v>
      </c>
    </row>
    <row r="12" spans="2:10" x14ac:dyDescent="0.2">
      <c r="B12" s="73">
        <f t="shared" si="2"/>
        <v>9</v>
      </c>
      <c r="C12" s="12"/>
      <c r="D12" s="74">
        <f t="shared" si="3"/>
        <v>1</v>
      </c>
      <c r="E12" s="26">
        <v>600</v>
      </c>
      <c r="F12" s="78">
        <v>-10</v>
      </c>
      <c r="G12" s="88">
        <f t="shared" si="1"/>
        <v>9.2288186904958813</v>
      </c>
      <c r="H12" s="87">
        <f t="shared" si="0"/>
        <v>0</v>
      </c>
      <c r="J12" s="26">
        <v>-15</v>
      </c>
    </row>
    <row r="13" spans="2:10" x14ac:dyDescent="0.2">
      <c r="B13" s="73">
        <f t="shared" si="2"/>
        <v>10</v>
      </c>
      <c r="C13" s="12"/>
      <c r="D13" s="74">
        <f t="shared" si="3"/>
        <v>1</v>
      </c>
      <c r="E13" s="26">
        <v>1000</v>
      </c>
      <c r="F13" s="78">
        <v>-10</v>
      </c>
      <c r="G13" s="88">
        <f t="shared" si="1"/>
        <v>9.965784284662087</v>
      </c>
      <c r="H13" s="87">
        <f t="shared" si="0"/>
        <v>0</v>
      </c>
      <c r="J13" s="26">
        <v>-30</v>
      </c>
    </row>
    <row r="14" spans="2:10" x14ac:dyDescent="0.2">
      <c r="B14" s="73">
        <f t="shared" si="2"/>
        <v>11</v>
      </c>
      <c r="C14" s="12"/>
      <c r="D14" s="74">
        <f t="shared" si="3"/>
        <v>1</v>
      </c>
      <c r="E14" s="26">
        <v>2000</v>
      </c>
      <c r="F14" s="78">
        <v>-10</v>
      </c>
      <c r="G14" s="88">
        <f t="shared" si="1"/>
        <v>10.965784284662087</v>
      </c>
      <c r="H14" s="87">
        <f t="shared" si="0"/>
        <v>-25</v>
      </c>
      <c r="J14" s="26">
        <v>-25</v>
      </c>
    </row>
    <row r="15" spans="2:10" x14ac:dyDescent="0.2">
      <c r="B15" s="73">
        <f t="shared" si="2"/>
        <v>12</v>
      </c>
      <c r="C15" s="12"/>
      <c r="D15" s="74">
        <f t="shared" si="3"/>
        <v>1</v>
      </c>
      <c r="E15" s="26">
        <v>4000</v>
      </c>
      <c r="F15" s="26">
        <v>-35</v>
      </c>
      <c r="G15" s="88">
        <f t="shared" si="1"/>
        <v>11.965784284662087</v>
      </c>
      <c r="H15" s="87">
        <f t="shared" si="0"/>
        <v>-27.993976274770557</v>
      </c>
      <c r="J15" s="26">
        <v>-35</v>
      </c>
    </row>
    <row r="16" spans="2:10" x14ac:dyDescent="0.2">
      <c r="B16" s="73">
        <f t="shared" si="2"/>
        <v>13</v>
      </c>
      <c r="C16" s="12"/>
      <c r="D16" s="74">
        <f t="shared" si="3"/>
        <v>1</v>
      </c>
      <c r="E16" s="26">
        <v>20000</v>
      </c>
      <c r="F16" s="26">
        <v>-100</v>
      </c>
      <c r="G16" s="88">
        <f t="shared" ref="G16:G24" si="4">IF(COUNTBLANK(E16),"",LOG(E16,2))</f>
        <v>14.287712379549449</v>
      </c>
      <c r="H16" s="87" t="str">
        <f t="shared" ref="H16:H24" si="5">IF(OR(COUNTBLANK(G16),COUNTBLANK(G17),G16=G17),"",(F17-F16)/(G17-G16))</f>
        <v/>
      </c>
    </row>
    <row r="17" spans="2:8" x14ac:dyDescent="0.2">
      <c r="B17" s="73">
        <f>B16+1</f>
        <v>14</v>
      </c>
      <c r="C17" s="12"/>
      <c r="D17" s="28"/>
      <c r="E17" s="28"/>
      <c r="F17" s="28"/>
      <c r="G17" s="88" t="str">
        <f t="shared" si="4"/>
        <v/>
      </c>
      <c r="H17" s="87" t="str">
        <f t="shared" si="5"/>
        <v/>
      </c>
    </row>
    <row r="18" spans="2:8" x14ac:dyDescent="0.2">
      <c r="B18" s="73">
        <f t="shared" si="2"/>
        <v>15</v>
      </c>
      <c r="C18" s="12"/>
      <c r="D18" s="28"/>
      <c r="E18" s="28"/>
      <c r="F18" s="28"/>
      <c r="G18" s="88" t="str">
        <f t="shared" si="4"/>
        <v/>
      </c>
      <c r="H18" s="87" t="str">
        <f t="shared" si="5"/>
        <v/>
      </c>
    </row>
    <row r="19" spans="2:8" x14ac:dyDescent="0.2">
      <c r="B19" s="73">
        <f t="shared" si="2"/>
        <v>16</v>
      </c>
      <c r="C19" s="12"/>
      <c r="D19" s="28"/>
      <c r="E19" s="28"/>
      <c r="F19" s="28"/>
      <c r="G19" s="88" t="str">
        <f t="shared" si="4"/>
        <v/>
      </c>
      <c r="H19" s="87" t="str">
        <f t="shared" si="5"/>
        <v/>
      </c>
    </row>
    <row r="20" spans="2:8" x14ac:dyDescent="0.2">
      <c r="B20" s="73">
        <f t="shared" si="2"/>
        <v>17</v>
      </c>
      <c r="C20" s="12"/>
      <c r="D20" s="28"/>
      <c r="E20" s="28"/>
      <c r="F20" s="28"/>
      <c r="G20" s="88" t="str">
        <f t="shared" si="4"/>
        <v/>
      </c>
      <c r="H20" s="87" t="str">
        <f t="shared" si="5"/>
        <v/>
      </c>
    </row>
    <row r="21" spans="2:8" x14ac:dyDescent="0.2">
      <c r="B21" s="73">
        <f t="shared" si="2"/>
        <v>18</v>
      </c>
      <c r="C21" s="12"/>
      <c r="D21" s="28"/>
      <c r="E21" s="28"/>
      <c r="F21" s="28"/>
      <c r="G21" s="88" t="str">
        <f t="shared" si="4"/>
        <v/>
      </c>
      <c r="H21" s="87" t="str">
        <f t="shared" si="5"/>
        <v/>
      </c>
    </row>
    <row r="22" spans="2:8" x14ac:dyDescent="0.2">
      <c r="B22" s="73">
        <f t="shared" si="2"/>
        <v>19</v>
      </c>
      <c r="C22" s="12"/>
      <c r="D22" s="28"/>
      <c r="E22" s="28"/>
      <c r="F22" s="28"/>
      <c r="G22" s="88" t="str">
        <f t="shared" si="4"/>
        <v/>
      </c>
      <c r="H22" s="87" t="str">
        <f t="shared" si="5"/>
        <v/>
      </c>
    </row>
    <row r="23" spans="2:8" x14ac:dyDescent="0.2">
      <c r="B23" s="73">
        <f t="shared" si="2"/>
        <v>20</v>
      </c>
      <c r="C23" s="12"/>
      <c r="D23" s="28"/>
      <c r="E23" s="28"/>
      <c r="F23" s="28"/>
      <c r="G23" s="88" t="str">
        <f t="shared" si="4"/>
        <v/>
      </c>
      <c r="H23" s="87" t="str">
        <f t="shared" si="5"/>
        <v/>
      </c>
    </row>
    <row r="24" spans="2:8" x14ac:dyDescent="0.2">
      <c r="B24" s="92">
        <f t="shared" si="2"/>
        <v>21</v>
      </c>
      <c r="C24" s="15" t="s">
        <v>278</v>
      </c>
      <c r="D24" s="26">
        <v>2</v>
      </c>
      <c r="E24" s="26">
        <v>100</v>
      </c>
      <c r="F24" s="26">
        <v>-100</v>
      </c>
      <c r="G24" s="88">
        <f t="shared" si="4"/>
        <v>6.6438561897747253</v>
      </c>
      <c r="H24" s="87">
        <f t="shared" si="5"/>
        <v>207.87168147291297</v>
      </c>
    </row>
    <row r="25" spans="2:8" x14ac:dyDescent="0.2">
      <c r="B25" s="73">
        <f t="shared" si="2"/>
        <v>22</v>
      </c>
      <c r="C25" s="12"/>
      <c r="D25" s="74">
        <f>D24</f>
        <v>2</v>
      </c>
      <c r="E25" s="26">
        <v>135</v>
      </c>
      <c r="F25" s="26">
        <v>-10</v>
      </c>
      <c r="G25" s="88">
        <f t="shared" ref="G25:G40" si="6">IF(COUNTBLANK(E25),"",LOG(E25,2))</f>
        <v>7.0768155970508317</v>
      </c>
      <c r="H25" s="87">
        <f t="shared" ref="H25:H40" si="7">IF(OR(COUNTBLANK(G25),COUNTBLANK(G26),G25=G26),"",(F26-F25)/(G26-G25))</f>
        <v>109.69193746177766</v>
      </c>
    </row>
    <row r="26" spans="2:8" x14ac:dyDescent="0.2">
      <c r="B26" s="73">
        <f t="shared" si="2"/>
        <v>23</v>
      </c>
      <c r="C26" s="12"/>
      <c r="D26" s="74">
        <f>D25</f>
        <v>2</v>
      </c>
      <c r="E26" s="26">
        <v>142</v>
      </c>
      <c r="F26" s="26">
        <v>-2</v>
      </c>
      <c r="G26" s="88">
        <f t="shared" si="6"/>
        <v>7.1497471195046822</v>
      </c>
      <c r="H26" s="87">
        <f t="shared" si="7"/>
        <v>15.825628694438951</v>
      </c>
    </row>
    <row r="27" spans="2:8" x14ac:dyDescent="0.2">
      <c r="B27" s="73">
        <f t="shared" si="2"/>
        <v>24</v>
      </c>
      <c r="C27" s="12"/>
      <c r="D27" s="74">
        <f t="shared" ref="D27:D40" si="8">D26</f>
        <v>2</v>
      </c>
      <c r="E27" s="60">
        <v>155</v>
      </c>
      <c r="F27" s="60">
        <v>0</v>
      </c>
      <c r="G27" s="88">
        <f t="shared" si="6"/>
        <v>7.2761244052742384</v>
      </c>
      <c r="H27" s="87">
        <f t="shared" si="7"/>
        <v>0</v>
      </c>
    </row>
    <row r="28" spans="2:8" x14ac:dyDescent="0.2">
      <c r="B28" s="73">
        <f t="shared" si="2"/>
        <v>25</v>
      </c>
      <c r="C28" s="12"/>
      <c r="D28" s="74">
        <f t="shared" si="8"/>
        <v>2</v>
      </c>
      <c r="E28" s="60">
        <v>248</v>
      </c>
      <c r="F28" s="60">
        <v>0</v>
      </c>
      <c r="G28" s="88">
        <f t="shared" si="6"/>
        <v>7.9541963103868758</v>
      </c>
      <c r="H28" s="87">
        <f t="shared" si="7"/>
        <v>-16.310647814165616</v>
      </c>
    </row>
    <row r="29" spans="2:8" x14ac:dyDescent="0.2">
      <c r="B29" s="73">
        <f t="shared" si="2"/>
        <v>26</v>
      </c>
      <c r="C29" s="12"/>
      <c r="D29" s="74">
        <f t="shared" si="8"/>
        <v>2</v>
      </c>
      <c r="E29" s="26">
        <v>270</v>
      </c>
      <c r="F29" s="26">
        <v>-2</v>
      </c>
      <c r="G29" s="88">
        <f t="shared" si="6"/>
        <v>8.0768155970508317</v>
      </c>
      <c r="H29" s="87">
        <f t="shared" si="7"/>
        <v>-77.599465979735569</v>
      </c>
    </row>
    <row r="30" spans="2:8" x14ac:dyDescent="0.2">
      <c r="B30" s="73">
        <f t="shared" si="2"/>
        <v>27</v>
      </c>
      <c r="C30" s="12"/>
      <c r="D30" s="74">
        <f t="shared" si="8"/>
        <v>2</v>
      </c>
      <c r="E30" s="26">
        <v>290</v>
      </c>
      <c r="F30" s="26">
        <v>-10</v>
      </c>
      <c r="G30" s="88">
        <f t="shared" si="6"/>
        <v>8.1799090900149345</v>
      </c>
      <c r="H30" s="87">
        <f t="shared" si="7"/>
        <v>-36.859290369500854</v>
      </c>
    </row>
    <row r="31" spans="2:8" x14ac:dyDescent="0.2">
      <c r="B31" s="73">
        <f t="shared" si="2"/>
        <v>28</v>
      </c>
      <c r="C31" s="12"/>
      <c r="D31" s="74">
        <f t="shared" si="8"/>
        <v>2</v>
      </c>
      <c r="E31" s="26">
        <v>350</v>
      </c>
      <c r="F31" s="26">
        <v>-20</v>
      </c>
      <c r="G31" s="88">
        <f t="shared" si="6"/>
        <v>8.451211111832329</v>
      </c>
      <c r="H31" s="87">
        <f t="shared" si="7"/>
        <v>0</v>
      </c>
    </row>
    <row r="32" spans="2:8" x14ac:dyDescent="0.2">
      <c r="B32" s="73">
        <f t="shared" si="2"/>
        <v>29</v>
      </c>
      <c r="C32" s="12"/>
      <c r="D32" s="74">
        <f t="shared" si="8"/>
        <v>2</v>
      </c>
      <c r="E32" s="26">
        <v>450</v>
      </c>
      <c r="F32" s="26">
        <v>-20</v>
      </c>
      <c r="G32" s="88">
        <f t="shared" si="6"/>
        <v>8.8137811912170374</v>
      </c>
      <c r="H32" s="87">
        <f t="shared" si="7"/>
        <v>78.945761747527214</v>
      </c>
    </row>
    <row r="33" spans="2:8" x14ac:dyDescent="0.2">
      <c r="B33" s="73">
        <f t="shared" si="2"/>
        <v>30</v>
      </c>
      <c r="C33" s="12"/>
      <c r="D33" s="74">
        <f t="shared" si="8"/>
        <v>2</v>
      </c>
      <c r="E33" s="26">
        <v>500</v>
      </c>
      <c r="F33" s="26">
        <v>-8</v>
      </c>
      <c r="G33" s="88">
        <f t="shared" si="6"/>
        <v>8.965784284662087</v>
      </c>
      <c r="H33" s="87">
        <f t="shared" si="7"/>
        <v>0</v>
      </c>
    </row>
    <row r="34" spans="2:8" x14ac:dyDescent="0.2">
      <c r="B34" s="73">
        <f t="shared" si="2"/>
        <v>31</v>
      </c>
      <c r="C34" s="12"/>
      <c r="D34" s="74">
        <f t="shared" si="8"/>
        <v>2</v>
      </c>
      <c r="E34" s="26">
        <v>700</v>
      </c>
      <c r="F34" s="26">
        <v>-8</v>
      </c>
      <c r="G34" s="88">
        <f t="shared" si="6"/>
        <v>9.451211111832329</v>
      </c>
      <c r="H34" s="87">
        <f t="shared" si="7"/>
        <v>-170.79303724512627</v>
      </c>
    </row>
    <row r="35" spans="2:8" x14ac:dyDescent="0.2">
      <c r="B35" s="73">
        <f t="shared" si="2"/>
        <v>32</v>
      </c>
      <c r="C35" s="12"/>
      <c r="D35" s="74">
        <f t="shared" si="8"/>
        <v>2</v>
      </c>
      <c r="E35" s="26">
        <v>750</v>
      </c>
      <c r="F35" s="26">
        <v>-25</v>
      </c>
      <c r="G35" s="88">
        <f t="shared" si="6"/>
        <v>9.5507467853832431</v>
      </c>
      <c r="H35" s="87">
        <f t="shared" si="7"/>
        <v>0</v>
      </c>
    </row>
    <row r="36" spans="2:8" x14ac:dyDescent="0.2">
      <c r="B36" s="73">
        <f t="shared" si="2"/>
        <v>33</v>
      </c>
      <c r="C36" s="12"/>
      <c r="D36" s="74">
        <f t="shared" si="8"/>
        <v>2</v>
      </c>
      <c r="E36" s="26">
        <v>2400</v>
      </c>
      <c r="F36" s="26">
        <v>-25</v>
      </c>
      <c r="G36" s="88">
        <f t="shared" si="6"/>
        <v>11.228818690495881</v>
      </c>
      <c r="H36" s="87">
        <f t="shared" si="7"/>
        <v>220.73672423841046</v>
      </c>
    </row>
    <row r="37" spans="2:8" x14ac:dyDescent="0.2">
      <c r="B37" s="73">
        <f t="shared" si="2"/>
        <v>34</v>
      </c>
      <c r="C37" s="12"/>
      <c r="D37" s="74">
        <f t="shared" si="8"/>
        <v>2</v>
      </c>
      <c r="E37" s="26">
        <v>2500</v>
      </c>
      <c r="F37" s="26">
        <v>-12</v>
      </c>
      <c r="G37" s="88">
        <f t="shared" si="6"/>
        <v>11.287712379549449</v>
      </c>
      <c r="H37" s="87">
        <f t="shared" si="7"/>
        <v>0</v>
      </c>
    </row>
    <row r="38" spans="2:8" x14ac:dyDescent="0.2">
      <c r="B38" s="73">
        <f t="shared" si="2"/>
        <v>35</v>
      </c>
      <c r="C38" s="12"/>
      <c r="D38" s="74">
        <f t="shared" si="8"/>
        <v>2</v>
      </c>
      <c r="E38" s="26">
        <v>3700</v>
      </c>
      <c r="F38" s="26">
        <v>-12</v>
      </c>
      <c r="G38" s="88">
        <f t="shared" si="6"/>
        <v>11.853309555403674</v>
      </c>
      <c r="H38" s="87">
        <f t="shared" si="7"/>
        <v>-41.436194701072189</v>
      </c>
    </row>
    <row r="39" spans="2:8" x14ac:dyDescent="0.2">
      <c r="B39" s="73">
        <f t="shared" si="2"/>
        <v>36</v>
      </c>
      <c r="C39" s="12"/>
      <c r="D39" s="74">
        <f t="shared" si="8"/>
        <v>2</v>
      </c>
      <c r="E39" s="26">
        <v>5000</v>
      </c>
      <c r="F39" s="26">
        <v>-30</v>
      </c>
      <c r="G39" s="88">
        <f t="shared" si="6"/>
        <v>12.287712379549451</v>
      </c>
      <c r="H39" s="87">
        <f t="shared" si="7"/>
        <v>-35.000000000000028</v>
      </c>
    </row>
    <row r="40" spans="2:8" x14ac:dyDescent="0.2">
      <c r="B40" s="73">
        <f t="shared" si="2"/>
        <v>37</v>
      </c>
      <c r="C40" s="12"/>
      <c r="D40" s="74">
        <f t="shared" si="8"/>
        <v>2</v>
      </c>
      <c r="E40" s="26">
        <v>20000</v>
      </c>
      <c r="F40" s="26">
        <v>-100</v>
      </c>
      <c r="G40" s="88">
        <f t="shared" si="6"/>
        <v>14.287712379549449</v>
      </c>
      <c r="H40" s="87" t="str">
        <f t="shared" si="7"/>
        <v/>
      </c>
    </row>
    <row r="41" spans="2:8" x14ac:dyDescent="0.2">
      <c r="B41" s="73">
        <f t="shared" si="2"/>
        <v>38</v>
      </c>
      <c r="C41" s="12"/>
      <c r="D41" s="28"/>
      <c r="E41" s="28"/>
      <c r="F41" s="28"/>
      <c r="G41" s="88" t="str">
        <f t="shared" ref="G41:G68" si="9">IF(COUNTBLANK(E41),"",LOG(E41,2))</f>
        <v/>
      </c>
      <c r="H41" s="87" t="str">
        <f t="shared" ref="H41:H68" si="10">IF(OR(COUNTBLANK(G41),COUNTBLANK(G42),G41=G42),"",(F42-F41)/(G42-G41))</f>
        <v/>
      </c>
    </row>
    <row r="42" spans="2:8" x14ac:dyDescent="0.2">
      <c r="B42" s="73">
        <f t="shared" si="2"/>
        <v>39</v>
      </c>
      <c r="C42" s="12" t="s">
        <v>326</v>
      </c>
      <c r="D42" s="28"/>
      <c r="E42" s="28"/>
      <c r="F42" s="28"/>
      <c r="G42" s="88" t="str">
        <f t="shared" si="9"/>
        <v/>
      </c>
      <c r="H42" s="87" t="str">
        <f t="shared" si="10"/>
        <v/>
      </c>
    </row>
    <row r="43" spans="2:8" x14ac:dyDescent="0.2">
      <c r="B43" s="73">
        <f t="shared" si="2"/>
        <v>40</v>
      </c>
      <c r="C43" s="12"/>
      <c r="D43" s="28"/>
      <c r="E43" s="28"/>
      <c r="F43" s="28"/>
      <c r="G43" s="88" t="str">
        <f t="shared" si="9"/>
        <v/>
      </c>
      <c r="H43" s="87" t="str">
        <f t="shared" si="10"/>
        <v/>
      </c>
    </row>
    <row r="44" spans="2:8" x14ac:dyDescent="0.2">
      <c r="B44" s="92">
        <f t="shared" si="2"/>
        <v>41</v>
      </c>
      <c r="C44" s="15" t="s">
        <v>279</v>
      </c>
      <c r="D44" s="26">
        <v>3</v>
      </c>
      <c r="E44" s="26">
        <v>100</v>
      </c>
      <c r="F44" s="26">
        <v>-100</v>
      </c>
      <c r="G44" s="88">
        <f t="shared" si="9"/>
        <v>6.6438561897747253</v>
      </c>
      <c r="H44" s="87">
        <f t="shared" si="10"/>
        <v>102.57067748108746</v>
      </c>
    </row>
    <row r="45" spans="2:8" x14ac:dyDescent="0.2">
      <c r="B45" s="73">
        <f t="shared" si="2"/>
        <v>42</v>
      </c>
      <c r="C45" s="12"/>
      <c r="D45" s="74">
        <f>D44</f>
        <v>3</v>
      </c>
      <c r="E45" s="26">
        <v>150</v>
      </c>
      <c r="F45" s="26">
        <v>-40</v>
      </c>
      <c r="G45" s="88">
        <f t="shared" si="9"/>
        <v>7.2288186904958804</v>
      </c>
      <c r="H45" s="87">
        <f t="shared" si="10"/>
        <v>72.282625189596246</v>
      </c>
    </row>
    <row r="46" spans="2:8" x14ac:dyDescent="0.2">
      <c r="B46" s="73">
        <f t="shared" si="2"/>
        <v>43</v>
      </c>
      <c r="C46" s="12"/>
      <c r="D46" s="74">
        <f>D45</f>
        <v>3</v>
      </c>
      <c r="E46" s="26">
        <v>200</v>
      </c>
      <c r="F46" s="26">
        <v>-10</v>
      </c>
      <c r="G46" s="88">
        <f t="shared" si="9"/>
        <v>7.6438561897747244</v>
      </c>
      <c r="H46" s="87">
        <f t="shared" si="10"/>
        <v>58.180327178733094</v>
      </c>
    </row>
    <row r="47" spans="2:8" x14ac:dyDescent="0.2">
      <c r="B47" s="73">
        <f t="shared" si="2"/>
        <v>44</v>
      </c>
      <c r="C47" s="12"/>
      <c r="D47" s="74">
        <f t="shared" ref="D47:D61" si="11">D46</f>
        <v>3</v>
      </c>
      <c r="E47" s="26">
        <v>220</v>
      </c>
      <c r="F47" s="26">
        <v>-2</v>
      </c>
      <c r="G47" s="88">
        <f t="shared" si="9"/>
        <v>7.7813597135246608</v>
      </c>
      <c r="H47" s="87">
        <f t="shared" si="10"/>
        <v>10.208237324023862</v>
      </c>
    </row>
    <row r="48" spans="2:8" x14ac:dyDescent="0.2">
      <c r="B48" s="73">
        <f t="shared" si="2"/>
        <v>45</v>
      </c>
      <c r="C48" s="12"/>
      <c r="D48" s="74">
        <f t="shared" si="11"/>
        <v>3</v>
      </c>
      <c r="E48" s="60">
        <v>252</v>
      </c>
      <c r="F48" s="60">
        <v>0</v>
      </c>
      <c r="G48" s="88">
        <f t="shared" si="9"/>
        <v>7.9772799234999168</v>
      </c>
      <c r="H48" s="87">
        <f t="shared" si="10"/>
        <v>0</v>
      </c>
    </row>
    <row r="49" spans="2:11" x14ac:dyDescent="0.2">
      <c r="B49" s="73">
        <f t="shared" si="2"/>
        <v>46</v>
      </c>
      <c r="C49" s="12"/>
      <c r="D49" s="74">
        <f t="shared" si="11"/>
        <v>3</v>
      </c>
      <c r="E49" s="60">
        <v>400</v>
      </c>
      <c r="F49" s="60">
        <v>0</v>
      </c>
      <c r="G49" s="88">
        <f t="shared" si="9"/>
        <v>8.6438561897747253</v>
      </c>
      <c r="H49" s="87">
        <f t="shared" si="10"/>
        <v>-14.545081794683462</v>
      </c>
    </row>
    <row r="50" spans="2:11" x14ac:dyDescent="0.2">
      <c r="B50" s="73">
        <f t="shared" si="2"/>
        <v>47</v>
      </c>
      <c r="C50" s="12"/>
      <c r="D50" s="74">
        <f t="shared" si="11"/>
        <v>3</v>
      </c>
      <c r="E50" s="26">
        <v>440</v>
      </c>
      <c r="F50" s="26">
        <v>-2</v>
      </c>
      <c r="G50" s="88">
        <f t="shared" si="9"/>
        <v>8.7813597135246599</v>
      </c>
      <c r="H50" s="87">
        <f t="shared" si="10"/>
        <v>-84.071381064733259</v>
      </c>
    </row>
    <row r="51" spans="2:11" x14ac:dyDescent="0.2">
      <c r="B51" s="73">
        <f t="shared" si="2"/>
        <v>48</v>
      </c>
      <c r="C51" s="12"/>
      <c r="D51" s="74">
        <f t="shared" si="11"/>
        <v>3</v>
      </c>
      <c r="E51" s="26">
        <v>470</v>
      </c>
      <c r="F51" s="26">
        <v>-10</v>
      </c>
      <c r="G51" s="88">
        <f t="shared" si="9"/>
        <v>8.8765169465649993</v>
      </c>
      <c r="H51" s="87">
        <f t="shared" si="10"/>
        <v>-112.02305583621128</v>
      </c>
    </row>
    <row r="52" spans="2:11" x14ac:dyDescent="0.2">
      <c r="B52" s="73">
        <f t="shared" si="2"/>
        <v>49</v>
      </c>
      <c r="C52" s="12"/>
      <c r="D52" s="74">
        <f t="shared" si="11"/>
        <v>3</v>
      </c>
      <c r="E52" s="26">
        <v>500</v>
      </c>
      <c r="F52" s="26">
        <v>-20</v>
      </c>
      <c r="G52" s="88">
        <f t="shared" si="9"/>
        <v>8.965784284662087</v>
      </c>
      <c r="H52" s="87">
        <f t="shared" si="10"/>
        <v>0</v>
      </c>
    </row>
    <row r="53" spans="2:11" x14ac:dyDescent="0.2">
      <c r="B53" s="73">
        <f t="shared" si="2"/>
        <v>50</v>
      </c>
      <c r="C53" s="12"/>
      <c r="D53" s="74">
        <f t="shared" si="11"/>
        <v>3</v>
      </c>
      <c r="E53" s="26">
        <v>900</v>
      </c>
      <c r="F53" s="26">
        <v>-20</v>
      </c>
      <c r="G53" s="88">
        <f t="shared" si="9"/>
        <v>9.8137811912170374</v>
      </c>
      <c r="H53" s="87">
        <f t="shared" si="10"/>
        <v>41.449829769928662</v>
      </c>
    </row>
    <row r="54" spans="2:11" x14ac:dyDescent="0.2">
      <c r="B54" s="73">
        <f t="shared" si="2"/>
        <v>51</v>
      </c>
      <c r="C54" s="12"/>
      <c r="D54" s="74">
        <f t="shared" si="11"/>
        <v>3</v>
      </c>
      <c r="E54" s="26">
        <v>1100</v>
      </c>
      <c r="F54" s="26">
        <v>-8</v>
      </c>
      <c r="G54" s="88">
        <f t="shared" si="9"/>
        <v>10.103287808412022</v>
      </c>
      <c r="H54" s="87">
        <f t="shared" si="10"/>
        <v>0</v>
      </c>
    </row>
    <row r="55" spans="2:11" x14ac:dyDescent="0.2">
      <c r="B55" s="73">
        <f t="shared" si="2"/>
        <v>52</v>
      </c>
      <c r="C55" s="12"/>
      <c r="D55" s="74">
        <f t="shared" si="11"/>
        <v>3</v>
      </c>
      <c r="E55" s="26">
        <v>1400</v>
      </c>
      <c r="F55" s="26">
        <v>-8</v>
      </c>
      <c r="G55" s="88">
        <f t="shared" si="9"/>
        <v>10.451211111832329</v>
      </c>
      <c r="H55" s="87">
        <f t="shared" si="10"/>
        <v>-88.245182184635169</v>
      </c>
    </row>
    <row r="56" spans="2:11" x14ac:dyDescent="0.2">
      <c r="B56" s="73">
        <f t="shared" si="2"/>
        <v>53</v>
      </c>
      <c r="C56" s="12"/>
      <c r="D56" s="74">
        <f t="shared" si="11"/>
        <v>3</v>
      </c>
      <c r="E56" s="26">
        <v>1600</v>
      </c>
      <c r="F56" s="26">
        <v>-25</v>
      </c>
      <c r="G56" s="88">
        <f t="shared" si="9"/>
        <v>10.643856189774725</v>
      </c>
      <c r="H56" s="87">
        <f t="shared" si="10"/>
        <v>0</v>
      </c>
    </row>
    <row r="57" spans="2:11" x14ac:dyDescent="0.2">
      <c r="B57" s="73">
        <f t="shared" si="2"/>
        <v>54</v>
      </c>
      <c r="C57" s="12"/>
      <c r="D57" s="74">
        <f t="shared" si="11"/>
        <v>3</v>
      </c>
      <c r="E57" s="26">
        <v>3200</v>
      </c>
      <c r="F57" s="26">
        <v>-25</v>
      </c>
      <c r="G57" s="88">
        <f t="shared" si="9"/>
        <v>11.643856189774727</v>
      </c>
      <c r="H57" s="87">
        <f t="shared" si="10"/>
        <v>40.381688353570368</v>
      </c>
    </row>
    <row r="58" spans="2:11" x14ac:dyDescent="0.2">
      <c r="B58" s="73">
        <f t="shared" si="2"/>
        <v>55</v>
      </c>
      <c r="C58" s="12"/>
      <c r="D58" s="74">
        <f t="shared" si="11"/>
        <v>3</v>
      </c>
      <c r="E58" s="26">
        <v>4000</v>
      </c>
      <c r="F58" s="26">
        <v>-12</v>
      </c>
      <c r="G58" s="88">
        <f t="shared" si="9"/>
        <v>11.965784284662087</v>
      </c>
      <c r="H58" s="87">
        <f t="shared" si="10"/>
        <v>0</v>
      </c>
    </row>
    <row r="59" spans="2:11" x14ac:dyDescent="0.2">
      <c r="B59" s="73">
        <f t="shared" si="2"/>
        <v>56</v>
      </c>
      <c r="C59" s="12"/>
      <c r="D59" s="74">
        <f t="shared" si="11"/>
        <v>3</v>
      </c>
      <c r="E59" s="26">
        <v>6000</v>
      </c>
      <c r="F59" s="26">
        <v>-12</v>
      </c>
      <c r="G59" s="88">
        <f t="shared" si="9"/>
        <v>12.550746785383243</v>
      </c>
      <c r="H59" s="87">
        <f t="shared" si="10"/>
        <v>-43.369575113757755</v>
      </c>
    </row>
    <row r="60" spans="2:11" x14ac:dyDescent="0.2">
      <c r="B60" s="73">
        <f t="shared" si="2"/>
        <v>57</v>
      </c>
      <c r="C60" s="12"/>
      <c r="D60" s="74">
        <f t="shared" si="11"/>
        <v>3</v>
      </c>
      <c r="E60" s="26">
        <v>8000</v>
      </c>
      <c r="F60" s="26">
        <v>-30</v>
      </c>
      <c r="G60" s="88">
        <f t="shared" si="9"/>
        <v>12.965784284662087</v>
      </c>
      <c r="H60" s="87">
        <f t="shared" si="10"/>
        <v>-52.952955815622126</v>
      </c>
    </row>
    <row r="61" spans="2:11" x14ac:dyDescent="0.2">
      <c r="B61" s="73">
        <f t="shared" si="2"/>
        <v>58</v>
      </c>
      <c r="C61" s="12"/>
      <c r="D61" s="74">
        <f t="shared" si="11"/>
        <v>3</v>
      </c>
      <c r="E61" s="26">
        <v>20000</v>
      </c>
      <c r="F61" s="26">
        <v>-100</v>
      </c>
      <c r="G61" s="88">
        <f t="shared" si="9"/>
        <v>14.287712379549449</v>
      </c>
      <c r="H61" s="87" t="str">
        <f t="shared" si="10"/>
        <v/>
      </c>
    </row>
    <row r="62" spans="2:11" x14ac:dyDescent="0.2">
      <c r="B62" s="73">
        <f t="shared" si="2"/>
        <v>59</v>
      </c>
      <c r="C62" s="12"/>
      <c r="D62" s="28"/>
      <c r="E62" s="28"/>
      <c r="F62" s="28"/>
      <c r="G62" s="88" t="str">
        <f t="shared" si="9"/>
        <v/>
      </c>
      <c r="H62" s="87" t="str">
        <f t="shared" si="10"/>
        <v/>
      </c>
    </row>
    <row r="63" spans="2:11" x14ac:dyDescent="0.2">
      <c r="B63" s="73">
        <f t="shared" si="2"/>
        <v>60</v>
      </c>
      <c r="C63" s="12"/>
      <c r="D63" s="28"/>
      <c r="E63" s="28"/>
      <c r="F63" s="28"/>
      <c r="G63" s="88" t="str">
        <f t="shared" si="9"/>
        <v/>
      </c>
      <c r="H63" s="87" t="str">
        <f t="shared" si="10"/>
        <v/>
      </c>
    </row>
    <row r="64" spans="2:11" x14ac:dyDescent="0.2">
      <c r="B64" s="92">
        <f t="shared" si="2"/>
        <v>61</v>
      </c>
      <c r="C64" s="15" t="s">
        <v>270</v>
      </c>
      <c r="D64" s="26">
        <v>4</v>
      </c>
      <c r="E64" s="26">
        <v>100</v>
      </c>
      <c r="F64" s="26">
        <v>-100</v>
      </c>
      <c r="G64" s="88">
        <f t="shared" si="9"/>
        <v>6.6438561897747253</v>
      </c>
      <c r="H64" s="87">
        <f t="shared" si="10"/>
        <v>153.85601622163119</v>
      </c>
      <c r="J64" s="26">
        <v>200</v>
      </c>
      <c r="K64" s="26">
        <v>-100</v>
      </c>
    </row>
    <row r="65" spans="2:11" x14ac:dyDescent="0.2">
      <c r="B65" s="73">
        <f t="shared" si="2"/>
        <v>62</v>
      </c>
      <c r="C65" s="12"/>
      <c r="D65" s="74">
        <f>D64</f>
        <v>4</v>
      </c>
      <c r="E65" s="26">
        <v>150</v>
      </c>
      <c r="F65" s="26">
        <v>-10</v>
      </c>
      <c r="G65" s="88">
        <f t="shared" si="9"/>
        <v>7.2288186904958804</v>
      </c>
      <c r="H65" s="87">
        <f t="shared" si="10"/>
        <v>0</v>
      </c>
      <c r="J65" s="26">
        <v>360</v>
      </c>
      <c r="K65" s="26">
        <v>-10</v>
      </c>
    </row>
    <row r="66" spans="2:11" x14ac:dyDescent="0.2">
      <c r="B66" s="73">
        <f t="shared" si="2"/>
        <v>63</v>
      </c>
      <c r="C66" s="12"/>
      <c r="D66" s="74">
        <f>D65</f>
        <v>4</v>
      </c>
      <c r="E66" s="26">
        <v>370</v>
      </c>
      <c r="F66" s="26">
        <v>-10</v>
      </c>
      <c r="G66" s="88">
        <f t="shared" si="9"/>
        <v>8.5313814605163127</v>
      </c>
      <c r="H66" s="87">
        <f t="shared" si="10"/>
        <v>207.93183096720114</v>
      </c>
      <c r="J66" s="26">
        <v>380</v>
      </c>
      <c r="K66" s="26">
        <v>-2</v>
      </c>
    </row>
    <row r="67" spans="2:11" x14ac:dyDescent="0.2">
      <c r="B67" s="73">
        <f t="shared" si="2"/>
        <v>64</v>
      </c>
      <c r="C67" s="12"/>
      <c r="D67" s="74">
        <f>D66</f>
        <v>4</v>
      </c>
      <c r="E67" s="26">
        <v>380</v>
      </c>
      <c r="F67" s="26">
        <v>-2</v>
      </c>
      <c r="G67" s="88">
        <f t="shared" si="9"/>
        <v>8.5698556083309487</v>
      </c>
      <c r="H67" s="87">
        <f t="shared" si="10"/>
        <v>18.244098363169876</v>
      </c>
      <c r="J67" s="60">
        <v>410</v>
      </c>
      <c r="K67" s="60">
        <v>0</v>
      </c>
    </row>
    <row r="68" spans="2:11" x14ac:dyDescent="0.2">
      <c r="B68" s="73">
        <f t="shared" si="2"/>
        <v>65</v>
      </c>
      <c r="C68" s="12"/>
      <c r="D68" s="74">
        <f t="shared" ref="D68:D73" si="12">D67</f>
        <v>4</v>
      </c>
      <c r="E68" s="60">
        <v>410</v>
      </c>
      <c r="F68" s="60">
        <v>0</v>
      </c>
      <c r="G68" s="88">
        <f t="shared" si="9"/>
        <v>8.6794800995054473</v>
      </c>
      <c r="H68" s="87">
        <f t="shared" si="10"/>
        <v>0</v>
      </c>
      <c r="J68" s="60">
        <v>605</v>
      </c>
      <c r="K68" s="60">
        <v>0</v>
      </c>
    </row>
    <row r="69" spans="2:11" x14ac:dyDescent="0.2">
      <c r="B69" s="73">
        <f t="shared" si="2"/>
        <v>66</v>
      </c>
      <c r="C69" s="12"/>
      <c r="D69" s="74">
        <f t="shared" si="12"/>
        <v>4</v>
      </c>
      <c r="E69" s="60">
        <v>605</v>
      </c>
      <c r="F69" s="60">
        <v>0</v>
      </c>
      <c r="G69" s="88">
        <f t="shared" ref="G69:G103" si="13">IF(COUNTBLANK(E69),"",LOG(E69,2))</f>
        <v>9.2407913321619581</v>
      </c>
      <c r="H69" s="87">
        <f t="shared" ref="H69:H85" si="14">IF(OR(COUNTBLANK(G69),COUNTBLANK(G70),G69=G70),"",(F70-F69)/(G70-G69))</f>
        <v>-28.644492693747093</v>
      </c>
      <c r="J69" s="26">
        <v>635</v>
      </c>
      <c r="K69" s="26">
        <v>-2</v>
      </c>
    </row>
    <row r="70" spans="2:11" x14ac:dyDescent="0.2">
      <c r="B70" s="73">
        <f t="shared" ref="B70:B133" si="15">B69+1</f>
        <v>67</v>
      </c>
      <c r="C70" s="12"/>
      <c r="D70" s="74">
        <f t="shared" si="12"/>
        <v>4</v>
      </c>
      <c r="E70" s="26">
        <v>635</v>
      </c>
      <c r="F70" s="26">
        <v>-2</v>
      </c>
      <c r="G70" s="88">
        <f t="shared" si="13"/>
        <v>9.310612781659529</v>
      </c>
      <c r="H70" s="87">
        <f t="shared" si="14"/>
        <v>-237.50764519686891</v>
      </c>
      <c r="J70" s="26">
        <v>650</v>
      </c>
      <c r="K70" s="26">
        <v>-10</v>
      </c>
    </row>
    <row r="71" spans="2:11" x14ac:dyDescent="0.2">
      <c r="B71" s="73">
        <f t="shared" si="15"/>
        <v>68</v>
      </c>
      <c r="C71" s="12"/>
      <c r="D71" s="74">
        <f t="shared" si="12"/>
        <v>4</v>
      </c>
      <c r="E71" s="26">
        <v>650</v>
      </c>
      <c r="F71" s="26">
        <v>-10</v>
      </c>
      <c r="G71" s="88">
        <f t="shared" si="13"/>
        <v>9.3442959079158179</v>
      </c>
      <c r="H71" s="87">
        <f t="shared" si="14"/>
        <v>0</v>
      </c>
      <c r="J71" s="26">
        <v>2500</v>
      </c>
      <c r="K71" s="26">
        <v>-20</v>
      </c>
    </row>
    <row r="72" spans="2:11" x14ac:dyDescent="0.2">
      <c r="B72" s="73">
        <f t="shared" si="15"/>
        <v>69</v>
      </c>
      <c r="C72" s="12"/>
      <c r="D72" s="74">
        <f t="shared" si="12"/>
        <v>4</v>
      </c>
      <c r="E72" s="26">
        <v>6000</v>
      </c>
      <c r="F72" s="26">
        <v>-10</v>
      </c>
      <c r="G72" s="88">
        <f t="shared" si="13"/>
        <v>12.550746785383243</v>
      </c>
      <c r="H72" s="87">
        <f t="shared" si="14"/>
        <v>-51.814497824410068</v>
      </c>
      <c r="J72" s="26">
        <v>4000</v>
      </c>
      <c r="K72" s="26">
        <v>-100</v>
      </c>
    </row>
    <row r="73" spans="2:11" x14ac:dyDescent="0.2">
      <c r="B73" s="73">
        <f t="shared" si="15"/>
        <v>70</v>
      </c>
      <c r="C73" s="12"/>
      <c r="D73" s="74">
        <f t="shared" si="12"/>
        <v>4</v>
      </c>
      <c r="E73" s="26">
        <v>20000</v>
      </c>
      <c r="F73" s="26">
        <v>-100</v>
      </c>
      <c r="G73" s="88">
        <f t="shared" si="13"/>
        <v>14.287712379549449</v>
      </c>
      <c r="H73" s="87" t="str">
        <f t="shared" si="14"/>
        <v/>
      </c>
    </row>
    <row r="74" spans="2:11" x14ac:dyDescent="0.2">
      <c r="B74" s="73">
        <f t="shared" si="15"/>
        <v>71</v>
      </c>
      <c r="C74" s="12"/>
      <c r="D74" s="28"/>
      <c r="E74" s="28"/>
      <c r="F74" s="28"/>
      <c r="G74" s="88" t="str">
        <f t="shared" si="13"/>
        <v/>
      </c>
      <c r="H74" s="87" t="str">
        <f t="shared" si="14"/>
        <v/>
      </c>
    </row>
    <row r="75" spans="2:11" x14ac:dyDescent="0.2">
      <c r="B75" s="73">
        <f t="shared" si="15"/>
        <v>72</v>
      </c>
      <c r="C75" s="12"/>
      <c r="D75" s="28"/>
      <c r="E75" s="28"/>
      <c r="F75" s="28"/>
      <c r="G75" s="88" t="str">
        <f t="shared" si="13"/>
        <v/>
      </c>
      <c r="H75" s="87" t="str">
        <f t="shared" si="14"/>
        <v/>
      </c>
    </row>
    <row r="76" spans="2:11" x14ac:dyDescent="0.2">
      <c r="B76" s="73">
        <f t="shared" si="15"/>
        <v>73</v>
      </c>
      <c r="C76" s="12"/>
      <c r="D76" s="28"/>
      <c r="E76" s="28"/>
      <c r="F76" s="28"/>
      <c r="G76" s="88" t="str">
        <f t="shared" si="13"/>
        <v/>
      </c>
      <c r="H76" s="87" t="str">
        <f t="shared" si="14"/>
        <v/>
      </c>
    </row>
    <row r="77" spans="2:11" x14ac:dyDescent="0.2">
      <c r="B77" s="73">
        <f t="shared" si="15"/>
        <v>74</v>
      </c>
      <c r="C77" s="12"/>
      <c r="D77" s="28"/>
      <c r="E77" s="28"/>
      <c r="F77" s="28"/>
      <c r="G77" s="88" t="str">
        <f t="shared" si="13"/>
        <v/>
      </c>
      <c r="H77" s="87" t="str">
        <f t="shared" si="14"/>
        <v/>
      </c>
    </row>
    <row r="78" spans="2:11" x14ac:dyDescent="0.2">
      <c r="B78" s="73">
        <f t="shared" si="15"/>
        <v>75</v>
      </c>
      <c r="C78" s="12"/>
      <c r="D78" s="28"/>
      <c r="E78" s="28"/>
      <c r="F78" s="28"/>
      <c r="G78" s="88" t="str">
        <f t="shared" si="13"/>
        <v/>
      </c>
      <c r="H78" s="87" t="str">
        <f t="shared" si="14"/>
        <v/>
      </c>
    </row>
    <row r="79" spans="2:11" x14ac:dyDescent="0.2">
      <c r="B79" s="73">
        <f t="shared" si="15"/>
        <v>76</v>
      </c>
      <c r="C79" s="12"/>
      <c r="D79" s="28"/>
      <c r="E79" s="28"/>
      <c r="F79" s="28"/>
      <c r="G79" s="88" t="str">
        <f t="shared" si="13"/>
        <v/>
      </c>
      <c r="H79" s="87" t="str">
        <f t="shared" si="14"/>
        <v/>
      </c>
    </row>
    <row r="80" spans="2:11" x14ac:dyDescent="0.2">
      <c r="B80" s="73">
        <f t="shared" si="15"/>
        <v>77</v>
      </c>
      <c r="C80" s="12"/>
      <c r="D80" s="28"/>
      <c r="E80" s="28"/>
      <c r="F80" s="28"/>
      <c r="G80" s="88" t="str">
        <f t="shared" si="13"/>
        <v/>
      </c>
      <c r="H80" s="87" t="str">
        <f t="shared" si="14"/>
        <v/>
      </c>
    </row>
    <row r="81" spans="2:11" x14ac:dyDescent="0.2">
      <c r="B81" s="73">
        <f t="shared" si="15"/>
        <v>78</v>
      </c>
      <c r="C81" s="12"/>
      <c r="D81" s="28"/>
      <c r="E81" s="28"/>
      <c r="F81" s="28"/>
      <c r="G81" s="88" t="str">
        <f t="shared" si="13"/>
        <v/>
      </c>
      <c r="H81" s="87" t="str">
        <f t="shared" si="14"/>
        <v/>
      </c>
    </row>
    <row r="82" spans="2:11" x14ac:dyDescent="0.2">
      <c r="B82" s="73">
        <f t="shared" si="15"/>
        <v>79</v>
      </c>
      <c r="C82" s="12"/>
      <c r="D82" s="28"/>
      <c r="E82" s="28"/>
      <c r="F82" s="28"/>
      <c r="G82" s="88" t="str">
        <f t="shared" si="13"/>
        <v/>
      </c>
      <c r="H82" s="87" t="str">
        <f t="shared" si="14"/>
        <v/>
      </c>
    </row>
    <row r="83" spans="2:11" x14ac:dyDescent="0.2">
      <c r="B83" s="73">
        <f t="shared" si="15"/>
        <v>80</v>
      </c>
      <c r="C83" s="12"/>
      <c r="D83" s="28"/>
      <c r="E83" s="28"/>
      <c r="F83" s="28"/>
      <c r="G83" s="88" t="str">
        <f t="shared" si="13"/>
        <v/>
      </c>
      <c r="H83" s="87" t="str">
        <f t="shared" si="14"/>
        <v/>
      </c>
    </row>
    <row r="84" spans="2:11" x14ac:dyDescent="0.2">
      <c r="B84" s="92">
        <f t="shared" si="15"/>
        <v>81</v>
      </c>
      <c r="C84" s="15" t="s">
        <v>271</v>
      </c>
      <c r="D84" s="26">
        <v>5</v>
      </c>
      <c r="E84" s="26">
        <v>100</v>
      </c>
      <c r="F84" s="26">
        <v>-100</v>
      </c>
      <c r="G84" s="88">
        <f t="shared" si="13"/>
        <v>6.6438561897747253</v>
      </c>
      <c r="H84" s="87">
        <f t="shared" si="14"/>
        <v>153.85601622163119</v>
      </c>
      <c r="J84" s="26">
        <v>200</v>
      </c>
      <c r="K84" s="26">
        <v>-100</v>
      </c>
    </row>
    <row r="85" spans="2:11" x14ac:dyDescent="0.2">
      <c r="B85" s="73">
        <f t="shared" si="15"/>
        <v>82</v>
      </c>
      <c r="C85" s="12"/>
      <c r="D85" s="74">
        <f>D84</f>
        <v>5</v>
      </c>
      <c r="E85" s="26">
        <v>150</v>
      </c>
      <c r="F85" s="26">
        <v>-10</v>
      </c>
      <c r="G85" s="88">
        <f t="shared" si="13"/>
        <v>7.2288186904958804</v>
      </c>
      <c r="H85" s="87">
        <f t="shared" si="14"/>
        <v>0</v>
      </c>
      <c r="J85" s="26">
        <v>400</v>
      </c>
      <c r="K85" s="26">
        <v>-15</v>
      </c>
    </row>
    <row r="86" spans="2:11" x14ac:dyDescent="0.2">
      <c r="B86" s="73">
        <f t="shared" si="15"/>
        <v>83</v>
      </c>
      <c r="C86" s="12"/>
      <c r="D86" s="74">
        <f>D85</f>
        <v>5</v>
      </c>
      <c r="E86" s="26">
        <v>560</v>
      </c>
      <c r="F86" s="26">
        <v>-10</v>
      </c>
      <c r="G86" s="88">
        <f t="shared" ref="G86:G99" si="16">IF(COUNTBLANK(E86),"",LOG(E86,2))</f>
        <v>9.1292830169449672</v>
      </c>
      <c r="H86" s="87">
        <f t="shared" ref="H86:H99" si="17">IF(OR(COUNTBLANK(G86),COUNTBLANK(G87),G86=G87),"",(F87-F86)/(G87-G86))</f>
        <v>158.02134186753298</v>
      </c>
      <c r="J86" s="26">
        <v>560</v>
      </c>
      <c r="K86" s="26">
        <v>-10</v>
      </c>
    </row>
    <row r="87" spans="2:11" x14ac:dyDescent="0.2">
      <c r="B87" s="73">
        <f t="shared" si="15"/>
        <v>84</v>
      </c>
      <c r="C87" s="12"/>
      <c r="D87" s="74">
        <f>D86</f>
        <v>5</v>
      </c>
      <c r="E87" s="26">
        <v>580</v>
      </c>
      <c r="F87" s="26">
        <v>-2</v>
      </c>
      <c r="G87" s="88">
        <f t="shared" si="16"/>
        <v>9.1799090900149345</v>
      </c>
      <c r="H87" s="87">
        <f t="shared" si="17"/>
        <v>27.489012408479816</v>
      </c>
      <c r="J87" s="26">
        <v>580</v>
      </c>
      <c r="K87" s="26">
        <v>-2</v>
      </c>
    </row>
    <row r="88" spans="2:11" x14ac:dyDescent="0.2">
      <c r="B88" s="73">
        <f t="shared" si="15"/>
        <v>85</v>
      </c>
      <c r="C88" s="12"/>
      <c r="D88" s="74">
        <f t="shared" ref="D88:D93" si="18">D87</f>
        <v>5</v>
      </c>
      <c r="E88" s="60">
        <v>610</v>
      </c>
      <c r="F88" s="60">
        <v>0</v>
      </c>
      <c r="G88" s="88">
        <f t="shared" si="16"/>
        <v>9.2526654324502502</v>
      </c>
      <c r="H88" s="87">
        <f t="shared" si="17"/>
        <v>0</v>
      </c>
      <c r="J88" s="60">
        <v>610</v>
      </c>
      <c r="K88" s="60">
        <v>0</v>
      </c>
    </row>
    <row r="89" spans="2:11" x14ac:dyDescent="0.2">
      <c r="B89" s="73">
        <f t="shared" si="15"/>
        <v>86</v>
      </c>
      <c r="C89" s="12"/>
      <c r="D89" s="74">
        <f t="shared" si="18"/>
        <v>5</v>
      </c>
      <c r="E89" s="60">
        <v>830</v>
      </c>
      <c r="F89" s="60">
        <v>0</v>
      </c>
      <c r="G89" s="88">
        <f t="shared" si="16"/>
        <v>9.6969675262342871</v>
      </c>
      <c r="H89" s="87">
        <f t="shared" si="17"/>
        <v>-29.453317922476987</v>
      </c>
      <c r="J89" s="60">
        <v>830</v>
      </c>
      <c r="K89" s="60">
        <v>0</v>
      </c>
    </row>
    <row r="90" spans="2:11" x14ac:dyDescent="0.2">
      <c r="B90" s="73">
        <f t="shared" si="15"/>
        <v>87</v>
      </c>
      <c r="C90" s="12"/>
      <c r="D90" s="74">
        <f t="shared" si="18"/>
        <v>5</v>
      </c>
      <c r="E90" s="26">
        <v>870</v>
      </c>
      <c r="F90" s="26">
        <v>-2</v>
      </c>
      <c r="G90" s="88">
        <f t="shared" si="16"/>
        <v>9.7648715907360906</v>
      </c>
      <c r="H90" s="87">
        <f t="shared" si="17"/>
        <v>-163.56706906891358</v>
      </c>
      <c r="J90" s="26">
        <v>870</v>
      </c>
      <c r="K90" s="26">
        <v>-2</v>
      </c>
    </row>
    <row r="91" spans="2:11" x14ac:dyDescent="0.2">
      <c r="B91" s="73">
        <f t="shared" si="15"/>
        <v>88</v>
      </c>
      <c r="C91" s="12"/>
      <c r="D91" s="74">
        <f t="shared" si="18"/>
        <v>5</v>
      </c>
      <c r="E91" s="26">
        <v>900</v>
      </c>
      <c r="F91" s="26">
        <v>-10</v>
      </c>
      <c r="G91" s="88">
        <f t="shared" si="16"/>
        <v>9.8137811912170374</v>
      </c>
      <c r="H91" s="87">
        <f t="shared" si="17"/>
        <v>0</v>
      </c>
      <c r="J91" s="26">
        <v>900</v>
      </c>
      <c r="K91" s="26">
        <v>-10</v>
      </c>
    </row>
    <row r="92" spans="2:11" x14ac:dyDescent="0.2">
      <c r="B92" s="73">
        <f t="shared" si="15"/>
        <v>89</v>
      </c>
      <c r="C92" s="12"/>
      <c r="D92" s="74">
        <f t="shared" si="18"/>
        <v>5</v>
      </c>
      <c r="E92" s="26">
        <v>8000</v>
      </c>
      <c r="F92" s="26">
        <v>-10</v>
      </c>
      <c r="G92" s="88">
        <f t="shared" si="16"/>
        <v>12.965784284662087</v>
      </c>
      <c r="H92" s="87">
        <f t="shared" si="17"/>
        <v>-68.082371762942728</v>
      </c>
      <c r="J92" s="26">
        <v>2750</v>
      </c>
      <c r="K92" s="26">
        <v>-20</v>
      </c>
    </row>
    <row r="93" spans="2:11" x14ac:dyDescent="0.2">
      <c r="B93" s="73">
        <f t="shared" si="15"/>
        <v>90</v>
      </c>
      <c r="C93" s="12"/>
      <c r="D93" s="74">
        <f t="shared" si="18"/>
        <v>5</v>
      </c>
      <c r="E93" s="26">
        <v>20000</v>
      </c>
      <c r="F93" s="26">
        <v>-100</v>
      </c>
      <c r="G93" s="88">
        <f t="shared" si="16"/>
        <v>14.287712379549449</v>
      </c>
      <c r="H93" s="87" t="str">
        <f t="shared" si="17"/>
        <v/>
      </c>
      <c r="J93" s="26">
        <v>4000</v>
      </c>
      <c r="K93" s="26">
        <v>-100</v>
      </c>
    </row>
    <row r="94" spans="2:11" x14ac:dyDescent="0.2">
      <c r="B94" s="73">
        <f t="shared" si="15"/>
        <v>91</v>
      </c>
      <c r="C94" s="12"/>
      <c r="D94" s="28"/>
      <c r="E94" s="28"/>
      <c r="F94" s="28"/>
      <c r="G94" s="88" t="str">
        <f t="shared" si="16"/>
        <v/>
      </c>
      <c r="H94" s="87" t="str">
        <f t="shared" si="17"/>
        <v/>
      </c>
    </row>
    <row r="95" spans="2:11" x14ac:dyDescent="0.2">
      <c r="B95" s="73">
        <f t="shared" si="15"/>
        <v>92</v>
      </c>
      <c r="C95" s="12"/>
      <c r="D95" s="28"/>
      <c r="E95" s="28"/>
      <c r="F95" s="28"/>
      <c r="G95" s="88" t="str">
        <f t="shared" si="16"/>
        <v/>
      </c>
      <c r="H95" s="87" t="str">
        <f t="shared" si="17"/>
        <v/>
      </c>
    </row>
    <row r="96" spans="2:11" x14ac:dyDescent="0.2">
      <c r="B96" s="73">
        <f t="shared" si="15"/>
        <v>93</v>
      </c>
      <c r="C96" s="12"/>
      <c r="D96" s="28"/>
      <c r="E96" s="28"/>
      <c r="F96" s="28"/>
      <c r="G96" s="88" t="str">
        <f t="shared" si="16"/>
        <v/>
      </c>
      <c r="H96" s="87" t="str">
        <f t="shared" si="17"/>
        <v/>
      </c>
    </row>
    <row r="97" spans="2:8" x14ac:dyDescent="0.2">
      <c r="B97" s="73">
        <f t="shared" si="15"/>
        <v>94</v>
      </c>
      <c r="C97" s="12"/>
      <c r="D97" s="28"/>
      <c r="E97" s="28"/>
      <c r="F97" s="28"/>
      <c r="G97" s="88" t="str">
        <f t="shared" si="16"/>
        <v/>
      </c>
      <c r="H97" s="87" t="str">
        <f t="shared" si="17"/>
        <v/>
      </c>
    </row>
    <row r="98" spans="2:8" x14ac:dyDescent="0.2">
      <c r="B98" s="73">
        <f t="shared" si="15"/>
        <v>95</v>
      </c>
      <c r="C98" s="12"/>
      <c r="D98" s="28"/>
      <c r="E98" s="28"/>
      <c r="F98" s="28"/>
      <c r="G98" s="88" t="str">
        <f t="shared" si="16"/>
        <v/>
      </c>
      <c r="H98" s="87" t="str">
        <f t="shared" si="17"/>
        <v/>
      </c>
    </row>
    <row r="99" spans="2:8" x14ac:dyDescent="0.2">
      <c r="B99" s="73">
        <f t="shared" si="15"/>
        <v>96</v>
      </c>
      <c r="C99" s="12"/>
      <c r="D99" s="28"/>
      <c r="E99" s="28"/>
      <c r="F99" s="28"/>
      <c r="G99" s="88" t="str">
        <f t="shared" si="16"/>
        <v/>
      </c>
      <c r="H99" s="87" t="str">
        <f t="shared" si="17"/>
        <v/>
      </c>
    </row>
    <row r="100" spans="2:8" x14ac:dyDescent="0.2">
      <c r="B100" s="73">
        <f t="shared" si="15"/>
        <v>97</v>
      </c>
      <c r="C100" s="12"/>
      <c r="D100" s="28"/>
      <c r="E100" s="28"/>
      <c r="F100" s="28"/>
      <c r="G100" s="88" t="str">
        <f t="shared" si="13"/>
        <v/>
      </c>
      <c r="H100" s="87" t="str">
        <f t="shared" ref="H100:H103" si="19">IF(OR(COUNTBLANK(G100),COUNTBLANK(G101),G100=G101),"",(F101-F100)/(G101-G100))</f>
        <v/>
      </c>
    </row>
    <row r="101" spans="2:8" x14ac:dyDescent="0.2">
      <c r="B101" s="73">
        <f t="shared" si="15"/>
        <v>98</v>
      </c>
      <c r="C101" s="12"/>
      <c r="D101" s="28"/>
      <c r="E101" s="28"/>
      <c r="F101" s="28"/>
      <c r="G101" s="88" t="str">
        <f t="shared" si="13"/>
        <v/>
      </c>
      <c r="H101" s="87" t="str">
        <f t="shared" si="19"/>
        <v/>
      </c>
    </row>
    <row r="102" spans="2:8" x14ac:dyDescent="0.2">
      <c r="B102" s="73">
        <f t="shared" si="15"/>
        <v>99</v>
      </c>
      <c r="C102" s="12"/>
      <c r="D102" s="28"/>
      <c r="E102" s="28"/>
      <c r="F102" s="28"/>
      <c r="G102" s="88" t="str">
        <f t="shared" si="13"/>
        <v/>
      </c>
      <c r="H102" s="87" t="str">
        <f t="shared" si="19"/>
        <v/>
      </c>
    </row>
    <row r="103" spans="2:8" x14ac:dyDescent="0.2">
      <c r="B103" s="73">
        <f t="shared" si="15"/>
        <v>100</v>
      </c>
      <c r="C103" s="12"/>
      <c r="D103" s="28"/>
      <c r="E103" s="28"/>
      <c r="F103" s="28"/>
      <c r="G103" s="88" t="str">
        <f t="shared" si="13"/>
        <v/>
      </c>
      <c r="H103" s="87" t="str">
        <f t="shared" si="19"/>
        <v/>
      </c>
    </row>
    <row r="104" spans="2:8" x14ac:dyDescent="0.2">
      <c r="B104" s="92">
        <f t="shared" si="15"/>
        <v>101</v>
      </c>
      <c r="C104" s="15" t="s">
        <v>272</v>
      </c>
      <c r="D104" s="26">
        <v>6</v>
      </c>
      <c r="E104" s="26">
        <v>200</v>
      </c>
      <c r="F104" s="26">
        <v>-100</v>
      </c>
      <c r="G104" s="88">
        <f t="shared" ref="G104:G167" si="20">IF(COUNTBLANK(E104),"",LOG(E104,2))</f>
        <v>7.6438561897747244</v>
      </c>
      <c r="H104" s="87">
        <f t="shared" ref="H104:H167" si="21">IF(OR(COUNTBLANK(G104),COUNTBLANK(G105),G104=G105),"",(F105-F104)/(G105-G104))</f>
        <v>68.380451654058149</v>
      </c>
    </row>
    <row r="105" spans="2:8" x14ac:dyDescent="0.2">
      <c r="B105" s="73">
        <f t="shared" si="15"/>
        <v>102</v>
      </c>
      <c r="C105" s="12"/>
      <c r="D105" s="74">
        <f>D104</f>
        <v>6</v>
      </c>
      <c r="E105" s="26">
        <v>450</v>
      </c>
      <c r="F105" s="26">
        <v>-20</v>
      </c>
      <c r="G105" s="88">
        <f t="shared" si="20"/>
        <v>8.8137811912170374</v>
      </c>
      <c r="H105" s="87">
        <f t="shared" si="21"/>
        <v>13.226211300961642</v>
      </c>
    </row>
    <row r="106" spans="2:8" x14ac:dyDescent="0.2">
      <c r="B106" s="73">
        <f t="shared" si="15"/>
        <v>103</v>
      </c>
      <c r="C106" s="12"/>
      <c r="D106" s="74">
        <f>D105</f>
        <v>6</v>
      </c>
      <c r="E106" s="26">
        <v>760</v>
      </c>
      <c r="F106" s="26">
        <v>-10</v>
      </c>
      <c r="G106" s="88">
        <f t="shared" si="20"/>
        <v>9.5698556083309487</v>
      </c>
      <c r="H106" s="87">
        <f t="shared" si="21"/>
        <v>143.23252785929111</v>
      </c>
    </row>
    <row r="107" spans="2:8" x14ac:dyDescent="0.2">
      <c r="B107" s="73">
        <f t="shared" si="15"/>
        <v>104</v>
      </c>
      <c r="C107" s="12"/>
      <c r="D107" s="74">
        <f t="shared" ref="D107:D113" si="22">D106</f>
        <v>6</v>
      </c>
      <c r="E107" s="26">
        <v>790</v>
      </c>
      <c r="F107" s="26">
        <v>-2</v>
      </c>
      <c r="G107" s="88">
        <f t="shared" si="20"/>
        <v>9.6257088430644657</v>
      </c>
      <c r="H107" s="87">
        <f t="shared" si="21"/>
        <v>22.589508912530984</v>
      </c>
    </row>
    <row r="108" spans="2:8" x14ac:dyDescent="0.2">
      <c r="B108" s="73">
        <f t="shared" si="15"/>
        <v>105</v>
      </c>
      <c r="C108" s="12"/>
      <c r="D108" s="74">
        <f t="shared" si="22"/>
        <v>6</v>
      </c>
      <c r="E108" s="60">
        <v>840</v>
      </c>
      <c r="F108" s="60">
        <v>0</v>
      </c>
      <c r="G108" s="88">
        <f t="shared" si="20"/>
        <v>9.7142455176661233</v>
      </c>
      <c r="H108" s="87">
        <f t="shared" si="21"/>
        <v>0</v>
      </c>
    </row>
    <row r="109" spans="2:8" x14ac:dyDescent="0.2">
      <c r="B109" s="73">
        <f t="shared" si="15"/>
        <v>106</v>
      </c>
      <c r="C109" s="12"/>
      <c r="D109" s="74">
        <f t="shared" si="22"/>
        <v>6</v>
      </c>
      <c r="E109" s="60">
        <v>1210</v>
      </c>
      <c r="F109" s="60">
        <v>0</v>
      </c>
      <c r="G109" s="88">
        <f t="shared" si="20"/>
        <v>10.240791332161956</v>
      </c>
      <c r="H109" s="87">
        <f t="shared" si="21"/>
        <v>-42.624794444233473</v>
      </c>
    </row>
    <row r="110" spans="2:8" x14ac:dyDescent="0.2">
      <c r="B110" s="73">
        <f t="shared" si="15"/>
        <v>107</v>
      </c>
      <c r="C110" s="12"/>
      <c r="D110" s="74">
        <f t="shared" si="22"/>
        <v>6</v>
      </c>
      <c r="E110" s="26">
        <v>1250</v>
      </c>
      <c r="F110" s="26">
        <v>-2</v>
      </c>
      <c r="G110" s="88">
        <f t="shared" si="20"/>
        <v>10.287712379549449</v>
      </c>
      <c r="H110" s="87">
        <f t="shared" si="21"/>
        <v>-233.81068964925404</v>
      </c>
    </row>
    <row r="111" spans="2:8" x14ac:dyDescent="0.2">
      <c r="B111" s="73">
        <f t="shared" si="15"/>
        <v>108</v>
      </c>
      <c r="C111" s="12"/>
      <c r="D111" s="74">
        <f t="shared" si="22"/>
        <v>6</v>
      </c>
      <c r="E111" s="26">
        <v>1280</v>
      </c>
      <c r="F111" s="26">
        <v>-10</v>
      </c>
      <c r="G111" s="88">
        <f t="shared" si="20"/>
        <v>10.321928094887362</v>
      </c>
      <c r="H111" s="87">
        <f t="shared" si="21"/>
        <v>-8.1378970529530026</v>
      </c>
    </row>
    <row r="112" spans="2:8" x14ac:dyDescent="0.2">
      <c r="B112" s="73">
        <f t="shared" si="15"/>
        <v>109</v>
      </c>
      <c r="C112" s="12"/>
      <c r="D112" s="74">
        <f t="shared" si="22"/>
        <v>6</v>
      </c>
      <c r="E112" s="26">
        <v>3000</v>
      </c>
      <c r="F112" s="26">
        <v>-20</v>
      </c>
      <c r="G112" s="88">
        <f t="shared" si="20"/>
        <v>11.550746785383243</v>
      </c>
      <c r="H112" s="87">
        <f t="shared" si="21"/>
        <v>-192.75366717225668</v>
      </c>
    </row>
    <row r="113" spans="2:8" x14ac:dyDescent="0.2">
      <c r="B113" s="73">
        <f t="shared" si="15"/>
        <v>110</v>
      </c>
      <c r="C113" s="12"/>
      <c r="D113" s="74">
        <f t="shared" si="22"/>
        <v>6</v>
      </c>
      <c r="E113" s="26">
        <v>4000</v>
      </c>
      <c r="F113" s="26">
        <v>-100</v>
      </c>
      <c r="G113" s="88">
        <f t="shared" si="20"/>
        <v>11.965784284662087</v>
      </c>
      <c r="H113" s="87" t="str">
        <f t="shared" si="21"/>
        <v/>
      </c>
    </row>
    <row r="114" spans="2:8" x14ac:dyDescent="0.2">
      <c r="B114" s="73">
        <f t="shared" si="15"/>
        <v>111</v>
      </c>
      <c r="C114" s="12"/>
      <c r="D114" s="28"/>
      <c r="E114" s="28"/>
      <c r="F114" s="28"/>
      <c r="G114" s="88" t="str">
        <f t="shared" si="20"/>
        <v/>
      </c>
      <c r="H114" s="87" t="str">
        <f t="shared" si="21"/>
        <v/>
      </c>
    </row>
    <row r="115" spans="2:8" x14ac:dyDescent="0.2">
      <c r="B115" s="73">
        <f t="shared" si="15"/>
        <v>112</v>
      </c>
      <c r="C115" s="12"/>
      <c r="D115" s="28"/>
      <c r="E115" s="28"/>
      <c r="F115" s="28"/>
      <c r="G115" s="88" t="str">
        <f t="shared" si="20"/>
        <v/>
      </c>
      <c r="H115" s="87" t="str">
        <f t="shared" si="21"/>
        <v/>
      </c>
    </row>
    <row r="116" spans="2:8" x14ac:dyDescent="0.2">
      <c r="B116" s="73">
        <f t="shared" si="15"/>
        <v>113</v>
      </c>
      <c r="C116" s="12"/>
      <c r="D116" s="28"/>
      <c r="E116" s="28"/>
      <c r="F116" s="28"/>
      <c r="G116" s="88" t="str">
        <f t="shared" si="20"/>
        <v/>
      </c>
      <c r="H116" s="87" t="str">
        <f t="shared" si="21"/>
        <v/>
      </c>
    </row>
    <row r="117" spans="2:8" x14ac:dyDescent="0.2">
      <c r="B117" s="73">
        <f t="shared" si="15"/>
        <v>114</v>
      </c>
      <c r="C117" s="12"/>
      <c r="D117" s="28"/>
      <c r="E117" s="28"/>
      <c r="F117" s="28"/>
      <c r="G117" s="88" t="str">
        <f t="shared" si="20"/>
        <v/>
      </c>
      <c r="H117" s="87" t="str">
        <f t="shared" si="21"/>
        <v/>
      </c>
    </row>
    <row r="118" spans="2:8" x14ac:dyDescent="0.2">
      <c r="B118" s="73">
        <f t="shared" si="15"/>
        <v>115</v>
      </c>
      <c r="C118" s="12"/>
      <c r="D118" s="28"/>
      <c r="E118" s="28"/>
      <c r="F118" s="28"/>
      <c r="G118" s="88" t="str">
        <f t="shared" si="20"/>
        <v/>
      </c>
      <c r="H118" s="87" t="str">
        <f t="shared" si="21"/>
        <v/>
      </c>
    </row>
    <row r="119" spans="2:8" x14ac:dyDescent="0.2">
      <c r="B119" s="73">
        <f t="shared" si="15"/>
        <v>116</v>
      </c>
      <c r="C119" s="12"/>
      <c r="D119" s="28"/>
      <c r="E119" s="28"/>
      <c r="F119" s="28"/>
      <c r="G119" s="88" t="str">
        <f t="shared" si="20"/>
        <v/>
      </c>
      <c r="H119" s="87" t="str">
        <f t="shared" si="21"/>
        <v/>
      </c>
    </row>
    <row r="120" spans="2:8" x14ac:dyDescent="0.2">
      <c r="B120" s="73">
        <f t="shared" si="15"/>
        <v>117</v>
      </c>
      <c r="C120" s="12"/>
      <c r="D120" s="28"/>
      <c r="E120" s="28"/>
      <c r="F120" s="28"/>
      <c r="G120" s="88" t="str">
        <f t="shared" si="20"/>
        <v/>
      </c>
      <c r="H120" s="87" t="str">
        <f t="shared" si="21"/>
        <v/>
      </c>
    </row>
    <row r="121" spans="2:8" x14ac:dyDescent="0.2">
      <c r="B121" s="73">
        <f t="shared" si="15"/>
        <v>118</v>
      </c>
      <c r="C121" s="12"/>
      <c r="D121" s="28"/>
      <c r="E121" s="28"/>
      <c r="F121" s="28"/>
      <c r="G121" s="88" t="str">
        <f t="shared" si="20"/>
        <v/>
      </c>
      <c r="H121" s="87" t="str">
        <f t="shared" si="21"/>
        <v/>
      </c>
    </row>
    <row r="122" spans="2:8" x14ac:dyDescent="0.2">
      <c r="B122" s="73">
        <f t="shared" si="15"/>
        <v>119</v>
      </c>
      <c r="C122" s="12"/>
      <c r="D122" s="28"/>
      <c r="E122" s="28"/>
      <c r="F122" s="28"/>
      <c r="G122" s="88" t="str">
        <f t="shared" si="20"/>
        <v/>
      </c>
      <c r="H122" s="87" t="str">
        <f t="shared" si="21"/>
        <v/>
      </c>
    </row>
    <row r="123" spans="2:8" x14ac:dyDescent="0.2">
      <c r="B123" s="73">
        <f t="shared" si="15"/>
        <v>120</v>
      </c>
      <c r="C123" s="12"/>
      <c r="D123" s="28"/>
      <c r="E123" s="28"/>
      <c r="F123" s="28"/>
      <c r="G123" s="88" t="str">
        <f t="shared" si="20"/>
        <v/>
      </c>
      <c r="H123" s="87" t="str">
        <f t="shared" si="21"/>
        <v/>
      </c>
    </row>
    <row r="124" spans="2:8" x14ac:dyDescent="0.2">
      <c r="B124" s="92">
        <f t="shared" si="15"/>
        <v>121</v>
      </c>
      <c r="C124" s="15" t="s">
        <v>221</v>
      </c>
      <c r="D124" s="26">
        <v>7</v>
      </c>
      <c r="E124" s="26">
        <v>400</v>
      </c>
      <c r="F124" s="26">
        <v>-100</v>
      </c>
      <c r="G124" s="88">
        <f t="shared" si="20"/>
        <v>8.6438561897747253</v>
      </c>
      <c r="H124" s="87">
        <f t="shared" si="21"/>
        <v>59.072097227289959</v>
      </c>
    </row>
    <row r="125" spans="2:8" x14ac:dyDescent="0.2">
      <c r="B125" s="73">
        <f t="shared" si="15"/>
        <v>122</v>
      </c>
      <c r="C125" s="12"/>
      <c r="D125" s="74">
        <f>D124</f>
        <v>7</v>
      </c>
      <c r="E125" s="26">
        <v>1150</v>
      </c>
      <c r="F125" s="26">
        <v>-10</v>
      </c>
      <c r="G125" s="88">
        <f t="shared" si="20"/>
        <v>10.167418145831739</v>
      </c>
      <c r="H125" s="87">
        <f t="shared" si="21"/>
        <v>130.29200382113211</v>
      </c>
    </row>
    <row r="126" spans="2:8" x14ac:dyDescent="0.2">
      <c r="B126" s="73">
        <f t="shared" si="15"/>
        <v>123</v>
      </c>
      <c r="C126" s="12"/>
      <c r="D126" s="74">
        <f t="shared" ref="D126:D135" si="23">D125</f>
        <v>7</v>
      </c>
      <c r="E126" s="26">
        <v>1200</v>
      </c>
      <c r="F126" s="26">
        <v>-2</v>
      </c>
      <c r="G126" s="88">
        <f t="shared" si="20"/>
        <v>10.228818690495881</v>
      </c>
      <c r="H126" s="87">
        <f t="shared" si="21"/>
        <v>42.27819005316082</v>
      </c>
    </row>
    <row r="127" spans="2:8" x14ac:dyDescent="0.2">
      <c r="B127" s="73">
        <f t="shared" si="15"/>
        <v>124</v>
      </c>
      <c r="C127" s="12"/>
      <c r="D127" s="74">
        <f t="shared" si="23"/>
        <v>7</v>
      </c>
      <c r="E127" s="60">
        <v>1240</v>
      </c>
      <c r="F127" s="60">
        <v>0</v>
      </c>
      <c r="G127" s="88">
        <f t="shared" si="20"/>
        <v>10.276124405274238</v>
      </c>
      <c r="H127" s="87">
        <f t="shared" si="21"/>
        <v>0</v>
      </c>
    </row>
    <row r="128" spans="2:8" x14ac:dyDescent="0.2">
      <c r="B128" s="73">
        <f t="shared" si="15"/>
        <v>125</v>
      </c>
      <c r="C128" s="12"/>
      <c r="D128" s="74">
        <f t="shared" si="23"/>
        <v>7</v>
      </c>
      <c r="E128" s="60">
        <v>2350</v>
      </c>
      <c r="F128" s="60">
        <v>0</v>
      </c>
      <c r="G128" s="88">
        <f t="shared" si="20"/>
        <v>11.198445041452363</v>
      </c>
      <c r="H128" s="87">
        <f t="shared" si="21"/>
        <v>-22.404611167242702</v>
      </c>
    </row>
    <row r="129" spans="2:8" x14ac:dyDescent="0.2">
      <c r="B129" s="73">
        <f t="shared" si="15"/>
        <v>126</v>
      </c>
      <c r="C129" s="12"/>
      <c r="D129" s="74">
        <f t="shared" si="23"/>
        <v>7</v>
      </c>
      <c r="E129" s="26">
        <v>2500</v>
      </c>
      <c r="F129" s="26">
        <v>-2</v>
      </c>
      <c r="G129" s="88">
        <f t="shared" si="20"/>
        <v>11.287712379549449</v>
      </c>
      <c r="H129" s="87">
        <f t="shared" si="21"/>
        <v>-106.03792611077512</v>
      </c>
    </row>
    <row r="130" spans="2:8" x14ac:dyDescent="0.2">
      <c r="B130" s="73">
        <f t="shared" si="15"/>
        <v>127</v>
      </c>
      <c r="C130" s="12"/>
      <c r="D130" s="74">
        <f t="shared" si="23"/>
        <v>7</v>
      </c>
      <c r="E130" s="26">
        <v>2600</v>
      </c>
      <c r="F130" s="26">
        <v>-8</v>
      </c>
      <c r="G130" s="88">
        <f t="shared" si="20"/>
        <v>11.344295907915818</v>
      </c>
      <c r="H130" s="87">
        <f t="shared" si="21"/>
        <v>0</v>
      </c>
    </row>
    <row r="131" spans="2:8" x14ac:dyDescent="0.2">
      <c r="B131" s="73">
        <f t="shared" si="15"/>
        <v>128</v>
      </c>
      <c r="C131" s="12"/>
      <c r="D131" s="74">
        <f t="shared" si="23"/>
        <v>7</v>
      </c>
      <c r="E131" s="26">
        <v>6000</v>
      </c>
      <c r="F131" s="26">
        <v>-8</v>
      </c>
      <c r="G131" s="88">
        <f t="shared" si="20"/>
        <v>12.550746785383243</v>
      </c>
      <c r="H131" s="87">
        <f t="shared" si="21"/>
        <v>69.277734420183251</v>
      </c>
    </row>
    <row r="132" spans="2:8" x14ac:dyDescent="0.2">
      <c r="B132" s="73">
        <f t="shared" si="15"/>
        <v>129</v>
      </c>
      <c r="C132" s="12"/>
      <c r="D132" s="74">
        <f t="shared" si="23"/>
        <v>7</v>
      </c>
      <c r="E132" s="26">
        <v>6500</v>
      </c>
      <c r="F132" s="26">
        <v>0</v>
      </c>
      <c r="G132" s="88">
        <f t="shared" si="20"/>
        <v>12.666224002803178</v>
      </c>
      <c r="H132" s="87">
        <f t="shared" si="21"/>
        <v>0</v>
      </c>
    </row>
    <row r="133" spans="2:8" x14ac:dyDescent="0.2">
      <c r="B133" s="73">
        <f t="shared" si="15"/>
        <v>130</v>
      </c>
      <c r="C133" s="12"/>
      <c r="D133" s="74">
        <f t="shared" si="23"/>
        <v>7</v>
      </c>
      <c r="E133" s="26">
        <v>15500</v>
      </c>
      <c r="F133" s="26">
        <v>0</v>
      </c>
      <c r="G133" s="88">
        <f t="shared" si="20"/>
        <v>13.919980595048964</v>
      </c>
      <c r="H133" s="87">
        <f t="shared" si="21"/>
        <v>-37.518797612602818</v>
      </c>
    </row>
    <row r="134" spans="2:8" x14ac:dyDescent="0.2">
      <c r="B134" s="73">
        <f t="shared" ref="B134:B197" si="24">B133+1</f>
        <v>131</v>
      </c>
      <c r="C134" s="12"/>
      <c r="D134" s="74">
        <f t="shared" si="23"/>
        <v>7</v>
      </c>
      <c r="E134" s="26">
        <v>17000</v>
      </c>
      <c r="F134" s="26">
        <v>-5</v>
      </c>
      <c r="G134" s="88">
        <f t="shared" si="20"/>
        <v>14.053247125912428</v>
      </c>
      <c r="H134" s="87">
        <f t="shared" si="21"/>
        <v>-405.17730677088258</v>
      </c>
    </row>
    <row r="135" spans="2:8" x14ac:dyDescent="0.2">
      <c r="B135" s="73">
        <f t="shared" si="24"/>
        <v>132</v>
      </c>
      <c r="C135" s="12"/>
      <c r="D135" s="74">
        <f t="shared" si="23"/>
        <v>7</v>
      </c>
      <c r="E135" s="26">
        <v>20000</v>
      </c>
      <c r="F135" s="26">
        <v>-100</v>
      </c>
      <c r="G135" s="88">
        <f t="shared" si="20"/>
        <v>14.287712379549449</v>
      </c>
      <c r="H135" s="87" t="str">
        <f t="shared" si="21"/>
        <v/>
      </c>
    </row>
    <row r="136" spans="2:8" x14ac:dyDescent="0.2">
      <c r="B136" s="73">
        <f t="shared" si="24"/>
        <v>133</v>
      </c>
      <c r="C136" s="12"/>
      <c r="D136" s="28"/>
      <c r="E136" s="28"/>
      <c r="F136" s="28"/>
      <c r="G136" s="88" t="str">
        <f t="shared" si="20"/>
        <v/>
      </c>
      <c r="H136" s="87" t="str">
        <f t="shared" si="21"/>
        <v/>
      </c>
    </row>
    <row r="137" spans="2:8" x14ac:dyDescent="0.2">
      <c r="B137" s="73">
        <f t="shared" si="24"/>
        <v>134</v>
      </c>
      <c r="C137" s="12"/>
      <c r="D137" s="28"/>
      <c r="E137" s="28"/>
      <c r="F137" s="28"/>
      <c r="G137" s="88" t="str">
        <f t="shared" si="20"/>
        <v/>
      </c>
      <c r="H137" s="87" t="str">
        <f t="shared" si="21"/>
        <v/>
      </c>
    </row>
    <row r="138" spans="2:8" x14ac:dyDescent="0.2">
      <c r="B138" s="73">
        <f t="shared" si="24"/>
        <v>135</v>
      </c>
      <c r="C138" s="12"/>
      <c r="D138" s="28"/>
      <c r="E138" s="28"/>
      <c r="F138" s="28"/>
      <c r="G138" s="88" t="str">
        <f t="shared" si="20"/>
        <v/>
      </c>
      <c r="H138" s="87" t="str">
        <f t="shared" si="21"/>
        <v/>
      </c>
    </row>
    <row r="139" spans="2:8" x14ac:dyDescent="0.2">
      <c r="B139" s="73">
        <f t="shared" si="24"/>
        <v>136</v>
      </c>
      <c r="C139" s="12"/>
      <c r="D139" s="28"/>
      <c r="E139" s="28"/>
      <c r="F139" s="28"/>
      <c r="G139" s="88" t="str">
        <f t="shared" si="20"/>
        <v/>
      </c>
      <c r="H139" s="87" t="str">
        <f t="shared" si="21"/>
        <v/>
      </c>
    </row>
    <row r="140" spans="2:8" x14ac:dyDescent="0.2">
      <c r="B140" s="73">
        <f t="shared" si="24"/>
        <v>137</v>
      </c>
      <c r="C140" s="12"/>
      <c r="D140" s="28"/>
      <c r="E140" s="28"/>
      <c r="F140" s="28"/>
      <c r="G140" s="88" t="str">
        <f t="shared" si="20"/>
        <v/>
      </c>
      <c r="H140" s="87" t="str">
        <f t="shared" si="21"/>
        <v/>
      </c>
    </row>
    <row r="141" spans="2:8" x14ac:dyDescent="0.2">
      <c r="B141" s="73">
        <f t="shared" si="24"/>
        <v>138</v>
      </c>
      <c r="C141" s="12"/>
      <c r="D141" s="28"/>
      <c r="E141" s="28"/>
      <c r="F141" s="28"/>
      <c r="G141" s="88" t="str">
        <f t="shared" si="20"/>
        <v/>
      </c>
      <c r="H141" s="87" t="str">
        <f t="shared" si="21"/>
        <v/>
      </c>
    </row>
    <row r="142" spans="2:8" x14ac:dyDescent="0.2">
      <c r="B142" s="73">
        <f t="shared" si="24"/>
        <v>139</v>
      </c>
      <c r="C142" s="12"/>
      <c r="D142" s="28"/>
      <c r="E142" s="28"/>
      <c r="F142" s="28"/>
      <c r="G142" s="88" t="str">
        <f t="shared" si="20"/>
        <v/>
      </c>
      <c r="H142" s="87" t="str">
        <f t="shared" si="21"/>
        <v/>
      </c>
    </row>
    <row r="143" spans="2:8" x14ac:dyDescent="0.2">
      <c r="B143" s="73">
        <f t="shared" si="24"/>
        <v>140</v>
      </c>
      <c r="C143" s="12"/>
      <c r="D143" s="28"/>
      <c r="E143" s="28"/>
      <c r="F143" s="28"/>
      <c r="G143" s="88" t="str">
        <f t="shared" si="20"/>
        <v/>
      </c>
      <c r="H143" s="87" t="str">
        <f t="shared" si="21"/>
        <v/>
      </c>
    </row>
    <row r="144" spans="2:8" x14ac:dyDescent="0.2">
      <c r="B144" s="92">
        <f t="shared" si="24"/>
        <v>141</v>
      </c>
      <c r="C144" s="12"/>
      <c r="D144" s="28"/>
      <c r="E144" s="28"/>
      <c r="F144" s="28"/>
      <c r="G144" s="88" t="str">
        <f t="shared" si="20"/>
        <v/>
      </c>
      <c r="H144" s="87" t="str">
        <f t="shared" si="21"/>
        <v/>
      </c>
    </row>
    <row r="145" spans="2:8" x14ac:dyDescent="0.2">
      <c r="B145" s="73">
        <f t="shared" si="24"/>
        <v>142</v>
      </c>
      <c r="C145" s="12"/>
      <c r="D145" s="28"/>
      <c r="E145" s="28"/>
      <c r="F145" s="28"/>
      <c r="G145" s="88" t="str">
        <f t="shared" si="20"/>
        <v/>
      </c>
      <c r="H145" s="87" t="str">
        <f t="shared" si="21"/>
        <v/>
      </c>
    </row>
    <row r="146" spans="2:8" x14ac:dyDescent="0.2">
      <c r="B146" s="73">
        <f t="shared" si="24"/>
        <v>143</v>
      </c>
      <c r="C146" s="12"/>
      <c r="D146" s="28"/>
      <c r="E146" s="28"/>
      <c r="F146" s="28"/>
      <c r="G146" s="88" t="str">
        <f t="shared" si="20"/>
        <v/>
      </c>
      <c r="H146" s="87" t="str">
        <f t="shared" si="21"/>
        <v/>
      </c>
    </row>
    <row r="147" spans="2:8" x14ac:dyDescent="0.2">
      <c r="B147" s="73">
        <f t="shared" si="24"/>
        <v>144</v>
      </c>
      <c r="C147" s="12"/>
      <c r="D147" s="28"/>
      <c r="E147" s="28"/>
      <c r="F147" s="28"/>
      <c r="G147" s="88" t="str">
        <f t="shared" si="20"/>
        <v/>
      </c>
      <c r="H147" s="87" t="str">
        <f t="shared" si="21"/>
        <v/>
      </c>
    </row>
    <row r="148" spans="2:8" x14ac:dyDescent="0.2">
      <c r="B148" s="73">
        <f t="shared" si="24"/>
        <v>145</v>
      </c>
      <c r="C148" s="12"/>
      <c r="D148" s="28"/>
      <c r="E148" s="28"/>
      <c r="F148" s="28"/>
      <c r="G148" s="88" t="str">
        <f t="shared" si="20"/>
        <v/>
      </c>
      <c r="H148" s="87" t="str">
        <f t="shared" si="21"/>
        <v/>
      </c>
    </row>
    <row r="149" spans="2:8" x14ac:dyDescent="0.2">
      <c r="B149" s="73">
        <f t="shared" si="24"/>
        <v>146</v>
      </c>
      <c r="C149" s="12"/>
      <c r="D149" s="28"/>
      <c r="E149" s="28"/>
      <c r="F149" s="28"/>
      <c r="G149" s="88" t="str">
        <f t="shared" si="20"/>
        <v/>
      </c>
      <c r="H149" s="87" t="str">
        <f t="shared" si="21"/>
        <v/>
      </c>
    </row>
    <row r="150" spans="2:8" x14ac:dyDescent="0.2">
      <c r="B150" s="73">
        <f t="shared" si="24"/>
        <v>147</v>
      </c>
      <c r="C150" s="12"/>
      <c r="D150" s="28"/>
      <c r="E150" s="28"/>
      <c r="F150" s="28"/>
      <c r="G150" s="88" t="str">
        <f t="shared" si="20"/>
        <v/>
      </c>
      <c r="H150" s="87" t="str">
        <f t="shared" si="21"/>
        <v/>
      </c>
    </row>
    <row r="151" spans="2:8" x14ac:dyDescent="0.2">
      <c r="B151" s="73">
        <f t="shared" si="24"/>
        <v>148</v>
      </c>
      <c r="C151" s="12"/>
      <c r="D151" s="28"/>
      <c r="E151" s="28"/>
      <c r="F151" s="28"/>
      <c r="G151" s="88" t="str">
        <f t="shared" si="20"/>
        <v/>
      </c>
      <c r="H151" s="87" t="str">
        <f t="shared" si="21"/>
        <v/>
      </c>
    </row>
    <row r="152" spans="2:8" x14ac:dyDescent="0.2">
      <c r="B152" s="73">
        <f t="shared" si="24"/>
        <v>149</v>
      </c>
      <c r="C152" s="12"/>
      <c r="D152" s="28"/>
      <c r="E152" s="28"/>
      <c r="F152" s="28"/>
      <c r="G152" s="88" t="str">
        <f t="shared" si="20"/>
        <v/>
      </c>
      <c r="H152" s="87" t="str">
        <f t="shared" si="21"/>
        <v/>
      </c>
    </row>
    <row r="153" spans="2:8" x14ac:dyDescent="0.2">
      <c r="B153" s="73">
        <f t="shared" si="24"/>
        <v>150</v>
      </c>
      <c r="C153" s="12"/>
      <c r="D153" s="28"/>
      <c r="E153" s="28"/>
      <c r="F153" s="28"/>
      <c r="G153" s="88" t="str">
        <f t="shared" si="20"/>
        <v/>
      </c>
      <c r="H153" s="87" t="str">
        <f t="shared" si="21"/>
        <v/>
      </c>
    </row>
    <row r="154" spans="2:8" x14ac:dyDescent="0.2">
      <c r="B154" s="73">
        <f t="shared" si="24"/>
        <v>151</v>
      </c>
      <c r="C154" s="12"/>
      <c r="D154" s="28"/>
      <c r="E154" s="28"/>
      <c r="F154" s="28"/>
      <c r="G154" s="88" t="str">
        <f t="shared" si="20"/>
        <v/>
      </c>
      <c r="H154" s="87" t="str">
        <f t="shared" si="21"/>
        <v/>
      </c>
    </row>
    <row r="155" spans="2:8" x14ac:dyDescent="0.2">
      <c r="B155" s="73">
        <f t="shared" si="24"/>
        <v>152</v>
      </c>
      <c r="C155" s="12"/>
      <c r="D155" s="28"/>
      <c r="E155" s="28"/>
      <c r="F155" s="28"/>
      <c r="G155" s="88" t="str">
        <f t="shared" si="20"/>
        <v/>
      </c>
      <c r="H155" s="87" t="str">
        <f t="shared" si="21"/>
        <v/>
      </c>
    </row>
    <row r="156" spans="2:8" x14ac:dyDescent="0.2">
      <c r="B156" s="73">
        <f t="shared" si="24"/>
        <v>153</v>
      </c>
      <c r="C156" s="12"/>
      <c r="D156" s="28"/>
      <c r="E156" s="28"/>
      <c r="F156" s="28"/>
      <c r="G156" s="88" t="str">
        <f t="shared" si="20"/>
        <v/>
      </c>
      <c r="H156" s="87" t="str">
        <f t="shared" si="21"/>
        <v/>
      </c>
    </row>
    <row r="157" spans="2:8" x14ac:dyDescent="0.2">
      <c r="B157" s="73">
        <f t="shared" si="24"/>
        <v>154</v>
      </c>
      <c r="C157" s="12"/>
      <c r="D157" s="28"/>
      <c r="E157" s="28"/>
      <c r="F157" s="28"/>
      <c r="G157" s="88" t="str">
        <f t="shared" si="20"/>
        <v/>
      </c>
      <c r="H157" s="87" t="str">
        <f t="shared" si="21"/>
        <v/>
      </c>
    </row>
    <row r="158" spans="2:8" x14ac:dyDescent="0.2">
      <c r="B158" s="73">
        <f t="shared" si="24"/>
        <v>155</v>
      </c>
      <c r="C158" s="12"/>
      <c r="D158" s="28"/>
      <c r="E158" s="28"/>
      <c r="F158" s="28"/>
      <c r="G158" s="88" t="str">
        <f t="shared" si="20"/>
        <v/>
      </c>
      <c r="H158" s="87" t="str">
        <f t="shared" si="21"/>
        <v/>
      </c>
    </row>
    <row r="159" spans="2:8" x14ac:dyDescent="0.2">
      <c r="B159" s="73">
        <f t="shared" si="24"/>
        <v>156</v>
      </c>
      <c r="C159" s="12"/>
      <c r="D159" s="28"/>
      <c r="E159" s="28"/>
      <c r="F159" s="28"/>
      <c r="G159" s="88" t="str">
        <f t="shared" si="20"/>
        <v/>
      </c>
      <c r="H159" s="87" t="str">
        <f t="shared" si="21"/>
        <v/>
      </c>
    </row>
    <row r="160" spans="2:8" x14ac:dyDescent="0.2">
      <c r="B160" s="73">
        <f t="shared" si="24"/>
        <v>157</v>
      </c>
      <c r="C160" s="12"/>
      <c r="D160" s="28"/>
      <c r="E160" s="28"/>
      <c r="F160" s="28"/>
      <c r="G160" s="88" t="str">
        <f t="shared" si="20"/>
        <v/>
      </c>
      <c r="H160" s="87" t="str">
        <f t="shared" si="21"/>
        <v/>
      </c>
    </row>
    <row r="161" spans="2:8" x14ac:dyDescent="0.2">
      <c r="B161" s="73">
        <f t="shared" si="24"/>
        <v>158</v>
      </c>
      <c r="C161" s="12"/>
      <c r="D161" s="28"/>
      <c r="E161" s="28"/>
      <c r="F161" s="28"/>
      <c r="G161" s="88" t="str">
        <f t="shared" si="20"/>
        <v/>
      </c>
      <c r="H161" s="87" t="str">
        <f t="shared" si="21"/>
        <v/>
      </c>
    </row>
    <row r="162" spans="2:8" x14ac:dyDescent="0.2">
      <c r="B162" s="73">
        <f t="shared" si="24"/>
        <v>159</v>
      </c>
      <c r="C162" s="12"/>
      <c r="D162" s="28"/>
      <c r="E162" s="28"/>
      <c r="F162" s="28"/>
      <c r="G162" s="88" t="str">
        <f t="shared" si="20"/>
        <v/>
      </c>
      <c r="H162" s="87" t="str">
        <f t="shared" si="21"/>
        <v/>
      </c>
    </row>
    <row r="163" spans="2:8" x14ac:dyDescent="0.2">
      <c r="B163" s="73">
        <f t="shared" si="24"/>
        <v>160</v>
      </c>
      <c r="C163" s="12"/>
      <c r="D163" s="28"/>
      <c r="E163" s="28"/>
      <c r="F163" s="28"/>
      <c r="G163" s="88" t="str">
        <f t="shared" si="20"/>
        <v/>
      </c>
      <c r="H163" s="87" t="str">
        <f t="shared" si="21"/>
        <v/>
      </c>
    </row>
    <row r="164" spans="2:8" x14ac:dyDescent="0.2">
      <c r="B164" s="92">
        <f t="shared" si="24"/>
        <v>161</v>
      </c>
      <c r="C164" s="12"/>
      <c r="D164" s="28"/>
      <c r="E164" s="28"/>
      <c r="F164" s="28"/>
      <c r="G164" s="88" t="str">
        <f t="shared" si="20"/>
        <v/>
      </c>
      <c r="H164" s="87" t="str">
        <f t="shared" si="21"/>
        <v/>
      </c>
    </row>
    <row r="165" spans="2:8" x14ac:dyDescent="0.2">
      <c r="B165" s="73">
        <f t="shared" si="24"/>
        <v>162</v>
      </c>
      <c r="C165" s="12"/>
      <c r="D165" s="28"/>
      <c r="E165" s="28"/>
      <c r="F165" s="28"/>
      <c r="G165" s="88" t="str">
        <f t="shared" si="20"/>
        <v/>
      </c>
      <c r="H165" s="87" t="str">
        <f t="shared" si="21"/>
        <v/>
      </c>
    </row>
    <row r="166" spans="2:8" x14ac:dyDescent="0.2">
      <c r="B166" s="73">
        <f t="shared" si="24"/>
        <v>163</v>
      </c>
      <c r="C166" s="12"/>
      <c r="D166" s="28"/>
      <c r="E166" s="28"/>
      <c r="F166" s="28"/>
      <c r="G166" s="88" t="str">
        <f t="shared" si="20"/>
        <v/>
      </c>
      <c r="H166" s="87" t="str">
        <f t="shared" si="21"/>
        <v/>
      </c>
    </row>
    <row r="167" spans="2:8" x14ac:dyDescent="0.2">
      <c r="B167" s="73">
        <f t="shared" si="24"/>
        <v>164</v>
      </c>
      <c r="C167" s="12"/>
      <c r="D167" s="28"/>
      <c r="E167" s="28"/>
      <c r="F167" s="28"/>
      <c r="G167" s="88" t="str">
        <f t="shared" si="20"/>
        <v/>
      </c>
      <c r="H167" s="87" t="str">
        <f t="shared" si="21"/>
        <v/>
      </c>
    </row>
    <row r="168" spans="2:8" x14ac:dyDescent="0.2">
      <c r="B168" s="73">
        <f t="shared" si="24"/>
        <v>165</v>
      </c>
      <c r="C168" s="12"/>
      <c r="D168" s="28"/>
      <c r="E168" s="28"/>
      <c r="F168" s="28"/>
      <c r="G168" s="88" t="str">
        <f t="shared" ref="G168:G203" si="25">IF(COUNTBLANK(E168),"",LOG(E168,2))</f>
        <v/>
      </c>
      <c r="H168" s="87" t="str">
        <f t="shared" ref="H168:H203" si="26">IF(OR(COUNTBLANK(G168),COUNTBLANK(G169),G168=G169),"",(F169-F168)/(G169-G168))</f>
        <v/>
      </c>
    </row>
    <row r="169" spans="2:8" x14ac:dyDescent="0.2">
      <c r="B169" s="73">
        <f t="shared" si="24"/>
        <v>166</v>
      </c>
      <c r="C169" s="12"/>
      <c r="D169" s="28"/>
      <c r="E169" s="28"/>
      <c r="F169" s="28"/>
      <c r="G169" s="88" t="str">
        <f t="shared" si="25"/>
        <v/>
      </c>
      <c r="H169" s="87" t="str">
        <f t="shared" si="26"/>
        <v/>
      </c>
    </row>
    <row r="170" spans="2:8" x14ac:dyDescent="0.2">
      <c r="B170" s="73">
        <f t="shared" si="24"/>
        <v>167</v>
      </c>
      <c r="C170" s="12"/>
      <c r="D170" s="28"/>
      <c r="E170" s="28"/>
      <c r="F170" s="28"/>
      <c r="G170" s="88" t="str">
        <f t="shared" si="25"/>
        <v/>
      </c>
      <c r="H170" s="87" t="str">
        <f t="shared" si="26"/>
        <v/>
      </c>
    </row>
    <row r="171" spans="2:8" x14ac:dyDescent="0.2">
      <c r="B171" s="73">
        <f t="shared" si="24"/>
        <v>168</v>
      </c>
      <c r="C171" s="12"/>
      <c r="D171" s="28"/>
      <c r="E171" s="28"/>
      <c r="F171" s="28"/>
      <c r="G171" s="88" t="str">
        <f t="shared" si="25"/>
        <v/>
      </c>
      <c r="H171" s="87" t="str">
        <f t="shared" si="26"/>
        <v/>
      </c>
    </row>
    <row r="172" spans="2:8" x14ac:dyDescent="0.2">
      <c r="B172" s="73">
        <f t="shared" si="24"/>
        <v>169</v>
      </c>
      <c r="C172" s="12"/>
      <c r="D172" s="28"/>
      <c r="E172" s="28"/>
      <c r="F172" s="28"/>
      <c r="G172" s="88" t="str">
        <f t="shared" si="25"/>
        <v/>
      </c>
      <c r="H172" s="87" t="str">
        <f t="shared" si="26"/>
        <v/>
      </c>
    </row>
    <row r="173" spans="2:8" x14ac:dyDescent="0.2">
      <c r="B173" s="73">
        <f t="shared" si="24"/>
        <v>170</v>
      </c>
      <c r="C173" s="12"/>
      <c r="D173" s="28"/>
      <c r="E173" s="28"/>
      <c r="F173" s="28"/>
      <c r="G173" s="88" t="str">
        <f t="shared" si="25"/>
        <v/>
      </c>
      <c r="H173" s="87" t="str">
        <f t="shared" si="26"/>
        <v/>
      </c>
    </row>
    <row r="174" spans="2:8" x14ac:dyDescent="0.2">
      <c r="B174" s="73">
        <f t="shared" si="24"/>
        <v>171</v>
      </c>
      <c r="C174" s="12"/>
      <c r="D174" s="28"/>
      <c r="E174" s="28"/>
      <c r="F174" s="28"/>
      <c r="G174" s="88" t="str">
        <f t="shared" si="25"/>
        <v/>
      </c>
      <c r="H174" s="87" t="str">
        <f t="shared" si="26"/>
        <v/>
      </c>
    </row>
    <row r="175" spans="2:8" x14ac:dyDescent="0.2">
      <c r="B175" s="73">
        <f t="shared" si="24"/>
        <v>172</v>
      </c>
      <c r="C175" s="12"/>
      <c r="D175" s="28"/>
      <c r="E175" s="28"/>
      <c r="F175" s="28"/>
      <c r="G175" s="88" t="str">
        <f t="shared" si="25"/>
        <v/>
      </c>
      <c r="H175" s="87" t="str">
        <f t="shared" si="26"/>
        <v/>
      </c>
    </row>
    <row r="176" spans="2:8" x14ac:dyDescent="0.2">
      <c r="B176" s="73">
        <f t="shared" si="24"/>
        <v>173</v>
      </c>
      <c r="C176" s="12"/>
      <c r="D176" s="28"/>
      <c r="E176" s="28"/>
      <c r="F176" s="28"/>
      <c r="G176" s="88" t="str">
        <f t="shared" si="25"/>
        <v/>
      </c>
      <c r="H176" s="87" t="str">
        <f t="shared" si="26"/>
        <v/>
      </c>
    </row>
    <row r="177" spans="2:8" x14ac:dyDescent="0.2">
      <c r="B177" s="73">
        <f t="shared" si="24"/>
        <v>174</v>
      </c>
      <c r="C177" s="12"/>
      <c r="D177" s="28"/>
      <c r="E177" s="28"/>
      <c r="F177" s="28"/>
      <c r="G177" s="88" t="str">
        <f t="shared" si="25"/>
        <v/>
      </c>
      <c r="H177" s="87" t="str">
        <f t="shared" si="26"/>
        <v/>
      </c>
    </row>
    <row r="178" spans="2:8" x14ac:dyDescent="0.2">
      <c r="B178" s="73">
        <f t="shared" si="24"/>
        <v>175</v>
      </c>
      <c r="C178" s="12"/>
      <c r="D178" s="28"/>
      <c r="E178" s="28"/>
      <c r="F178" s="28"/>
      <c r="G178" s="88" t="str">
        <f t="shared" si="25"/>
        <v/>
      </c>
      <c r="H178" s="87" t="str">
        <f t="shared" si="26"/>
        <v/>
      </c>
    </row>
    <row r="179" spans="2:8" x14ac:dyDescent="0.2">
      <c r="B179" s="73">
        <f t="shared" si="24"/>
        <v>176</v>
      </c>
      <c r="C179" s="12"/>
      <c r="D179" s="28"/>
      <c r="E179" s="28"/>
      <c r="F179" s="28"/>
      <c r="G179" s="88" t="str">
        <f t="shared" si="25"/>
        <v/>
      </c>
      <c r="H179" s="87" t="str">
        <f t="shared" si="26"/>
        <v/>
      </c>
    </row>
    <row r="180" spans="2:8" x14ac:dyDescent="0.2">
      <c r="B180" s="73">
        <f t="shared" si="24"/>
        <v>177</v>
      </c>
      <c r="C180" s="12"/>
      <c r="D180" s="28"/>
      <c r="E180" s="28"/>
      <c r="F180" s="28"/>
      <c r="G180" s="88" t="str">
        <f t="shared" si="25"/>
        <v/>
      </c>
      <c r="H180" s="87" t="str">
        <f t="shared" si="26"/>
        <v/>
      </c>
    </row>
    <row r="181" spans="2:8" x14ac:dyDescent="0.2">
      <c r="B181" s="73">
        <f t="shared" si="24"/>
        <v>178</v>
      </c>
      <c r="C181" s="12"/>
      <c r="D181" s="28"/>
      <c r="E181" s="28"/>
      <c r="F181" s="28"/>
      <c r="G181" s="88" t="str">
        <f t="shared" si="25"/>
        <v/>
      </c>
      <c r="H181" s="87" t="str">
        <f t="shared" si="26"/>
        <v/>
      </c>
    </row>
    <row r="182" spans="2:8" x14ac:dyDescent="0.2">
      <c r="B182" s="73">
        <f t="shared" si="24"/>
        <v>179</v>
      </c>
      <c r="C182" s="12"/>
      <c r="D182" s="28"/>
      <c r="E182" s="28"/>
      <c r="F182" s="28"/>
      <c r="G182" s="88" t="str">
        <f t="shared" si="25"/>
        <v/>
      </c>
      <c r="H182" s="87" t="str">
        <f t="shared" si="26"/>
        <v/>
      </c>
    </row>
    <row r="183" spans="2:8" x14ac:dyDescent="0.2">
      <c r="B183" s="73">
        <f t="shared" si="24"/>
        <v>180</v>
      </c>
      <c r="C183" s="12"/>
      <c r="D183" s="28"/>
      <c r="E183" s="28"/>
      <c r="F183" s="28"/>
      <c r="G183" s="88" t="str">
        <f t="shared" si="25"/>
        <v/>
      </c>
      <c r="H183" s="87" t="str">
        <f t="shared" si="26"/>
        <v/>
      </c>
    </row>
    <row r="184" spans="2:8" x14ac:dyDescent="0.2">
      <c r="B184" s="92">
        <f t="shared" si="24"/>
        <v>181</v>
      </c>
      <c r="C184" s="12"/>
      <c r="D184" s="28"/>
      <c r="E184" s="28"/>
      <c r="F184" s="28"/>
      <c r="G184" s="88" t="str">
        <f t="shared" si="25"/>
        <v/>
      </c>
      <c r="H184" s="87" t="str">
        <f t="shared" si="26"/>
        <v/>
      </c>
    </row>
    <row r="185" spans="2:8" x14ac:dyDescent="0.2">
      <c r="B185" s="73">
        <f t="shared" si="24"/>
        <v>182</v>
      </c>
      <c r="C185" s="12"/>
      <c r="D185" s="28"/>
      <c r="E185" s="28"/>
      <c r="F185" s="28"/>
      <c r="G185" s="88" t="str">
        <f t="shared" si="25"/>
        <v/>
      </c>
      <c r="H185" s="87" t="str">
        <f t="shared" si="26"/>
        <v/>
      </c>
    </row>
    <row r="186" spans="2:8" x14ac:dyDescent="0.2">
      <c r="B186" s="73">
        <f t="shared" si="24"/>
        <v>183</v>
      </c>
      <c r="C186" s="12"/>
      <c r="D186" s="28"/>
      <c r="E186" s="28"/>
      <c r="F186" s="28"/>
      <c r="G186" s="88" t="str">
        <f t="shared" si="25"/>
        <v/>
      </c>
      <c r="H186" s="87" t="str">
        <f t="shared" si="26"/>
        <v/>
      </c>
    </row>
    <row r="187" spans="2:8" x14ac:dyDescent="0.2">
      <c r="B187" s="73">
        <f t="shared" si="24"/>
        <v>184</v>
      </c>
      <c r="C187" s="12"/>
      <c r="D187" s="28"/>
      <c r="E187" s="28"/>
      <c r="F187" s="28"/>
      <c r="G187" s="88" t="str">
        <f t="shared" si="25"/>
        <v/>
      </c>
      <c r="H187" s="87" t="str">
        <f t="shared" si="26"/>
        <v/>
      </c>
    </row>
    <row r="188" spans="2:8" x14ac:dyDescent="0.2">
      <c r="B188" s="73">
        <f t="shared" si="24"/>
        <v>185</v>
      </c>
      <c r="C188" s="12"/>
      <c r="D188" s="28"/>
      <c r="E188" s="28"/>
      <c r="F188" s="28"/>
      <c r="G188" s="88" t="str">
        <f t="shared" si="25"/>
        <v/>
      </c>
      <c r="H188" s="87" t="str">
        <f t="shared" si="26"/>
        <v/>
      </c>
    </row>
    <row r="189" spans="2:8" x14ac:dyDescent="0.2">
      <c r="B189" s="73">
        <f t="shared" si="24"/>
        <v>186</v>
      </c>
      <c r="C189" s="12"/>
      <c r="D189" s="28"/>
      <c r="E189" s="28"/>
      <c r="F189" s="28"/>
      <c r="G189" s="88" t="str">
        <f t="shared" si="25"/>
        <v/>
      </c>
      <c r="H189" s="87" t="str">
        <f t="shared" si="26"/>
        <v/>
      </c>
    </row>
    <row r="190" spans="2:8" x14ac:dyDescent="0.2">
      <c r="B190" s="73">
        <f t="shared" si="24"/>
        <v>187</v>
      </c>
      <c r="C190" s="12"/>
      <c r="D190" s="28"/>
      <c r="E190" s="28"/>
      <c r="F190" s="28"/>
      <c r="G190" s="88" t="str">
        <f t="shared" si="25"/>
        <v/>
      </c>
      <c r="H190" s="87" t="str">
        <f t="shared" si="26"/>
        <v/>
      </c>
    </row>
    <row r="191" spans="2:8" x14ac:dyDescent="0.2">
      <c r="B191" s="73">
        <f t="shared" si="24"/>
        <v>188</v>
      </c>
      <c r="C191" s="12"/>
      <c r="D191" s="28"/>
      <c r="E191" s="28"/>
      <c r="F191" s="28"/>
      <c r="G191" s="88" t="str">
        <f t="shared" si="25"/>
        <v/>
      </c>
      <c r="H191" s="87" t="str">
        <f t="shared" si="26"/>
        <v/>
      </c>
    </row>
    <row r="192" spans="2:8" x14ac:dyDescent="0.2">
      <c r="B192" s="73">
        <f t="shared" si="24"/>
        <v>189</v>
      </c>
      <c r="C192" s="12"/>
      <c r="D192" s="28"/>
      <c r="E192" s="28"/>
      <c r="F192" s="28"/>
      <c r="G192" s="88" t="str">
        <f t="shared" si="25"/>
        <v/>
      </c>
      <c r="H192" s="87" t="str">
        <f t="shared" si="26"/>
        <v/>
      </c>
    </row>
    <row r="193" spans="2:8" x14ac:dyDescent="0.2">
      <c r="B193" s="73">
        <f t="shared" si="24"/>
        <v>190</v>
      </c>
      <c r="C193" s="12"/>
      <c r="D193" s="28"/>
      <c r="E193" s="28"/>
      <c r="F193" s="28"/>
      <c r="G193" s="88" t="str">
        <f t="shared" si="25"/>
        <v/>
      </c>
      <c r="H193" s="87" t="str">
        <f t="shared" si="26"/>
        <v/>
      </c>
    </row>
    <row r="194" spans="2:8" x14ac:dyDescent="0.2">
      <c r="B194" s="73">
        <f t="shared" si="24"/>
        <v>191</v>
      </c>
      <c r="C194" s="12"/>
      <c r="D194" s="28"/>
      <c r="E194" s="28"/>
      <c r="F194" s="28"/>
      <c r="G194" s="88" t="str">
        <f t="shared" si="25"/>
        <v/>
      </c>
      <c r="H194" s="87" t="str">
        <f t="shared" si="26"/>
        <v/>
      </c>
    </row>
    <row r="195" spans="2:8" x14ac:dyDescent="0.2">
      <c r="B195" s="73">
        <f t="shared" si="24"/>
        <v>192</v>
      </c>
      <c r="C195" s="12"/>
      <c r="D195" s="28"/>
      <c r="E195" s="28"/>
      <c r="F195" s="28"/>
      <c r="G195" s="88" t="str">
        <f t="shared" si="25"/>
        <v/>
      </c>
      <c r="H195" s="87" t="str">
        <f t="shared" si="26"/>
        <v/>
      </c>
    </row>
    <row r="196" spans="2:8" x14ac:dyDescent="0.2">
      <c r="B196" s="73">
        <f t="shared" si="24"/>
        <v>193</v>
      </c>
      <c r="C196" s="12"/>
      <c r="D196" s="28"/>
      <c r="E196" s="28"/>
      <c r="F196" s="28"/>
      <c r="G196" s="88" t="str">
        <f t="shared" si="25"/>
        <v/>
      </c>
      <c r="H196" s="87" t="str">
        <f t="shared" si="26"/>
        <v/>
      </c>
    </row>
    <row r="197" spans="2:8" x14ac:dyDescent="0.2">
      <c r="B197" s="73">
        <f t="shared" si="24"/>
        <v>194</v>
      </c>
      <c r="C197" s="12"/>
      <c r="D197" s="28"/>
      <c r="E197" s="28"/>
      <c r="F197" s="28"/>
      <c r="G197" s="88" t="str">
        <f t="shared" si="25"/>
        <v/>
      </c>
      <c r="H197" s="87" t="str">
        <f t="shared" si="26"/>
        <v/>
      </c>
    </row>
    <row r="198" spans="2:8" x14ac:dyDescent="0.2">
      <c r="B198" s="73">
        <f t="shared" ref="B198:B205" si="27">B197+1</f>
        <v>195</v>
      </c>
      <c r="C198" s="12"/>
      <c r="D198" s="28"/>
      <c r="E198" s="28"/>
      <c r="F198" s="28"/>
      <c r="G198" s="88" t="str">
        <f t="shared" si="25"/>
        <v/>
      </c>
      <c r="H198" s="87" t="str">
        <f t="shared" si="26"/>
        <v/>
      </c>
    </row>
    <row r="199" spans="2:8" x14ac:dyDescent="0.2">
      <c r="B199" s="73">
        <f t="shared" si="27"/>
        <v>196</v>
      </c>
      <c r="C199" s="12"/>
      <c r="D199" s="28"/>
      <c r="E199" s="28"/>
      <c r="F199" s="28"/>
      <c r="G199" s="88" t="str">
        <f t="shared" si="25"/>
        <v/>
      </c>
      <c r="H199" s="87" t="str">
        <f t="shared" si="26"/>
        <v/>
      </c>
    </row>
    <row r="200" spans="2:8" x14ac:dyDescent="0.2">
      <c r="B200" s="73">
        <f t="shared" si="27"/>
        <v>197</v>
      </c>
      <c r="C200" s="12"/>
      <c r="D200" s="28"/>
      <c r="E200" s="28"/>
      <c r="F200" s="28"/>
      <c r="G200" s="88" t="str">
        <f t="shared" si="25"/>
        <v/>
      </c>
      <c r="H200" s="87" t="str">
        <f t="shared" si="26"/>
        <v/>
      </c>
    </row>
    <row r="201" spans="2:8" x14ac:dyDescent="0.2">
      <c r="B201" s="73">
        <f t="shared" si="27"/>
        <v>198</v>
      </c>
      <c r="C201" s="12"/>
      <c r="D201" s="28"/>
      <c r="E201" s="28"/>
      <c r="F201" s="28"/>
      <c r="G201" s="88" t="str">
        <f t="shared" si="25"/>
        <v/>
      </c>
      <c r="H201" s="87" t="str">
        <f t="shared" si="26"/>
        <v/>
      </c>
    </row>
    <row r="202" spans="2:8" x14ac:dyDescent="0.2">
      <c r="B202" s="73">
        <f t="shared" si="27"/>
        <v>199</v>
      </c>
      <c r="C202" s="12"/>
      <c r="D202" s="28"/>
      <c r="E202" s="28"/>
      <c r="F202" s="28"/>
      <c r="G202" s="88" t="str">
        <f t="shared" si="25"/>
        <v/>
      </c>
      <c r="H202" s="87" t="str">
        <f t="shared" si="26"/>
        <v/>
      </c>
    </row>
    <row r="203" spans="2:8" x14ac:dyDescent="0.2">
      <c r="B203" s="73">
        <f t="shared" si="27"/>
        <v>200</v>
      </c>
      <c r="C203" s="12"/>
      <c r="D203" s="28"/>
      <c r="E203" s="28"/>
      <c r="F203" s="28"/>
      <c r="G203" s="88" t="str">
        <f t="shared" si="25"/>
        <v/>
      </c>
      <c r="H203" s="87" t="str">
        <f t="shared" si="26"/>
        <v/>
      </c>
    </row>
    <row r="204" spans="2:8" x14ac:dyDescent="0.2">
      <c r="B204" s="92">
        <f t="shared" si="27"/>
        <v>201</v>
      </c>
      <c r="C204" s="12"/>
      <c r="D204" s="28"/>
      <c r="E204" s="28"/>
      <c r="F204" s="28"/>
      <c r="G204" s="88" t="str">
        <f t="shared" ref="G204:G205" si="28">IF(COUNTBLANK(E204),"",LOG(E204,2))</f>
        <v/>
      </c>
      <c r="H204" s="87" t="str">
        <f t="shared" ref="H204:H205" si="29">IF(OR(COUNTBLANK(G204),COUNTBLANK(G205),G204=G205),"",(F205-F204)/(G205-G204))</f>
        <v/>
      </c>
    </row>
    <row r="205" spans="2:8" x14ac:dyDescent="0.2">
      <c r="B205" s="73">
        <f t="shared" si="27"/>
        <v>202</v>
      </c>
      <c r="C205" s="12"/>
      <c r="D205" s="28"/>
      <c r="E205" s="28"/>
      <c r="F205" s="28"/>
      <c r="G205" s="88" t="str">
        <f t="shared" si="28"/>
        <v/>
      </c>
      <c r="H205" s="87" t="str">
        <f t="shared" si="29"/>
        <v/>
      </c>
    </row>
    <row r="206" spans="2:8" x14ac:dyDescent="0.2">
      <c r="C206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00"/>
  <sheetViews>
    <sheetView workbookViewId="0">
      <selection activeCell="H21" sqref="H21:H41"/>
    </sheetView>
  </sheetViews>
  <sheetFormatPr baseColWidth="10" defaultRowHeight="16" x14ac:dyDescent="0.2"/>
  <cols>
    <col min="1" max="1" width="2.6640625" customWidth="1"/>
    <col min="2" max="2" width="8.5" customWidth="1"/>
    <col min="3" max="4" width="8.1640625" customWidth="1"/>
    <col min="5" max="5" width="7.83203125" bestFit="1" customWidth="1"/>
    <col min="6" max="6" width="7.6640625" bestFit="1" customWidth="1"/>
    <col min="7" max="7" width="2.6640625" customWidth="1"/>
    <col min="13" max="13" width="37.1640625" customWidth="1"/>
    <col min="14" max="14" width="2.6640625" customWidth="1"/>
  </cols>
  <sheetData>
    <row r="2" spans="2:18" x14ac:dyDescent="0.2">
      <c r="B2" t="s">
        <v>85</v>
      </c>
      <c r="H2" t="s">
        <v>86</v>
      </c>
      <c r="J2" t="s">
        <v>87</v>
      </c>
    </row>
    <row r="3" spans="2:18" ht="32" x14ac:dyDescent="0.2">
      <c r="B3" s="6" t="s">
        <v>73</v>
      </c>
      <c r="C3" s="6" t="s">
        <v>19</v>
      </c>
      <c r="D3" s="6" t="s">
        <v>20</v>
      </c>
      <c r="E3" s="6" t="s">
        <v>84</v>
      </c>
      <c r="F3" s="6" t="s">
        <v>66</v>
      </c>
      <c r="H3" s="6" t="s">
        <v>132</v>
      </c>
      <c r="I3" s="6" t="s">
        <v>88</v>
      </c>
      <c r="J3" s="6" t="s">
        <v>89</v>
      </c>
      <c r="K3" s="6" t="s">
        <v>84</v>
      </c>
      <c r="L3" s="6" t="s">
        <v>66</v>
      </c>
    </row>
    <row r="4" spans="2:18" x14ac:dyDescent="0.2">
      <c r="B4" s="12" t="s">
        <v>77</v>
      </c>
      <c r="C4" s="12">
        <v>4</v>
      </c>
      <c r="D4" s="12">
        <v>3</v>
      </c>
      <c r="E4" s="36">
        <f>C4/D4</f>
        <v>1.3333333333333333</v>
      </c>
      <c r="F4" s="37">
        <f>1200*LOG(E4,2)</f>
        <v>498.04499913461245</v>
      </c>
      <c r="H4" s="12">
        <v>25</v>
      </c>
      <c r="I4" s="16">
        <f t="shared" ref="I4:I12" si="0">P4/$R4</f>
        <v>6400</v>
      </c>
      <c r="J4" s="16">
        <f t="shared" ref="J4:J12" si="1">Q4/$R4</f>
        <v>6561</v>
      </c>
      <c r="K4" s="36">
        <f>I4/J4</f>
        <v>0.97546105776558456</v>
      </c>
      <c r="L4" s="37">
        <f>1200*LOG(K4,2)</f>
        <v>-43.012579193429623</v>
      </c>
      <c r="M4" t="s">
        <v>130</v>
      </c>
      <c r="O4" s="3">
        <f>H21*H21</f>
        <v>25</v>
      </c>
      <c r="P4" s="1">
        <f>I21*I21</f>
        <v>6400</v>
      </c>
      <c r="Q4" s="1">
        <f>J21*J21</f>
        <v>6561</v>
      </c>
      <c r="R4" s="3">
        <f t="shared" ref="R4:R12" si="2">GCD(P4:Q4)</f>
        <v>1</v>
      </c>
    </row>
    <row r="5" spans="2:18" x14ac:dyDescent="0.2">
      <c r="B5" s="12" t="s">
        <v>78</v>
      </c>
      <c r="C5" s="12">
        <v>1</v>
      </c>
      <c r="D5" s="12">
        <v>1</v>
      </c>
      <c r="E5" s="36">
        <f t="shared" ref="E5:E10" si="3">C5/D5</f>
        <v>1</v>
      </c>
      <c r="F5" s="37">
        <f t="shared" ref="F5:F10" si="4">1200*LOG(E5,2)</f>
        <v>0</v>
      </c>
      <c r="H5" s="12">
        <v>35</v>
      </c>
      <c r="I5" s="16">
        <f t="shared" si="0"/>
        <v>35</v>
      </c>
      <c r="J5" s="16">
        <f t="shared" si="1"/>
        <v>36</v>
      </c>
      <c r="K5" s="36">
        <f>I5/J5</f>
        <v>0.97222222222222221</v>
      </c>
      <c r="L5" s="37">
        <f>1200*LOG(K5,2)</f>
        <v>-48.770381396815111</v>
      </c>
      <c r="M5" t="s">
        <v>131</v>
      </c>
      <c r="O5" s="3">
        <f>H21*H22</f>
        <v>35</v>
      </c>
      <c r="P5" s="1">
        <f>I21*I22</f>
        <v>5040</v>
      </c>
      <c r="Q5" s="1">
        <f>J21*J22</f>
        <v>5184</v>
      </c>
      <c r="R5" s="3">
        <f t="shared" si="2"/>
        <v>144</v>
      </c>
    </row>
    <row r="6" spans="2:18" x14ac:dyDescent="0.2">
      <c r="B6" s="12" t="s">
        <v>79</v>
      </c>
      <c r="C6" s="12">
        <v>3</v>
      </c>
      <c r="D6" s="12">
        <v>2</v>
      </c>
      <c r="E6" s="36">
        <f t="shared" si="3"/>
        <v>1.5</v>
      </c>
      <c r="F6" s="37">
        <f t="shared" si="4"/>
        <v>701.95500086538743</v>
      </c>
      <c r="H6" s="12">
        <v>161</v>
      </c>
      <c r="I6" s="16">
        <f t="shared" si="0"/>
        <v>161</v>
      </c>
      <c r="J6" s="16">
        <f t="shared" si="1"/>
        <v>162</v>
      </c>
      <c r="K6" s="36">
        <f t="shared" ref="K6:K21" si="5">I6/J6</f>
        <v>0.99382716049382713</v>
      </c>
      <c r="L6" s="37">
        <f t="shared" ref="L6:L21" si="6">1200*LOG(K6,2)</f>
        <v>-10.719749724009345</v>
      </c>
      <c r="M6" t="s">
        <v>147</v>
      </c>
      <c r="O6" s="3">
        <f>H22*H27</f>
        <v>161</v>
      </c>
      <c r="P6" s="1">
        <f>I22*I27</f>
        <v>46368</v>
      </c>
      <c r="Q6" s="1">
        <f>J22*J27</f>
        <v>46656</v>
      </c>
      <c r="R6" s="3">
        <f t="shared" si="2"/>
        <v>288</v>
      </c>
    </row>
    <row r="7" spans="2:18" x14ac:dyDescent="0.2">
      <c r="B7" s="12" t="s">
        <v>80</v>
      </c>
      <c r="C7" s="12">
        <v>9</v>
      </c>
      <c r="D7" s="12">
        <v>8</v>
      </c>
      <c r="E7" s="36">
        <f t="shared" si="3"/>
        <v>1.125</v>
      </c>
      <c r="F7" s="37">
        <f t="shared" si="4"/>
        <v>203.91000173077484</v>
      </c>
      <c r="H7" s="12">
        <v>91</v>
      </c>
      <c r="I7" s="16">
        <f t="shared" si="0"/>
        <v>91</v>
      </c>
      <c r="J7" s="16">
        <f t="shared" si="1"/>
        <v>96</v>
      </c>
      <c r="K7" s="36">
        <f t="shared" si="5"/>
        <v>0.94791666666666663</v>
      </c>
      <c r="L7" s="37">
        <f t="shared" si="6"/>
        <v>-92.601432626951961</v>
      </c>
      <c r="O7" s="3">
        <f>H22*H24</f>
        <v>91</v>
      </c>
      <c r="P7" s="1">
        <f>I22*I24</f>
        <v>1638</v>
      </c>
      <c r="Q7" s="1">
        <f>J22*J24</f>
        <v>1728</v>
      </c>
      <c r="R7" s="3">
        <f t="shared" si="2"/>
        <v>18</v>
      </c>
    </row>
    <row r="8" spans="2:18" x14ac:dyDescent="0.2">
      <c r="B8" s="12" t="s">
        <v>81</v>
      </c>
      <c r="C8" s="12">
        <v>27</v>
      </c>
      <c r="D8" s="12">
        <v>16</v>
      </c>
      <c r="E8" s="36">
        <f t="shared" si="3"/>
        <v>1.6875</v>
      </c>
      <c r="F8" s="37">
        <f t="shared" si="4"/>
        <v>905.86500259616241</v>
      </c>
      <c r="H8" s="12">
        <v>85</v>
      </c>
      <c r="I8" s="16">
        <f t="shared" si="0"/>
        <v>174080</v>
      </c>
      <c r="J8" s="16">
        <f t="shared" si="1"/>
        <v>177147</v>
      </c>
      <c r="K8" s="36">
        <f t="shared" si="5"/>
        <v>0.98268669523051477</v>
      </c>
      <c r="L8" s="37">
        <f t="shared" si="6"/>
        <v>-30.235886154019486</v>
      </c>
      <c r="O8" s="3">
        <f>H21*H25</f>
        <v>85</v>
      </c>
      <c r="P8" s="1">
        <f>I21*I25</f>
        <v>174080</v>
      </c>
      <c r="Q8" s="1">
        <f>J21*J25</f>
        <v>177147</v>
      </c>
      <c r="R8" s="3">
        <f t="shared" si="2"/>
        <v>1</v>
      </c>
    </row>
    <row r="9" spans="2:18" x14ac:dyDescent="0.2">
      <c r="B9" s="12" t="s">
        <v>82</v>
      </c>
      <c r="C9" s="12">
        <v>81</v>
      </c>
      <c r="D9" s="12">
        <v>64</v>
      </c>
      <c r="E9" s="36">
        <f t="shared" si="3"/>
        <v>1.265625</v>
      </c>
      <c r="F9" s="37">
        <f t="shared" si="4"/>
        <v>407.82000346154967</v>
      </c>
      <c r="H9" s="12">
        <v>121</v>
      </c>
      <c r="I9" s="16">
        <f t="shared" si="0"/>
        <v>1089</v>
      </c>
      <c r="J9" s="16">
        <f t="shared" si="1"/>
        <v>1024</v>
      </c>
      <c r="K9" s="36">
        <f t="shared" si="5"/>
        <v>1.0634765625</v>
      </c>
      <c r="L9" s="37">
        <f t="shared" si="6"/>
        <v>106.54588646028824</v>
      </c>
      <c r="O9" s="3">
        <f>H23*H23</f>
        <v>121</v>
      </c>
      <c r="P9" s="1">
        <f>I23*I23</f>
        <v>1089</v>
      </c>
      <c r="Q9" s="1">
        <f>J23*J23</f>
        <v>1024</v>
      </c>
      <c r="R9" s="3">
        <f t="shared" si="2"/>
        <v>1</v>
      </c>
    </row>
    <row r="10" spans="2:18" x14ac:dyDescent="0.2">
      <c r="B10" s="12" t="s">
        <v>83</v>
      </c>
      <c r="C10" s="12">
        <v>243</v>
      </c>
      <c r="D10" s="12">
        <v>128</v>
      </c>
      <c r="E10" s="36">
        <f t="shared" si="3"/>
        <v>1.8984375</v>
      </c>
      <c r="F10" s="37">
        <f t="shared" si="4"/>
        <v>1109.7750043269371</v>
      </c>
      <c r="H10" s="12">
        <v>133</v>
      </c>
      <c r="I10" s="16">
        <f t="shared" si="0"/>
        <v>32319</v>
      </c>
      <c r="J10" s="16">
        <f t="shared" si="1"/>
        <v>32768</v>
      </c>
      <c r="K10" s="36">
        <f t="shared" si="5"/>
        <v>0.986297607421875</v>
      </c>
      <c r="L10" s="37">
        <f t="shared" si="6"/>
        <v>-23.886073071635391</v>
      </c>
      <c r="O10" s="3">
        <f>H22*H26</f>
        <v>133</v>
      </c>
      <c r="P10" s="1">
        <f>I22*I26</f>
        <v>32319</v>
      </c>
      <c r="Q10" s="1">
        <f>J22*J26</f>
        <v>32768</v>
      </c>
      <c r="R10" s="3">
        <f t="shared" si="2"/>
        <v>1</v>
      </c>
    </row>
    <row r="11" spans="2:18" x14ac:dyDescent="0.2">
      <c r="H11" s="12">
        <v>49</v>
      </c>
      <c r="I11" s="16">
        <f t="shared" si="0"/>
        <v>3969</v>
      </c>
      <c r="J11" s="16">
        <f t="shared" si="1"/>
        <v>4096</v>
      </c>
      <c r="K11" s="36">
        <f t="shared" si="5"/>
        <v>0.968994140625</v>
      </c>
      <c r="L11" s="37">
        <f t="shared" si="6"/>
        <v>-54.528183600200471</v>
      </c>
      <c r="O11" s="3">
        <f>H22*H22</f>
        <v>49</v>
      </c>
      <c r="P11" s="1">
        <f>I22*I22</f>
        <v>3969</v>
      </c>
      <c r="Q11" s="1">
        <f>J22*J22</f>
        <v>4096</v>
      </c>
      <c r="R11" s="3">
        <f t="shared" si="2"/>
        <v>1</v>
      </c>
    </row>
    <row r="12" spans="2:18" x14ac:dyDescent="0.2">
      <c r="H12" s="12">
        <v>55</v>
      </c>
      <c r="I12" s="16">
        <f t="shared" si="0"/>
        <v>55</v>
      </c>
      <c r="J12" s="16">
        <f t="shared" si="1"/>
        <v>54</v>
      </c>
      <c r="K12" s="36">
        <f t="shared" si="5"/>
        <v>1.0185185185185186</v>
      </c>
      <c r="L12" s="37">
        <f t="shared" si="6"/>
        <v>31.766653633429417</v>
      </c>
      <c r="O12" s="3">
        <f>H21*H23</f>
        <v>55</v>
      </c>
      <c r="P12" s="1">
        <f>I21*I23</f>
        <v>2640</v>
      </c>
      <c r="Q12" s="1">
        <f>J21*J23</f>
        <v>2592</v>
      </c>
      <c r="R12" s="3">
        <f t="shared" si="2"/>
        <v>48</v>
      </c>
    </row>
    <row r="13" spans="2:18" x14ac:dyDescent="0.2">
      <c r="H13" s="12">
        <v>1</v>
      </c>
      <c r="I13" s="12">
        <v>1</v>
      </c>
      <c r="J13" s="12">
        <v>1</v>
      </c>
      <c r="K13" s="36">
        <f t="shared" si="5"/>
        <v>1</v>
      </c>
      <c r="L13" s="37">
        <f t="shared" si="6"/>
        <v>0</v>
      </c>
    </row>
    <row r="14" spans="2:18" x14ac:dyDescent="0.2">
      <c r="H14" s="12">
        <v>1</v>
      </c>
      <c r="I14" s="12">
        <v>1</v>
      </c>
      <c r="J14" s="12">
        <v>1</v>
      </c>
      <c r="K14" s="36">
        <f t="shared" si="5"/>
        <v>1</v>
      </c>
      <c r="L14" s="37">
        <f t="shared" si="6"/>
        <v>0</v>
      </c>
    </row>
    <row r="15" spans="2:18" x14ac:dyDescent="0.2">
      <c r="H15" s="12">
        <v>1</v>
      </c>
      <c r="I15" s="12">
        <v>1</v>
      </c>
      <c r="J15" s="12">
        <v>1</v>
      </c>
      <c r="K15" s="36">
        <f t="shared" si="5"/>
        <v>1</v>
      </c>
      <c r="L15" s="37">
        <f t="shared" si="6"/>
        <v>0</v>
      </c>
    </row>
    <row r="16" spans="2:18" x14ac:dyDescent="0.2">
      <c r="H16" s="12">
        <v>1</v>
      </c>
      <c r="I16" s="12">
        <v>1</v>
      </c>
      <c r="J16" s="12">
        <v>1</v>
      </c>
      <c r="K16" s="36">
        <f t="shared" si="5"/>
        <v>1</v>
      </c>
      <c r="L16" s="37">
        <f t="shared" si="6"/>
        <v>0</v>
      </c>
    </row>
    <row r="17" spans="8:13" x14ac:dyDescent="0.2">
      <c r="H17" s="12">
        <v>1</v>
      </c>
      <c r="I17" s="12">
        <v>1</v>
      </c>
      <c r="J17" s="12">
        <v>1</v>
      </c>
      <c r="K17" s="36">
        <f t="shared" si="5"/>
        <v>1</v>
      </c>
      <c r="L17" s="37">
        <f t="shared" si="6"/>
        <v>0</v>
      </c>
    </row>
    <row r="18" spans="8:13" x14ac:dyDescent="0.2">
      <c r="H18" s="12">
        <v>1</v>
      </c>
      <c r="I18" s="12">
        <v>1</v>
      </c>
      <c r="J18" s="12">
        <v>1</v>
      </c>
      <c r="K18" s="36">
        <f t="shared" si="5"/>
        <v>1</v>
      </c>
      <c r="L18" s="37">
        <f t="shared" si="6"/>
        <v>0</v>
      </c>
    </row>
    <row r="19" spans="8:13" x14ac:dyDescent="0.2">
      <c r="H19" s="12">
        <v>1</v>
      </c>
      <c r="I19" s="12">
        <v>1</v>
      </c>
      <c r="J19" s="12">
        <v>1</v>
      </c>
      <c r="K19" s="36">
        <f t="shared" si="5"/>
        <v>1</v>
      </c>
      <c r="L19" s="37">
        <f t="shared" si="6"/>
        <v>0</v>
      </c>
    </row>
    <row r="20" spans="8:13" x14ac:dyDescent="0.2">
      <c r="H20" s="12">
        <v>1</v>
      </c>
      <c r="I20" s="12">
        <v>1</v>
      </c>
      <c r="J20" s="12">
        <v>1</v>
      </c>
      <c r="K20" s="36">
        <f t="shared" si="5"/>
        <v>1</v>
      </c>
      <c r="L20" s="37">
        <f t="shared" si="6"/>
        <v>0</v>
      </c>
    </row>
    <row r="21" spans="8:13" x14ac:dyDescent="0.2">
      <c r="H21" s="54">
        <v>5</v>
      </c>
      <c r="I21" s="54">
        <v>80</v>
      </c>
      <c r="J21" s="54">
        <v>81</v>
      </c>
      <c r="K21" s="55">
        <f t="shared" si="5"/>
        <v>0.98765432098765427</v>
      </c>
      <c r="L21" s="56">
        <f t="shared" si="6"/>
        <v>-21.50628959671495</v>
      </c>
      <c r="M21" s="57" t="s">
        <v>129</v>
      </c>
    </row>
    <row r="22" spans="8:13" x14ac:dyDescent="0.2">
      <c r="H22" s="54">
        <v>7</v>
      </c>
      <c r="I22" s="54">
        <v>63</v>
      </c>
      <c r="J22" s="54">
        <v>64</v>
      </c>
      <c r="K22" s="55">
        <f>I22/J22</f>
        <v>0.984375</v>
      </c>
      <c r="L22" s="56">
        <f>1200*LOG(K22,2)</f>
        <v>-27.264091800100235</v>
      </c>
      <c r="M22" s="57"/>
    </row>
    <row r="23" spans="8:13" x14ac:dyDescent="0.2">
      <c r="H23" s="54">
        <v>11</v>
      </c>
      <c r="I23" s="54">
        <v>33</v>
      </c>
      <c r="J23" s="54">
        <v>32</v>
      </c>
      <c r="K23" s="55">
        <f t="shared" ref="K23:K86" si="7">I23/J23</f>
        <v>1.03125</v>
      </c>
      <c r="L23" s="56">
        <f t="shared" ref="L23:L86" si="8">1200*LOG(K23,2)</f>
        <v>53.272943230144122</v>
      </c>
      <c r="M23" s="57"/>
    </row>
    <row r="24" spans="8:13" x14ac:dyDescent="0.2">
      <c r="H24" s="54">
        <v>13</v>
      </c>
      <c r="I24" s="54">
        <v>26</v>
      </c>
      <c r="J24" s="54">
        <v>27</v>
      </c>
      <c r="K24" s="55">
        <f t="shared" si="7"/>
        <v>0.96296296296296291</v>
      </c>
      <c r="L24" s="56">
        <f t="shared" si="8"/>
        <v>-65.337340826851758</v>
      </c>
      <c r="M24" s="57"/>
    </row>
    <row r="25" spans="8:13" x14ac:dyDescent="0.2">
      <c r="H25" s="54">
        <v>17</v>
      </c>
      <c r="I25" s="54">
        <v>2176</v>
      </c>
      <c r="J25" s="54">
        <v>2187</v>
      </c>
      <c r="K25" s="55">
        <f t="shared" si="7"/>
        <v>0.99497027892089618</v>
      </c>
      <c r="L25" s="56">
        <f t="shared" si="8"/>
        <v>-8.7295965573046796</v>
      </c>
      <c r="M25" s="57"/>
    </row>
    <row r="26" spans="8:13" x14ac:dyDescent="0.2">
      <c r="H26" s="54">
        <v>19</v>
      </c>
      <c r="I26" s="54">
        <v>513</v>
      </c>
      <c r="J26" s="54">
        <v>512</v>
      </c>
      <c r="K26" s="55">
        <f t="shared" si="7"/>
        <v>1.001953125</v>
      </c>
      <c r="L26" s="56">
        <f t="shared" si="8"/>
        <v>3.3780187284648457</v>
      </c>
      <c r="M26" s="57"/>
    </row>
    <row r="27" spans="8:13" x14ac:dyDescent="0.2">
      <c r="H27" s="54">
        <v>23</v>
      </c>
      <c r="I27" s="54">
        <v>736</v>
      </c>
      <c r="J27" s="54">
        <v>729</v>
      </c>
      <c r="K27" s="55">
        <f t="shared" si="7"/>
        <v>1.0096021947873799</v>
      </c>
      <c r="L27" s="56">
        <f t="shared" si="8"/>
        <v>16.544342076090803</v>
      </c>
      <c r="M27" s="57"/>
    </row>
    <row r="28" spans="8:13" x14ac:dyDescent="0.2">
      <c r="H28" s="54">
        <v>29</v>
      </c>
      <c r="I28" s="54">
        <v>261</v>
      </c>
      <c r="J28" s="54">
        <v>256</v>
      </c>
      <c r="K28" s="55">
        <f t="shared" si="7"/>
        <v>1.01953125</v>
      </c>
      <c r="L28" s="56">
        <f t="shared" si="8"/>
        <v>33.487195883861382</v>
      </c>
      <c r="M28" s="57"/>
    </row>
    <row r="29" spans="8:13" x14ac:dyDescent="0.2">
      <c r="H29" s="54">
        <v>31</v>
      </c>
      <c r="I29" s="54">
        <v>31</v>
      </c>
      <c r="J29" s="54">
        <v>32</v>
      </c>
      <c r="K29" s="55">
        <f t="shared" si="7"/>
        <v>0.96875</v>
      </c>
      <c r="L29" s="56">
        <f t="shared" si="8"/>
        <v>-54.964427535749749</v>
      </c>
      <c r="M29" s="57"/>
    </row>
    <row r="30" spans="8:13" x14ac:dyDescent="0.2">
      <c r="H30" s="54">
        <v>37</v>
      </c>
      <c r="I30" s="54">
        <v>37</v>
      </c>
      <c r="J30" s="54">
        <v>36</v>
      </c>
      <c r="K30" s="55">
        <f t="shared" si="7"/>
        <v>1.0277777777777777</v>
      </c>
      <c r="L30" s="56">
        <f t="shared" si="8"/>
        <v>47.434037023964734</v>
      </c>
      <c r="M30" s="57"/>
    </row>
    <row r="31" spans="8:13" x14ac:dyDescent="0.2">
      <c r="H31" s="54">
        <v>41</v>
      </c>
      <c r="I31" s="54">
        <v>82</v>
      </c>
      <c r="J31" s="54">
        <v>81</v>
      </c>
      <c r="K31" s="55">
        <f t="shared" si="7"/>
        <v>1.0123456790123457</v>
      </c>
      <c r="L31" s="56">
        <f t="shared" si="8"/>
        <v>21.242402080150853</v>
      </c>
      <c r="M31" s="57"/>
    </row>
    <row r="32" spans="8:13" x14ac:dyDescent="0.2">
      <c r="H32" s="54">
        <v>43</v>
      </c>
      <c r="I32" s="54">
        <v>129</v>
      </c>
      <c r="J32" s="54">
        <v>128</v>
      </c>
      <c r="K32" s="55">
        <f t="shared" si="7"/>
        <v>1.0078125</v>
      </c>
      <c r="L32" s="56">
        <f t="shared" si="8"/>
        <v>13.472706507904945</v>
      </c>
      <c r="M32" s="57"/>
    </row>
    <row r="33" spans="8:13" x14ac:dyDescent="0.2">
      <c r="H33" s="54">
        <v>47</v>
      </c>
      <c r="I33" s="54">
        <v>47</v>
      </c>
      <c r="J33" s="54">
        <v>48</v>
      </c>
      <c r="K33" s="55">
        <f t="shared" si="7"/>
        <v>0.97916666666666663</v>
      </c>
      <c r="L33" s="56">
        <f t="shared" si="8"/>
        <v>-36.448378852222639</v>
      </c>
      <c r="M33" s="57"/>
    </row>
    <row r="34" spans="8:13" x14ac:dyDescent="0.2">
      <c r="H34" s="54">
        <v>53</v>
      </c>
      <c r="I34" s="54">
        <v>53</v>
      </c>
      <c r="J34" s="54">
        <v>54</v>
      </c>
      <c r="K34" s="55">
        <f t="shared" si="7"/>
        <v>0.98148148148148151</v>
      </c>
      <c r="L34" s="56">
        <f t="shared" si="8"/>
        <v>-32.36045712032319</v>
      </c>
      <c r="M34" s="57"/>
    </row>
    <row r="35" spans="8:13" x14ac:dyDescent="0.2">
      <c r="H35" s="54">
        <v>59</v>
      </c>
      <c r="I35" s="54">
        <v>236</v>
      </c>
      <c r="J35" s="54">
        <v>243</v>
      </c>
      <c r="K35" s="55">
        <f t="shared" si="7"/>
        <v>0.9711934156378601</v>
      </c>
      <c r="L35" s="56">
        <f t="shared" si="8"/>
        <v>-50.603345092727544</v>
      </c>
      <c r="M35" s="57"/>
    </row>
    <row r="36" spans="8:13" x14ac:dyDescent="0.2">
      <c r="H36" s="54">
        <v>61</v>
      </c>
      <c r="I36" s="54">
        <v>244</v>
      </c>
      <c r="J36" s="54">
        <v>243</v>
      </c>
      <c r="K36" s="55">
        <f t="shared" si="7"/>
        <v>1.0041152263374487</v>
      </c>
      <c r="L36" s="56">
        <f t="shared" si="8"/>
        <v>7.1098007485266024</v>
      </c>
      <c r="M36" s="57"/>
    </row>
    <row r="37" spans="8:13" x14ac:dyDescent="0.2">
      <c r="H37" s="54">
        <v>67</v>
      </c>
      <c r="I37" s="54">
        <v>2144</v>
      </c>
      <c r="J37" s="54">
        <v>2187</v>
      </c>
      <c r="K37" s="55">
        <f t="shared" si="7"/>
        <v>0.98033836305441246</v>
      </c>
      <c r="L37" s="56">
        <f t="shared" si="8"/>
        <v>-34.377977508384959</v>
      </c>
      <c r="M37" s="57"/>
    </row>
    <row r="38" spans="8:13" x14ac:dyDescent="0.2">
      <c r="H38" s="54">
        <v>71</v>
      </c>
      <c r="I38" s="54">
        <v>71</v>
      </c>
      <c r="J38" s="54">
        <v>72</v>
      </c>
      <c r="K38" s="55">
        <f t="shared" si="7"/>
        <v>0.98611111111111116</v>
      </c>
      <c r="L38" s="56">
        <f t="shared" si="8"/>
        <v>-24.213458325156274</v>
      </c>
      <c r="M38" s="57"/>
    </row>
    <row r="39" spans="8:13" x14ac:dyDescent="0.2">
      <c r="H39" s="54">
        <v>73</v>
      </c>
      <c r="I39" s="54">
        <v>73</v>
      </c>
      <c r="J39" s="54">
        <v>72</v>
      </c>
      <c r="K39" s="55">
        <f t="shared" si="7"/>
        <v>1.0138888888888888</v>
      </c>
      <c r="L39" s="56">
        <f t="shared" si="8"/>
        <v>23.879468925245757</v>
      </c>
      <c r="M39" s="57"/>
    </row>
    <row r="40" spans="8:13" x14ac:dyDescent="0.2">
      <c r="H40" s="54">
        <v>79</v>
      </c>
      <c r="I40" s="54">
        <v>79</v>
      </c>
      <c r="J40" s="54">
        <v>81</v>
      </c>
      <c r="K40" s="55">
        <f t="shared" si="7"/>
        <v>0.97530864197530864</v>
      </c>
      <c r="L40" s="56">
        <f t="shared" si="8"/>
        <v>-43.283105649026162</v>
      </c>
      <c r="M40" s="57"/>
    </row>
    <row r="41" spans="8:13" x14ac:dyDescent="0.2">
      <c r="H41" s="54">
        <v>83</v>
      </c>
      <c r="I41" s="54">
        <v>83</v>
      </c>
      <c r="J41" s="54">
        <v>81</v>
      </c>
      <c r="K41" s="55">
        <f t="shared" si="7"/>
        <v>1.0246913580246915</v>
      </c>
      <c r="L41" s="56">
        <f t="shared" si="8"/>
        <v>42.227314154760222</v>
      </c>
      <c r="M41" s="57"/>
    </row>
    <row r="42" spans="8:13" x14ac:dyDescent="0.2">
      <c r="H42" s="54">
        <v>89</v>
      </c>
      <c r="I42" s="54">
        <v>712</v>
      </c>
      <c r="J42" s="54">
        <v>729</v>
      </c>
      <c r="K42" s="55">
        <f t="shared" si="7"/>
        <v>0.97668038408779145</v>
      </c>
      <c r="L42" s="56">
        <f t="shared" si="8"/>
        <v>-40.849888032647272</v>
      </c>
      <c r="M42" s="57"/>
    </row>
    <row r="43" spans="8:13" x14ac:dyDescent="0.2">
      <c r="H43" s="54">
        <v>97</v>
      </c>
      <c r="I43" s="54">
        <v>97</v>
      </c>
      <c r="J43" s="54">
        <v>96</v>
      </c>
      <c r="K43" s="55">
        <f t="shared" si="7"/>
        <v>1.0104166666666667</v>
      </c>
      <c r="L43" s="56">
        <f t="shared" si="8"/>
        <v>17.940409759165927</v>
      </c>
      <c r="M43" s="57"/>
    </row>
    <row r="44" spans="8:13" x14ac:dyDescent="0.2">
      <c r="H44" s="54">
        <v>101</v>
      </c>
      <c r="I44" s="54">
        <v>6464</v>
      </c>
      <c r="J44" s="54">
        <v>6561</v>
      </c>
      <c r="K44" s="55">
        <f t="shared" si="7"/>
        <v>0.98521566834324037</v>
      </c>
      <c r="L44" s="56">
        <f t="shared" si="8"/>
        <v>-25.786227620945638</v>
      </c>
      <c r="M44" s="57"/>
    </row>
    <row r="45" spans="8:13" x14ac:dyDescent="0.2">
      <c r="H45" s="54">
        <v>103</v>
      </c>
      <c r="I45" s="54">
        <v>6592</v>
      </c>
      <c r="J45" s="54">
        <v>6561</v>
      </c>
      <c r="K45" s="55">
        <f t="shared" si="7"/>
        <v>1.0047248894985521</v>
      </c>
      <c r="L45" s="56">
        <f t="shared" si="8"/>
        <v>8.1606256967627981</v>
      </c>
      <c r="M45" s="57"/>
    </row>
    <row r="46" spans="8:13" x14ac:dyDescent="0.2">
      <c r="H46" s="54">
        <v>107</v>
      </c>
      <c r="I46" s="54">
        <v>107</v>
      </c>
      <c r="J46" s="54">
        <v>108</v>
      </c>
      <c r="K46" s="55">
        <f t="shared" si="7"/>
        <v>0.9907407407407407</v>
      </c>
      <c r="L46" s="56">
        <f t="shared" si="8"/>
        <v>-16.104618914785988</v>
      </c>
      <c r="M46" s="57"/>
    </row>
    <row r="47" spans="8:13" x14ac:dyDescent="0.2">
      <c r="H47" s="54">
        <v>109</v>
      </c>
      <c r="I47" s="54">
        <v>109</v>
      </c>
      <c r="J47" s="54">
        <v>108</v>
      </c>
      <c r="K47" s="55">
        <f t="shared" si="7"/>
        <v>1.0092592592592593</v>
      </c>
      <c r="L47" s="56">
        <f t="shared" si="8"/>
        <v>15.956187136149447</v>
      </c>
      <c r="M47" s="57"/>
    </row>
    <row r="48" spans="8:13" x14ac:dyDescent="0.2">
      <c r="H48" s="54">
        <v>113</v>
      </c>
      <c r="I48" s="54">
        <v>1017</v>
      </c>
      <c r="J48" s="54">
        <v>1024</v>
      </c>
      <c r="K48" s="55">
        <f t="shared" si="7"/>
        <v>0.9931640625</v>
      </c>
      <c r="L48" s="56">
        <f t="shared" si="8"/>
        <v>-11.875243370999915</v>
      </c>
      <c r="M48" s="57"/>
    </row>
    <row r="49" spans="8:13" x14ac:dyDescent="0.2">
      <c r="H49" s="54">
        <v>127</v>
      </c>
      <c r="I49" s="54">
        <v>127</v>
      </c>
      <c r="J49" s="54">
        <v>128</v>
      </c>
      <c r="K49" s="55">
        <f t="shared" si="7"/>
        <v>0.9921875</v>
      </c>
      <c r="L49" s="56">
        <f t="shared" si="8"/>
        <v>-13.578375873400976</v>
      </c>
      <c r="M49" s="57"/>
    </row>
    <row r="50" spans="8:13" x14ac:dyDescent="0.2">
      <c r="H50" s="54">
        <v>131</v>
      </c>
      <c r="I50" s="54">
        <v>131</v>
      </c>
      <c r="J50" s="54">
        <v>128</v>
      </c>
      <c r="K50" s="55">
        <f t="shared" si="7"/>
        <v>1.0234375</v>
      </c>
      <c r="L50" s="56">
        <f t="shared" si="8"/>
        <v>40.107601844940334</v>
      </c>
      <c r="M50" s="57"/>
    </row>
    <row r="51" spans="8:13" x14ac:dyDescent="0.2">
      <c r="H51" s="54">
        <v>137</v>
      </c>
      <c r="I51" s="54">
        <v>2192</v>
      </c>
      <c r="J51" s="54">
        <v>2187</v>
      </c>
      <c r="K51" s="55">
        <f t="shared" si="7"/>
        <v>1.0022862368541381</v>
      </c>
      <c r="L51" s="56">
        <f t="shared" si="8"/>
        <v>3.9534934949201381</v>
      </c>
      <c r="M51" s="57"/>
    </row>
    <row r="52" spans="8:13" x14ac:dyDescent="0.2">
      <c r="H52" s="54">
        <v>139</v>
      </c>
      <c r="I52" s="54">
        <v>2224</v>
      </c>
      <c r="J52" s="54">
        <v>2187</v>
      </c>
      <c r="K52" s="55">
        <f t="shared" si="7"/>
        <v>1.0169181527206219</v>
      </c>
      <c r="L52" s="56">
        <f t="shared" si="8"/>
        <v>29.044281210497093</v>
      </c>
      <c r="M52" s="57"/>
    </row>
    <row r="53" spans="8:13" x14ac:dyDescent="0.2">
      <c r="H53" s="54">
        <v>149</v>
      </c>
      <c r="I53" s="54">
        <v>4023</v>
      </c>
      <c r="J53" s="54">
        <v>4096</v>
      </c>
      <c r="K53" s="55">
        <f t="shared" si="7"/>
        <v>0.982177734375</v>
      </c>
      <c r="L53" s="56">
        <f t="shared" si="8"/>
        <v>-31.132772849243864</v>
      </c>
      <c r="M53" s="57"/>
    </row>
    <row r="54" spans="8:13" x14ac:dyDescent="0.2">
      <c r="H54" s="54">
        <v>151</v>
      </c>
      <c r="I54" s="54">
        <v>4077</v>
      </c>
      <c r="J54" s="54">
        <v>4096</v>
      </c>
      <c r="K54" s="55">
        <f t="shared" si="7"/>
        <v>0.995361328125</v>
      </c>
      <c r="L54" s="56">
        <f t="shared" si="8"/>
        <v>-8.049310213743059</v>
      </c>
      <c r="M54" s="57"/>
    </row>
    <row r="55" spans="8:13" x14ac:dyDescent="0.2">
      <c r="H55" s="54">
        <v>157</v>
      </c>
      <c r="I55" s="54">
        <v>157</v>
      </c>
      <c r="J55" s="54">
        <v>162</v>
      </c>
      <c r="K55" s="55">
        <f t="shared" si="7"/>
        <v>0.96913580246913578</v>
      </c>
      <c r="L55" s="56">
        <f t="shared" si="8"/>
        <v>-54.275104791597307</v>
      </c>
      <c r="M55" s="57"/>
    </row>
    <row r="56" spans="8:13" x14ac:dyDescent="0.2">
      <c r="H56" s="54">
        <v>163</v>
      </c>
      <c r="I56" s="54">
        <v>163</v>
      </c>
      <c r="J56" s="54">
        <v>162</v>
      </c>
      <c r="K56" s="55">
        <f t="shared" si="7"/>
        <v>1.0061728395061729</v>
      </c>
      <c r="L56" s="56">
        <f t="shared" si="8"/>
        <v>10.653781615743439</v>
      </c>
      <c r="M56" s="57"/>
    </row>
    <row r="57" spans="8:13" x14ac:dyDescent="0.2">
      <c r="H57" s="54">
        <v>167</v>
      </c>
      <c r="I57" s="54">
        <v>501</v>
      </c>
      <c r="J57" s="54">
        <v>512</v>
      </c>
      <c r="K57" s="55">
        <f t="shared" si="7"/>
        <v>0.978515625</v>
      </c>
      <c r="L57" s="56">
        <f t="shared" si="8"/>
        <v>-37.599848165749918</v>
      </c>
      <c r="M57" s="57"/>
    </row>
    <row r="58" spans="8:13" x14ac:dyDescent="0.2">
      <c r="H58" s="54">
        <v>173</v>
      </c>
      <c r="I58" s="54">
        <v>519</v>
      </c>
      <c r="J58" s="54">
        <v>512</v>
      </c>
      <c r="K58" s="55">
        <f t="shared" si="7"/>
        <v>1.013671875</v>
      </c>
      <c r="L58" s="56">
        <f t="shared" si="8"/>
        <v>23.50887402945698</v>
      </c>
      <c r="M58" s="57"/>
    </row>
    <row r="59" spans="8:13" x14ac:dyDescent="0.2">
      <c r="H59" s="54">
        <v>179</v>
      </c>
      <c r="I59" s="54">
        <v>716</v>
      </c>
      <c r="J59" s="54">
        <v>729</v>
      </c>
      <c r="K59" s="55">
        <f t="shared" si="7"/>
        <v>0.98216735253772292</v>
      </c>
      <c r="L59" s="56">
        <f t="shared" si="8"/>
        <v>-31.15107247521679</v>
      </c>
      <c r="M59" s="57"/>
    </row>
    <row r="60" spans="8:13" x14ac:dyDescent="0.2">
      <c r="H60" s="54">
        <v>181</v>
      </c>
      <c r="I60" s="54">
        <v>724</v>
      </c>
      <c r="J60" s="54">
        <v>729</v>
      </c>
      <c r="K60" s="55">
        <f t="shared" si="7"/>
        <v>0.99314128943758573</v>
      </c>
      <c r="L60" s="56">
        <f t="shared" si="8"/>
        <v>-11.914940692478085</v>
      </c>
      <c r="M60" s="57"/>
    </row>
    <row r="61" spans="8:13" x14ac:dyDescent="0.2">
      <c r="H61" s="54">
        <v>191</v>
      </c>
      <c r="I61" s="54">
        <v>191</v>
      </c>
      <c r="J61" s="54">
        <v>192</v>
      </c>
      <c r="K61" s="55">
        <f t="shared" si="7"/>
        <v>0.99479166666666663</v>
      </c>
      <c r="L61" s="56">
        <f t="shared" si="8"/>
        <v>-9.0404072224890566</v>
      </c>
      <c r="M61" s="57"/>
    </row>
    <row r="62" spans="8:13" x14ac:dyDescent="0.2">
      <c r="H62" s="54">
        <v>193</v>
      </c>
      <c r="I62" s="54">
        <v>193</v>
      </c>
      <c r="J62" s="54">
        <v>192</v>
      </c>
      <c r="K62" s="55">
        <f t="shared" si="7"/>
        <v>1.0052083333333333</v>
      </c>
      <c r="L62" s="56">
        <f t="shared" si="8"/>
        <v>8.9934438563089572</v>
      </c>
      <c r="M62" s="57"/>
    </row>
    <row r="63" spans="8:13" x14ac:dyDescent="0.2">
      <c r="H63" s="54">
        <v>197</v>
      </c>
      <c r="I63" s="54">
        <v>197</v>
      </c>
      <c r="J63" s="54">
        <v>192</v>
      </c>
      <c r="K63" s="55">
        <f t="shared" si="7"/>
        <v>1.0260416666666667</v>
      </c>
      <c r="L63" s="56">
        <f t="shared" si="8"/>
        <v>44.507182482264227</v>
      </c>
      <c r="M63" s="57"/>
    </row>
    <row r="64" spans="8:13" x14ac:dyDescent="0.2">
      <c r="H64" s="54">
        <v>199</v>
      </c>
      <c r="I64" s="54">
        <v>199</v>
      </c>
      <c r="J64" s="54">
        <v>192</v>
      </c>
      <c r="K64" s="55">
        <f t="shared" si="7"/>
        <v>1.0364583333333333</v>
      </c>
      <c r="L64" s="56">
        <f t="shared" si="8"/>
        <v>61.994543786991073</v>
      </c>
      <c r="M64" s="57"/>
    </row>
    <row r="65" spans="8:13" x14ac:dyDescent="0.2">
      <c r="H65" s="54">
        <v>211</v>
      </c>
      <c r="I65" s="54">
        <v>211</v>
      </c>
      <c r="J65" s="54">
        <v>216</v>
      </c>
      <c r="K65" s="55">
        <f t="shared" si="7"/>
        <v>0.97685185185185186</v>
      </c>
      <c r="L65" s="56">
        <f t="shared" si="8"/>
        <v>-40.545976147540081</v>
      </c>
      <c r="M65" s="57"/>
    </row>
    <row r="66" spans="8:13" x14ac:dyDescent="0.2">
      <c r="H66" s="54">
        <v>223</v>
      </c>
      <c r="I66" s="54">
        <v>2007</v>
      </c>
      <c r="J66" s="54">
        <v>2048</v>
      </c>
      <c r="K66" s="55">
        <f t="shared" si="7"/>
        <v>0.97998046875</v>
      </c>
      <c r="L66" s="56">
        <f t="shared" si="8"/>
        <v>-35.010118364859487</v>
      </c>
      <c r="M66" s="57"/>
    </row>
    <row r="67" spans="8:13" x14ac:dyDescent="0.2">
      <c r="H67" s="54">
        <v>227</v>
      </c>
      <c r="I67" s="54">
        <v>2043</v>
      </c>
      <c r="J67" s="54">
        <v>2048</v>
      </c>
      <c r="K67" s="55">
        <f t="shared" si="7"/>
        <v>0.99755859375</v>
      </c>
      <c r="L67" s="56">
        <f t="shared" si="8"/>
        <v>-4.2318135201271838</v>
      </c>
      <c r="M67" s="57"/>
    </row>
    <row r="68" spans="8:13" x14ac:dyDescent="0.2">
      <c r="H68" s="54">
        <v>229</v>
      </c>
      <c r="I68" s="54">
        <v>2061</v>
      </c>
      <c r="J68" s="54">
        <v>2048</v>
      </c>
      <c r="K68" s="55">
        <f t="shared" si="7"/>
        <v>1.00634765625</v>
      </c>
      <c r="L68" s="56">
        <f t="shared" si="8"/>
        <v>10.954547447107561</v>
      </c>
      <c r="M68" s="57"/>
    </row>
    <row r="69" spans="8:13" x14ac:dyDescent="0.2">
      <c r="H69" s="54">
        <v>233</v>
      </c>
      <c r="I69" s="54">
        <v>2097</v>
      </c>
      <c r="J69" s="54">
        <v>2048</v>
      </c>
      <c r="K69" s="55">
        <f t="shared" si="7"/>
        <v>1.02392578125</v>
      </c>
      <c r="L69" s="56">
        <f t="shared" si="8"/>
        <v>40.933375315911114</v>
      </c>
      <c r="M69" s="57"/>
    </row>
    <row r="70" spans="8:13" x14ac:dyDescent="0.2">
      <c r="H70" s="54">
        <v>239</v>
      </c>
      <c r="I70" s="54">
        <v>239</v>
      </c>
      <c r="J70" s="54">
        <v>243</v>
      </c>
      <c r="K70" s="55">
        <f t="shared" si="7"/>
        <v>0.98353909465020573</v>
      </c>
      <c r="L70" s="56">
        <f t="shared" si="8"/>
        <v>-28.734834750038885</v>
      </c>
      <c r="M70" s="57"/>
    </row>
    <row r="71" spans="8:13" x14ac:dyDescent="0.2">
      <c r="H71" s="54">
        <v>241</v>
      </c>
      <c r="I71" s="54">
        <v>241</v>
      </c>
      <c r="J71" s="54">
        <v>243</v>
      </c>
      <c r="K71" s="55">
        <f t="shared" si="7"/>
        <v>0.99176954732510292</v>
      </c>
      <c r="L71" s="56">
        <f t="shared" si="8"/>
        <v>-14.307800850983082</v>
      </c>
      <c r="M71" s="57"/>
    </row>
    <row r="72" spans="8:13" x14ac:dyDescent="0.2">
      <c r="H72" s="54">
        <v>251</v>
      </c>
      <c r="I72" s="54">
        <v>251</v>
      </c>
      <c r="J72" s="54">
        <v>256</v>
      </c>
      <c r="K72" s="55">
        <f t="shared" si="7"/>
        <v>0.98046875</v>
      </c>
      <c r="L72" s="56">
        <f t="shared" si="8"/>
        <v>-34.147735259073613</v>
      </c>
      <c r="M72" s="57"/>
    </row>
    <row r="73" spans="8:13" x14ac:dyDescent="0.2">
      <c r="H73" s="54">
        <v>257</v>
      </c>
      <c r="I73" s="54">
        <v>257</v>
      </c>
      <c r="J73" s="54">
        <v>256</v>
      </c>
      <c r="K73" s="55">
        <f t="shared" si="7"/>
        <v>1.00390625</v>
      </c>
      <c r="L73" s="56">
        <f t="shared" si="8"/>
        <v>6.7494590326537276</v>
      </c>
      <c r="M73" s="57"/>
    </row>
    <row r="74" spans="8:13" x14ac:dyDescent="0.2">
      <c r="H74" s="54">
        <v>263</v>
      </c>
      <c r="I74" s="54">
        <v>263</v>
      </c>
      <c r="J74" s="54">
        <v>256</v>
      </c>
      <c r="K74" s="55">
        <f t="shared" si="7"/>
        <v>1.02734375</v>
      </c>
      <c r="L74" s="56">
        <f t="shared" si="8"/>
        <v>46.702787150762823</v>
      </c>
      <c r="M74" s="57"/>
    </row>
    <row r="75" spans="8:13" x14ac:dyDescent="0.2">
      <c r="H75" s="54">
        <v>269</v>
      </c>
      <c r="I75" s="54">
        <v>2152</v>
      </c>
      <c r="J75" s="54">
        <v>2187</v>
      </c>
      <c r="K75" s="55">
        <f t="shared" si="7"/>
        <v>0.98399634202103337</v>
      </c>
      <c r="L75" s="56">
        <f t="shared" si="8"/>
        <v>-27.930170989762974</v>
      </c>
      <c r="M75" s="57"/>
    </row>
    <row r="76" spans="8:13" x14ac:dyDescent="0.2">
      <c r="H76" s="54">
        <v>271</v>
      </c>
      <c r="I76" s="54">
        <v>2168</v>
      </c>
      <c r="J76" s="54">
        <v>2187</v>
      </c>
      <c r="K76" s="55">
        <f t="shared" si="7"/>
        <v>0.99131229995427528</v>
      </c>
      <c r="L76" s="56">
        <f t="shared" si="8"/>
        <v>-15.106156433066026</v>
      </c>
      <c r="M76" s="57"/>
    </row>
    <row r="77" spans="8:13" x14ac:dyDescent="0.2">
      <c r="H77" s="54">
        <v>277</v>
      </c>
      <c r="I77" s="54">
        <v>2216</v>
      </c>
      <c r="J77" s="54">
        <v>2187</v>
      </c>
      <c r="K77" s="55">
        <f t="shared" si="7"/>
        <v>1.013260173754001</v>
      </c>
      <c r="L77" s="56">
        <f t="shared" si="8"/>
        <v>22.805593201314242</v>
      </c>
      <c r="M77" s="57"/>
    </row>
    <row r="78" spans="8:13" x14ac:dyDescent="0.2">
      <c r="H78" s="54">
        <v>281</v>
      </c>
      <c r="I78" s="54">
        <v>281</v>
      </c>
      <c r="J78" s="54">
        <v>288</v>
      </c>
      <c r="K78" s="55">
        <f t="shared" si="7"/>
        <v>0.97569444444444442</v>
      </c>
      <c r="L78" s="56">
        <f t="shared" si="8"/>
        <v>-42.598417465663566</v>
      </c>
      <c r="M78" s="57"/>
    </row>
    <row r="79" spans="8:13" x14ac:dyDescent="0.2">
      <c r="H79" s="54">
        <v>283</v>
      </c>
      <c r="I79" s="54">
        <v>283</v>
      </c>
      <c r="J79" s="54">
        <v>288</v>
      </c>
      <c r="K79" s="55">
        <f t="shared" si="7"/>
        <v>0.98263888888888884</v>
      </c>
      <c r="L79" s="56">
        <f t="shared" si="8"/>
        <v>-30.320110332516141</v>
      </c>
      <c r="M79" s="57"/>
    </row>
    <row r="80" spans="8:13" x14ac:dyDescent="0.2">
      <c r="H80" s="54">
        <v>293</v>
      </c>
      <c r="I80" s="54">
        <v>293</v>
      </c>
      <c r="J80" s="54">
        <v>288</v>
      </c>
      <c r="K80" s="55">
        <f t="shared" si="7"/>
        <v>1.0173611111111112</v>
      </c>
      <c r="L80" s="56">
        <f t="shared" si="8"/>
        <v>29.798223575922702</v>
      </c>
      <c r="M80" s="57"/>
    </row>
    <row r="81" spans="8:13" x14ac:dyDescent="0.2">
      <c r="H81" s="54">
        <v>307</v>
      </c>
      <c r="I81" s="54">
        <v>8289</v>
      </c>
      <c r="J81" s="54">
        <v>8192</v>
      </c>
      <c r="K81" s="55">
        <f t="shared" si="7"/>
        <v>1.0118408203125</v>
      </c>
      <c r="L81" s="56">
        <f t="shared" si="8"/>
        <v>20.37881704037752</v>
      </c>
      <c r="M81" s="57"/>
    </row>
    <row r="82" spans="8:13" x14ac:dyDescent="0.2">
      <c r="H82" s="54">
        <v>311</v>
      </c>
      <c r="I82" s="54">
        <v>8397</v>
      </c>
      <c r="J82" s="54">
        <v>8192</v>
      </c>
      <c r="K82" s="55">
        <f t="shared" si="7"/>
        <v>1.0250244140625</v>
      </c>
      <c r="L82" s="56">
        <f t="shared" si="8"/>
        <v>42.7899267528853</v>
      </c>
      <c r="M82" s="57"/>
    </row>
    <row r="83" spans="8:13" x14ac:dyDescent="0.2">
      <c r="H83" s="54">
        <v>313</v>
      </c>
      <c r="I83" s="54">
        <v>313</v>
      </c>
      <c r="J83" s="54">
        <v>324</v>
      </c>
      <c r="K83" s="55">
        <f t="shared" si="7"/>
        <v>0.96604938271604934</v>
      </c>
      <c r="L83" s="56">
        <f t="shared" si="8"/>
        <v>-59.797387142407736</v>
      </c>
      <c r="M83" s="57"/>
    </row>
    <row r="84" spans="8:13" x14ac:dyDescent="0.2">
      <c r="H84" s="54">
        <v>317</v>
      </c>
      <c r="I84" s="54">
        <v>317</v>
      </c>
      <c r="J84" s="54">
        <v>324</v>
      </c>
      <c r="K84" s="55">
        <f t="shared" si="7"/>
        <v>0.97839506172839508</v>
      </c>
      <c r="L84" s="56">
        <f t="shared" si="8"/>
        <v>-37.813167294260936</v>
      </c>
      <c r="M84" s="57"/>
    </row>
    <row r="85" spans="8:13" x14ac:dyDescent="0.2">
      <c r="H85" s="54">
        <v>331</v>
      </c>
      <c r="I85" s="54">
        <v>331</v>
      </c>
      <c r="J85" s="54">
        <v>324</v>
      </c>
      <c r="K85" s="55">
        <f t="shared" si="7"/>
        <v>1.021604938271605</v>
      </c>
      <c r="L85" s="56">
        <f t="shared" si="8"/>
        <v>37.004884707111728</v>
      </c>
      <c r="M85" s="57"/>
    </row>
    <row r="86" spans="8:13" x14ac:dyDescent="0.2">
      <c r="H86" s="54">
        <v>337</v>
      </c>
      <c r="I86" s="54">
        <v>1011</v>
      </c>
      <c r="J86" s="54">
        <v>1024</v>
      </c>
      <c r="K86" s="55">
        <f t="shared" si="7"/>
        <v>0.9873046875</v>
      </c>
      <c r="L86" s="56">
        <f t="shared" si="8"/>
        <v>-22.119261716382425</v>
      </c>
      <c r="M86" s="57"/>
    </row>
    <row r="87" spans="8:13" x14ac:dyDescent="0.2">
      <c r="H87" s="54">
        <v>347</v>
      </c>
      <c r="I87" s="54">
        <v>1041</v>
      </c>
      <c r="J87" s="54">
        <v>1024</v>
      </c>
      <c r="K87" s="55">
        <f t="shared" ref="K87:K150" si="9">I87/J87</f>
        <v>1.0166015625</v>
      </c>
      <c r="L87" s="56">
        <f t="shared" ref="L87:L150" si="10">1200*LOG(K87,2)</f>
        <v>28.505223959300508</v>
      </c>
      <c r="M87" s="57"/>
    </row>
    <row r="88" spans="8:13" x14ac:dyDescent="0.2">
      <c r="H88" s="54">
        <v>349</v>
      </c>
      <c r="I88" s="54">
        <v>1047</v>
      </c>
      <c r="J88" s="54">
        <v>1024</v>
      </c>
      <c r="K88" s="55">
        <f t="shared" si="9"/>
        <v>1.0224609375</v>
      </c>
      <c r="L88" s="56">
        <f t="shared" si="10"/>
        <v>38.454872316970096</v>
      </c>
      <c r="M88" s="57"/>
    </row>
    <row r="89" spans="8:13" x14ac:dyDescent="0.2">
      <c r="H89" s="54">
        <v>353</v>
      </c>
      <c r="I89" s="54">
        <v>706</v>
      </c>
      <c r="J89" s="54">
        <v>729</v>
      </c>
      <c r="K89" s="55">
        <f t="shared" si="9"/>
        <v>0.96844993141289437</v>
      </c>
      <c r="L89" s="56">
        <f t="shared" si="10"/>
        <v>-55.500757266908174</v>
      </c>
      <c r="M89" s="57"/>
    </row>
    <row r="90" spans="8:13" x14ac:dyDescent="0.2">
      <c r="H90" s="54">
        <v>359</v>
      </c>
      <c r="I90" s="54">
        <v>718</v>
      </c>
      <c r="J90" s="54">
        <v>729</v>
      </c>
      <c r="K90" s="55">
        <f t="shared" si="9"/>
        <v>0.98491083676268865</v>
      </c>
      <c r="L90" s="56">
        <f t="shared" si="10"/>
        <v>-26.321964604662838</v>
      </c>
      <c r="M90" s="57"/>
    </row>
    <row r="91" spans="8:13" x14ac:dyDescent="0.2">
      <c r="H91" s="54">
        <v>367</v>
      </c>
      <c r="I91" s="54">
        <v>734</v>
      </c>
      <c r="J91" s="54">
        <v>729</v>
      </c>
      <c r="K91" s="55">
        <f t="shared" si="9"/>
        <v>1.0068587105624143</v>
      </c>
      <c r="L91" s="56">
        <f t="shared" si="10"/>
        <v>11.833498219530828</v>
      </c>
      <c r="M91" s="57"/>
    </row>
    <row r="92" spans="8:13" x14ac:dyDescent="0.2">
      <c r="H92" s="54">
        <v>373</v>
      </c>
      <c r="I92" s="54">
        <v>746</v>
      </c>
      <c r="J92" s="54">
        <v>729</v>
      </c>
      <c r="K92" s="55">
        <f t="shared" si="9"/>
        <v>1.0233196159122084</v>
      </c>
      <c r="L92" s="56">
        <f t="shared" si="10"/>
        <v>39.908179113960706</v>
      </c>
      <c r="M92" s="57"/>
    </row>
    <row r="93" spans="8:13" x14ac:dyDescent="0.2">
      <c r="H93" s="54">
        <v>379</v>
      </c>
      <c r="I93" s="54">
        <v>379</v>
      </c>
      <c r="J93" s="54">
        <v>384</v>
      </c>
      <c r="K93" s="55">
        <f t="shared" si="9"/>
        <v>0.98697916666666663</v>
      </c>
      <c r="L93" s="56">
        <f t="shared" si="10"/>
        <v>-22.690155060077444</v>
      </c>
      <c r="M93" s="57"/>
    </row>
    <row r="94" spans="8:13" x14ac:dyDescent="0.2">
      <c r="H94" s="54">
        <v>383</v>
      </c>
      <c r="I94" s="54">
        <v>383</v>
      </c>
      <c r="J94" s="54">
        <v>384</v>
      </c>
      <c r="K94" s="55">
        <f t="shared" si="9"/>
        <v>0.99739583333333337</v>
      </c>
      <c r="L94" s="56">
        <f t="shared" si="10"/>
        <v>-4.5143025554388521</v>
      </c>
      <c r="M94" s="57"/>
    </row>
    <row r="95" spans="8:13" x14ac:dyDescent="0.2">
      <c r="H95" s="54">
        <v>389</v>
      </c>
      <c r="I95" s="54">
        <v>389</v>
      </c>
      <c r="J95" s="54">
        <v>384</v>
      </c>
      <c r="K95" s="55">
        <f t="shared" si="9"/>
        <v>1.0130208333333333</v>
      </c>
      <c r="L95" s="56">
        <f t="shared" si="10"/>
        <v>22.396613118042772</v>
      </c>
      <c r="M95" s="57"/>
    </row>
    <row r="96" spans="8:13" x14ac:dyDescent="0.2">
      <c r="H96" s="54">
        <v>397</v>
      </c>
      <c r="I96" s="54">
        <v>397</v>
      </c>
      <c r="J96" s="54">
        <v>384</v>
      </c>
      <c r="K96" s="55">
        <f t="shared" si="9"/>
        <v>1.0338541666666667</v>
      </c>
      <c r="L96" s="56">
        <f t="shared" si="10"/>
        <v>57.639235706162054</v>
      </c>
      <c r="M96" s="57"/>
    </row>
    <row r="97" spans="8:13" x14ac:dyDescent="0.2">
      <c r="H97" s="54">
        <v>401</v>
      </c>
      <c r="I97" s="54">
        <v>6416</v>
      </c>
      <c r="J97" s="54">
        <v>6561</v>
      </c>
      <c r="K97" s="55">
        <f t="shared" si="9"/>
        <v>0.97789971040999846</v>
      </c>
      <c r="L97" s="56">
        <f t="shared" si="10"/>
        <v>-38.689895177195019</v>
      </c>
      <c r="M97" s="57"/>
    </row>
    <row r="98" spans="8:13" x14ac:dyDescent="0.2">
      <c r="H98" s="54">
        <v>409</v>
      </c>
      <c r="I98" s="54">
        <v>6544</v>
      </c>
      <c r="J98" s="54">
        <v>6561</v>
      </c>
      <c r="K98" s="55">
        <f t="shared" si="9"/>
        <v>0.99740893156531019</v>
      </c>
      <c r="L98" s="56">
        <f t="shared" si="10"/>
        <v>-4.4915673930007207</v>
      </c>
      <c r="M98" s="57"/>
    </row>
    <row r="99" spans="8:13" x14ac:dyDescent="0.2">
      <c r="H99" s="54">
        <v>419</v>
      </c>
      <c r="I99" s="54">
        <v>419</v>
      </c>
      <c r="J99" s="54">
        <v>432</v>
      </c>
      <c r="K99" s="55">
        <f t="shared" si="9"/>
        <v>0.96990740740740744</v>
      </c>
      <c r="L99" s="56">
        <f t="shared" si="10"/>
        <v>-52.897282156940278</v>
      </c>
      <c r="M99" s="57"/>
    </row>
    <row r="100" spans="8:13" x14ac:dyDescent="0.2">
      <c r="H100" s="54">
        <v>421</v>
      </c>
      <c r="I100" s="54">
        <v>421</v>
      </c>
      <c r="J100" s="54">
        <v>432</v>
      </c>
      <c r="K100" s="55">
        <f t="shared" si="9"/>
        <v>0.97453703703703709</v>
      </c>
      <c r="L100" s="56">
        <f t="shared" si="10"/>
        <v>-44.653294916486864</v>
      </c>
      <c r="M100" s="57"/>
    </row>
    <row r="101" spans="8:13" x14ac:dyDescent="0.2">
      <c r="H101" s="54">
        <v>431</v>
      </c>
      <c r="I101" s="54">
        <v>431</v>
      </c>
      <c r="J101" s="54">
        <v>432</v>
      </c>
      <c r="K101" s="55">
        <f t="shared" si="9"/>
        <v>0.99768518518518523</v>
      </c>
      <c r="L101" s="56">
        <f t="shared" si="10"/>
        <v>-4.0121316892444119</v>
      </c>
      <c r="M101" s="57"/>
    </row>
    <row r="102" spans="8:13" x14ac:dyDescent="0.2">
      <c r="H102" s="54">
        <v>433</v>
      </c>
      <c r="I102" s="54">
        <v>433</v>
      </c>
      <c r="J102" s="54">
        <v>432</v>
      </c>
      <c r="K102" s="55">
        <f t="shared" si="9"/>
        <v>1.0023148148148149</v>
      </c>
      <c r="L102" s="56">
        <f t="shared" si="10"/>
        <v>4.002855075907747</v>
      </c>
      <c r="M102" s="57"/>
    </row>
    <row r="103" spans="8:13" x14ac:dyDescent="0.2">
      <c r="H103" s="54">
        <v>439</v>
      </c>
      <c r="I103" s="54">
        <v>439</v>
      </c>
      <c r="J103" s="54">
        <v>432</v>
      </c>
      <c r="K103" s="55">
        <f t="shared" si="9"/>
        <v>1.0162037037037037</v>
      </c>
      <c r="L103" s="56">
        <f t="shared" si="10"/>
        <v>27.827552846267594</v>
      </c>
      <c r="M103" s="57"/>
    </row>
    <row r="104" spans="8:13" x14ac:dyDescent="0.2">
      <c r="H104" s="54">
        <v>443</v>
      </c>
      <c r="I104" s="54">
        <v>443</v>
      </c>
      <c r="J104" s="54">
        <v>432</v>
      </c>
      <c r="K104" s="55">
        <f t="shared" si="9"/>
        <v>1.025462962962963</v>
      </c>
      <c r="L104" s="56">
        <f t="shared" si="10"/>
        <v>43.53046366985982</v>
      </c>
      <c r="M104" s="57"/>
    </row>
    <row r="105" spans="8:13" x14ac:dyDescent="0.2">
      <c r="H105" s="54">
        <v>449</v>
      </c>
      <c r="I105" s="54">
        <v>4041</v>
      </c>
      <c r="J105" s="54">
        <v>4096</v>
      </c>
      <c r="K105" s="55">
        <f t="shared" si="9"/>
        <v>0.986572265625</v>
      </c>
      <c r="L105" s="56">
        <f t="shared" si="10"/>
        <v>-23.404036579848835</v>
      </c>
      <c r="M105" s="57"/>
    </row>
    <row r="106" spans="8:13" x14ac:dyDescent="0.2">
      <c r="H106" s="54">
        <v>457</v>
      </c>
      <c r="I106" s="54">
        <v>4113</v>
      </c>
      <c r="J106" s="54">
        <v>4096</v>
      </c>
      <c r="K106" s="55">
        <f t="shared" si="9"/>
        <v>1.004150390625</v>
      </c>
      <c r="L106" s="56">
        <f t="shared" si="10"/>
        <v>7.1704278004584756</v>
      </c>
      <c r="M106" s="57"/>
    </row>
    <row r="107" spans="8:13" x14ac:dyDescent="0.2">
      <c r="H107" s="54">
        <v>461</v>
      </c>
      <c r="I107" s="54">
        <v>4149</v>
      </c>
      <c r="J107" s="54">
        <v>4096</v>
      </c>
      <c r="K107" s="55">
        <f t="shared" si="9"/>
        <v>1.012939453125</v>
      </c>
      <c r="L107" s="56">
        <f t="shared" si="10"/>
        <v>22.257530245980409</v>
      </c>
      <c r="M107" s="57"/>
    </row>
    <row r="108" spans="8:13" x14ac:dyDescent="0.2">
      <c r="H108" s="54">
        <v>463</v>
      </c>
      <c r="I108" s="54">
        <v>4167</v>
      </c>
      <c r="J108" s="54">
        <v>4096</v>
      </c>
      <c r="K108" s="55">
        <f t="shared" si="9"/>
        <v>1.017333984375</v>
      </c>
      <c r="L108" s="56">
        <f t="shared" si="10"/>
        <v>29.752061643058504</v>
      </c>
      <c r="M108" s="57"/>
    </row>
    <row r="109" spans="8:13" x14ac:dyDescent="0.2">
      <c r="H109" s="54">
        <v>467</v>
      </c>
      <c r="I109" s="54">
        <v>4203</v>
      </c>
      <c r="J109" s="54">
        <v>4096</v>
      </c>
      <c r="K109" s="55">
        <f t="shared" si="9"/>
        <v>1.026123046875</v>
      </c>
      <c r="L109" s="56">
        <f t="shared" si="10"/>
        <v>44.644489382369137</v>
      </c>
      <c r="M109" s="57"/>
    </row>
    <row r="110" spans="8:13" x14ac:dyDescent="0.2">
      <c r="H110" s="54">
        <v>479</v>
      </c>
      <c r="I110" s="54">
        <v>479</v>
      </c>
      <c r="J110" s="54">
        <v>486</v>
      </c>
      <c r="K110" s="55">
        <f t="shared" si="9"/>
        <v>0.98559670781893005</v>
      </c>
      <c r="L110" s="56">
        <f t="shared" si="10"/>
        <v>-25.116789443520776</v>
      </c>
      <c r="M110" s="57"/>
    </row>
    <row r="111" spans="8:13" x14ac:dyDescent="0.2">
      <c r="H111" s="54">
        <v>487</v>
      </c>
      <c r="I111" s="54">
        <v>487</v>
      </c>
      <c r="J111" s="54">
        <v>486</v>
      </c>
      <c r="K111" s="55">
        <f t="shared" si="9"/>
        <v>1.0020576131687242</v>
      </c>
      <c r="L111" s="56">
        <f t="shared" si="10"/>
        <v>3.5585501718733936</v>
      </c>
      <c r="M111" s="57"/>
    </row>
    <row r="112" spans="8:13" x14ac:dyDescent="0.2">
      <c r="H112" s="54">
        <v>491</v>
      </c>
      <c r="I112" s="54">
        <v>491</v>
      </c>
      <c r="J112" s="54">
        <v>486</v>
      </c>
      <c r="K112" s="55">
        <f t="shared" si="9"/>
        <v>1.0102880658436213</v>
      </c>
      <c r="L112" s="56">
        <f t="shared" si="10"/>
        <v>17.720052850694412</v>
      </c>
      <c r="M112" s="57"/>
    </row>
    <row r="113" spans="8:13" x14ac:dyDescent="0.2">
      <c r="H113" s="54">
        <v>499</v>
      </c>
      <c r="I113" s="54">
        <v>499</v>
      </c>
      <c r="J113" s="54">
        <v>512</v>
      </c>
      <c r="K113" s="55">
        <f t="shared" si="9"/>
        <v>0.974609375</v>
      </c>
      <c r="L113" s="56">
        <f t="shared" si="10"/>
        <v>-44.524793595287363</v>
      </c>
      <c r="M113" s="57"/>
    </row>
    <row r="114" spans="8:13" x14ac:dyDescent="0.2">
      <c r="H114" s="54">
        <v>503</v>
      </c>
      <c r="I114" s="54">
        <v>503</v>
      </c>
      <c r="J114" s="54">
        <v>512</v>
      </c>
      <c r="K114" s="55">
        <f t="shared" si="9"/>
        <v>0.982421875</v>
      </c>
      <c r="L114" s="56">
        <f t="shared" si="10"/>
        <v>-30.70249223336749</v>
      </c>
      <c r="M114" s="57"/>
    </row>
    <row r="115" spans="8:13" x14ac:dyDescent="0.2">
      <c r="H115" s="54">
        <v>509</v>
      </c>
      <c r="I115" s="54">
        <v>509</v>
      </c>
      <c r="J115" s="54">
        <v>512</v>
      </c>
      <c r="K115" s="55">
        <f t="shared" si="9"/>
        <v>0.994140625</v>
      </c>
      <c r="L115" s="56">
        <f t="shared" si="10"/>
        <v>-10.173784709165645</v>
      </c>
      <c r="M115" s="57"/>
    </row>
    <row r="116" spans="8:13" x14ac:dyDescent="0.2">
      <c r="H116" s="54">
        <v>521</v>
      </c>
      <c r="I116" s="54">
        <v>521</v>
      </c>
      <c r="J116" s="54">
        <v>512</v>
      </c>
      <c r="K116" s="55">
        <f t="shared" si="9"/>
        <v>1.017578125</v>
      </c>
      <c r="L116" s="56">
        <f t="shared" si="10"/>
        <v>30.167474734209879</v>
      </c>
      <c r="M116" s="57"/>
    </row>
    <row r="117" spans="8:13" x14ac:dyDescent="0.2">
      <c r="H117" s="54">
        <v>523</v>
      </c>
      <c r="I117" s="54">
        <v>523</v>
      </c>
      <c r="J117" s="54">
        <v>512</v>
      </c>
      <c r="K117" s="55">
        <f t="shared" si="9"/>
        <v>1.021484375</v>
      </c>
      <c r="L117" s="56">
        <f t="shared" si="10"/>
        <v>36.800563496329652</v>
      </c>
      <c r="M117" s="57"/>
    </row>
    <row r="118" spans="8:13" x14ac:dyDescent="0.2">
      <c r="H118" s="54">
        <v>541</v>
      </c>
      <c r="I118" s="54">
        <v>2164</v>
      </c>
      <c r="J118" s="54">
        <v>2187</v>
      </c>
      <c r="K118" s="55">
        <f t="shared" si="9"/>
        <v>0.98948331047096483</v>
      </c>
      <c r="L118" s="56">
        <f t="shared" si="10"/>
        <v>-18.303265465533553</v>
      </c>
      <c r="M118" s="57"/>
    </row>
    <row r="119" spans="8:13" x14ac:dyDescent="0.2">
      <c r="H119" s="54">
        <v>547</v>
      </c>
      <c r="I119" s="54">
        <v>2188</v>
      </c>
      <c r="J119" s="54">
        <v>2187</v>
      </c>
      <c r="K119" s="55">
        <f t="shared" si="9"/>
        <v>1.0004572473708275</v>
      </c>
      <c r="L119" s="56">
        <f t="shared" si="10"/>
        <v>0.79142129335579636</v>
      </c>
      <c r="M119" s="57"/>
    </row>
    <row r="120" spans="8:13" x14ac:dyDescent="0.2">
      <c r="H120" s="54">
        <v>557</v>
      </c>
      <c r="I120" s="54">
        <v>2228</v>
      </c>
      <c r="J120" s="54">
        <v>2187</v>
      </c>
      <c r="K120" s="55">
        <f t="shared" si="9"/>
        <v>1.0187471422039323</v>
      </c>
      <c r="L120" s="56">
        <f t="shared" si="10"/>
        <v>32.15521475032606</v>
      </c>
      <c r="M120" s="57"/>
    </row>
    <row r="121" spans="8:13" x14ac:dyDescent="0.2">
      <c r="H121" s="54">
        <v>563</v>
      </c>
      <c r="I121" s="54">
        <v>563</v>
      </c>
      <c r="J121" s="54">
        <v>576</v>
      </c>
      <c r="K121" s="55">
        <f t="shared" si="9"/>
        <v>0.97743055555555558</v>
      </c>
      <c r="L121" s="56">
        <f t="shared" si="10"/>
        <v>-39.520667234499307</v>
      </c>
      <c r="M121" s="57"/>
    </row>
    <row r="122" spans="8:13" x14ac:dyDescent="0.2">
      <c r="H122" s="54">
        <v>569</v>
      </c>
      <c r="I122" s="54">
        <v>569</v>
      </c>
      <c r="J122" s="54">
        <v>576</v>
      </c>
      <c r="K122" s="55">
        <f t="shared" si="9"/>
        <v>0.98784722222222221</v>
      </c>
      <c r="L122" s="56">
        <f t="shared" si="10"/>
        <v>-21.168190962876551</v>
      </c>
      <c r="M122" s="57"/>
    </row>
    <row r="123" spans="8:13" x14ac:dyDescent="0.2">
      <c r="H123" s="54">
        <v>571</v>
      </c>
      <c r="I123" s="54">
        <v>571</v>
      </c>
      <c r="J123" s="54">
        <v>576</v>
      </c>
      <c r="K123" s="55">
        <f t="shared" si="9"/>
        <v>0.99131944444444442</v>
      </c>
      <c r="L123" s="56">
        <f t="shared" si="10"/>
        <v>-15.093679295363534</v>
      </c>
      <c r="M123" s="57"/>
    </row>
    <row r="124" spans="8:13" x14ac:dyDescent="0.2">
      <c r="H124" s="54">
        <v>577</v>
      </c>
      <c r="I124" s="54">
        <v>577</v>
      </c>
      <c r="J124" s="54">
        <v>576</v>
      </c>
      <c r="K124" s="55">
        <f t="shared" si="9"/>
        <v>1.0017361111111112</v>
      </c>
      <c r="L124" s="56">
        <f t="shared" si="10"/>
        <v>3.0030086438042281</v>
      </c>
      <c r="M124" s="57"/>
    </row>
    <row r="125" spans="8:13" x14ac:dyDescent="0.2">
      <c r="H125" s="54">
        <v>587</v>
      </c>
      <c r="I125" s="54">
        <v>587</v>
      </c>
      <c r="J125" s="54">
        <v>576</v>
      </c>
      <c r="K125" s="55">
        <f t="shared" si="9"/>
        <v>1.0190972222222223</v>
      </c>
      <c r="L125" s="56">
        <f t="shared" si="10"/>
        <v>32.750030001287953</v>
      </c>
      <c r="M125" s="57"/>
    </row>
    <row r="126" spans="8:13" x14ac:dyDescent="0.2">
      <c r="H126" s="54">
        <v>593</v>
      </c>
      <c r="I126" s="54">
        <v>593</v>
      </c>
      <c r="J126" s="54">
        <v>576</v>
      </c>
      <c r="K126" s="55">
        <f t="shared" si="9"/>
        <v>1.0295138888888888</v>
      </c>
      <c r="L126" s="56">
        <f t="shared" si="10"/>
        <v>50.355951724429467</v>
      </c>
      <c r="M126" s="57"/>
    </row>
    <row r="127" spans="8:13" x14ac:dyDescent="0.2">
      <c r="H127" s="54">
        <v>599</v>
      </c>
      <c r="I127" s="54">
        <v>16173</v>
      </c>
      <c r="J127" s="54">
        <v>16384</v>
      </c>
      <c r="K127" s="55">
        <f t="shared" si="9"/>
        <v>0.98712158203125</v>
      </c>
      <c r="L127" s="56">
        <f t="shared" si="10"/>
        <v>-22.440366057294952</v>
      </c>
      <c r="M127" s="57"/>
    </row>
    <row r="128" spans="8:13" x14ac:dyDescent="0.2">
      <c r="H128" s="54">
        <v>601</v>
      </c>
      <c r="I128" s="54">
        <v>16227</v>
      </c>
      <c r="J128" s="54">
        <v>16384</v>
      </c>
      <c r="K128" s="55">
        <f t="shared" si="9"/>
        <v>0.99041748046875</v>
      </c>
      <c r="L128" s="56">
        <f t="shared" si="10"/>
        <v>-16.669580550415223</v>
      </c>
      <c r="M128" s="57"/>
    </row>
    <row r="129" spans="8:13" x14ac:dyDescent="0.2">
      <c r="H129" s="54">
        <v>607</v>
      </c>
      <c r="I129" s="54">
        <v>16389</v>
      </c>
      <c r="J129" s="54">
        <v>16384</v>
      </c>
      <c r="K129" s="55">
        <f t="shared" si="9"/>
        <v>1.00030517578125</v>
      </c>
      <c r="L129" s="56">
        <f t="shared" si="10"/>
        <v>0.52825010298074671</v>
      </c>
      <c r="M129" s="57"/>
    </row>
    <row r="130" spans="8:13" x14ac:dyDescent="0.2">
      <c r="H130" s="54">
        <v>613</v>
      </c>
      <c r="I130" s="54">
        <v>16551</v>
      </c>
      <c r="J130" s="54">
        <v>16384</v>
      </c>
      <c r="K130" s="55">
        <f t="shared" si="9"/>
        <v>1.01019287109375</v>
      </c>
      <c r="L130" s="56">
        <f t="shared" si="10"/>
        <v>17.556919025100058</v>
      </c>
      <c r="M130" s="57"/>
    </row>
    <row r="131" spans="8:13" x14ac:dyDescent="0.2">
      <c r="H131" s="54">
        <v>617</v>
      </c>
      <c r="I131" s="54">
        <v>16659</v>
      </c>
      <c r="J131" s="54">
        <v>16384</v>
      </c>
      <c r="K131" s="55">
        <f t="shared" si="9"/>
        <v>1.01678466796875</v>
      </c>
      <c r="L131" s="56">
        <f t="shared" si="10"/>
        <v>28.817017575463723</v>
      </c>
      <c r="M131" s="57"/>
    </row>
    <row r="132" spans="8:13" x14ac:dyDescent="0.2">
      <c r="H132" s="54">
        <v>619</v>
      </c>
      <c r="I132" s="54">
        <v>16713</v>
      </c>
      <c r="J132" s="54">
        <v>16384</v>
      </c>
      <c r="K132" s="55">
        <f t="shared" si="9"/>
        <v>1.02008056640625</v>
      </c>
      <c r="L132" s="56">
        <f t="shared" si="10"/>
        <v>34.419721653279829</v>
      </c>
      <c r="M132" s="57"/>
    </row>
    <row r="133" spans="8:13" x14ac:dyDescent="0.2">
      <c r="H133" s="54">
        <v>631</v>
      </c>
      <c r="I133" s="54">
        <v>631</v>
      </c>
      <c r="J133" s="54">
        <v>648</v>
      </c>
      <c r="K133" s="55">
        <f t="shared" si="9"/>
        <v>0.97376543209876543</v>
      </c>
      <c r="L133" s="56">
        <f t="shared" si="10"/>
        <v>-46.024569482490875</v>
      </c>
      <c r="M133" s="57"/>
    </row>
    <row r="134" spans="8:13" x14ac:dyDescent="0.2">
      <c r="H134" s="54">
        <v>641</v>
      </c>
      <c r="I134" s="54">
        <v>641</v>
      </c>
      <c r="J134" s="54">
        <v>648</v>
      </c>
      <c r="K134" s="55">
        <f t="shared" si="9"/>
        <v>0.98919753086419748</v>
      </c>
      <c r="L134" s="56">
        <f t="shared" si="10"/>
        <v>-18.803347519060523</v>
      </c>
      <c r="M134" s="57"/>
    </row>
    <row r="135" spans="8:13" x14ac:dyDescent="0.2">
      <c r="H135" s="54">
        <v>643</v>
      </c>
      <c r="I135" s="54">
        <v>643</v>
      </c>
      <c r="J135" s="54">
        <v>648</v>
      </c>
      <c r="K135" s="55">
        <f t="shared" si="9"/>
        <v>0.99228395061728392</v>
      </c>
      <c r="L135" s="56">
        <f t="shared" si="10"/>
        <v>-13.410090668012948</v>
      </c>
      <c r="M135" s="57"/>
    </row>
    <row r="136" spans="8:13" x14ac:dyDescent="0.2">
      <c r="H136" s="54">
        <v>647</v>
      </c>
      <c r="I136" s="54">
        <v>647</v>
      </c>
      <c r="J136" s="54">
        <v>648</v>
      </c>
      <c r="K136" s="55">
        <f t="shared" si="9"/>
        <v>0.99845679012345678</v>
      </c>
      <c r="L136" s="56">
        <f t="shared" si="10"/>
        <v>-2.6737210705406405</v>
      </c>
      <c r="M136" s="57"/>
    </row>
    <row r="137" spans="8:13" x14ac:dyDescent="0.2">
      <c r="H137" s="54">
        <v>653</v>
      </c>
      <c r="I137" s="54">
        <v>653</v>
      </c>
      <c r="J137" s="54">
        <v>648</v>
      </c>
      <c r="K137" s="55">
        <f t="shared" si="9"/>
        <v>1.007716049382716</v>
      </c>
      <c r="L137" s="56">
        <f t="shared" si="10"/>
        <v>13.307014394167124</v>
      </c>
      <c r="M137" s="57"/>
    </row>
    <row r="138" spans="8:13" x14ac:dyDescent="0.2">
      <c r="H138" s="54">
        <v>659</v>
      </c>
      <c r="I138" s="54">
        <v>659</v>
      </c>
      <c r="J138" s="54">
        <v>648</v>
      </c>
      <c r="K138" s="55">
        <f t="shared" si="9"/>
        <v>1.0169753086419753</v>
      </c>
      <c r="L138" s="56">
        <f t="shared" si="10"/>
        <v>29.141582548112357</v>
      </c>
      <c r="M138" s="57"/>
    </row>
    <row r="139" spans="8:13" x14ac:dyDescent="0.2">
      <c r="H139" s="54">
        <v>661</v>
      </c>
      <c r="I139" s="54">
        <v>661</v>
      </c>
      <c r="J139" s="54">
        <v>648</v>
      </c>
      <c r="K139" s="55">
        <f t="shared" si="9"/>
        <v>1.0200617283950617</v>
      </c>
      <c r="L139" s="56">
        <f t="shared" si="10"/>
        <v>34.38775034768031</v>
      </c>
      <c r="M139" s="57"/>
    </row>
    <row r="140" spans="8:13" x14ac:dyDescent="0.2">
      <c r="H140" s="54">
        <v>673</v>
      </c>
      <c r="I140" s="54">
        <v>2019</v>
      </c>
      <c r="J140" s="54">
        <v>2048</v>
      </c>
      <c r="K140" s="55">
        <f t="shared" si="9"/>
        <v>0.98583984375</v>
      </c>
      <c r="L140" s="56">
        <f t="shared" si="10"/>
        <v>-24.689765602232082</v>
      </c>
      <c r="M140" s="57"/>
    </row>
    <row r="141" spans="8:13" x14ac:dyDescent="0.2">
      <c r="H141" s="54">
        <v>677</v>
      </c>
      <c r="I141" s="54">
        <v>2031</v>
      </c>
      <c r="J141" s="54">
        <v>2048</v>
      </c>
      <c r="K141" s="55">
        <f t="shared" si="9"/>
        <v>0.99169921875</v>
      </c>
      <c r="L141" s="56">
        <f t="shared" si="10"/>
        <v>-14.430570844616479</v>
      </c>
      <c r="M141" s="57"/>
    </row>
    <row r="142" spans="8:13" x14ac:dyDescent="0.2">
      <c r="H142" s="54">
        <v>683</v>
      </c>
      <c r="I142" s="54">
        <v>2049</v>
      </c>
      <c r="J142" s="54">
        <v>2048</v>
      </c>
      <c r="K142" s="55">
        <f t="shared" si="9"/>
        <v>1.00048828125</v>
      </c>
      <c r="L142" s="56">
        <f t="shared" si="10"/>
        <v>0.84512281349597196</v>
      </c>
      <c r="M142" s="57"/>
    </row>
    <row r="143" spans="8:13" x14ac:dyDescent="0.2">
      <c r="H143" s="54">
        <v>691</v>
      </c>
      <c r="I143" s="54">
        <v>2073</v>
      </c>
      <c r="J143" s="54">
        <v>2048</v>
      </c>
      <c r="K143" s="55">
        <f t="shared" si="9"/>
        <v>1.01220703125</v>
      </c>
      <c r="L143" s="56">
        <f t="shared" si="10"/>
        <v>21.005281331297653</v>
      </c>
      <c r="M143" s="57"/>
    </row>
    <row r="144" spans="8:13" x14ac:dyDescent="0.2">
      <c r="H144" s="54">
        <v>701</v>
      </c>
      <c r="I144" s="54">
        <v>2103</v>
      </c>
      <c r="J144" s="54">
        <v>2048</v>
      </c>
      <c r="K144" s="55">
        <f t="shared" si="9"/>
        <v>1.02685546875</v>
      </c>
      <c r="L144" s="56">
        <f t="shared" si="10"/>
        <v>45.879761678135225</v>
      </c>
      <c r="M144" s="57"/>
    </row>
    <row r="145" spans="8:13" x14ac:dyDescent="0.2">
      <c r="H145" s="54">
        <v>709</v>
      </c>
      <c r="I145" s="54">
        <v>709</v>
      </c>
      <c r="J145" s="54">
        <v>729</v>
      </c>
      <c r="K145" s="55">
        <f t="shared" si="9"/>
        <v>0.97256515775034291</v>
      </c>
      <c r="L145" s="56">
        <f t="shared" si="10"/>
        <v>-48.15982450490521</v>
      </c>
      <c r="M145" s="57"/>
    </row>
    <row r="146" spans="8:13" x14ac:dyDescent="0.2">
      <c r="H146" s="54">
        <v>719</v>
      </c>
      <c r="I146" s="54">
        <v>719</v>
      </c>
      <c r="J146" s="54">
        <v>729</v>
      </c>
      <c r="K146" s="55">
        <f t="shared" si="9"/>
        <v>0.98628257887517146</v>
      </c>
      <c r="L146" s="56">
        <f t="shared" si="10"/>
        <v>-23.912452665167162</v>
      </c>
      <c r="M146" s="57"/>
    </row>
    <row r="147" spans="8:13" x14ac:dyDescent="0.2">
      <c r="H147" s="54">
        <v>727</v>
      </c>
      <c r="I147" s="54">
        <v>727</v>
      </c>
      <c r="J147" s="54">
        <v>729</v>
      </c>
      <c r="K147" s="55">
        <f t="shared" si="9"/>
        <v>0.99725651577503427</v>
      </c>
      <c r="L147" s="56">
        <f t="shared" si="10"/>
        <v>-4.7561404888113232</v>
      </c>
      <c r="M147" s="57"/>
    </row>
    <row r="148" spans="8:13" x14ac:dyDescent="0.2">
      <c r="H148" s="54">
        <v>733</v>
      </c>
      <c r="I148" s="54">
        <v>733</v>
      </c>
      <c r="J148" s="54">
        <v>729</v>
      </c>
      <c r="K148" s="55">
        <f t="shared" si="9"/>
        <v>1.0054869684499315</v>
      </c>
      <c r="L148" s="56">
        <f t="shared" si="10"/>
        <v>9.4732605682498239</v>
      </c>
      <c r="M148" s="57"/>
    </row>
    <row r="149" spans="8:13" x14ac:dyDescent="0.2">
      <c r="H149" s="54">
        <v>739</v>
      </c>
      <c r="I149" s="54">
        <v>739</v>
      </c>
      <c r="J149" s="54">
        <v>729</v>
      </c>
      <c r="K149" s="55">
        <f t="shared" si="9"/>
        <v>1.0137174211248285</v>
      </c>
      <c r="L149" s="56">
        <f t="shared" si="10"/>
        <v>23.586659783056646</v>
      </c>
      <c r="M149" s="57"/>
    </row>
    <row r="150" spans="8:13" x14ac:dyDescent="0.2">
      <c r="H150" s="54">
        <v>743</v>
      </c>
      <c r="I150" s="54">
        <v>743</v>
      </c>
      <c r="J150" s="54">
        <v>729</v>
      </c>
      <c r="K150" s="55">
        <f t="shared" si="9"/>
        <v>1.01920438957476</v>
      </c>
      <c r="L150" s="56">
        <f t="shared" si="10"/>
        <v>32.932075453991075</v>
      </c>
      <c r="M150" s="57"/>
    </row>
    <row r="151" spans="8:13" x14ac:dyDescent="0.2">
      <c r="H151" s="54">
        <v>751</v>
      </c>
      <c r="I151" s="54">
        <v>751</v>
      </c>
      <c r="J151" s="54">
        <v>768</v>
      </c>
      <c r="K151" s="55">
        <f t="shared" ref="K151:K214" si="11">I151/J151</f>
        <v>0.97786458333333337</v>
      </c>
      <c r="L151" s="56">
        <f t="shared" ref="L151:L214" si="12">1200*LOG(K151,2)</f>
        <v>-38.752083848261229</v>
      </c>
      <c r="M151" s="57"/>
    </row>
    <row r="152" spans="8:13" x14ac:dyDescent="0.2">
      <c r="H152" s="54">
        <v>757</v>
      </c>
      <c r="I152" s="54">
        <v>757</v>
      </c>
      <c r="J152" s="54">
        <v>768</v>
      </c>
      <c r="K152" s="55">
        <f t="shared" si="11"/>
        <v>0.98567708333333337</v>
      </c>
      <c r="L152" s="56">
        <f t="shared" si="12"/>
        <v>-24.975612882509377</v>
      </c>
      <c r="M152" s="57"/>
    </row>
    <row r="153" spans="8:13" x14ac:dyDescent="0.2">
      <c r="H153" s="54">
        <v>761</v>
      </c>
      <c r="I153" s="54">
        <v>761</v>
      </c>
      <c r="J153" s="54">
        <v>768</v>
      </c>
      <c r="K153" s="55">
        <f t="shared" si="11"/>
        <v>0.99088541666666663</v>
      </c>
      <c r="L153" s="56">
        <f t="shared" si="12"/>
        <v>-15.851828661132958</v>
      </c>
      <c r="M153" s="57"/>
    </row>
    <row r="154" spans="8:13" x14ac:dyDescent="0.2">
      <c r="H154" s="54">
        <v>769</v>
      </c>
      <c r="I154" s="54">
        <v>769</v>
      </c>
      <c r="J154" s="54">
        <v>768</v>
      </c>
      <c r="K154" s="55">
        <f t="shared" si="11"/>
        <v>1.0013020833333333</v>
      </c>
      <c r="L154" s="56">
        <f t="shared" si="12"/>
        <v>2.2527446888042841</v>
      </c>
      <c r="M154" s="57"/>
    </row>
    <row r="155" spans="8:13" x14ac:dyDescent="0.2">
      <c r="H155" s="54">
        <v>773</v>
      </c>
      <c r="I155" s="54">
        <v>773</v>
      </c>
      <c r="J155" s="54">
        <v>768</v>
      </c>
      <c r="K155" s="55">
        <f t="shared" si="11"/>
        <v>1.0065104166666667</v>
      </c>
      <c r="L155" s="56">
        <f t="shared" si="12"/>
        <v>11.234523844429582</v>
      </c>
      <c r="M155" s="57"/>
    </row>
    <row r="156" spans="8:13" x14ac:dyDescent="0.2">
      <c r="H156" s="54">
        <v>787</v>
      </c>
      <c r="I156" s="54">
        <v>787</v>
      </c>
      <c r="J156" s="54">
        <v>768</v>
      </c>
      <c r="K156" s="55">
        <f t="shared" si="11"/>
        <v>1.0247395833333333</v>
      </c>
      <c r="L156" s="56">
        <f t="shared" si="12"/>
        <v>42.308789743596122</v>
      </c>
      <c r="M156" s="57"/>
    </row>
    <row r="157" spans="8:13" x14ac:dyDescent="0.2">
      <c r="H157" s="54">
        <v>797</v>
      </c>
      <c r="I157" s="54">
        <v>797</v>
      </c>
      <c r="J157" s="54">
        <v>768</v>
      </c>
      <c r="K157" s="55">
        <f t="shared" si="11"/>
        <v>1.0377604166666667</v>
      </c>
      <c r="L157" s="56">
        <f t="shared" si="12"/>
        <v>64.168095923178839</v>
      </c>
      <c r="M157" s="57"/>
    </row>
    <row r="158" spans="8:13" x14ac:dyDescent="0.2">
      <c r="H158" s="54">
        <v>809</v>
      </c>
      <c r="I158" s="54">
        <v>6472</v>
      </c>
      <c r="J158" s="54">
        <v>6561</v>
      </c>
      <c r="K158" s="55">
        <f t="shared" si="11"/>
        <v>0.98643499466544737</v>
      </c>
      <c r="L158" s="56">
        <f t="shared" si="12"/>
        <v>-23.644936007126201</v>
      </c>
      <c r="M158" s="57"/>
    </row>
    <row r="159" spans="8:13" x14ac:dyDescent="0.2">
      <c r="H159" s="54">
        <v>811</v>
      </c>
      <c r="I159" s="54">
        <v>6488</v>
      </c>
      <c r="J159" s="54">
        <v>6561</v>
      </c>
      <c r="K159" s="55">
        <f t="shared" si="11"/>
        <v>0.98887364730986127</v>
      </c>
      <c r="L159" s="56">
        <f t="shared" si="12"/>
        <v>-19.370281862371794</v>
      </c>
      <c r="M159" s="57"/>
    </row>
    <row r="160" spans="8:13" x14ac:dyDescent="0.2">
      <c r="H160" s="54">
        <v>821</v>
      </c>
      <c r="I160" s="54">
        <v>6568</v>
      </c>
      <c r="J160" s="54">
        <v>6561</v>
      </c>
      <c r="K160" s="55">
        <f t="shared" si="11"/>
        <v>1.0010669105319312</v>
      </c>
      <c r="L160" s="56">
        <f t="shared" si="12"/>
        <v>1.8460872102665731</v>
      </c>
      <c r="M160" s="57"/>
    </row>
    <row r="161" spans="8:13" x14ac:dyDescent="0.2">
      <c r="H161" s="54">
        <v>823</v>
      </c>
      <c r="I161" s="54">
        <v>6584</v>
      </c>
      <c r="J161" s="54">
        <v>6561</v>
      </c>
      <c r="K161" s="55">
        <f t="shared" si="11"/>
        <v>1.003505563176345</v>
      </c>
      <c r="L161" s="56">
        <f t="shared" si="12"/>
        <v>6.0583375828513217</v>
      </c>
      <c r="M161" s="57"/>
    </row>
    <row r="162" spans="8:13" x14ac:dyDescent="0.2">
      <c r="H162" s="54">
        <v>827</v>
      </c>
      <c r="I162" s="54">
        <v>6616</v>
      </c>
      <c r="J162" s="54">
        <v>6561</v>
      </c>
      <c r="K162" s="55">
        <f t="shared" si="11"/>
        <v>1.008382868465173</v>
      </c>
      <c r="L162" s="56">
        <f t="shared" si="12"/>
        <v>14.452216082430304</v>
      </c>
      <c r="M162" s="57"/>
    </row>
    <row r="163" spans="8:13" x14ac:dyDescent="0.2">
      <c r="H163" s="54">
        <v>829</v>
      </c>
      <c r="I163" s="54">
        <v>6632</v>
      </c>
      <c r="J163" s="54">
        <v>6561</v>
      </c>
      <c r="K163" s="55">
        <f t="shared" si="11"/>
        <v>1.010821521109587</v>
      </c>
      <c r="L163" s="56">
        <f t="shared" si="12"/>
        <v>18.633942871801224</v>
      </c>
      <c r="M163" s="57"/>
    </row>
    <row r="164" spans="8:13" x14ac:dyDescent="0.2">
      <c r="H164" s="54">
        <v>839</v>
      </c>
      <c r="I164" s="54">
        <v>839</v>
      </c>
      <c r="J164" s="54">
        <v>864</v>
      </c>
      <c r="K164" s="55">
        <f t="shared" si="11"/>
        <v>0.97106481481481477</v>
      </c>
      <c r="L164" s="56">
        <f t="shared" si="12"/>
        <v>-50.832602068374442</v>
      </c>
      <c r="M164" s="57"/>
    </row>
    <row r="165" spans="8:13" x14ac:dyDescent="0.2">
      <c r="H165" s="54">
        <v>853</v>
      </c>
      <c r="I165" s="54">
        <v>853</v>
      </c>
      <c r="J165" s="54">
        <v>864</v>
      </c>
      <c r="K165" s="55">
        <f t="shared" si="11"/>
        <v>0.98726851851851849</v>
      </c>
      <c r="L165" s="56">
        <f t="shared" si="12"/>
        <v>-22.18268501421408</v>
      </c>
      <c r="M165" s="57"/>
    </row>
    <row r="166" spans="8:13" x14ac:dyDescent="0.2">
      <c r="H166" s="54">
        <v>857</v>
      </c>
      <c r="I166" s="54">
        <v>857</v>
      </c>
      <c r="J166" s="54">
        <v>864</v>
      </c>
      <c r="K166" s="55">
        <f t="shared" si="11"/>
        <v>0.99189814814814814</v>
      </c>
      <c r="L166" s="56">
        <f t="shared" si="12"/>
        <v>-14.083329661162461</v>
      </c>
      <c r="M166" s="57"/>
    </row>
    <row r="167" spans="8:13" x14ac:dyDescent="0.2">
      <c r="H167" s="54">
        <v>859</v>
      </c>
      <c r="I167" s="54">
        <v>859</v>
      </c>
      <c r="J167" s="54">
        <v>864</v>
      </c>
      <c r="K167" s="55">
        <f t="shared" si="11"/>
        <v>0.99421296296296291</v>
      </c>
      <c r="L167" s="56">
        <f t="shared" si="12"/>
        <v>-10.047817230006096</v>
      </c>
      <c r="M167" s="57"/>
    </row>
    <row r="168" spans="8:13" x14ac:dyDescent="0.2">
      <c r="H168" s="54">
        <v>863</v>
      </c>
      <c r="I168" s="54">
        <v>863</v>
      </c>
      <c r="J168" s="54">
        <v>864</v>
      </c>
      <c r="K168" s="55">
        <f t="shared" si="11"/>
        <v>0.99884259259259256</v>
      </c>
      <c r="L168" s="56">
        <f t="shared" si="12"/>
        <v>-2.0049035814163081</v>
      </c>
      <c r="M168" s="57"/>
    </row>
    <row r="169" spans="8:13" x14ac:dyDescent="0.2">
      <c r="H169" s="54">
        <v>877</v>
      </c>
      <c r="I169" s="54">
        <v>877</v>
      </c>
      <c r="J169" s="54">
        <v>864</v>
      </c>
      <c r="K169" s="55">
        <f t="shared" si="11"/>
        <v>1.0150462962962963</v>
      </c>
      <c r="L169" s="56">
        <f t="shared" si="12"/>
        <v>25.85463633751738</v>
      </c>
      <c r="M169" s="57"/>
    </row>
    <row r="170" spans="8:13" x14ac:dyDescent="0.2">
      <c r="H170" s="54">
        <v>881</v>
      </c>
      <c r="I170" s="54">
        <v>881</v>
      </c>
      <c r="J170" s="54">
        <v>864</v>
      </c>
      <c r="K170" s="55">
        <f t="shared" si="11"/>
        <v>1.0196759259259258</v>
      </c>
      <c r="L170" s="56">
        <f t="shared" si="12"/>
        <v>33.732848108333918</v>
      </c>
      <c r="M170" s="57"/>
    </row>
    <row r="171" spans="8:13" x14ac:dyDescent="0.2">
      <c r="H171" s="54">
        <v>883</v>
      </c>
      <c r="I171" s="54">
        <v>883</v>
      </c>
      <c r="J171" s="54">
        <v>864</v>
      </c>
      <c r="K171" s="55">
        <f t="shared" si="11"/>
        <v>1.0219907407407407</v>
      </c>
      <c r="L171" s="56">
        <f t="shared" si="12"/>
        <v>37.658550581996877</v>
      </c>
      <c r="M171" s="57"/>
    </row>
    <row r="172" spans="8:13" x14ac:dyDescent="0.2">
      <c r="H172" s="54">
        <v>887</v>
      </c>
      <c r="I172" s="54">
        <v>887</v>
      </c>
      <c r="J172" s="54">
        <v>864</v>
      </c>
      <c r="K172" s="55">
        <f t="shared" si="11"/>
        <v>1.0266203703703705</v>
      </c>
      <c r="L172" s="56">
        <f t="shared" si="12"/>
        <v>45.483350565114563</v>
      </c>
      <c r="M172" s="57"/>
    </row>
    <row r="173" spans="8:13" x14ac:dyDescent="0.2">
      <c r="H173" s="54">
        <v>907</v>
      </c>
      <c r="I173" s="54">
        <v>8163</v>
      </c>
      <c r="J173" s="54">
        <v>8192</v>
      </c>
      <c r="K173" s="55">
        <f t="shared" si="11"/>
        <v>0.9964599609375</v>
      </c>
      <c r="L173" s="56">
        <f t="shared" si="12"/>
        <v>-6.1395096349982339</v>
      </c>
      <c r="M173" s="57"/>
    </row>
    <row r="174" spans="8:13" x14ac:dyDescent="0.2">
      <c r="H174" s="54">
        <v>911</v>
      </c>
      <c r="I174" s="54">
        <v>8199</v>
      </c>
      <c r="J174" s="54">
        <v>8192</v>
      </c>
      <c r="K174" s="55">
        <f t="shared" si="11"/>
        <v>1.0008544921875</v>
      </c>
      <c r="L174" s="56">
        <f t="shared" si="12"/>
        <v>1.4786942932357161</v>
      </c>
      <c r="M174" s="57"/>
    </row>
    <row r="175" spans="8:13" x14ac:dyDescent="0.2">
      <c r="H175" s="54">
        <v>919</v>
      </c>
      <c r="I175" s="54">
        <v>8271</v>
      </c>
      <c r="J175" s="54">
        <v>8192</v>
      </c>
      <c r="K175" s="55">
        <f t="shared" si="11"/>
        <v>1.0096435546875</v>
      </c>
      <c r="L175" s="56">
        <f t="shared" si="12"/>
        <v>16.61526327761624</v>
      </c>
      <c r="M175" s="57"/>
    </row>
    <row r="176" spans="8:13" x14ac:dyDescent="0.2">
      <c r="H176" s="54">
        <v>929</v>
      </c>
      <c r="I176" s="54">
        <v>8361</v>
      </c>
      <c r="J176" s="54">
        <v>8192</v>
      </c>
      <c r="K176" s="55">
        <f t="shared" si="11"/>
        <v>1.0206298828125</v>
      </c>
      <c r="L176" s="56">
        <f t="shared" si="12"/>
        <v>35.351745389958317</v>
      </c>
      <c r="M176" s="57"/>
    </row>
    <row r="177" spans="8:13" x14ac:dyDescent="0.2">
      <c r="H177" s="54">
        <v>937</v>
      </c>
      <c r="I177" s="54">
        <v>937</v>
      </c>
      <c r="J177" s="54">
        <v>972</v>
      </c>
      <c r="K177" s="55">
        <f t="shared" si="11"/>
        <v>0.96399176954732513</v>
      </c>
      <c r="L177" s="56">
        <f t="shared" si="12"/>
        <v>-63.488719135912852</v>
      </c>
      <c r="M177" s="57"/>
    </row>
    <row r="178" spans="8:13" x14ac:dyDescent="0.2">
      <c r="H178" s="54">
        <v>941</v>
      </c>
      <c r="I178" s="54">
        <v>941</v>
      </c>
      <c r="J178" s="54">
        <v>972</v>
      </c>
      <c r="K178" s="55">
        <f t="shared" si="11"/>
        <v>0.96810699588477367</v>
      </c>
      <c r="L178" s="56">
        <f t="shared" si="12"/>
        <v>-56.113909052692975</v>
      </c>
      <c r="M178" s="57"/>
    </row>
    <row r="179" spans="8:13" x14ac:dyDescent="0.2">
      <c r="H179" s="54">
        <v>947</v>
      </c>
      <c r="I179" s="54">
        <v>947</v>
      </c>
      <c r="J179" s="54">
        <v>972</v>
      </c>
      <c r="K179" s="55">
        <f t="shared" si="11"/>
        <v>0.97427983539094654</v>
      </c>
      <c r="L179" s="56">
        <f t="shared" si="12"/>
        <v>-45.110265764875045</v>
      </c>
      <c r="M179" s="57"/>
    </row>
    <row r="180" spans="8:13" x14ac:dyDescent="0.2">
      <c r="H180" s="54">
        <v>953</v>
      </c>
      <c r="I180" s="54">
        <v>953</v>
      </c>
      <c r="J180" s="54">
        <v>972</v>
      </c>
      <c r="K180" s="55">
        <f t="shared" si="11"/>
        <v>0.98045267489711929</v>
      </c>
      <c r="L180" s="56">
        <f t="shared" si="12"/>
        <v>-34.176119635006891</v>
      </c>
      <c r="M180" s="57"/>
    </row>
    <row r="181" spans="8:13" x14ac:dyDescent="0.2">
      <c r="H181" s="54">
        <v>967</v>
      </c>
      <c r="I181" s="54">
        <v>967</v>
      </c>
      <c r="J181" s="54">
        <v>972</v>
      </c>
      <c r="K181" s="55">
        <f t="shared" si="11"/>
        <v>0.99485596707818935</v>
      </c>
      <c r="L181" s="56">
        <f t="shared" si="12"/>
        <v>-8.9285089547275689</v>
      </c>
      <c r="M181" s="57"/>
    </row>
    <row r="182" spans="8:13" x14ac:dyDescent="0.2">
      <c r="H182" s="54">
        <v>971</v>
      </c>
      <c r="I182" s="54">
        <v>971</v>
      </c>
      <c r="J182" s="54">
        <v>972</v>
      </c>
      <c r="K182" s="55">
        <f t="shared" si="11"/>
        <v>0.99897119341563789</v>
      </c>
      <c r="L182" s="56">
        <f t="shared" si="12"/>
        <v>-1.7820218239063221</v>
      </c>
      <c r="M182" s="57"/>
    </row>
    <row r="183" spans="8:13" x14ac:dyDescent="0.2">
      <c r="H183" s="54">
        <v>977</v>
      </c>
      <c r="I183" s="54">
        <v>977</v>
      </c>
      <c r="J183" s="54">
        <v>972</v>
      </c>
      <c r="K183" s="55">
        <f t="shared" si="11"/>
        <v>1.0051440329218106</v>
      </c>
      <c r="L183" s="56">
        <f t="shared" si="12"/>
        <v>8.8826980351251095</v>
      </c>
      <c r="M183" s="57"/>
    </row>
    <row r="184" spans="8:13" x14ac:dyDescent="0.2">
      <c r="H184" s="54">
        <v>983</v>
      </c>
      <c r="I184" s="54">
        <v>983</v>
      </c>
      <c r="J184" s="54">
        <v>972</v>
      </c>
      <c r="K184" s="55">
        <f t="shared" si="11"/>
        <v>1.0113168724279835</v>
      </c>
      <c r="L184" s="56">
        <f t="shared" si="12"/>
        <v>19.482123281759613</v>
      </c>
      <c r="M184" s="57"/>
    </row>
    <row r="185" spans="8:13" x14ac:dyDescent="0.2">
      <c r="H185" s="54">
        <v>991</v>
      </c>
      <c r="I185" s="54">
        <v>991</v>
      </c>
      <c r="J185" s="54">
        <v>972</v>
      </c>
      <c r="K185" s="55">
        <f t="shared" si="11"/>
        <v>1.0195473251028806</v>
      </c>
      <c r="L185" s="56">
        <f t="shared" si="12"/>
        <v>33.514492296848616</v>
      </c>
      <c r="M185" s="57"/>
    </row>
    <row r="186" spans="8:13" x14ac:dyDescent="0.2">
      <c r="H186" s="54">
        <v>997</v>
      </c>
      <c r="I186" s="54">
        <v>997</v>
      </c>
      <c r="J186" s="54">
        <v>972</v>
      </c>
      <c r="K186" s="55">
        <f t="shared" si="11"/>
        <v>1.0257201646090535</v>
      </c>
      <c r="L186" s="56">
        <f t="shared" si="12"/>
        <v>43.964628950897961</v>
      </c>
      <c r="M186" s="57"/>
    </row>
    <row r="187" spans="8:13" x14ac:dyDescent="0.2">
      <c r="H187" s="54">
        <v>1009</v>
      </c>
      <c r="I187" s="54">
        <v>1009</v>
      </c>
      <c r="J187" s="54">
        <v>1024</v>
      </c>
      <c r="K187" s="55">
        <f t="shared" si="11"/>
        <v>0.9853515625</v>
      </c>
      <c r="L187" s="56">
        <f t="shared" si="12"/>
        <v>-25.547449072371315</v>
      </c>
      <c r="M187" s="57"/>
    </row>
    <row r="188" spans="8:13" x14ac:dyDescent="0.2">
      <c r="H188" s="54">
        <v>1013</v>
      </c>
      <c r="I188" s="54">
        <v>1013</v>
      </c>
      <c r="J188" s="54">
        <v>1024</v>
      </c>
      <c r="K188" s="55">
        <f t="shared" si="11"/>
        <v>0.9892578125</v>
      </c>
      <c r="L188" s="56">
        <f t="shared" si="12"/>
        <v>-18.697849438634208</v>
      </c>
      <c r="M188" s="57"/>
    </row>
    <row r="189" spans="8:13" x14ac:dyDescent="0.2">
      <c r="H189" s="54">
        <v>1019</v>
      </c>
      <c r="I189" s="54">
        <v>1019</v>
      </c>
      <c r="J189" s="54">
        <v>1024</v>
      </c>
      <c r="K189" s="55">
        <f t="shared" si="11"/>
        <v>0.9951171875</v>
      </c>
      <c r="L189" s="56">
        <f t="shared" si="12"/>
        <v>-8.473996601023412</v>
      </c>
      <c r="M189" s="57"/>
    </row>
    <row r="190" spans="8:13" x14ac:dyDescent="0.2">
      <c r="H190" s="54">
        <v>1021</v>
      </c>
      <c r="I190" s="54">
        <v>1021</v>
      </c>
      <c r="J190" s="54">
        <v>1024</v>
      </c>
      <c r="K190" s="55">
        <f t="shared" si="11"/>
        <v>0.9970703125</v>
      </c>
      <c r="L190" s="56">
        <f t="shared" si="12"/>
        <v>-5.0794189466382154</v>
      </c>
      <c r="M190" s="57"/>
    </row>
    <row r="191" spans="8:13" x14ac:dyDescent="0.2">
      <c r="H191" s="54">
        <v>1031</v>
      </c>
      <c r="I191" s="54">
        <v>1031</v>
      </c>
      <c r="J191" s="54">
        <v>1024</v>
      </c>
      <c r="K191" s="55">
        <f t="shared" si="11"/>
        <v>1.0068359375</v>
      </c>
      <c r="L191" s="56">
        <f t="shared" si="12"/>
        <v>11.794340841730053</v>
      </c>
      <c r="M191" s="57"/>
    </row>
    <row r="192" spans="8:13" x14ac:dyDescent="0.2">
      <c r="H192" s="54">
        <v>1033</v>
      </c>
      <c r="I192" s="54">
        <v>1033</v>
      </c>
      <c r="J192" s="54">
        <v>1024</v>
      </c>
      <c r="K192" s="55">
        <f t="shared" si="11"/>
        <v>1.0087890625</v>
      </c>
      <c r="L192" s="56">
        <f t="shared" si="12"/>
        <v>15.149446638071415</v>
      </c>
      <c r="M192" s="57"/>
    </row>
    <row r="193" spans="8:13" x14ac:dyDescent="0.2">
      <c r="H193" s="54">
        <v>1039</v>
      </c>
      <c r="I193" s="54">
        <v>1039</v>
      </c>
      <c r="J193" s="54">
        <v>1024</v>
      </c>
      <c r="K193" s="55">
        <f t="shared" si="11"/>
        <v>1.0146484375</v>
      </c>
      <c r="L193" s="56">
        <f t="shared" si="12"/>
        <v>25.175926685054129</v>
      </c>
      <c r="M193" s="57"/>
    </row>
    <row r="194" spans="8:13" x14ac:dyDescent="0.2">
      <c r="H194" s="54">
        <v>1049</v>
      </c>
      <c r="I194" s="54">
        <v>1049</v>
      </c>
      <c r="J194" s="54">
        <v>1024</v>
      </c>
      <c r="K194" s="55">
        <f t="shared" si="11"/>
        <v>1.0244140625</v>
      </c>
      <c r="L194" s="56">
        <f t="shared" si="12"/>
        <v>41.758755092721117</v>
      </c>
      <c r="M194" s="57"/>
    </row>
    <row r="195" spans="8:13" x14ac:dyDescent="0.2">
      <c r="H195" s="54">
        <v>1051</v>
      </c>
      <c r="I195" s="54">
        <v>1051</v>
      </c>
      <c r="J195" s="54">
        <v>1024</v>
      </c>
      <c r="K195" s="55">
        <f t="shared" si="11"/>
        <v>1.0263671875</v>
      </c>
      <c r="L195" s="56">
        <f t="shared" si="12"/>
        <v>45.056344754614088</v>
      </c>
      <c r="M195" s="57"/>
    </row>
    <row r="196" spans="8:13" x14ac:dyDescent="0.2">
      <c r="H196" s="54">
        <v>1061</v>
      </c>
      <c r="I196" s="54">
        <v>2122</v>
      </c>
      <c r="J196" s="54">
        <v>2187</v>
      </c>
      <c r="K196" s="55">
        <f t="shared" si="11"/>
        <v>0.97027892089620482</v>
      </c>
      <c r="L196" s="56">
        <f t="shared" si="12"/>
        <v>-52.234276959994226</v>
      </c>
      <c r="M196" s="57"/>
    </row>
    <row r="197" spans="8:13" x14ac:dyDescent="0.2">
      <c r="H197" s="54">
        <v>1063</v>
      </c>
      <c r="I197" s="54">
        <v>2126</v>
      </c>
      <c r="J197" s="54">
        <v>2187</v>
      </c>
      <c r="K197" s="55">
        <f t="shared" si="11"/>
        <v>0.97210791037951527</v>
      </c>
      <c r="L197" s="56">
        <f t="shared" si="12"/>
        <v>-48.97394822038639</v>
      </c>
      <c r="M197" s="57"/>
    </row>
    <row r="198" spans="8:13" x14ac:dyDescent="0.2">
      <c r="H198" s="54">
        <v>1069</v>
      </c>
      <c r="I198" s="54">
        <v>2138</v>
      </c>
      <c r="J198" s="54">
        <v>2187</v>
      </c>
      <c r="K198" s="55">
        <f t="shared" si="11"/>
        <v>0.97759487882944673</v>
      </c>
      <c r="L198" s="56">
        <f t="shared" si="12"/>
        <v>-39.229640793123203</v>
      </c>
      <c r="M198" s="57"/>
    </row>
    <row r="199" spans="8:13" x14ac:dyDescent="0.2">
      <c r="H199" s="54">
        <v>1087</v>
      </c>
      <c r="I199" s="54">
        <v>2174</v>
      </c>
      <c r="J199" s="54">
        <v>2187</v>
      </c>
      <c r="K199" s="55">
        <f t="shared" si="11"/>
        <v>0.99405578417924101</v>
      </c>
      <c r="L199" s="56">
        <f t="shared" si="12"/>
        <v>-10.321536024940853</v>
      </c>
      <c r="M199" s="57"/>
    </row>
    <row r="200" spans="8:13" x14ac:dyDescent="0.2">
      <c r="H200" s="54">
        <v>1091</v>
      </c>
      <c r="I200" s="54">
        <v>2182</v>
      </c>
      <c r="J200" s="54">
        <v>2187</v>
      </c>
      <c r="K200" s="55">
        <f t="shared" si="11"/>
        <v>0.99771376314586191</v>
      </c>
      <c r="L200" s="56">
        <f t="shared" si="12"/>
        <v>-3.9625424693832696</v>
      </c>
      <c r="M200" s="57"/>
    </row>
    <row r="201" spans="8:13" x14ac:dyDescent="0.2">
      <c r="H201" s="54">
        <v>1093</v>
      </c>
      <c r="I201" s="54">
        <v>2186</v>
      </c>
      <c r="J201" s="54">
        <v>2187</v>
      </c>
      <c r="K201" s="55">
        <f t="shared" si="11"/>
        <v>0.99954275262917236</v>
      </c>
      <c r="L201" s="56">
        <f t="shared" si="12"/>
        <v>-0.79178325142639328</v>
      </c>
      <c r="M201" s="57"/>
    </row>
    <row r="202" spans="8:13" x14ac:dyDescent="0.2">
      <c r="H202" s="54">
        <v>1097</v>
      </c>
      <c r="I202" s="54">
        <v>2194</v>
      </c>
      <c r="J202" s="54">
        <v>2187</v>
      </c>
      <c r="K202" s="55">
        <f t="shared" si="11"/>
        <v>1.0032007315957934</v>
      </c>
      <c r="L202" s="56">
        <f t="shared" si="12"/>
        <v>5.5323664261196193</v>
      </c>
      <c r="M202" s="57"/>
    </row>
    <row r="203" spans="8:13" x14ac:dyDescent="0.2">
      <c r="H203" s="54">
        <v>1103</v>
      </c>
      <c r="I203" s="54">
        <v>2206</v>
      </c>
      <c r="J203" s="54">
        <v>2187</v>
      </c>
      <c r="K203" s="55">
        <f t="shared" si="11"/>
        <v>1.0086877000457248</v>
      </c>
      <c r="L203" s="56">
        <f t="shared" si="12"/>
        <v>14.975484651947355</v>
      </c>
      <c r="M203" s="57"/>
    </row>
    <row r="204" spans="8:13" x14ac:dyDescent="0.2">
      <c r="H204" s="54">
        <v>1109</v>
      </c>
      <c r="I204" s="54">
        <v>2218</v>
      </c>
      <c r="J204" s="54">
        <v>2187</v>
      </c>
      <c r="K204" s="55">
        <f t="shared" si="11"/>
        <v>1.0141746684956561</v>
      </c>
      <c r="L204" s="56">
        <f t="shared" si="12"/>
        <v>24.367374136339869</v>
      </c>
      <c r="M204" s="57"/>
    </row>
    <row r="205" spans="8:13" x14ac:dyDescent="0.2">
      <c r="H205" s="54">
        <v>1117</v>
      </c>
      <c r="I205" s="54">
        <v>2234</v>
      </c>
      <c r="J205" s="54">
        <v>2187</v>
      </c>
      <c r="K205" s="55">
        <f t="shared" si="11"/>
        <v>1.0214906264288981</v>
      </c>
      <c r="L205" s="56">
        <f t="shared" si="12"/>
        <v>36.811158522266012</v>
      </c>
      <c r="M205" s="57"/>
    </row>
    <row r="206" spans="8:13" x14ac:dyDescent="0.2">
      <c r="H206" s="54">
        <v>1123</v>
      </c>
      <c r="I206" s="54">
        <v>1123</v>
      </c>
      <c r="J206" s="54">
        <v>1152</v>
      </c>
      <c r="K206" s="55">
        <f t="shared" si="11"/>
        <v>0.97482638888888884</v>
      </c>
      <c r="L206" s="56">
        <f t="shared" si="12"/>
        <v>-44.139346850053521</v>
      </c>
      <c r="M206" s="57"/>
    </row>
    <row r="207" spans="8:13" x14ac:dyDescent="0.2">
      <c r="H207" s="54">
        <v>1129</v>
      </c>
      <c r="I207" s="54">
        <v>1129</v>
      </c>
      <c r="J207" s="54">
        <v>1152</v>
      </c>
      <c r="K207" s="55">
        <f t="shared" si="11"/>
        <v>0.98003472222222221</v>
      </c>
      <c r="L207" s="56">
        <f t="shared" si="12"/>
        <v>-34.914276803173856</v>
      </c>
      <c r="M207" s="57"/>
    </row>
    <row r="208" spans="8:13" x14ac:dyDescent="0.2">
      <c r="H208" s="54">
        <v>1151</v>
      </c>
      <c r="I208" s="54">
        <v>1151</v>
      </c>
      <c r="J208" s="54">
        <v>1152</v>
      </c>
      <c r="K208" s="55">
        <f t="shared" si="11"/>
        <v>0.99913194444444442</v>
      </c>
      <c r="L208" s="56">
        <f t="shared" si="12"/>
        <v>-1.5034599720983646</v>
      </c>
      <c r="M208" s="57"/>
    </row>
    <row r="209" spans="8:13" x14ac:dyDescent="0.2">
      <c r="H209" s="54">
        <v>1153</v>
      </c>
      <c r="I209" s="54">
        <v>1153</v>
      </c>
      <c r="J209" s="54">
        <v>1152</v>
      </c>
      <c r="K209" s="55">
        <f t="shared" si="11"/>
        <v>1.0008680555555556</v>
      </c>
      <c r="L209" s="56">
        <f t="shared" si="12"/>
        <v>1.5021554513514392</v>
      </c>
      <c r="M209" s="57"/>
    </row>
    <row r="210" spans="8:13" x14ac:dyDescent="0.2">
      <c r="H210" s="54">
        <v>1163</v>
      </c>
      <c r="I210" s="54">
        <v>1163</v>
      </c>
      <c r="J210" s="54">
        <v>1152</v>
      </c>
      <c r="K210" s="55">
        <f t="shared" si="11"/>
        <v>1.0095486111111112</v>
      </c>
      <c r="L210" s="56">
        <f t="shared" si="12"/>
        <v>16.452456037087295</v>
      </c>
      <c r="M210" s="57"/>
    </row>
    <row r="211" spans="8:13" x14ac:dyDescent="0.2">
      <c r="H211" s="54">
        <v>1171</v>
      </c>
      <c r="I211" s="54">
        <v>1171</v>
      </c>
      <c r="J211" s="54">
        <v>1152</v>
      </c>
      <c r="K211" s="55">
        <f t="shared" si="11"/>
        <v>1.0164930555555556</v>
      </c>
      <c r="L211" s="56">
        <f t="shared" si="12"/>
        <v>28.320430870683317</v>
      </c>
      <c r="M211" s="57"/>
    </row>
    <row r="212" spans="8:13" x14ac:dyDescent="0.2">
      <c r="H212" s="54">
        <v>1181</v>
      </c>
      <c r="I212" s="54">
        <v>1181</v>
      </c>
      <c r="J212" s="54">
        <v>1152</v>
      </c>
      <c r="K212" s="55">
        <f t="shared" si="11"/>
        <v>1.0251736111111112</v>
      </c>
      <c r="L212" s="56">
        <f t="shared" si="12"/>
        <v>43.041897545813946</v>
      </c>
      <c r="M212" s="57"/>
    </row>
    <row r="213" spans="8:13" x14ac:dyDescent="0.2">
      <c r="H213" s="54">
        <v>1187</v>
      </c>
      <c r="I213" s="54">
        <v>1187</v>
      </c>
      <c r="J213" s="54">
        <v>1152</v>
      </c>
      <c r="K213" s="55">
        <f t="shared" si="11"/>
        <v>1.0303819444444444</v>
      </c>
      <c r="L213" s="56">
        <f t="shared" si="12"/>
        <v>51.815061839513156</v>
      </c>
      <c r="M213" s="57"/>
    </row>
    <row r="214" spans="8:13" x14ac:dyDescent="0.2">
      <c r="H214" s="54">
        <v>1193</v>
      </c>
      <c r="I214" s="54">
        <v>1193</v>
      </c>
      <c r="J214" s="54">
        <v>1152</v>
      </c>
      <c r="K214" s="55">
        <f t="shared" si="11"/>
        <v>1.0355902777777777</v>
      </c>
      <c r="L214" s="56">
        <f t="shared" si="12"/>
        <v>60.543991503498646</v>
      </c>
      <c r="M214" s="57"/>
    </row>
    <row r="215" spans="8:13" x14ac:dyDescent="0.2">
      <c r="H215" s="54">
        <v>1201</v>
      </c>
      <c r="I215" s="54">
        <v>19216</v>
      </c>
      <c r="J215" s="54">
        <v>19683</v>
      </c>
      <c r="K215" s="55">
        <f t="shared" ref="K215:K278" si="13">I215/J215</f>
        <v>0.97627394198038919</v>
      </c>
      <c r="L215" s="56">
        <f t="shared" ref="L215:L278" si="14">1200*LOG(K215,2)</f>
        <v>-41.570484941725802</v>
      </c>
      <c r="M215" s="57"/>
    </row>
    <row r="216" spans="8:13" x14ac:dyDescent="0.2">
      <c r="H216" s="54">
        <v>1213</v>
      </c>
      <c r="I216" s="54">
        <v>19408</v>
      </c>
      <c r="J216" s="54">
        <v>19683</v>
      </c>
      <c r="K216" s="55">
        <f t="shared" si="13"/>
        <v>0.986028552558045</v>
      </c>
      <c r="L216" s="56">
        <f t="shared" si="14"/>
        <v>-24.358405643874459</v>
      </c>
      <c r="M216" s="57"/>
    </row>
    <row r="217" spans="8:13" x14ac:dyDescent="0.2">
      <c r="H217" s="54">
        <v>1217</v>
      </c>
      <c r="I217" s="54">
        <v>19472</v>
      </c>
      <c r="J217" s="54">
        <v>19683</v>
      </c>
      <c r="K217" s="55">
        <f t="shared" si="13"/>
        <v>0.98928008941726364</v>
      </c>
      <c r="L217" s="56">
        <f t="shared" si="14"/>
        <v>-18.658864532012689</v>
      </c>
      <c r="M217" s="57"/>
    </row>
    <row r="218" spans="8:13" x14ac:dyDescent="0.2">
      <c r="H218" s="54">
        <v>1223</v>
      </c>
      <c r="I218" s="54">
        <v>19568</v>
      </c>
      <c r="J218" s="54">
        <v>19683</v>
      </c>
      <c r="K218" s="55">
        <f t="shared" si="13"/>
        <v>0.99415739470609155</v>
      </c>
      <c r="L218" s="56">
        <f t="shared" si="14"/>
        <v>-10.144581555622793</v>
      </c>
      <c r="M218" s="57"/>
    </row>
    <row r="219" spans="8:13" x14ac:dyDescent="0.2">
      <c r="H219" s="54">
        <v>1229</v>
      </c>
      <c r="I219" s="54">
        <v>19664</v>
      </c>
      <c r="J219" s="54">
        <v>19683</v>
      </c>
      <c r="K219" s="55">
        <f t="shared" si="13"/>
        <v>0.99903469999491945</v>
      </c>
      <c r="L219" s="56">
        <f t="shared" si="14"/>
        <v>-1.6719673412928175</v>
      </c>
      <c r="M219" s="57"/>
    </row>
    <row r="220" spans="8:13" x14ac:dyDescent="0.2">
      <c r="H220" s="54">
        <v>1231</v>
      </c>
      <c r="I220" s="54">
        <v>19696</v>
      </c>
      <c r="J220" s="54">
        <v>19683</v>
      </c>
      <c r="K220" s="55">
        <f t="shared" si="13"/>
        <v>1.0006604684245288</v>
      </c>
      <c r="L220" s="56">
        <f t="shared" si="14"/>
        <v>1.1430479928621222</v>
      </c>
      <c r="M220" s="57"/>
    </row>
    <row r="221" spans="8:13" x14ac:dyDescent="0.2">
      <c r="H221" s="54">
        <v>1237</v>
      </c>
      <c r="I221" s="54">
        <v>19792</v>
      </c>
      <c r="J221" s="54">
        <v>19683</v>
      </c>
      <c r="K221" s="55">
        <f t="shared" si="13"/>
        <v>1.0055377737133566</v>
      </c>
      <c r="L221" s="56">
        <f t="shared" si="14"/>
        <v>9.5607341831567556</v>
      </c>
      <c r="M221" s="57"/>
    </row>
    <row r="222" spans="8:13" x14ac:dyDescent="0.2">
      <c r="H222" s="54">
        <v>1249</v>
      </c>
      <c r="I222" s="54">
        <v>19984</v>
      </c>
      <c r="J222" s="54">
        <v>19683</v>
      </c>
      <c r="K222" s="55">
        <f t="shared" si="13"/>
        <v>1.0152923842910127</v>
      </c>
      <c r="L222" s="56">
        <f t="shared" si="14"/>
        <v>26.274306141062244</v>
      </c>
      <c r="M222" s="57"/>
    </row>
    <row r="223" spans="8:13" x14ac:dyDescent="0.2">
      <c r="H223" s="54">
        <v>1259</v>
      </c>
      <c r="I223" s="54">
        <v>1259</v>
      </c>
      <c r="J223" s="54">
        <v>1296</v>
      </c>
      <c r="K223" s="55">
        <f t="shared" si="13"/>
        <v>0.97145061728395066</v>
      </c>
      <c r="L223" s="56">
        <f t="shared" si="14"/>
        <v>-50.144922198729773</v>
      </c>
      <c r="M223" s="57"/>
    </row>
    <row r="224" spans="8:13" x14ac:dyDescent="0.2">
      <c r="H224" s="54">
        <v>1277</v>
      </c>
      <c r="I224" s="54">
        <v>1277</v>
      </c>
      <c r="J224" s="54">
        <v>1296</v>
      </c>
      <c r="K224" s="55">
        <f t="shared" si="13"/>
        <v>0.9853395061728395</v>
      </c>
      <c r="L224" s="56">
        <f t="shared" si="14"/>
        <v>-25.568631818281119</v>
      </c>
      <c r="M224" s="57"/>
    </row>
    <row r="225" spans="8:13" x14ac:dyDescent="0.2">
      <c r="H225" s="54">
        <v>1279</v>
      </c>
      <c r="I225" s="54">
        <v>1279</v>
      </c>
      <c r="J225" s="54">
        <v>1296</v>
      </c>
      <c r="K225" s="55">
        <f t="shared" si="13"/>
        <v>0.98688271604938271</v>
      </c>
      <c r="L225" s="56">
        <f t="shared" si="14"/>
        <v>-22.859344803585291</v>
      </c>
      <c r="M225" s="57"/>
    </row>
    <row r="226" spans="8:13" x14ac:dyDescent="0.2">
      <c r="H226" s="54">
        <v>1283</v>
      </c>
      <c r="I226" s="54">
        <v>1283</v>
      </c>
      <c r="J226" s="54">
        <v>1296</v>
      </c>
      <c r="K226" s="55">
        <f t="shared" si="13"/>
        <v>0.98996913580246915</v>
      </c>
      <c r="L226" s="56">
        <f t="shared" si="14"/>
        <v>-17.453457353930656</v>
      </c>
      <c r="M226" s="57"/>
    </row>
    <row r="227" spans="8:13" x14ac:dyDescent="0.2">
      <c r="H227" s="54">
        <v>1289</v>
      </c>
      <c r="I227" s="54">
        <v>1289</v>
      </c>
      <c r="J227" s="54">
        <v>1296</v>
      </c>
      <c r="K227" s="55">
        <f t="shared" si="13"/>
        <v>0.9945987654320988</v>
      </c>
      <c r="L227" s="56">
        <f t="shared" si="14"/>
        <v>-9.3761454275684599</v>
      </c>
      <c r="M227" s="57"/>
    </row>
    <row r="228" spans="8:13" x14ac:dyDescent="0.2">
      <c r="H228" s="54">
        <v>1291</v>
      </c>
      <c r="I228" s="54">
        <v>1291</v>
      </c>
      <c r="J228" s="54">
        <v>1296</v>
      </c>
      <c r="K228" s="55">
        <f t="shared" si="13"/>
        <v>0.99614197530864201</v>
      </c>
      <c r="L228" s="56">
        <f t="shared" si="14"/>
        <v>-6.6920610929207989</v>
      </c>
      <c r="M228" s="57"/>
    </row>
    <row r="229" spans="8:13" x14ac:dyDescent="0.2">
      <c r="H229" s="54">
        <v>1297</v>
      </c>
      <c r="I229" s="54">
        <v>1297</v>
      </c>
      <c r="J229" s="54">
        <v>1296</v>
      </c>
      <c r="K229" s="55">
        <f t="shared" si="13"/>
        <v>1.0007716049382716</v>
      </c>
      <c r="L229" s="56">
        <f t="shared" si="14"/>
        <v>1.3353136404895847</v>
      </c>
      <c r="M229" s="57"/>
    </row>
    <row r="230" spans="8:13" x14ac:dyDescent="0.2">
      <c r="H230" s="54">
        <v>1301</v>
      </c>
      <c r="I230" s="54">
        <v>1301</v>
      </c>
      <c r="J230" s="54">
        <v>1296</v>
      </c>
      <c r="K230" s="55">
        <f t="shared" si="13"/>
        <v>1.003858024691358</v>
      </c>
      <c r="L230" s="56">
        <f t="shared" si="14"/>
        <v>6.6662925998047351</v>
      </c>
      <c r="M230" s="57"/>
    </row>
    <row r="231" spans="8:13" x14ac:dyDescent="0.2">
      <c r="H231" s="54">
        <v>1303</v>
      </c>
      <c r="I231" s="54">
        <v>1303</v>
      </c>
      <c r="J231" s="54">
        <v>1296</v>
      </c>
      <c r="K231" s="55">
        <f t="shared" si="13"/>
        <v>1.0054012345679013</v>
      </c>
      <c r="L231" s="56">
        <f t="shared" si="14"/>
        <v>9.3256388202118714</v>
      </c>
      <c r="M231" s="57"/>
    </row>
    <row r="232" spans="8:13" x14ac:dyDescent="0.2">
      <c r="H232" s="54">
        <v>1307</v>
      </c>
      <c r="I232" s="54">
        <v>1307</v>
      </c>
      <c r="J232" s="54">
        <v>1296</v>
      </c>
      <c r="K232" s="55">
        <f t="shared" si="13"/>
        <v>1.0084876543209877</v>
      </c>
      <c r="L232" s="56">
        <f t="shared" si="14"/>
        <v>14.632107492970345</v>
      </c>
      <c r="M232" s="57"/>
    </row>
    <row r="233" spans="8:13" x14ac:dyDescent="0.2">
      <c r="H233" s="54">
        <v>1319</v>
      </c>
      <c r="I233" s="54">
        <v>1319</v>
      </c>
      <c r="J233" s="54">
        <v>1296</v>
      </c>
      <c r="K233" s="55">
        <f t="shared" si="13"/>
        <v>1.0177469135802468</v>
      </c>
      <c r="L233" s="56">
        <f t="shared" si="14"/>
        <v>30.454615640303828</v>
      </c>
      <c r="M233" s="57"/>
    </row>
    <row r="234" spans="8:13" x14ac:dyDescent="0.2">
      <c r="H234" s="54">
        <v>1321</v>
      </c>
      <c r="I234" s="54">
        <v>1321</v>
      </c>
      <c r="J234" s="54">
        <v>1296</v>
      </c>
      <c r="K234" s="55">
        <f t="shared" si="13"/>
        <v>1.0192901234567902</v>
      </c>
      <c r="L234" s="56">
        <f t="shared" si="14"/>
        <v>33.077698034643539</v>
      </c>
      <c r="M234" s="57"/>
    </row>
    <row r="235" spans="8:13" x14ac:dyDescent="0.2">
      <c r="H235" s="54">
        <v>1327</v>
      </c>
      <c r="I235" s="54">
        <v>1327</v>
      </c>
      <c r="J235" s="54">
        <v>1296</v>
      </c>
      <c r="K235" s="55">
        <f t="shared" si="13"/>
        <v>1.0239197530864197</v>
      </c>
      <c r="L235" s="56">
        <f t="shared" si="14"/>
        <v>40.923182982682256</v>
      </c>
      <c r="M235" s="57"/>
    </row>
    <row r="236" spans="8:13" x14ac:dyDescent="0.2">
      <c r="H236" s="54">
        <v>1361</v>
      </c>
      <c r="I236" s="54">
        <v>4083</v>
      </c>
      <c r="J236" s="54">
        <v>4096</v>
      </c>
      <c r="K236" s="55">
        <f t="shared" si="13"/>
        <v>0.996826171875</v>
      </c>
      <c r="L236" s="56">
        <f t="shared" si="14"/>
        <v>-5.5033773298189717</v>
      </c>
      <c r="M236" s="57"/>
    </row>
    <row r="237" spans="8:13" x14ac:dyDescent="0.2">
      <c r="H237" s="54">
        <v>1367</v>
      </c>
      <c r="I237" s="54">
        <v>4101</v>
      </c>
      <c r="J237" s="54">
        <v>4096</v>
      </c>
      <c r="K237" s="55">
        <f t="shared" si="13"/>
        <v>1.001220703125</v>
      </c>
      <c r="L237" s="56">
        <f t="shared" si="14"/>
        <v>2.1120339926594278</v>
      </c>
      <c r="M237" s="57"/>
    </row>
    <row r="238" spans="8:13" x14ac:dyDescent="0.2">
      <c r="H238" s="54">
        <v>1373</v>
      </c>
      <c r="I238" s="54">
        <v>4119</v>
      </c>
      <c r="J238" s="54">
        <v>4096</v>
      </c>
      <c r="K238" s="55">
        <f t="shared" si="13"/>
        <v>1.005615234375</v>
      </c>
      <c r="L238" s="56">
        <f t="shared" si="14"/>
        <v>9.6940930419081734</v>
      </c>
      <c r="M238" s="57"/>
    </row>
    <row r="239" spans="8:13" x14ac:dyDescent="0.2">
      <c r="H239" s="54">
        <v>1381</v>
      </c>
      <c r="I239" s="54">
        <v>4143</v>
      </c>
      <c r="J239" s="54">
        <v>4096</v>
      </c>
      <c r="K239" s="55">
        <f t="shared" si="13"/>
        <v>1.011474609375</v>
      </c>
      <c r="L239" s="56">
        <f t="shared" si="14"/>
        <v>19.752125975048482</v>
      </c>
      <c r="M239" s="57"/>
    </row>
    <row r="240" spans="8:13" x14ac:dyDescent="0.2">
      <c r="H240" s="54">
        <v>1399</v>
      </c>
      <c r="I240" s="54">
        <v>4197</v>
      </c>
      <c r="J240" s="54">
        <v>4096</v>
      </c>
      <c r="K240" s="55">
        <f t="shared" si="13"/>
        <v>1.024658203125</v>
      </c>
      <c r="L240" s="56">
        <f t="shared" si="14"/>
        <v>42.171297463091406</v>
      </c>
      <c r="M240" s="57"/>
    </row>
    <row r="241" spans="8:13" x14ac:dyDescent="0.2">
      <c r="H241" s="54">
        <v>1409</v>
      </c>
      <c r="I241" s="54">
        <v>1409</v>
      </c>
      <c r="J241" s="54">
        <v>1458</v>
      </c>
      <c r="K241" s="55">
        <f t="shared" si="13"/>
        <v>0.96639231824417005</v>
      </c>
      <c r="L241" s="56">
        <f t="shared" si="14"/>
        <v>-59.182929620760703</v>
      </c>
      <c r="M241" s="57"/>
    </row>
    <row r="242" spans="8:13" x14ac:dyDescent="0.2">
      <c r="H242" s="54">
        <v>1423</v>
      </c>
      <c r="I242" s="54">
        <v>1423</v>
      </c>
      <c r="J242" s="54">
        <v>1458</v>
      </c>
      <c r="K242" s="55">
        <f t="shared" si="13"/>
        <v>0.97599451303155005</v>
      </c>
      <c r="L242" s="56">
        <f t="shared" si="14"/>
        <v>-42.066069360545669</v>
      </c>
      <c r="M242" s="57"/>
    </row>
    <row r="243" spans="8:13" x14ac:dyDescent="0.2">
      <c r="H243" s="54">
        <v>1427</v>
      </c>
      <c r="I243" s="54">
        <v>1427</v>
      </c>
      <c r="J243" s="54">
        <v>1458</v>
      </c>
      <c r="K243" s="55">
        <f t="shared" si="13"/>
        <v>0.97873799725651578</v>
      </c>
      <c r="L243" s="56">
        <f t="shared" si="14"/>
        <v>-37.206461821408347</v>
      </c>
      <c r="M243" s="57"/>
    </row>
    <row r="244" spans="8:13" x14ac:dyDescent="0.2">
      <c r="H244" s="54">
        <v>1429</v>
      </c>
      <c r="I244" s="54">
        <v>1429</v>
      </c>
      <c r="J244" s="54">
        <v>1458</v>
      </c>
      <c r="K244" s="55">
        <f t="shared" si="13"/>
        <v>0.98010973936899859</v>
      </c>
      <c r="L244" s="56">
        <f t="shared" si="14"/>
        <v>-34.781763877344815</v>
      </c>
      <c r="M244" s="57"/>
    </row>
    <row r="245" spans="8:13" x14ac:dyDescent="0.2">
      <c r="H245" s="54">
        <v>1433</v>
      </c>
      <c r="I245" s="54">
        <v>1433</v>
      </c>
      <c r="J245" s="54">
        <v>1458</v>
      </c>
      <c r="K245" s="55">
        <f t="shared" si="13"/>
        <v>0.98285322359396432</v>
      </c>
      <c r="L245" s="56">
        <f t="shared" si="14"/>
        <v>-29.942532077749732</v>
      </c>
      <c r="M245" s="57"/>
    </row>
    <row r="246" spans="8:13" x14ac:dyDescent="0.2">
      <c r="H246" s="54">
        <v>1439</v>
      </c>
      <c r="I246" s="54">
        <v>1439</v>
      </c>
      <c r="J246" s="54">
        <v>1458</v>
      </c>
      <c r="K246" s="55">
        <f t="shared" si="13"/>
        <v>0.98696844993141286</v>
      </c>
      <c r="L246" s="56">
        <f t="shared" si="14"/>
        <v>-22.708953103967097</v>
      </c>
      <c r="M246" s="57"/>
    </row>
    <row r="247" spans="8:13" x14ac:dyDescent="0.2">
      <c r="H247" s="54">
        <v>1447</v>
      </c>
      <c r="I247" s="54">
        <v>1447</v>
      </c>
      <c r="J247" s="54">
        <v>1458</v>
      </c>
      <c r="K247" s="55">
        <f t="shared" si="13"/>
        <v>0.99245541838134432</v>
      </c>
      <c r="L247" s="56">
        <f t="shared" si="14"/>
        <v>-13.110957354254946</v>
      </c>
      <c r="M247" s="57"/>
    </row>
    <row r="248" spans="8:13" x14ac:dyDescent="0.2">
      <c r="H248" s="54">
        <v>1451</v>
      </c>
      <c r="I248" s="54">
        <v>1451</v>
      </c>
      <c r="J248" s="54">
        <v>1458</v>
      </c>
      <c r="K248" s="55">
        <f t="shared" si="13"/>
        <v>0.99519890260631005</v>
      </c>
      <c r="L248" s="56">
        <f t="shared" si="14"/>
        <v>-8.3318403122311064</v>
      </c>
      <c r="M248" s="57"/>
    </row>
    <row r="249" spans="8:13" x14ac:dyDescent="0.2">
      <c r="H249" s="54">
        <v>1453</v>
      </c>
      <c r="I249" s="54">
        <v>1453</v>
      </c>
      <c r="J249" s="54">
        <v>1458</v>
      </c>
      <c r="K249" s="55">
        <f t="shared" si="13"/>
        <v>0.99657064471879286</v>
      </c>
      <c r="L249" s="56">
        <f t="shared" si="14"/>
        <v>-5.9472200329150162</v>
      </c>
      <c r="M249" s="57"/>
    </row>
    <row r="250" spans="8:13" x14ac:dyDescent="0.2">
      <c r="H250" s="54">
        <v>1459</v>
      </c>
      <c r="I250" s="54">
        <v>1459</v>
      </c>
      <c r="J250" s="54">
        <v>1458</v>
      </c>
      <c r="K250" s="55">
        <f t="shared" si="13"/>
        <v>1.0006858710562414</v>
      </c>
      <c r="L250" s="56">
        <f t="shared" si="14"/>
        <v>1.1869963091445412</v>
      </c>
      <c r="M250" s="57"/>
    </row>
    <row r="251" spans="8:13" x14ac:dyDescent="0.2">
      <c r="H251" s="54">
        <v>1471</v>
      </c>
      <c r="I251" s="54">
        <v>1471</v>
      </c>
      <c r="J251" s="54">
        <v>1458</v>
      </c>
      <c r="K251" s="55">
        <f t="shared" si="13"/>
        <v>1.0089163237311385</v>
      </c>
      <c r="L251" s="56">
        <f t="shared" si="14"/>
        <v>15.367832313471514</v>
      </c>
      <c r="M251" s="57"/>
    </row>
    <row r="252" spans="8:13" x14ac:dyDescent="0.2">
      <c r="H252" s="54">
        <v>1481</v>
      </c>
      <c r="I252" s="54">
        <v>1481</v>
      </c>
      <c r="J252" s="54">
        <v>1458</v>
      </c>
      <c r="K252" s="55">
        <f t="shared" si="13"/>
        <v>1.0157750342935528</v>
      </c>
      <c r="L252" s="56">
        <f t="shared" si="14"/>
        <v>27.097105154292674</v>
      </c>
      <c r="M252" s="57"/>
    </row>
    <row r="253" spans="8:13" x14ac:dyDescent="0.2">
      <c r="H253" s="54">
        <v>1483</v>
      </c>
      <c r="I253" s="54">
        <v>1483</v>
      </c>
      <c r="J253" s="54">
        <v>1458</v>
      </c>
      <c r="K253" s="55">
        <f t="shared" si="13"/>
        <v>1.0171467764060356</v>
      </c>
      <c r="L253" s="56">
        <f t="shared" si="14"/>
        <v>29.433453753231927</v>
      </c>
      <c r="M253" s="57"/>
    </row>
    <row r="254" spans="8:13" x14ac:dyDescent="0.2">
      <c r="H254" s="54">
        <v>1487</v>
      </c>
      <c r="I254" s="54">
        <v>1487</v>
      </c>
      <c r="J254" s="54">
        <v>1458</v>
      </c>
      <c r="K254" s="55">
        <f t="shared" si="13"/>
        <v>1.0198902606310014</v>
      </c>
      <c r="L254" s="56">
        <f t="shared" si="14"/>
        <v>34.096713270577958</v>
      </c>
      <c r="M254" s="57"/>
    </row>
    <row r="255" spans="8:13" x14ac:dyDescent="0.2">
      <c r="H255" s="54">
        <v>1489</v>
      </c>
      <c r="I255" s="54">
        <v>1489</v>
      </c>
      <c r="J255" s="54">
        <v>1458</v>
      </c>
      <c r="K255" s="55">
        <f t="shared" si="13"/>
        <v>1.0212620027434842</v>
      </c>
      <c r="L255" s="56">
        <f t="shared" si="14"/>
        <v>36.42364110619534</v>
      </c>
      <c r="M255" s="57"/>
    </row>
    <row r="256" spans="8:13" x14ac:dyDescent="0.2">
      <c r="H256" s="54">
        <v>1493</v>
      </c>
      <c r="I256" s="54">
        <v>1493</v>
      </c>
      <c r="J256" s="54">
        <v>1458</v>
      </c>
      <c r="K256" s="55">
        <f t="shared" si="13"/>
        <v>1.0240054869684498</v>
      </c>
      <c r="L256" s="56">
        <f t="shared" si="14"/>
        <v>41.068134969124877</v>
      </c>
      <c r="M256" s="57"/>
    </row>
    <row r="257" spans="8:13" x14ac:dyDescent="0.2">
      <c r="H257" s="54">
        <v>1499</v>
      </c>
      <c r="I257" s="54">
        <v>1499</v>
      </c>
      <c r="J257" s="54">
        <v>1536</v>
      </c>
      <c r="K257" s="55">
        <f t="shared" si="13"/>
        <v>0.97591145833333337</v>
      </c>
      <c r="L257" s="56">
        <f t="shared" si="14"/>
        <v>-42.213399327955841</v>
      </c>
      <c r="M257" s="57"/>
    </row>
    <row r="258" spans="8:13" x14ac:dyDescent="0.2">
      <c r="H258" s="54">
        <v>1511</v>
      </c>
      <c r="I258" s="54">
        <v>1511</v>
      </c>
      <c r="J258" s="54">
        <v>1536</v>
      </c>
      <c r="K258" s="55">
        <f t="shared" si="13"/>
        <v>0.98372395833333337</v>
      </c>
      <c r="L258" s="56">
        <f t="shared" si="14"/>
        <v>-28.40946666759244</v>
      </c>
      <c r="M258" s="57"/>
    </row>
    <row r="259" spans="8:13" x14ac:dyDescent="0.2">
      <c r="H259" s="54">
        <v>1523</v>
      </c>
      <c r="I259" s="54">
        <v>1523</v>
      </c>
      <c r="J259" s="54">
        <v>1536</v>
      </c>
      <c r="K259" s="55">
        <f t="shared" si="13"/>
        <v>0.99153645833333337</v>
      </c>
      <c r="L259" s="56">
        <f t="shared" si="14"/>
        <v>-14.714729080636685</v>
      </c>
      <c r="M259" s="57"/>
    </row>
    <row r="260" spans="8:13" x14ac:dyDescent="0.2">
      <c r="H260" s="54">
        <v>1531</v>
      </c>
      <c r="I260" s="54">
        <v>1531</v>
      </c>
      <c r="J260" s="54">
        <v>1536</v>
      </c>
      <c r="K260" s="55">
        <f t="shared" si="13"/>
        <v>0.99674479166666663</v>
      </c>
      <c r="L260" s="56">
        <f t="shared" si="14"/>
        <v>-5.644719865642065</v>
      </c>
      <c r="M260" s="57"/>
    </row>
    <row r="261" spans="8:13" x14ac:dyDescent="0.2">
      <c r="H261" s="54">
        <v>1543</v>
      </c>
      <c r="I261" s="54">
        <v>1543</v>
      </c>
      <c r="J261" s="54">
        <v>1536</v>
      </c>
      <c r="K261" s="55">
        <f t="shared" si="13"/>
        <v>1.0045572916666667</v>
      </c>
      <c r="L261" s="56">
        <f t="shared" si="14"/>
        <v>7.8718150194946164</v>
      </c>
      <c r="M261" s="57"/>
    </row>
    <row r="262" spans="8:13" x14ac:dyDescent="0.2">
      <c r="H262" s="54">
        <v>1549</v>
      </c>
      <c r="I262" s="54">
        <v>1549</v>
      </c>
      <c r="J262" s="54">
        <v>1536</v>
      </c>
      <c r="K262" s="55">
        <f t="shared" si="13"/>
        <v>1.0084635416666667</v>
      </c>
      <c r="L262" s="56">
        <f t="shared" si="14"/>
        <v>14.590713682094865</v>
      </c>
      <c r="M262" s="57"/>
    </row>
    <row r="263" spans="8:13" x14ac:dyDescent="0.2">
      <c r="H263" s="54">
        <v>1553</v>
      </c>
      <c r="I263" s="54">
        <v>1553</v>
      </c>
      <c r="J263" s="54">
        <v>1536</v>
      </c>
      <c r="K263" s="55">
        <f t="shared" si="13"/>
        <v>1.0110677083333333</v>
      </c>
      <c r="L263" s="56">
        <f t="shared" si="14"/>
        <v>19.055536399373889</v>
      </c>
      <c r="M263" s="57"/>
    </row>
    <row r="264" spans="8:13" x14ac:dyDescent="0.2">
      <c r="H264" s="54">
        <v>1559</v>
      </c>
      <c r="I264" s="54">
        <v>1559</v>
      </c>
      <c r="J264" s="54">
        <v>1536</v>
      </c>
      <c r="K264" s="55">
        <f t="shared" si="13"/>
        <v>1.0149739583333333</v>
      </c>
      <c r="L264" s="56">
        <f t="shared" si="14"/>
        <v>25.731254371954122</v>
      </c>
      <c r="M264" s="57"/>
    </row>
    <row r="265" spans="8:13" x14ac:dyDescent="0.2">
      <c r="H265" s="54">
        <v>1567</v>
      </c>
      <c r="I265" s="54">
        <v>1567</v>
      </c>
      <c r="J265" s="54">
        <v>1536</v>
      </c>
      <c r="K265" s="55">
        <f t="shared" si="13"/>
        <v>1.0201822916666667</v>
      </c>
      <c r="L265" s="56">
        <f t="shared" si="14"/>
        <v>34.592356501709034</v>
      </c>
      <c r="M265" s="57"/>
    </row>
    <row r="266" spans="8:13" x14ac:dyDescent="0.2">
      <c r="H266" s="54">
        <v>1571</v>
      </c>
      <c r="I266" s="54">
        <v>1571</v>
      </c>
      <c r="J266" s="54">
        <v>1536</v>
      </c>
      <c r="K266" s="55">
        <f t="shared" si="13"/>
        <v>1.0227864583333333</v>
      </c>
      <c r="L266" s="56">
        <f t="shared" si="14"/>
        <v>39.005957487648054</v>
      </c>
      <c r="M266" s="57"/>
    </row>
    <row r="267" spans="8:13" x14ac:dyDescent="0.2">
      <c r="H267" s="54">
        <v>1579</v>
      </c>
      <c r="I267" s="54">
        <v>1579</v>
      </c>
      <c r="J267" s="54">
        <v>1536</v>
      </c>
      <c r="K267" s="55">
        <f t="shared" si="13"/>
        <v>1.0279947916666667</v>
      </c>
      <c r="L267" s="56">
        <f t="shared" si="14"/>
        <v>47.799546166897045</v>
      </c>
      <c r="M267" s="57"/>
    </row>
    <row r="268" spans="8:13" x14ac:dyDescent="0.2">
      <c r="H268" s="54">
        <v>1583</v>
      </c>
      <c r="I268" s="54">
        <v>1583</v>
      </c>
      <c r="J268" s="54">
        <v>1536</v>
      </c>
      <c r="K268" s="55">
        <f t="shared" si="13"/>
        <v>1.0305989583333333</v>
      </c>
      <c r="L268" s="56">
        <f t="shared" si="14"/>
        <v>52.179647299229835</v>
      </c>
      <c r="M268" s="57"/>
    </row>
    <row r="269" spans="8:13" x14ac:dyDescent="0.2">
      <c r="H269" s="54">
        <v>1597</v>
      </c>
      <c r="I269" s="54">
        <v>6388</v>
      </c>
      <c r="J269" s="54">
        <v>6561</v>
      </c>
      <c r="K269" s="55">
        <f t="shared" si="13"/>
        <v>0.973632068282274</v>
      </c>
      <c r="L269" s="56">
        <f t="shared" si="14"/>
        <v>-46.261690029620283</v>
      </c>
      <c r="M269" s="57"/>
    </row>
    <row r="270" spans="8:13" x14ac:dyDescent="0.2">
      <c r="H270" s="54">
        <v>1601</v>
      </c>
      <c r="I270" s="54">
        <v>6404</v>
      </c>
      <c r="J270" s="54">
        <v>6561</v>
      </c>
      <c r="K270" s="55">
        <f t="shared" si="13"/>
        <v>0.97607072092668801</v>
      </c>
      <c r="L270" s="56">
        <f t="shared" si="14"/>
        <v>-41.930895903591008</v>
      </c>
      <c r="M270" s="57"/>
    </row>
    <row r="271" spans="8:13" x14ac:dyDescent="0.2">
      <c r="H271" s="54">
        <v>1607</v>
      </c>
      <c r="I271" s="54">
        <v>6428</v>
      </c>
      <c r="J271" s="54">
        <v>6561</v>
      </c>
      <c r="K271" s="55">
        <f t="shared" si="13"/>
        <v>0.97972869989330891</v>
      </c>
      <c r="L271" s="56">
        <f t="shared" si="14"/>
        <v>-35.454950512986876</v>
      </c>
      <c r="M271" s="57"/>
    </row>
    <row r="272" spans="8:13" x14ac:dyDescent="0.2">
      <c r="H272" s="54">
        <v>1609</v>
      </c>
      <c r="I272" s="54">
        <v>6436</v>
      </c>
      <c r="J272" s="54">
        <v>6561</v>
      </c>
      <c r="K272" s="55">
        <f t="shared" si="13"/>
        <v>0.98094802621551591</v>
      </c>
      <c r="L272" s="56">
        <f t="shared" si="14"/>
        <v>-33.301674054963833</v>
      </c>
      <c r="M272" s="57"/>
    </row>
    <row r="273" spans="8:13" x14ac:dyDescent="0.2">
      <c r="H273" s="54">
        <v>1613</v>
      </c>
      <c r="I273" s="54">
        <v>6452</v>
      </c>
      <c r="J273" s="54">
        <v>6561</v>
      </c>
      <c r="K273" s="55">
        <f t="shared" si="13"/>
        <v>0.98338667885992992</v>
      </c>
      <c r="L273" s="56">
        <f t="shared" si="14"/>
        <v>-29.003139136328091</v>
      </c>
      <c r="M273" s="57"/>
    </row>
    <row r="274" spans="8:13" x14ac:dyDescent="0.2">
      <c r="H274" s="54">
        <v>1619</v>
      </c>
      <c r="I274" s="54">
        <v>6476</v>
      </c>
      <c r="J274" s="54">
        <v>6561</v>
      </c>
      <c r="K274" s="55">
        <f t="shared" si="13"/>
        <v>0.98704465782655082</v>
      </c>
      <c r="L274" s="56">
        <f t="shared" si="14"/>
        <v>-22.57528256002027</v>
      </c>
      <c r="M274" s="57"/>
    </row>
    <row r="275" spans="8:13" x14ac:dyDescent="0.2">
      <c r="H275" s="54">
        <v>1621</v>
      </c>
      <c r="I275" s="54">
        <v>6484</v>
      </c>
      <c r="J275" s="54">
        <v>6561</v>
      </c>
      <c r="K275" s="55">
        <f t="shared" si="13"/>
        <v>0.98826398414875782</v>
      </c>
      <c r="L275" s="56">
        <f t="shared" si="14"/>
        <v>-20.437956302049471</v>
      </c>
      <c r="M275" s="57"/>
    </row>
    <row r="276" spans="8:13" x14ac:dyDescent="0.2">
      <c r="H276" s="54">
        <v>1627</v>
      </c>
      <c r="I276" s="54">
        <v>6508</v>
      </c>
      <c r="J276" s="54">
        <v>6561</v>
      </c>
      <c r="K276" s="55">
        <f t="shared" si="13"/>
        <v>0.99192196311537872</v>
      </c>
      <c r="L276" s="56">
        <f t="shared" si="14"/>
        <v>-14.041764116066016</v>
      </c>
      <c r="M276" s="57"/>
    </row>
    <row r="277" spans="8:13" x14ac:dyDescent="0.2">
      <c r="H277" s="54">
        <v>1637</v>
      </c>
      <c r="I277" s="54">
        <v>6548</v>
      </c>
      <c r="J277" s="54">
        <v>6561</v>
      </c>
      <c r="K277" s="55">
        <f t="shared" si="13"/>
        <v>0.99801859472641363</v>
      </c>
      <c r="L277" s="56">
        <f t="shared" si="14"/>
        <v>-3.4336791541152443</v>
      </c>
      <c r="M277" s="57"/>
    </row>
    <row r="278" spans="8:13" x14ac:dyDescent="0.2">
      <c r="H278" s="54">
        <v>1657</v>
      </c>
      <c r="I278" s="54">
        <v>6628</v>
      </c>
      <c r="J278" s="54">
        <v>6561</v>
      </c>
      <c r="K278" s="55">
        <f t="shared" si="13"/>
        <v>1.0102118579484836</v>
      </c>
      <c r="L278" s="56">
        <f t="shared" si="14"/>
        <v>17.589457742643031</v>
      </c>
      <c r="M278" s="57"/>
    </row>
    <row r="279" spans="8:13" x14ac:dyDescent="0.2">
      <c r="H279" s="54">
        <v>1663</v>
      </c>
      <c r="I279" s="54">
        <v>6652</v>
      </c>
      <c r="J279" s="54">
        <v>6561</v>
      </c>
      <c r="K279" s="55">
        <f t="shared" ref="K279:K342" si="15">I279/J279</f>
        <v>1.0138698369151045</v>
      </c>
      <c r="L279" s="56">
        <f t="shared" ref="L279:L342" si="16">1200*LOG(K279,2)</f>
        <v>23.846937021623603</v>
      </c>
      <c r="M279" s="57"/>
    </row>
    <row r="280" spans="8:13" x14ac:dyDescent="0.2">
      <c r="H280" s="54">
        <v>1667</v>
      </c>
      <c r="I280" s="54">
        <v>6668</v>
      </c>
      <c r="J280" s="54">
        <v>6561</v>
      </c>
      <c r="K280" s="55">
        <f t="shared" si="15"/>
        <v>1.0163084895595185</v>
      </c>
      <c r="L280" s="56">
        <f t="shared" si="16"/>
        <v>28.006059860600988</v>
      </c>
      <c r="M280" s="57"/>
    </row>
    <row r="281" spans="8:13" x14ac:dyDescent="0.2">
      <c r="H281" s="54">
        <v>1669</v>
      </c>
      <c r="I281" s="54">
        <v>6676</v>
      </c>
      <c r="J281" s="54">
        <v>6561</v>
      </c>
      <c r="K281" s="55">
        <f t="shared" si="15"/>
        <v>1.0175278158817254</v>
      </c>
      <c r="L281" s="56">
        <f t="shared" si="16"/>
        <v>30.081880312019166</v>
      </c>
      <c r="M281" s="57"/>
    </row>
    <row r="282" spans="8:13" x14ac:dyDescent="0.2">
      <c r="H282" s="54">
        <v>1693</v>
      </c>
      <c r="I282" s="54">
        <v>1693</v>
      </c>
      <c r="J282" s="54">
        <v>1728</v>
      </c>
      <c r="K282" s="55">
        <f t="shared" si="15"/>
        <v>0.97974537037037035</v>
      </c>
      <c r="L282" s="56">
        <f t="shared" si="16"/>
        <v>-35.425493121392236</v>
      </c>
      <c r="M282" s="57"/>
    </row>
    <row r="283" spans="8:13" x14ac:dyDescent="0.2">
      <c r="H283" s="54">
        <v>1697</v>
      </c>
      <c r="I283" s="54">
        <v>1697</v>
      </c>
      <c r="J283" s="54">
        <v>1728</v>
      </c>
      <c r="K283" s="55">
        <f t="shared" si="15"/>
        <v>0.98206018518518523</v>
      </c>
      <c r="L283" s="56">
        <f t="shared" si="16"/>
        <v>-31.339983144966137</v>
      </c>
      <c r="M283" s="57"/>
    </row>
    <row r="284" spans="8:13" x14ac:dyDescent="0.2">
      <c r="H284" s="54">
        <v>1699</v>
      </c>
      <c r="I284" s="54">
        <v>1699</v>
      </c>
      <c r="J284" s="54">
        <v>1728</v>
      </c>
      <c r="K284" s="55">
        <f t="shared" si="15"/>
        <v>0.98321759259259256</v>
      </c>
      <c r="L284" s="56">
        <f t="shared" si="16"/>
        <v>-29.300837975097675</v>
      </c>
      <c r="M284" s="57"/>
    </row>
    <row r="285" spans="8:13" x14ac:dyDescent="0.2">
      <c r="H285" s="54">
        <v>1709</v>
      </c>
      <c r="I285" s="54">
        <v>1709</v>
      </c>
      <c r="J285" s="54">
        <v>1728</v>
      </c>
      <c r="K285" s="55">
        <f t="shared" si="15"/>
        <v>0.98900462962962965</v>
      </c>
      <c r="L285" s="56">
        <f t="shared" si="16"/>
        <v>-19.140984584794992</v>
      </c>
      <c r="M285" s="57"/>
    </row>
    <row r="286" spans="8:13" x14ac:dyDescent="0.2">
      <c r="H286" s="54">
        <v>1721</v>
      </c>
      <c r="I286" s="54">
        <v>1721</v>
      </c>
      <c r="J286" s="54">
        <v>1728</v>
      </c>
      <c r="K286" s="55">
        <f t="shared" si="15"/>
        <v>0.99594907407407407</v>
      </c>
      <c r="L286" s="56">
        <f t="shared" si="16"/>
        <v>-7.0273441479180372</v>
      </c>
      <c r="M286" s="57"/>
    </row>
    <row r="287" spans="8:13" x14ac:dyDescent="0.2">
      <c r="H287" s="54">
        <v>1723</v>
      </c>
      <c r="I287" s="54">
        <v>1723</v>
      </c>
      <c r="J287" s="54">
        <v>1728</v>
      </c>
      <c r="K287" s="55">
        <f t="shared" si="15"/>
        <v>0.99710648148148151</v>
      </c>
      <c r="L287" s="56">
        <f t="shared" si="16"/>
        <v>-5.0166191262243958</v>
      </c>
      <c r="M287" s="57"/>
    </row>
    <row r="288" spans="8:13" x14ac:dyDescent="0.2">
      <c r="H288" s="54">
        <v>1733</v>
      </c>
      <c r="I288" s="54">
        <v>1733</v>
      </c>
      <c r="J288" s="54">
        <v>1728</v>
      </c>
      <c r="K288" s="55">
        <f t="shared" si="15"/>
        <v>1.0028935185185186</v>
      </c>
      <c r="L288" s="56">
        <f t="shared" si="16"/>
        <v>5.0021243960414887</v>
      </c>
      <c r="M288" s="57"/>
    </row>
    <row r="289" spans="8:13" x14ac:dyDescent="0.2">
      <c r="H289" s="54">
        <v>1741</v>
      </c>
      <c r="I289" s="54">
        <v>1741</v>
      </c>
      <c r="J289" s="54">
        <v>1728</v>
      </c>
      <c r="K289" s="55">
        <f t="shared" si="15"/>
        <v>1.0075231481481481</v>
      </c>
      <c r="L289" s="56">
        <f t="shared" si="16"/>
        <v>12.975582585159053</v>
      </c>
      <c r="M289" s="57"/>
    </row>
    <row r="290" spans="8:13" x14ac:dyDescent="0.2">
      <c r="H290" s="54">
        <v>1747</v>
      </c>
      <c r="I290" s="54">
        <v>1747</v>
      </c>
      <c r="J290" s="54">
        <v>1728</v>
      </c>
      <c r="K290" s="55">
        <f t="shared" si="15"/>
        <v>1.0109953703703705</v>
      </c>
      <c r="L290" s="56">
        <f t="shared" si="16"/>
        <v>18.93166890394933</v>
      </c>
      <c r="M290" s="57"/>
    </row>
    <row r="291" spans="8:13" x14ac:dyDescent="0.2">
      <c r="H291" s="54">
        <v>1753</v>
      </c>
      <c r="I291" s="54">
        <v>1753</v>
      </c>
      <c r="J291" s="54">
        <v>1728</v>
      </c>
      <c r="K291" s="55">
        <f t="shared" si="15"/>
        <v>1.0144675925925926</v>
      </c>
      <c r="L291" s="56">
        <f t="shared" si="16"/>
        <v>24.867334315283365</v>
      </c>
      <c r="M291" s="57"/>
    </row>
    <row r="292" spans="8:13" x14ac:dyDescent="0.2">
      <c r="H292" s="54">
        <v>1759</v>
      </c>
      <c r="I292" s="54">
        <v>1759</v>
      </c>
      <c r="J292" s="54">
        <v>1728</v>
      </c>
      <c r="K292" s="55">
        <f t="shared" si="15"/>
        <v>1.0179398148148149</v>
      </c>
      <c r="L292" s="56">
        <f t="shared" si="16"/>
        <v>30.782718370191059</v>
      </c>
      <c r="M292" s="57"/>
    </row>
    <row r="293" spans="8:13" x14ac:dyDescent="0.2">
      <c r="H293" s="54">
        <v>1777</v>
      </c>
      <c r="I293" s="54">
        <v>1777</v>
      </c>
      <c r="J293" s="54">
        <v>1728</v>
      </c>
      <c r="K293" s="55">
        <f t="shared" si="15"/>
        <v>1.0283564814814814</v>
      </c>
      <c r="L293" s="56">
        <f t="shared" si="16"/>
        <v>48.408556638251412</v>
      </c>
      <c r="M293" s="57"/>
    </row>
    <row r="294" spans="8:13" x14ac:dyDescent="0.2">
      <c r="H294" s="54">
        <v>1783</v>
      </c>
      <c r="I294" s="54">
        <v>16047</v>
      </c>
      <c r="J294" s="54">
        <v>16384</v>
      </c>
      <c r="K294" s="55">
        <f t="shared" si="15"/>
        <v>0.97943115234375</v>
      </c>
      <c r="L294" s="56">
        <f t="shared" si="16"/>
        <v>-35.980813119231279</v>
      </c>
      <c r="M294" s="57"/>
    </row>
    <row r="295" spans="8:13" x14ac:dyDescent="0.2">
      <c r="H295" s="54">
        <v>1787</v>
      </c>
      <c r="I295" s="54">
        <v>16083</v>
      </c>
      <c r="J295" s="54">
        <v>16384</v>
      </c>
      <c r="K295" s="55">
        <f t="shared" si="15"/>
        <v>0.98162841796875</v>
      </c>
      <c r="L295" s="56">
        <f t="shared" si="16"/>
        <v>-32.101295419436489</v>
      </c>
      <c r="M295" s="57"/>
    </row>
    <row r="296" spans="8:13" x14ac:dyDescent="0.2">
      <c r="H296" s="54">
        <v>1789</v>
      </c>
      <c r="I296" s="54">
        <v>16101</v>
      </c>
      <c r="J296" s="54">
        <v>16384</v>
      </c>
      <c r="K296" s="55">
        <f t="shared" si="15"/>
        <v>0.98272705078125</v>
      </c>
      <c r="L296" s="56">
        <f t="shared" si="16"/>
        <v>-30.164791806935309</v>
      </c>
      <c r="M296" s="57"/>
    </row>
    <row r="297" spans="8:13" x14ac:dyDescent="0.2">
      <c r="H297" s="54">
        <v>1801</v>
      </c>
      <c r="I297" s="54">
        <v>16209</v>
      </c>
      <c r="J297" s="54">
        <v>16384</v>
      </c>
      <c r="K297" s="55">
        <f t="shared" si="15"/>
        <v>0.98931884765625</v>
      </c>
      <c r="L297" s="56">
        <f t="shared" si="16"/>
        <v>-18.591039181693969</v>
      </c>
      <c r="M297" s="57"/>
    </row>
    <row r="298" spans="8:13" x14ac:dyDescent="0.2">
      <c r="H298" s="54">
        <v>1811</v>
      </c>
      <c r="I298" s="54">
        <v>16299</v>
      </c>
      <c r="J298" s="54">
        <v>16384</v>
      </c>
      <c r="K298" s="55">
        <f t="shared" si="15"/>
        <v>0.99481201171875</v>
      </c>
      <c r="L298" s="56">
        <f t="shared" si="16"/>
        <v>-9.00500112902367</v>
      </c>
      <c r="M298" s="57"/>
    </row>
    <row r="299" spans="8:13" x14ac:dyDescent="0.2">
      <c r="H299" s="54">
        <v>1823</v>
      </c>
      <c r="I299" s="54">
        <v>16407</v>
      </c>
      <c r="J299" s="54">
        <v>16384</v>
      </c>
      <c r="K299" s="55">
        <f t="shared" si="15"/>
        <v>1.00140380859375</v>
      </c>
      <c r="L299" s="56">
        <f t="shared" si="16"/>
        <v>2.4286169777359747</v>
      </c>
      <c r="M299" s="57"/>
    </row>
    <row r="300" spans="8:13" x14ac:dyDescent="0.2">
      <c r="H300" s="54">
        <v>1831</v>
      </c>
      <c r="I300" s="54">
        <v>16479</v>
      </c>
      <c r="J300" s="54">
        <v>16384</v>
      </c>
      <c r="K300" s="55">
        <f t="shared" si="15"/>
        <v>1.00579833984375</v>
      </c>
      <c r="L300" s="56">
        <f t="shared" si="16"/>
        <v>10.009292687579364</v>
      </c>
      <c r="M300" s="57"/>
    </row>
    <row r="301" spans="8:13" x14ac:dyDescent="0.2">
      <c r="H301" s="54">
        <v>1847</v>
      </c>
      <c r="I301" s="54">
        <v>16623</v>
      </c>
      <c r="J301" s="54">
        <v>16384</v>
      </c>
      <c r="K301" s="55">
        <f t="shared" si="15"/>
        <v>1.01458740234375</v>
      </c>
      <c r="L301" s="56">
        <f t="shared" si="16"/>
        <v>25.071782909700634</v>
      </c>
      <c r="M301" s="57"/>
    </row>
    <row r="302" spans="8:13" x14ac:dyDescent="0.2">
      <c r="H302" s="54">
        <v>1861</v>
      </c>
      <c r="I302" s="54">
        <v>16749</v>
      </c>
      <c r="J302" s="54">
        <v>16384</v>
      </c>
      <c r="K302" s="55">
        <f t="shared" si="15"/>
        <v>1.02227783203125</v>
      </c>
      <c r="L302" s="56">
        <f t="shared" si="16"/>
        <v>38.144809801756622</v>
      </c>
      <c r="M302" s="57"/>
    </row>
    <row r="303" spans="8:13" x14ac:dyDescent="0.2">
      <c r="H303" s="54">
        <v>1867</v>
      </c>
      <c r="I303" s="54">
        <v>16803</v>
      </c>
      <c r="J303" s="54">
        <v>16384</v>
      </c>
      <c r="K303" s="55">
        <f t="shared" si="15"/>
        <v>1.02557373046875</v>
      </c>
      <c r="L303" s="56">
        <f t="shared" si="16"/>
        <v>43.717456402217223</v>
      </c>
      <c r="M303" s="57"/>
    </row>
    <row r="304" spans="8:13" x14ac:dyDescent="0.2">
      <c r="H304" s="54">
        <v>1871</v>
      </c>
      <c r="I304" s="54">
        <v>16839</v>
      </c>
      <c r="J304" s="54">
        <v>16384</v>
      </c>
      <c r="K304" s="55">
        <f t="shared" si="15"/>
        <v>1.02777099609375</v>
      </c>
      <c r="L304" s="56">
        <f t="shared" si="16"/>
        <v>47.422613619715698</v>
      </c>
      <c r="M304" s="57"/>
    </row>
    <row r="305" spans="8:13" x14ac:dyDescent="0.2">
      <c r="H305" s="54">
        <v>1873</v>
      </c>
      <c r="I305" s="54">
        <v>16857</v>
      </c>
      <c r="J305" s="54">
        <v>16384</v>
      </c>
      <c r="K305" s="55">
        <f t="shared" si="15"/>
        <v>1.02886962890625</v>
      </c>
      <c r="L305" s="56">
        <f t="shared" si="16"/>
        <v>49.272222822429335</v>
      </c>
      <c r="M305" s="57"/>
    </row>
    <row r="306" spans="8:13" x14ac:dyDescent="0.2">
      <c r="H306" s="54">
        <v>1877</v>
      </c>
      <c r="I306" s="54">
        <v>1877</v>
      </c>
      <c r="J306" s="54">
        <v>1944</v>
      </c>
      <c r="K306" s="55">
        <f t="shared" si="15"/>
        <v>0.96553497942386834</v>
      </c>
      <c r="L306" s="56">
        <f t="shared" si="16"/>
        <v>-60.719482529887884</v>
      </c>
      <c r="M306" s="57"/>
    </row>
    <row r="307" spans="8:13" x14ac:dyDescent="0.2">
      <c r="H307" s="54">
        <v>1879</v>
      </c>
      <c r="I307" s="54">
        <v>1879</v>
      </c>
      <c r="J307" s="54">
        <v>1944</v>
      </c>
      <c r="K307" s="55">
        <f t="shared" si="15"/>
        <v>0.96656378600823045</v>
      </c>
      <c r="L307" s="56">
        <f t="shared" si="16"/>
        <v>-58.87578262287046</v>
      </c>
      <c r="M307" s="57"/>
    </row>
    <row r="308" spans="8:13" x14ac:dyDescent="0.2">
      <c r="H308" s="54">
        <v>1889</v>
      </c>
      <c r="I308" s="54">
        <v>1889</v>
      </c>
      <c r="J308" s="54">
        <v>1944</v>
      </c>
      <c r="K308" s="55">
        <f t="shared" si="15"/>
        <v>0.9717078189300411</v>
      </c>
      <c r="L308" s="56">
        <f t="shared" si="16"/>
        <v>-49.68662066089351</v>
      </c>
      <c r="M308" s="57"/>
    </row>
    <row r="309" spans="8:13" x14ac:dyDescent="0.2">
      <c r="H309" s="54">
        <v>1901</v>
      </c>
      <c r="I309" s="54">
        <v>1901</v>
      </c>
      <c r="J309" s="54">
        <v>1944</v>
      </c>
      <c r="K309" s="55">
        <f t="shared" si="15"/>
        <v>0.97788065843621397</v>
      </c>
      <c r="L309" s="56">
        <f t="shared" si="16"/>
        <v>-38.723624348674669</v>
      </c>
      <c r="M309" s="57"/>
    </row>
    <row r="310" spans="8:13" x14ac:dyDescent="0.2">
      <c r="H310" s="54">
        <v>1907</v>
      </c>
      <c r="I310" s="54">
        <v>1907</v>
      </c>
      <c r="J310" s="54">
        <v>1944</v>
      </c>
      <c r="K310" s="55">
        <f t="shared" si="15"/>
        <v>0.9809670781893004</v>
      </c>
      <c r="L310" s="56">
        <f t="shared" si="16"/>
        <v>-33.268050351629661</v>
      </c>
      <c r="M310" s="57"/>
    </row>
    <row r="311" spans="8:13" x14ac:dyDescent="0.2">
      <c r="H311" s="54">
        <v>1913</v>
      </c>
      <c r="I311" s="54">
        <v>1913</v>
      </c>
      <c r="J311" s="54">
        <v>1944</v>
      </c>
      <c r="K311" s="55">
        <f t="shared" si="15"/>
        <v>0.98405349794238683</v>
      </c>
      <c r="L311" s="56">
        <f t="shared" si="16"/>
        <v>-27.82961431160226</v>
      </c>
      <c r="M311" s="57"/>
    </row>
    <row r="312" spans="8:13" x14ac:dyDescent="0.2">
      <c r="H312" s="54">
        <v>1931</v>
      </c>
      <c r="I312" s="54">
        <v>1931</v>
      </c>
      <c r="J312" s="54">
        <v>1944</v>
      </c>
      <c r="K312" s="55">
        <f t="shared" si="15"/>
        <v>0.99331275720164613</v>
      </c>
      <c r="L312" s="56">
        <f t="shared" si="16"/>
        <v>-11.616065586156633</v>
      </c>
      <c r="M312" s="57"/>
    </row>
    <row r="313" spans="8:13" x14ac:dyDescent="0.2">
      <c r="H313" s="54">
        <v>1933</v>
      </c>
      <c r="I313" s="54">
        <v>1933</v>
      </c>
      <c r="J313" s="54">
        <v>1944</v>
      </c>
      <c r="K313" s="55">
        <f t="shared" si="15"/>
        <v>0.99434156378600824</v>
      </c>
      <c r="L313" s="56">
        <f t="shared" si="16"/>
        <v>-9.8238976734541801</v>
      </c>
      <c r="M313" s="57"/>
    </row>
    <row r="314" spans="8:13" x14ac:dyDescent="0.2">
      <c r="H314" s="54">
        <v>1949</v>
      </c>
      <c r="I314" s="54">
        <v>1949</v>
      </c>
      <c r="J314" s="54">
        <v>1944</v>
      </c>
      <c r="K314" s="55">
        <f t="shared" si="15"/>
        <v>1.0025720164609053</v>
      </c>
      <c r="L314" s="56">
        <f t="shared" si="16"/>
        <v>4.4470459825308355</v>
      </c>
      <c r="M314" s="57"/>
    </row>
    <row r="315" spans="8:13" x14ac:dyDescent="0.2">
      <c r="H315" s="54">
        <v>1951</v>
      </c>
      <c r="I315" s="54">
        <v>1951</v>
      </c>
      <c r="J315" s="54">
        <v>1944</v>
      </c>
      <c r="K315" s="55">
        <f t="shared" si="15"/>
        <v>1.0036008230452675</v>
      </c>
      <c r="L315" s="56">
        <f t="shared" si="16"/>
        <v>6.2226708038946352</v>
      </c>
      <c r="M315" s="57"/>
    </row>
    <row r="316" spans="8:13" x14ac:dyDescent="0.2">
      <c r="H316" s="54">
        <v>1973</v>
      </c>
      <c r="I316" s="54">
        <v>1973</v>
      </c>
      <c r="J316" s="54">
        <v>1944</v>
      </c>
      <c r="K316" s="55">
        <f t="shared" si="15"/>
        <v>1.0149176954732511</v>
      </c>
      <c r="L316" s="56">
        <f t="shared" si="16"/>
        <v>25.635284541333387</v>
      </c>
      <c r="M316" s="57"/>
    </row>
    <row r="317" spans="8:13" x14ac:dyDescent="0.2">
      <c r="H317" s="54">
        <v>1979</v>
      </c>
      <c r="I317" s="54">
        <v>1979</v>
      </c>
      <c r="J317" s="54">
        <v>1944</v>
      </c>
      <c r="K317" s="55">
        <f t="shared" si="15"/>
        <v>1.0180041152263375</v>
      </c>
      <c r="L317" s="56">
        <f t="shared" si="16"/>
        <v>30.892072130077469</v>
      </c>
      <c r="M317" s="57"/>
    </row>
    <row r="318" spans="8:13" x14ac:dyDescent="0.2">
      <c r="H318" s="54">
        <v>1987</v>
      </c>
      <c r="I318" s="54">
        <v>1987</v>
      </c>
      <c r="J318" s="54">
        <v>1944</v>
      </c>
      <c r="K318" s="55">
        <f t="shared" si="15"/>
        <v>1.0221193415637859</v>
      </c>
      <c r="L318" s="56">
        <f t="shared" si="16"/>
        <v>37.876384372666926</v>
      </c>
      <c r="M318" s="57"/>
    </row>
    <row r="319" spans="8:13" x14ac:dyDescent="0.2">
      <c r="H319" s="54">
        <v>1993</v>
      </c>
      <c r="I319" s="54">
        <v>1993</v>
      </c>
      <c r="J319" s="54">
        <v>1944</v>
      </c>
      <c r="K319" s="55">
        <f t="shared" si="15"/>
        <v>1.0252057613168724</v>
      </c>
      <c r="L319" s="56">
        <f t="shared" si="16"/>
        <v>43.096189479932399</v>
      </c>
      <c r="M319" s="57"/>
    </row>
    <row r="320" spans="8:13" x14ac:dyDescent="0.2">
      <c r="H320" s="54">
        <v>1997</v>
      </c>
      <c r="I320" s="54">
        <v>1997</v>
      </c>
      <c r="J320" s="54">
        <v>2048</v>
      </c>
      <c r="K320" s="55">
        <f t="shared" si="15"/>
        <v>0.97509765625</v>
      </c>
      <c r="L320" s="56">
        <f t="shared" si="16"/>
        <v>-43.657659067232913</v>
      </c>
      <c r="M320" s="57"/>
    </row>
    <row r="321" spans="8:13" x14ac:dyDescent="0.2">
      <c r="H321" s="54">
        <v>1999</v>
      </c>
      <c r="I321" s="54">
        <v>1999</v>
      </c>
      <c r="J321" s="54">
        <v>2048</v>
      </c>
      <c r="K321" s="55">
        <f t="shared" si="15"/>
        <v>0.97607421875</v>
      </c>
      <c r="L321" s="56">
        <f t="shared" si="16"/>
        <v>-41.924691906446874</v>
      </c>
      <c r="M321" s="57"/>
    </row>
    <row r="322" spans="8:13" x14ac:dyDescent="0.2">
      <c r="H322" s="54">
        <v>2003</v>
      </c>
      <c r="I322" s="54">
        <v>2003</v>
      </c>
      <c r="J322" s="54">
        <v>2048</v>
      </c>
      <c r="K322" s="55">
        <f t="shared" si="15"/>
        <v>0.97802734375</v>
      </c>
      <c r="L322" s="56">
        <f t="shared" si="16"/>
        <v>-38.463953024750779</v>
      </c>
      <c r="M322" s="57"/>
    </row>
    <row r="323" spans="8:13" x14ac:dyDescent="0.2">
      <c r="H323" s="54">
        <v>2011</v>
      </c>
      <c r="I323" s="54">
        <v>2011</v>
      </c>
      <c r="J323" s="54">
        <v>2048</v>
      </c>
      <c r="K323" s="55">
        <f t="shared" si="15"/>
        <v>0.98193359375</v>
      </c>
      <c r="L323" s="56">
        <f t="shared" si="16"/>
        <v>-31.563160433577735</v>
      </c>
      <c r="M323" s="57"/>
    </row>
    <row r="324" spans="8:13" x14ac:dyDescent="0.2">
      <c r="H324" s="54">
        <v>2017</v>
      </c>
      <c r="I324" s="54">
        <v>2017</v>
      </c>
      <c r="J324" s="54">
        <v>2048</v>
      </c>
      <c r="K324" s="55">
        <f t="shared" si="15"/>
        <v>0.98486328125</v>
      </c>
      <c r="L324" s="56">
        <f t="shared" si="16"/>
        <v>-26.405557664446231</v>
      </c>
      <c r="M324" s="57"/>
    </row>
    <row r="325" spans="8:13" x14ac:dyDescent="0.2">
      <c r="H325" s="54">
        <v>2027</v>
      </c>
      <c r="I325" s="54">
        <v>2027</v>
      </c>
      <c r="J325" s="54">
        <v>2048</v>
      </c>
      <c r="K325" s="55">
        <f t="shared" si="15"/>
        <v>0.98974609375</v>
      </c>
      <c r="L325" s="56">
        <f t="shared" si="16"/>
        <v>-17.843551839721297</v>
      </c>
      <c r="M325" s="57"/>
    </row>
    <row r="326" spans="8:13" x14ac:dyDescent="0.2">
      <c r="H326" s="54">
        <v>2029</v>
      </c>
      <c r="I326" s="54">
        <v>2029</v>
      </c>
      <c r="J326" s="54">
        <v>2048</v>
      </c>
      <c r="K326" s="55">
        <f t="shared" si="15"/>
        <v>0.99072265625</v>
      </c>
      <c r="L326" s="56">
        <f t="shared" si="16"/>
        <v>-16.136220292009256</v>
      </c>
      <c r="M326" s="57"/>
    </row>
    <row r="327" spans="8:13" x14ac:dyDescent="0.2">
      <c r="H327" s="54">
        <v>2039</v>
      </c>
      <c r="I327" s="54">
        <v>2039</v>
      </c>
      <c r="J327" s="54">
        <v>2048</v>
      </c>
      <c r="K327" s="55">
        <f t="shared" si="15"/>
        <v>0.99560546875</v>
      </c>
      <c r="L327" s="56">
        <f t="shared" si="16"/>
        <v>-7.6247279800841765</v>
      </c>
      <c r="M327" s="57"/>
    </row>
    <row r="328" spans="8:13" x14ac:dyDescent="0.2">
      <c r="H328" s="54">
        <v>2053</v>
      </c>
      <c r="I328" s="54">
        <v>2053</v>
      </c>
      <c r="J328" s="54">
        <v>2048</v>
      </c>
      <c r="K328" s="55">
        <f t="shared" si="15"/>
        <v>1.00244140625</v>
      </c>
      <c r="L328" s="56">
        <f t="shared" si="16"/>
        <v>4.2214945303223983</v>
      </c>
      <c r="M328" s="57"/>
    </row>
    <row r="329" spans="8:13" x14ac:dyDescent="0.2">
      <c r="H329" s="54">
        <v>2063</v>
      </c>
      <c r="I329" s="54">
        <v>2063</v>
      </c>
      <c r="J329" s="54">
        <v>2048</v>
      </c>
      <c r="K329" s="55">
        <f t="shared" si="15"/>
        <v>1.00732421875</v>
      </c>
      <c r="L329" s="56">
        <f t="shared" si="16"/>
        <v>12.633727063781617</v>
      </c>
      <c r="M329" s="57"/>
    </row>
    <row r="330" spans="8:13" x14ac:dyDescent="0.2">
      <c r="H330" s="54">
        <v>2069</v>
      </c>
      <c r="I330" s="54">
        <v>2069</v>
      </c>
      <c r="J330" s="54">
        <v>2048</v>
      </c>
      <c r="K330" s="55">
        <f t="shared" si="15"/>
        <v>1.01025390625</v>
      </c>
      <c r="L330" s="56">
        <f t="shared" si="16"/>
        <v>17.661515832011418</v>
      </c>
      <c r="M330" s="57"/>
    </row>
    <row r="331" spans="8:13" x14ac:dyDescent="0.2">
      <c r="H331" s="54">
        <v>2081</v>
      </c>
      <c r="I331" s="54">
        <v>2081</v>
      </c>
      <c r="J331" s="54">
        <v>2048</v>
      </c>
      <c r="K331" s="55">
        <f t="shared" si="15"/>
        <v>1.01611328125</v>
      </c>
      <c r="L331" s="56">
        <f t="shared" si="16"/>
        <v>27.673499682401626</v>
      </c>
      <c r="M331" s="57"/>
    </row>
    <row r="332" spans="8:13" x14ac:dyDescent="0.2">
      <c r="H332" s="54">
        <v>2083</v>
      </c>
      <c r="I332" s="54">
        <v>2083</v>
      </c>
      <c r="J332" s="54">
        <v>2048</v>
      </c>
      <c r="K332" s="55">
        <f t="shared" si="15"/>
        <v>1.01708984375</v>
      </c>
      <c r="L332" s="56">
        <f t="shared" si="16"/>
        <v>29.336548848776168</v>
      </c>
      <c r="M332" s="57"/>
    </row>
    <row r="333" spans="8:13" x14ac:dyDescent="0.2">
      <c r="H333" s="54">
        <v>2087</v>
      </c>
      <c r="I333" s="54">
        <v>2087</v>
      </c>
      <c r="J333" s="54">
        <v>2048</v>
      </c>
      <c r="K333" s="55">
        <f t="shared" si="15"/>
        <v>1.01904296875</v>
      </c>
      <c r="L333" s="56">
        <f t="shared" si="16"/>
        <v>32.657862191802032</v>
      </c>
      <c r="M333" s="57"/>
    </row>
    <row r="334" spans="8:13" x14ac:dyDescent="0.2">
      <c r="H334" s="54">
        <v>2089</v>
      </c>
      <c r="I334" s="54">
        <v>2089</v>
      </c>
      <c r="J334" s="54">
        <v>2048</v>
      </c>
      <c r="K334" s="55">
        <f t="shared" si="15"/>
        <v>1.02001953125</v>
      </c>
      <c r="L334" s="56">
        <f t="shared" si="16"/>
        <v>34.316132480529895</v>
      </c>
      <c r="M334" s="57"/>
    </row>
    <row r="335" spans="8:13" x14ac:dyDescent="0.2">
      <c r="H335" s="54">
        <v>2099</v>
      </c>
      <c r="I335" s="54">
        <v>2099</v>
      </c>
      <c r="J335" s="54">
        <v>2048</v>
      </c>
      <c r="K335" s="55">
        <f t="shared" si="15"/>
        <v>1.02490234375</v>
      </c>
      <c r="L335" s="56">
        <f t="shared" si="16"/>
        <v>42.583741550585167</v>
      </c>
      <c r="M335" s="57"/>
    </row>
    <row r="336" spans="8:13" x14ac:dyDescent="0.2">
      <c r="H336" s="54">
        <v>2111</v>
      </c>
      <c r="I336" s="54">
        <v>2111</v>
      </c>
      <c r="J336" s="54">
        <v>2048</v>
      </c>
      <c r="K336" s="55">
        <f t="shared" si="15"/>
        <v>1.03076171875</v>
      </c>
      <c r="L336" s="56">
        <f t="shared" si="16"/>
        <v>52.453036016587149</v>
      </c>
      <c r="M336" s="57"/>
    </row>
    <row r="337" spans="8:13" x14ac:dyDescent="0.2">
      <c r="H337" s="54">
        <v>2113</v>
      </c>
      <c r="I337" s="54">
        <v>2113</v>
      </c>
      <c r="J337" s="54">
        <v>2048</v>
      </c>
      <c r="K337" s="55">
        <f t="shared" si="15"/>
        <v>1.03173828125</v>
      </c>
      <c r="L337" s="56">
        <f t="shared" si="16"/>
        <v>54.092462321928707</v>
      </c>
      <c r="M337" s="57"/>
    </row>
    <row r="338" spans="8:13" x14ac:dyDescent="0.2">
      <c r="H338" s="54">
        <v>2129</v>
      </c>
      <c r="I338" s="54">
        <v>2129</v>
      </c>
      <c r="J338" s="54">
        <v>2187</v>
      </c>
      <c r="K338" s="55">
        <f t="shared" si="15"/>
        <v>0.97347965249199819</v>
      </c>
      <c r="L338" s="56">
        <f t="shared" si="16"/>
        <v>-46.532724714959144</v>
      </c>
      <c r="M338" s="57"/>
    </row>
    <row r="339" spans="8:13" x14ac:dyDescent="0.2">
      <c r="H339" s="54">
        <v>2131</v>
      </c>
      <c r="I339" s="54">
        <v>2131</v>
      </c>
      <c r="J339" s="54">
        <v>2187</v>
      </c>
      <c r="K339" s="55">
        <f t="shared" si="15"/>
        <v>0.97439414723365336</v>
      </c>
      <c r="L339" s="56">
        <f t="shared" si="16"/>
        <v>-44.907152718467884</v>
      </c>
      <c r="M339" s="57"/>
    </row>
    <row r="340" spans="8:13" x14ac:dyDescent="0.2">
      <c r="H340" s="54">
        <v>2137</v>
      </c>
      <c r="I340" s="54">
        <v>2137</v>
      </c>
      <c r="J340" s="54">
        <v>2187</v>
      </c>
      <c r="K340" s="55">
        <f t="shared" si="15"/>
        <v>0.97713763145861909</v>
      </c>
      <c r="L340" s="56">
        <f t="shared" si="16"/>
        <v>-40.039574865938739</v>
      </c>
      <c r="M340" s="57"/>
    </row>
    <row r="341" spans="8:13" x14ac:dyDescent="0.2">
      <c r="H341" s="54">
        <v>2141</v>
      </c>
      <c r="I341" s="54">
        <v>2141</v>
      </c>
      <c r="J341" s="54">
        <v>2187</v>
      </c>
      <c r="K341" s="55">
        <f t="shared" si="15"/>
        <v>0.97896662094192954</v>
      </c>
      <c r="L341" s="56">
        <f t="shared" si="16"/>
        <v>-36.802109595100617</v>
      </c>
      <c r="M341" s="57"/>
    </row>
    <row r="342" spans="8:13" x14ac:dyDescent="0.2">
      <c r="H342" s="54">
        <v>2143</v>
      </c>
      <c r="I342" s="54">
        <v>2143</v>
      </c>
      <c r="J342" s="54">
        <v>2187</v>
      </c>
      <c r="K342" s="55">
        <f t="shared" si="15"/>
        <v>0.97988111568358482</v>
      </c>
      <c r="L342" s="56">
        <f t="shared" si="16"/>
        <v>-35.185644445854841</v>
      </c>
      <c r="M342" s="57"/>
    </row>
    <row r="343" spans="8:13" x14ac:dyDescent="0.2">
      <c r="H343" s="54">
        <v>2153</v>
      </c>
      <c r="I343" s="54">
        <v>2153</v>
      </c>
      <c r="J343" s="54">
        <v>2187</v>
      </c>
      <c r="K343" s="55">
        <f t="shared" ref="K343:K406" si="17">I343/J343</f>
        <v>0.98445358939186101</v>
      </c>
      <c r="L343" s="56">
        <f t="shared" ref="L343:L406" si="18">1200*LOG(K343,2)</f>
        <v>-27.125881057031425</v>
      </c>
      <c r="M343" s="57"/>
    </row>
    <row r="344" spans="8:13" x14ac:dyDescent="0.2">
      <c r="H344" s="54">
        <v>2161</v>
      </c>
      <c r="I344" s="54">
        <v>2161</v>
      </c>
      <c r="J344" s="54">
        <v>2187</v>
      </c>
      <c r="K344" s="55">
        <f t="shared" si="17"/>
        <v>0.98811156835848191</v>
      </c>
      <c r="L344" s="56">
        <f t="shared" si="18"/>
        <v>-20.704977826303242</v>
      </c>
      <c r="M344" s="57"/>
    </row>
    <row r="345" spans="8:13" x14ac:dyDescent="0.2">
      <c r="H345" s="54">
        <v>2179</v>
      </c>
      <c r="I345" s="54">
        <v>2179</v>
      </c>
      <c r="J345" s="54">
        <v>2187</v>
      </c>
      <c r="K345" s="55">
        <f t="shared" si="17"/>
        <v>0.9963420210333791</v>
      </c>
      <c r="L345" s="56">
        <f t="shared" si="18"/>
        <v>-6.344428718623619</v>
      </c>
      <c r="M345" s="57"/>
    </row>
    <row r="346" spans="8:13" x14ac:dyDescent="0.2">
      <c r="H346" s="54">
        <v>2203</v>
      </c>
      <c r="I346" s="54">
        <v>2203</v>
      </c>
      <c r="J346" s="54">
        <v>2187</v>
      </c>
      <c r="K346" s="55">
        <f t="shared" si="17"/>
        <v>1.0073159579332418</v>
      </c>
      <c r="L346" s="56">
        <f t="shared" si="18"/>
        <v>12.619529583347646</v>
      </c>
      <c r="M346" s="57"/>
    </row>
    <row r="347" spans="8:13" x14ac:dyDescent="0.2">
      <c r="H347" s="54">
        <v>2207</v>
      </c>
      <c r="I347" s="54">
        <v>2207</v>
      </c>
      <c r="J347" s="54">
        <v>2187</v>
      </c>
      <c r="K347" s="55">
        <f t="shared" si="17"/>
        <v>1.0091449474165524</v>
      </c>
      <c r="L347" s="56">
        <f t="shared" si="18"/>
        <v>15.760091077824905</v>
      </c>
      <c r="M347" s="57"/>
    </row>
    <row r="348" spans="8:13" x14ac:dyDescent="0.2">
      <c r="H348" s="54">
        <v>2213</v>
      </c>
      <c r="I348" s="54">
        <v>2213</v>
      </c>
      <c r="J348" s="54">
        <v>2187</v>
      </c>
      <c r="K348" s="55">
        <f t="shared" si="17"/>
        <v>1.011888431641518</v>
      </c>
      <c r="L348" s="56">
        <f t="shared" si="18"/>
        <v>20.460276903501867</v>
      </c>
      <c r="M348" s="57"/>
    </row>
    <row r="349" spans="8:13" x14ac:dyDescent="0.2">
      <c r="H349" s="54">
        <v>2221</v>
      </c>
      <c r="I349" s="54">
        <v>2221</v>
      </c>
      <c r="J349" s="54">
        <v>2187</v>
      </c>
      <c r="K349" s="55">
        <f t="shared" si="17"/>
        <v>1.0155464106081391</v>
      </c>
      <c r="L349" s="56">
        <f t="shared" si="18"/>
        <v>26.707406998665071</v>
      </c>
      <c r="M349" s="57"/>
    </row>
    <row r="350" spans="8:13" x14ac:dyDescent="0.2">
      <c r="H350" s="54">
        <v>2237</v>
      </c>
      <c r="I350" s="54">
        <v>2237</v>
      </c>
      <c r="J350" s="54">
        <v>2187</v>
      </c>
      <c r="K350" s="55">
        <f t="shared" si="17"/>
        <v>1.0228623685413809</v>
      </c>
      <c r="L350" s="56">
        <f t="shared" si="18"/>
        <v>39.134443213230696</v>
      </c>
      <c r="M350" s="57"/>
    </row>
    <row r="351" spans="8:13" x14ac:dyDescent="0.2">
      <c r="H351" s="54">
        <v>2239</v>
      </c>
      <c r="I351" s="54">
        <v>2239</v>
      </c>
      <c r="J351" s="54">
        <v>2187</v>
      </c>
      <c r="K351" s="55">
        <f t="shared" si="17"/>
        <v>1.0237768632830362</v>
      </c>
      <c r="L351" s="56">
        <f t="shared" si="18"/>
        <v>40.681569365405203</v>
      </c>
      <c r="M351" s="57"/>
    </row>
    <row r="352" spans="8:13" x14ac:dyDescent="0.2">
      <c r="H352" s="54">
        <v>2243</v>
      </c>
      <c r="I352" s="54">
        <v>2243</v>
      </c>
      <c r="J352" s="54">
        <v>2187</v>
      </c>
      <c r="K352" s="55">
        <f t="shared" si="17"/>
        <v>1.0256058527663465</v>
      </c>
      <c r="L352" s="56">
        <f t="shared" si="18"/>
        <v>43.771680045814726</v>
      </c>
      <c r="M352" s="57"/>
    </row>
    <row r="353" spans="8:13" x14ac:dyDescent="0.2">
      <c r="H353" s="54">
        <v>2251</v>
      </c>
      <c r="I353" s="54">
        <v>2251</v>
      </c>
      <c r="J353" s="54">
        <v>2304</v>
      </c>
      <c r="K353" s="55">
        <f t="shared" si="17"/>
        <v>0.97699652777777779</v>
      </c>
      <c r="L353" s="56">
        <f t="shared" si="18"/>
        <v>-40.289591985788007</v>
      </c>
      <c r="M353" s="57"/>
    </row>
    <row r="354" spans="8:13" x14ac:dyDescent="0.2">
      <c r="H354" s="54">
        <v>2267</v>
      </c>
      <c r="I354" s="54">
        <v>2267</v>
      </c>
      <c r="J354" s="54">
        <v>2304</v>
      </c>
      <c r="K354" s="55">
        <f t="shared" si="17"/>
        <v>0.98394097222222221</v>
      </c>
      <c r="L354" s="56">
        <f t="shared" si="18"/>
        <v>-28.027590841831792</v>
      </c>
      <c r="M354" s="57"/>
    </row>
    <row r="355" spans="8:13" x14ac:dyDescent="0.2">
      <c r="H355" s="54">
        <v>2269</v>
      </c>
      <c r="I355" s="54">
        <v>2269</v>
      </c>
      <c r="J355" s="54">
        <v>2304</v>
      </c>
      <c r="K355" s="55">
        <f t="shared" si="17"/>
        <v>0.98480902777777779</v>
      </c>
      <c r="L355" s="56">
        <f t="shared" si="18"/>
        <v>-26.500929323969942</v>
      </c>
      <c r="M355" s="57"/>
    </row>
    <row r="356" spans="8:13" x14ac:dyDescent="0.2">
      <c r="H356" s="54">
        <v>2273</v>
      </c>
      <c r="I356" s="54">
        <v>2273</v>
      </c>
      <c r="J356" s="54">
        <v>2304</v>
      </c>
      <c r="K356" s="55">
        <f t="shared" si="17"/>
        <v>0.98654513888888884</v>
      </c>
      <c r="L356" s="56">
        <f t="shared" si="18"/>
        <v>-23.451639149357586</v>
      </c>
      <c r="M356" s="57"/>
    </row>
    <row r="357" spans="8:13" x14ac:dyDescent="0.2">
      <c r="H357" s="54">
        <v>2281</v>
      </c>
      <c r="I357" s="54">
        <v>2281</v>
      </c>
      <c r="J357" s="54">
        <v>2304</v>
      </c>
      <c r="K357" s="55">
        <f t="shared" si="17"/>
        <v>0.99001736111111116</v>
      </c>
      <c r="L357" s="56">
        <f t="shared" si="18"/>
        <v>-17.369124156209903</v>
      </c>
      <c r="M357" s="57"/>
    </row>
    <row r="358" spans="8:13" x14ac:dyDescent="0.2">
      <c r="H358" s="54">
        <v>2287</v>
      </c>
      <c r="I358" s="54">
        <v>2287</v>
      </c>
      <c r="J358" s="54">
        <v>2304</v>
      </c>
      <c r="K358" s="55">
        <f t="shared" si="17"/>
        <v>0.99262152777777779</v>
      </c>
      <c r="L358" s="56">
        <f t="shared" si="18"/>
        <v>-12.82122123676773</v>
      </c>
      <c r="M358" s="57"/>
    </row>
    <row r="359" spans="8:13" x14ac:dyDescent="0.2">
      <c r="H359" s="54">
        <v>2293</v>
      </c>
      <c r="I359" s="54">
        <v>2293</v>
      </c>
      <c r="J359" s="54">
        <v>2304</v>
      </c>
      <c r="K359" s="55">
        <f t="shared" si="17"/>
        <v>0.99522569444444442</v>
      </c>
      <c r="L359" s="56">
        <f t="shared" si="18"/>
        <v>-8.285234233822683</v>
      </c>
      <c r="M359" s="57"/>
    </row>
    <row r="360" spans="8:13" x14ac:dyDescent="0.2">
      <c r="H360" s="54">
        <v>2297</v>
      </c>
      <c r="I360" s="54">
        <v>2297</v>
      </c>
      <c r="J360" s="54">
        <v>2304</v>
      </c>
      <c r="K360" s="55">
        <f t="shared" si="17"/>
        <v>0.99696180555555558</v>
      </c>
      <c r="L360" s="56">
        <f t="shared" si="18"/>
        <v>-5.2678320772661893</v>
      </c>
      <c r="M360" s="57"/>
    </row>
    <row r="361" spans="8:13" x14ac:dyDescent="0.2">
      <c r="H361" s="54">
        <v>2309</v>
      </c>
      <c r="I361" s="54">
        <v>2309</v>
      </c>
      <c r="J361" s="54">
        <v>2304</v>
      </c>
      <c r="K361" s="55">
        <f t="shared" si="17"/>
        <v>1.0021701388888888</v>
      </c>
      <c r="L361" s="56">
        <f t="shared" si="18"/>
        <v>3.7529475981633431</v>
      </c>
      <c r="M361" s="57"/>
    </row>
    <row r="362" spans="8:13" x14ac:dyDescent="0.2">
      <c r="H362" s="54">
        <v>2311</v>
      </c>
      <c r="I362" s="54">
        <v>2311</v>
      </c>
      <c r="J362" s="54">
        <v>2304</v>
      </c>
      <c r="K362" s="55">
        <f t="shared" si="17"/>
        <v>1.0030381944444444</v>
      </c>
      <c r="L362" s="56">
        <f t="shared" si="18"/>
        <v>5.251851630382256</v>
      </c>
      <c r="M362" s="57"/>
    </row>
    <row r="363" spans="8:13" x14ac:dyDescent="0.2">
      <c r="H363" s="54">
        <v>2333</v>
      </c>
      <c r="I363" s="54">
        <v>2333</v>
      </c>
      <c r="J363" s="54">
        <v>2304</v>
      </c>
      <c r="K363" s="55">
        <f t="shared" si="17"/>
        <v>1.0125868055555556</v>
      </c>
      <c r="L363" s="56">
        <f t="shared" si="18"/>
        <v>21.654708650264304</v>
      </c>
      <c r="M363" s="57"/>
    </row>
    <row r="364" spans="8:13" x14ac:dyDescent="0.2">
      <c r="H364" s="54">
        <v>2339</v>
      </c>
      <c r="I364" s="54">
        <v>2339</v>
      </c>
      <c r="J364" s="54">
        <v>2304</v>
      </c>
      <c r="K364" s="55">
        <f t="shared" si="17"/>
        <v>1.0151909722222223</v>
      </c>
      <c r="L364" s="56">
        <f t="shared" si="18"/>
        <v>26.10137389213843</v>
      </c>
      <c r="M364" s="57"/>
    </row>
    <row r="365" spans="8:13" x14ac:dyDescent="0.2">
      <c r="H365" s="54">
        <v>2341</v>
      </c>
      <c r="I365" s="54">
        <v>2341</v>
      </c>
      <c r="J365" s="54">
        <v>2304</v>
      </c>
      <c r="K365" s="55">
        <f t="shared" si="17"/>
        <v>1.0160590277777777</v>
      </c>
      <c r="L365" s="56">
        <f t="shared" si="18"/>
        <v>27.58106120364031</v>
      </c>
      <c r="M365" s="57"/>
    </row>
    <row r="366" spans="8:13" x14ac:dyDescent="0.2">
      <c r="H366" s="54">
        <v>2347</v>
      </c>
      <c r="I366" s="54">
        <v>2347</v>
      </c>
      <c r="J366" s="54">
        <v>2304</v>
      </c>
      <c r="K366" s="55">
        <f t="shared" si="17"/>
        <v>1.0186631944444444</v>
      </c>
      <c r="L366" s="56">
        <f t="shared" si="18"/>
        <v>32.01255009702944</v>
      </c>
      <c r="M366" s="57"/>
    </row>
    <row r="367" spans="8:13" x14ac:dyDescent="0.2">
      <c r="H367" s="54">
        <v>2351</v>
      </c>
      <c r="I367" s="54">
        <v>2351</v>
      </c>
      <c r="J367" s="54">
        <v>2304</v>
      </c>
      <c r="K367" s="55">
        <f t="shared" si="17"/>
        <v>1.0203993055555556</v>
      </c>
      <c r="L367" s="56">
        <f t="shared" si="18"/>
        <v>34.960586652850829</v>
      </c>
      <c r="M367" s="57"/>
    </row>
    <row r="368" spans="8:13" x14ac:dyDescent="0.2">
      <c r="H368" s="54">
        <v>2357</v>
      </c>
      <c r="I368" s="54">
        <v>2357</v>
      </c>
      <c r="J368" s="54">
        <v>2304</v>
      </c>
      <c r="K368" s="55">
        <f t="shared" si="17"/>
        <v>1.0230034722222223</v>
      </c>
      <c r="L368" s="56">
        <f t="shared" si="18"/>
        <v>39.373250169426285</v>
      </c>
      <c r="M368" s="57"/>
    </row>
    <row r="369" spans="8:13" x14ac:dyDescent="0.2">
      <c r="H369" s="54">
        <v>2371</v>
      </c>
      <c r="I369" s="54">
        <v>2371</v>
      </c>
      <c r="J369" s="54">
        <v>2304</v>
      </c>
      <c r="K369" s="55">
        <f t="shared" si="17"/>
        <v>1.0290798611111112</v>
      </c>
      <c r="L369" s="56">
        <f t="shared" si="18"/>
        <v>49.6259352476347</v>
      </c>
      <c r="M369" s="57"/>
    </row>
    <row r="370" spans="8:13" x14ac:dyDescent="0.2">
      <c r="H370" s="54">
        <v>2377</v>
      </c>
      <c r="I370" s="54">
        <v>2377</v>
      </c>
      <c r="J370" s="54">
        <v>2304</v>
      </c>
      <c r="K370" s="55">
        <f t="shared" si="17"/>
        <v>1.0316840277777777</v>
      </c>
      <c r="L370" s="56">
        <f t="shared" si="18"/>
        <v>54.001423800146632</v>
      </c>
      <c r="M370" s="57"/>
    </row>
    <row r="371" spans="8:13" x14ac:dyDescent="0.2">
      <c r="H371" s="54">
        <v>2381</v>
      </c>
      <c r="I371" s="54">
        <v>2381</v>
      </c>
      <c r="J371" s="54">
        <v>2304</v>
      </c>
      <c r="K371" s="55">
        <f t="shared" si="17"/>
        <v>1.0334201388888888</v>
      </c>
      <c r="L371" s="56">
        <f t="shared" si="18"/>
        <v>56.912284593625962</v>
      </c>
      <c r="M371" s="57"/>
    </row>
    <row r="372" spans="8:13" x14ac:dyDescent="0.2">
      <c r="H372" s="54">
        <v>2383</v>
      </c>
      <c r="I372" s="54">
        <v>2383</v>
      </c>
      <c r="J372" s="54">
        <v>2304</v>
      </c>
      <c r="K372" s="55">
        <f t="shared" si="17"/>
        <v>1.0342881944444444</v>
      </c>
      <c r="L372" s="56">
        <f t="shared" si="18"/>
        <v>58.365881697550279</v>
      </c>
      <c r="M372" s="57"/>
    </row>
    <row r="373" spans="8:13" x14ac:dyDescent="0.2">
      <c r="H373" s="54">
        <v>2389</v>
      </c>
      <c r="I373" s="54">
        <v>2389</v>
      </c>
      <c r="J373" s="54">
        <v>2304</v>
      </c>
      <c r="K373" s="55">
        <f t="shared" si="17"/>
        <v>1.0368923611111112</v>
      </c>
      <c r="L373" s="56">
        <f t="shared" si="18"/>
        <v>62.719364416823929</v>
      </c>
      <c r="M373" s="57"/>
    </row>
    <row r="374" spans="8:13" x14ac:dyDescent="0.2">
      <c r="H374" s="54">
        <v>2393</v>
      </c>
      <c r="I374" s="54">
        <v>19144</v>
      </c>
      <c r="J374" s="54">
        <v>19683</v>
      </c>
      <c r="K374" s="55">
        <f t="shared" si="17"/>
        <v>0.97261596301376818</v>
      </c>
      <c r="L374" s="56">
        <f t="shared" si="18"/>
        <v>-48.069389942288147</v>
      </c>
      <c r="M374" s="57"/>
    </row>
    <row r="375" spans="8:13" x14ac:dyDescent="0.2">
      <c r="H375" s="54">
        <v>2399</v>
      </c>
      <c r="I375" s="54">
        <v>19192</v>
      </c>
      <c r="J375" s="54">
        <v>19683</v>
      </c>
      <c r="K375" s="55">
        <f t="shared" si="17"/>
        <v>0.97505461565818219</v>
      </c>
      <c r="L375" s="56">
        <f t="shared" si="18"/>
        <v>-43.734077036365321</v>
      </c>
      <c r="M375" s="57"/>
    </row>
    <row r="376" spans="8:13" x14ac:dyDescent="0.2">
      <c r="H376" s="54">
        <v>2411</v>
      </c>
      <c r="I376" s="54">
        <v>19288</v>
      </c>
      <c r="J376" s="54">
        <v>19683</v>
      </c>
      <c r="K376" s="55">
        <f t="shared" si="17"/>
        <v>0.97993192094701009</v>
      </c>
      <c r="L376" s="56">
        <f t="shared" si="18"/>
        <v>-35.09588506545542</v>
      </c>
      <c r="M376" s="57"/>
    </row>
    <row r="377" spans="8:13" x14ac:dyDescent="0.2">
      <c r="H377" s="54">
        <v>2417</v>
      </c>
      <c r="I377" s="54">
        <v>19336</v>
      </c>
      <c r="J377" s="54">
        <v>19683</v>
      </c>
      <c r="K377" s="55">
        <f t="shared" si="17"/>
        <v>0.9823705735914241</v>
      </c>
      <c r="L377" s="56">
        <f t="shared" si="18"/>
        <v>-30.792898469787563</v>
      </c>
      <c r="M377" s="57"/>
    </row>
    <row r="378" spans="8:13" x14ac:dyDescent="0.2">
      <c r="H378" s="54">
        <v>2423</v>
      </c>
      <c r="I378" s="54">
        <v>19384</v>
      </c>
      <c r="J378" s="54">
        <v>19683</v>
      </c>
      <c r="K378" s="55">
        <f t="shared" si="17"/>
        <v>0.984809226235838</v>
      </c>
      <c r="L378" s="56">
        <f t="shared" si="18"/>
        <v>-26.500580446871101</v>
      </c>
      <c r="M378" s="57"/>
    </row>
    <row r="379" spans="8:13" x14ac:dyDescent="0.2">
      <c r="H379" s="54">
        <v>2437</v>
      </c>
      <c r="I379" s="54">
        <v>19496</v>
      </c>
      <c r="J379" s="54">
        <v>19683</v>
      </c>
      <c r="K379" s="55">
        <f t="shared" si="17"/>
        <v>0.99049941573947065</v>
      </c>
      <c r="L379" s="56">
        <f t="shared" si="18"/>
        <v>-16.526364920477899</v>
      </c>
      <c r="M379" s="57"/>
    </row>
    <row r="380" spans="8:13" x14ac:dyDescent="0.2">
      <c r="H380" s="54">
        <v>2441</v>
      </c>
      <c r="I380" s="54">
        <v>19528</v>
      </c>
      <c r="J380" s="54">
        <v>19683</v>
      </c>
      <c r="K380" s="55">
        <f t="shared" si="17"/>
        <v>0.99212518416907991</v>
      </c>
      <c r="L380" s="56">
        <f t="shared" si="18"/>
        <v>-13.68711205110211</v>
      </c>
      <c r="M380" s="57"/>
    </row>
    <row r="381" spans="8:13" x14ac:dyDescent="0.2">
      <c r="H381" s="54">
        <v>2447</v>
      </c>
      <c r="I381" s="54">
        <v>19576</v>
      </c>
      <c r="J381" s="54">
        <v>19683</v>
      </c>
      <c r="K381" s="55">
        <f t="shared" si="17"/>
        <v>0.99456383681349392</v>
      </c>
      <c r="L381" s="56">
        <f t="shared" si="18"/>
        <v>-9.4369444932190856</v>
      </c>
      <c r="M381" s="57"/>
    </row>
    <row r="382" spans="8:13" x14ac:dyDescent="0.2">
      <c r="H382" s="54">
        <v>2459</v>
      </c>
      <c r="I382" s="54">
        <v>19672</v>
      </c>
      <c r="J382" s="54">
        <v>19683</v>
      </c>
      <c r="K382" s="55">
        <f t="shared" si="17"/>
        <v>0.99944114210232182</v>
      </c>
      <c r="L382" s="56">
        <f t="shared" si="18"/>
        <v>-0.96778427318789928</v>
      </c>
      <c r="M382" s="57"/>
    </row>
    <row r="383" spans="8:13" x14ac:dyDescent="0.2">
      <c r="H383" s="54">
        <v>2467</v>
      </c>
      <c r="I383" s="54">
        <v>19736</v>
      </c>
      <c r="J383" s="54">
        <v>19683</v>
      </c>
      <c r="K383" s="55">
        <f t="shared" si="17"/>
        <v>1.0026926789615405</v>
      </c>
      <c r="L383" s="56">
        <f t="shared" si="18"/>
        <v>4.6553925716610083</v>
      </c>
      <c r="M383" s="57"/>
    </row>
    <row r="384" spans="8:13" x14ac:dyDescent="0.2">
      <c r="H384" s="54">
        <v>2473</v>
      </c>
      <c r="I384" s="54">
        <v>19784</v>
      </c>
      <c r="J384" s="54">
        <v>19683</v>
      </c>
      <c r="K384" s="55">
        <f t="shared" si="17"/>
        <v>1.0051313316059545</v>
      </c>
      <c r="L384" s="56">
        <f t="shared" si="18"/>
        <v>8.8608214794387958</v>
      </c>
      <c r="M384" s="57"/>
    </row>
    <row r="385" spans="8:13" x14ac:dyDescent="0.2">
      <c r="H385" s="54">
        <v>2477</v>
      </c>
      <c r="I385" s="54">
        <v>19816</v>
      </c>
      <c r="J385" s="54">
        <v>19683</v>
      </c>
      <c r="K385" s="55">
        <f t="shared" si="17"/>
        <v>1.0067571000355637</v>
      </c>
      <c r="L385" s="56">
        <f t="shared" si="18"/>
        <v>11.658776107148986</v>
      </c>
      <c r="M385" s="57"/>
    </row>
    <row r="386" spans="8:13" x14ac:dyDescent="0.2">
      <c r="H386" s="54">
        <v>2503</v>
      </c>
      <c r="I386" s="54">
        <v>20024</v>
      </c>
      <c r="J386" s="54">
        <v>19683</v>
      </c>
      <c r="K386" s="55">
        <f t="shared" si="17"/>
        <v>1.0173245948280243</v>
      </c>
      <c r="L386" s="56">
        <f t="shared" si="18"/>
        <v>29.736083037511666</v>
      </c>
      <c r="M386" s="57"/>
    </row>
    <row r="387" spans="8:13" x14ac:dyDescent="0.2">
      <c r="H387" s="54">
        <v>2521</v>
      </c>
      <c r="I387" s="54">
        <v>2521</v>
      </c>
      <c r="J387" s="54">
        <v>2592</v>
      </c>
      <c r="K387" s="55">
        <f t="shared" si="17"/>
        <v>0.97260802469135799</v>
      </c>
      <c r="L387" s="56">
        <f t="shared" si="18"/>
        <v>-48.083520031302001</v>
      </c>
      <c r="M387" s="57"/>
    </row>
    <row r="388" spans="8:13" x14ac:dyDescent="0.2">
      <c r="H388" s="54">
        <v>2531</v>
      </c>
      <c r="I388" s="54">
        <v>2531</v>
      </c>
      <c r="J388" s="54">
        <v>2592</v>
      </c>
      <c r="K388" s="55">
        <f t="shared" si="17"/>
        <v>0.97646604938271608</v>
      </c>
      <c r="L388" s="56">
        <f t="shared" si="18"/>
        <v>-41.229852928728654</v>
      </c>
      <c r="M388" s="57"/>
    </row>
    <row r="389" spans="8:13" x14ac:dyDescent="0.2">
      <c r="H389" s="54">
        <v>2539</v>
      </c>
      <c r="I389" s="54">
        <v>2539</v>
      </c>
      <c r="J389" s="54">
        <v>2592</v>
      </c>
      <c r="K389" s="55">
        <f t="shared" si="17"/>
        <v>0.97955246913580252</v>
      </c>
      <c r="L389" s="56">
        <f t="shared" si="18"/>
        <v>-35.766387884542752</v>
      </c>
      <c r="M389" s="57"/>
    </row>
    <row r="390" spans="8:13" x14ac:dyDescent="0.2">
      <c r="H390" s="54">
        <v>2543</v>
      </c>
      <c r="I390" s="54">
        <v>2543</v>
      </c>
      <c r="J390" s="54">
        <v>2592</v>
      </c>
      <c r="K390" s="55">
        <f t="shared" si="17"/>
        <v>0.98109567901234573</v>
      </c>
      <c r="L390" s="56">
        <f t="shared" si="18"/>
        <v>-33.041107433422056</v>
      </c>
      <c r="M390" s="57"/>
    </row>
    <row r="391" spans="8:13" x14ac:dyDescent="0.2">
      <c r="H391" s="54">
        <v>2549</v>
      </c>
      <c r="I391" s="54">
        <v>2549</v>
      </c>
      <c r="J391" s="54">
        <v>2592</v>
      </c>
      <c r="K391" s="55">
        <f t="shared" si="17"/>
        <v>0.9834104938271605</v>
      </c>
      <c r="L391" s="56">
        <f t="shared" si="18"/>
        <v>-28.961213834907529</v>
      </c>
      <c r="M391" s="57"/>
    </row>
    <row r="392" spans="8:13" x14ac:dyDescent="0.2">
      <c r="H392" s="54">
        <v>2551</v>
      </c>
      <c r="I392" s="54">
        <v>2551</v>
      </c>
      <c r="J392" s="54">
        <v>2592</v>
      </c>
      <c r="K392" s="55">
        <f t="shared" si="17"/>
        <v>0.98418209876543206</v>
      </c>
      <c r="L392" s="56">
        <f t="shared" si="18"/>
        <v>-27.60338313858302</v>
      </c>
      <c r="M392" s="57"/>
    </row>
    <row r="393" spans="8:13" x14ac:dyDescent="0.2">
      <c r="H393" s="54">
        <v>2557</v>
      </c>
      <c r="I393" s="54">
        <v>2557</v>
      </c>
      <c r="J393" s="54">
        <v>2592</v>
      </c>
      <c r="K393" s="55">
        <f t="shared" si="17"/>
        <v>0.98649691358024694</v>
      </c>
      <c r="L393" s="56">
        <f t="shared" si="18"/>
        <v>-23.536269171571007</v>
      </c>
      <c r="M393" s="57"/>
    </row>
    <row r="394" spans="8:13" x14ac:dyDescent="0.2">
      <c r="H394" s="54">
        <v>2579</v>
      </c>
      <c r="I394" s="54">
        <v>2579</v>
      </c>
      <c r="J394" s="54">
        <v>2592</v>
      </c>
      <c r="K394" s="55">
        <f t="shared" si="17"/>
        <v>0.99498456790123457</v>
      </c>
      <c r="L394" s="56">
        <f t="shared" si="18"/>
        <v>-8.7047341144927692</v>
      </c>
      <c r="M394" s="57"/>
    </row>
    <row r="395" spans="8:13" x14ac:dyDescent="0.2">
      <c r="H395" s="54">
        <v>2591</v>
      </c>
      <c r="I395" s="54">
        <v>2591</v>
      </c>
      <c r="J395" s="54">
        <v>2592</v>
      </c>
      <c r="K395" s="55">
        <f t="shared" si="17"/>
        <v>0.99961419753086422</v>
      </c>
      <c r="L395" s="56">
        <f t="shared" si="18"/>
        <v>-0.66804324543643112</v>
      </c>
      <c r="M395" s="57"/>
    </row>
    <row r="396" spans="8:13" x14ac:dyDescent="0.2">
      <c r="H396" s="54">
        <v>2593</v>
      </c>
      <c r="I396" s="54">
        <v>2593</v>
      </c>
      <c r="J396" s="54">
        <v>2592</v>
      </c>
      <c r="K396" s="55">
        <f t="shared" si="17"/>
        <v>1.0003858024691359</v>
      </c>
      <c r="L396" s="56">
        <f t="shared" si="18"/>
        <v>0.66778556240402709</v>
      </c>
      <c r="M396" s="57"/>
    </row>
    <row r="397" spans="8:13" x14ac:dyDescent="0.2">
      <c r="H397" s="54">
        <v>2609</v>
      </c>
      <c r="I397" s="54">
        <v>2609</v>
      </c>
      <c r="J397" s="54">
        <v>2592</v>
      </c>
      <c r="K397" s="55">
        <f t="shared" si="17"/>
        <v>1.0065586419753085</v>
      </c>
      <c r="L397" s="56">
        <f t="shared" si="18"/>
        <v>11.317471119392634</v>
      </c>
      <c r="M397" s="57"/>
    </row>
    <row r="398" spans="8:13" x14ac:dyDescent="0.2">
      <c r="H398" s="54">
        <v>2617</v>
      </c>
      <c r="I398" s="54">
        <v>2617</v>
      </c>
      <c r="J398" s="54">
        <v>2592</v>
      </c>
      <c r="K398" s="55">
        <f t="shared" si="17"/>
        <v>1.009645061728395</v>
      </c>
      <c r="L398" s="56">
        <f t="shared" si="18"/>
        <v>16.617847396091914</v>
      </c>
      <c r="M398" s="57"/>
    </row>
    <row r="399" spans="8:13" x14ac:dyDescent="0.2">
      <c r="H399" s="54">
        <v>2621</v>
      </c>
      <c r="I399" s="54">
        <v>2621</v>
      </c>
      <c r="J399" s="54">
        <v>2592</v>
      </c>
      <c r="K399" s="55">
        <f t="shared" si="17"/>
        <v>1.0111882716049383</v>
      </c>
      <c r="L399" s="56">
        <f t="shared" si="18"/>
        <v>19.261962532551333</v>
      </c>
      <c r="M399" s="57"/>
    </row>
    <row r="400" spans="8:13" x14ac:dyDescent="0.2">
      <c r="H400" s="54">
        <v>2633</v>
      </c>
      <c r="I400" s="54">
        <v>2633</v>
      </c>
      <c r="J400" s="54">
        <v>2592</v>
      </c>
      <c r="K400" s="55">
        <f t="shared" si="17"/>
        <v>1.0158179012345678</v>
      </c>
      <c r="L400" s="56">
        <f t="shared" si="18"/>
        <v>27.170163793725628</v>
      </c>
      <c r="M400" s="57"/>
    </row>
    <row r="401" spans="8:13" x14ac:dyDescent="0.2">
      <c r="H401" s="54">
        <v>2647</v>
      </c>
      <c r="I401" s="54">
        <v>2647</v>
      </c>
      <c r="J401" s="54">
        <v>2592</v>
      </c>
      <c r="K401" s="55">
        <f t="shared" si="17"/>
        <v>1.0212191358024691</v>
      </c>
      <c r="L401" s="56">
        <f t="shared" si="18"/>
        <v>36.350971932928594</v>
      </c>
      <c r="M401" s="57"/>
    </row>
    <row r="402" spans="8:13" x14ac:dyDescent="0.2">
      <c r="H402" s="54">
        <v>2657</v>
      </c>
      <c r="I402" s="54">
        <v>2657</v>
      </c>
      <c r="J402" s="54">
        <v>2592</v>
      </c>
      <c r="K402" s="55">
        <f t="shared" si="17"/>
        <v>1.0250771604938271</v>
      </c>
      <c r="L402" s="56">
        <f t="shared" si="18"/>
        <v>42.879011527058218</v>
      </c>
      <c r="M402" s="57"/>
    </row>
    <row r="403" spans="8:13" x14ac:dyDescent="0.2">
      <c r="H403" s="54">
        <v>2659</v>
      </c>
      <c r="I403" s="54">
        <v>2659</v>
      </c>
      <c r="J403" s="54">
        <v>2592</v>
      </c>
      <c r="K403" s="55">
        <f t="shared" si="17"/>
        <v>1.0258487654320987</v>
      </c>
      <c r="L403" s="56">
        <f t="shared" si="18"/>
        <v>44.181670767651376</v>
      </c>
      <c r="M403" s="57"/>
    </row>
    <row r="404" spans="8:13" x14ac:dyDescent="0.2">
      <c r="H404" s="54">
        <v>2663</v>
      </c>
      <c r="I404" s="54">
        <v>2663</v>
      </c>
      <c r="J404" s="54">
        <v>2592</v>
      </c>
      <c r="K404" s="55">
        <f t="shared" si="17"/>
        <v>1.027391975308642</v>
      </c>
      <c r="L404" s="56">
        <f t="shared" si="18"/>
        <v>46.784052391187451</v>
      </c>
      <c r="M404" s="57"/>
    </row>
    <row r="405" spans="8:13" x14ac:dyDescent="0.2">
      <c r="H405" s="54">
        <v>2671</v>
      </c>
      <c r="I405" s="54">
        <v>8013</v>
      </c>
      <c r="J405" s="54">
        <v>8192</v>
      </c>
      <c r="K405" s="55">
        <f t="shared" si="17"/>
        <v>0.9781494140625</v>
      </c>
      <c r="L405" s="56">
        <f t="shared" si="18"/>
        <v>-38.2478863724807</v>
      </c>
      <c r="M405" s="57"/>
    </row>
    <row r="406" spans="8:13" x14ac:dyDescent="0.2">
      <c r="H406" s="54">
        <v>2677</v>
      </c>
      <c r="I406" s="54">
        <v>8031</v>
      </c>
      <c r="J406" s="54">
        <v>8192</v>
      </c>
      <c r="K406" s="55">
        <f t="shared" si="17"/>
        <v>0.9803466796875</v>
      </c>
      <c r="L406" s="56">
        <f t="shared" si="18"/>
        <v>-34.363290765679267</v>
      </c>
      <c r="M406" s="57"/>
    </row>
    <row r="407" spans="8:13" x14ac:dyDescent="0.2">
      <c r="H407" s="54">
        <v>2683</v>
      </c>
      <c r="I407" s="54">
        <v>8049</v>
      </c>
      <c r="J407" s="54">
        <v>8192</v>
      </c>
      <c r="K407" s="55">
        <f t="shared" ref="K407:K470" si="19">I407/J407</f>
        <v>0.9825439453125</v>
      </c>
      <c r="L407" s="56">
        <f t="shared" ref="L407:L470" si="20">1200*LOG(K407,2)</f>
        <v>-30.487392021987247</v>
      </c>
      <c r="M407" s="57"/>
    </row>
    <row r="408" spans="8:13" x14ac:dyDescent="0.2">
      <c r="H408" s="54">
        <v>2687</v>
      </c>
      <c r="I408" s="54">
        <v>8061</v>
      </c>
      <c r="J408" s="54">
        <v>8192</v>
      </c>
      <c r="K408" s="55">
        <f t="shared" si="19"/>
        <v>0.9840087890625</v>
      </c>
      <c r="L408" s="56">
        <f t="shared" si="20"/>
        <v>-27.908271918813295</v>
      </c>
      <c r="M408" s="57"/>
    </row>
    <row r="409" spans="8:13" x14ac:dyDescent="0.2">
      <c r="H409" s="54">
        <v>2689</v>
      </c>
      <c r="I409" s="54">
        <v>8067</v>
      </c>
      <c r="J409" s="54">
        <v>8192</v>
      </c>
      <c r="K409" s="55">
        <f t="shared" si="19"/>
        <v>0.9847412109375</v>
      </c>
      <c r="L409" s="56">
        <f t="shared" si="20"/>
        <v>-26.620151287164965</v>
      </c>
      <c r="M409" s="57"/>
    </row>
    <row r="410" spans="8:13" x14ac:dyDescent="0.2">
      <c r="H410" s="54">
        <v>2693</v>
      </c>
      <c r="I410" s="54">
        <v>8079</v>
      </c>
      <c r="J410" s="54">
        <v>8192</v>
      </c>
      <c r="K410" s="55">
        <f t="shared" si="19"/>
        <v>0.9862060546875</v>
      </c>
      <c r="L410" s="56">
        <f t="shared" si="20"/>
        <v>-24.046781732606373</v>
      </c>
      <c r="M410" s="57"/>
    </row>
    <row r="411" spans="8:13" x14ac:dyDescent="0.2">
      <c r="H411" s="54">
        <v>2699</v>
      </c>
      <c r="I411" s="54">
        <v>8097</v>
      </c>
      <c r="J411" s="54">
        <v>8192</v>
      </c>
      <c r="K411" s="55">
        <f t="shared" si="19"/>
        <v>0.9884033203125</v>
      </c>
      <c r="L411" s="56">
        <f t="shared" si="20"/>
        <v>-20.193885374390675</v>
      </c>
      <c r="M411" s="57"/>
    </row>
    <row r="412" spans="8:13" x14ac:dyDescent="0.2">
      <c r="H412" s="54">
        <v>2707</v>
      </c>
      <c r="I412" s="54">
        <v>8121</v>
      </c>
      <c r="J412" s="54">
        <v>8192</v>
      </c>
      <c r="K412" s="55">
        <f t="shared" si="19"/>
        <v>0.9913330078125</v>
      </c>
      <c r="L412" s="56">
        <f t="shared" si="20"/>
        <v>-15.06999247665612</v>
      </c>
      <c r="M412" s="57"/>
    </row>
    <row r="413" spans="8:13" x14ac:dyDescent="0.2">
      <c r="H413" s="54">
        <v>2711</v>
      </c>
      <c r="I413" s="54">
        <v>8133</v>
      </c>
      <c r="J413" s="54">
        <v>8192</v>
      </c>
      <c r="K413" s="55">
        <f t="shared" si="19"/>
        <v>0.9927978515625</v>
      </c>
      <c r="L413" s="56">
        <f t="shared" si="20"/>
        <v>-12.513721729358499</v>
      </c>
      <c r="M413" s="57"/>
    </row>
    <row r="414" spans="8:13" x14ac:dyDescent="0.2">
      <c r="H414" s="54">
        <v>2713</v>
      </c>
      <c r="I414" s="54">
        <v>8139</v>
      </c>
      <c r="J414" s="54">
        <v>8192</v>
      </c>
      <c r="K414" s="55">
        <f t="shared" si="19"/>
        <v>0.9935302734375</v>
      </c>
      <c r="L414" s="56">
        <f t="shared" si="20"/>
        <v>-11.237000396373247</v>
      </c>
      <c r="M414" s="57"/>
    </row>
    <row r="415" spans="8:13" x14ac:dyDescent="0.2">
      <c r="H415" s="54">
        <v>2719</v>
      </c>
      <c r="I415" s="54">
        <v>8157</v>
      </c>
      <c r="J415" s="54">
        <v>8192</v>
      </c>
      <c r="K415" s="55">
        <f t="shared" si="19"/>
        <v>0.9957275390625</v>
      </c>
      <c r="L415" s="56">
        <f t="shared" si="20"/>
        <v>-7.4124759049005444</v>
      </c>
      <c r="M415" s="57"/>
    </row>
    <row r="416" spans="8:13" x14ac:dyDescent="0.2">
      <c r="H416" s="54">
        <v>2729</v>
      </c>
      <c r="I416" s="54">
        <v>8187</v>
      </c>
      <c r="J416" s="54">
        <v>8192</v>
      </c>
      <c r="K416" s="55">
        <f t="shared" si="19"/>
        <v>0.9993896484375</v>
      </c>
      <c r="L416" s="56">
        <f t="shared" si="20"/>
        <v>-1.0569840056439073</v>
      </c>
      <c r="M416" s="57"/>
    </row>
    <row r="417" spans="8:13" x14ac:dyDescent="0.2">
      <c r="H417" s="54">
        <v>2731</v>
      </c>
      <c r="I417" s="54">
        <v>8193</v>
      </c>
      <c r="J417" s="54">
        <v>8192</v>
      </c>
      <c r="K417" s="55">
        <f t="shared" si="19"/>
        <v>1.0001220703125</v>
      </c>
      <c r="L417" s="56">
        <f t="shared" si="20"/>
        <v>0.21131938373100725</v>
      </c>
      <c r="M417" s="57"/>
    </row>
    <row r="418" spans="8:13" x14ac:dyDescent="0.2">
      <c r="H418" s="54">
        <v>2741</v>
      </c>
      <c r="I418" s="54">
        <v>8223</v>
      </c>
      <c r="J418" s="54">
        <v>8192</v>
      </c>
      <c r="K418" s="55">
        <f t="shared" si="19"/>
        <v>1.0037841796875</v>
      </c>
      <c r="L418" s="56">
        <f t="shared" si="20"/>
        <v>6.5389362563176068</v>
      </c>
      <c r="M418" s="57"/>
    </row>
    <row r="419" spans="8:13" x14ac:dyDescent="0.2">
      <c r="H419" s="54">
        <v>2749</v>
      </c>
      <c r="I419" s="54">
        <v>8247</v>
      </c>
      <c r="J419" s="54">
        <v>8192</v>
      </c>
      <c r="K419" s="55">
        <f t="shared" si="19"/>
        <v>1.0067138671875</v>
      </c>
      <c r="L419" s="56">
        <f t="shared" si="20"/>
        <v>11.584430680931302</v>
      </c>
      <c r="M419" s="57"/>
    </row>
    <row r="420" spans="8:13" x14ac:dyDescent="0.2">
      <c r="H420" s="54">
        <v>2753</v>
      </c>
      <c r="I420" s="54">
        <v>8259</v>
      </c>
      <c r="J420" s="54">
        <v>8192</v>
      </c>
      <c r="K420" s="55">
        <f t="shared" si="19"/>
        <v>1.0081787109375</v>
      </c>
      <c r="L420" s="56">
        <f t="shared" si="20"/>
        <v>14.101674380060832</v>
      </c>
      <c r="M420" s="57"/>
    </row>
    <row r="421" spans="8:13" x14ac:dyDescent="0.2">
      <c r="H421" s="54">
        <v>2767</v>
      </c>
      <c r="I421" s="54">
        <v>8301</v>
      </c>
      <c r="J421" s="54">
        <v>8192</v>
      </c>
      <c r="K421" s="55">
        <f t="shared" si="19"/>
        <v>1.0133056640625</v>
      </c>
      <c r="L421" s="56">
        <f t="shared" si="20"/>
        <v>22.883315197332962</v>
      </c>
      <c r="M421" s="57"/>
    </row>
    <row r="422" spans="8:13" x14ac:dyDescent="0.2">
      <c r="H422" s="54">
        <v>2777</v>
      </c>
      <c r="I422" s="54">
        <v>8331</v>
      </c>
      <c r="J422" s="54">
        <v>8192</v>
      </c>
      <c r="K422" s="55">
        <f t="shared" si="19"/>
        <v>1.0169677734375</v>
      </c>
      <c r="L422" s="56">
        <f t="shared" si="20"/>
        <v>29.128755048002581</v>
      </c>
      <c r="M422" s="57"/>
    </row>
    <row r="423" spans="8:13" x14ac:dyDescent="0.2">
      <c r="H423" s="54">
        <v>2789</v>
      </c>
      <c r="I423" s="54">
        <v>8367</v>
      </c>
      <c r="J423" s="54">
        <v>8192</v>
      </c>
      <c r="K423" s="55">
        <f t="shared" si="19"/>
        <v>1.0213623046875</v>
      </c>
      <c r="L423" s="56">
        <f t="shared" si="20"/>
        <v>36.59366369936194</v>
      </c>
      <c r="M423" s="57"/>
    </row>
    <row r="424" spans="8:13" x14ac:dyDescent="0.2">
      <c r="H424" s="54">
        <v>2791</v>
      </c>
      <c r="I424" s="54">
        <v>8373</v>
      </c>
      <c r="J424" s="54">
        <v>8192</v>
      </c>
      <c r="K424" s="55">
        <f t="shared" si="19"/>
        <v>1.0220947265625</v>
      </c>
      <c r="L424" s="56">
        <f t="shared" si="20"/>
        <v>37.834691744668213</v>
      </c>
      <c r="M424" s="57"/>
    </row>
    <row r="425" spans="8:13" x14ac:dyDescent="0.2">
      <c r="H425" s="54">
        <v>2797</v>
      </c>
      <c r="I425" s="54">
        <v>8391</v>
      </c>
      <c r="J425" s="54">
        <v>8192</v>
      </c>
      <c r="K425" s="55">
        <f t="shared" si="19"/>
        <v>1.0242919921875</v>
      </c>
      <c r="L425" s="56">
        <f t="shared" si="20"/>
        <v>41.552447036817455</v>
      </c>
      <c r="M425" s="57"/>
    </row>
    <row r="426" spans="8:13" x14ac:dyDescent="0.2">
      <c r="H426" s="54">
        <v>2801</v>
      </c>
      <c r="I426" s="54">
        <v>8403</v>
      </c>
      <c r="J426" s="54">
        <v>8192</v>
      </c>
      <c r="K426" s="55">
        <f t="shared" si="19"/>
        <v>1.0257568359375</v>
      </c>
      <c r="L426" s="56">
        <f t="shared" si="20"/>
        <v>44.026522554795058</v>
      </c>
      <c r="M426" s="57"/>
    </row>
    <row r="427" spans="8:13" x14ac:dyDescent="0.2">
      <c r="H427" s="54">
        <v>2803</v>
      </c>
      <c r="I427" s="54">
        <v>8409</v>
      </c>
      <c r="J427" s="54">
        <v>8192</v>
      </c>
      <c r="K427" s="55">
        <f t="shared" si="19"/>
        <v>1.0264892578125</v>
      </c>
      <c r="L427" s="56">
        <f t="shared" si="20"/>
        <v>45.262235704380075</v>
      </c>
      <c r="M427" s="57"/>
    </row>
    <row r="428" spans="8:13" x14ac:dyDescent="0.2">
      <c r="H428" s="54">
        <v>2819</v>
      </c>
      <c r="I428" s="54">
        <v>2819</v>
      </c>
      <c r="J428" s="54">
        <v>2916</v>
      </c>
      <c r="K428" s="55">
        <f t="shared" si="19"/>
        <v>0.96673525377229086</v>
      </c>
      <c r="L428" s="56">
        <f t="shared" si="20"/>
        <v>-58.568690107818291</v>
      </c>
      <c r="M428" s="57"/>
    </row>
    <row r="429" spans="8:13" x14ac:dyDescent="0.2">
      <c r="H429" s="54">
        <v>2833</v>
      </c>
      <c r="I429" s="54">
        <v>2833</v>
      </c>
      <c r="J429" s="54">
        <v>2916</v>
      </c>
      <c r="K429" s="55">
        <f t="shared" si="19"/>
        <v>0.9715363511659808</v>
      </c>
      <c r="L429" s="56">
        <f t="shared" si="20"/>
        <v>-49.992141538606248</v>
      </c>
      <c r="M429" s="57"/>
    </row>
    <row r="430" spans="8:13" x14ac:dyDescent="0.2">
      <c r="H430" s="54">
        <v>2837</v>
      </c>
      <c r="I430" s="54">
        <v>2837</v>
      </c>
      <c r="J430" s="54">
        <v>2916</v>
      </c>
      <c r="K430" s="55">
        <f t="shared" si="19"/>
        <v>0.97290809327846361</v>
      </c>
      <c r="L430" s="56">
        <f t="shared" si="20"/>
        <v>-47.549482863093864</v>
      </c>
      <c r="M430" s="57"/>
    </row>
    <row r="431" spans="8:13" x14ac:dyDescent="0.2">
      <c r="H431" s="54">
        <v>2843</v>
      </c>
      <c r="I431" s="54">
        <v>2843</v>
      </c>
      <c r="J431" s="54">
        <v>2916</v>
      </c>
      <c r="K431" s="55">
        <f t="shared" si="19"/>
        <v>0.97496570644718794</v>
      </c>
      <c r="L431" s="56">
        <f t="shared" si="20"/>
        <v>-43.891944779291578</v>
      </c>
      <c r="M431" s="57"/>
    </row>
    <row r="432" spans="8:13" x14ac:dyDescent="0.2">
      <c r="H432" s="54">
        <v>2851</v>
      </c>
      <c r="I432" s="54">
        <v>2851</v>
      </c>
      <c r="J432" s="54">
        <v>2916</v>
      </c>
      <c r="K432" s="55">
        <f t="shared" si="19"/>
        <v>0.97770919067215367</v>
      </c>
      <c r="L432" s="56">
        <f t="shared" si="20"/>
        <v>-39.027216466781233</v>
      </c>
      <c r="M432" s="57"/>
    </row>
    <row r="433" spans="8:13" x14ac:dyDescent="0.2">
      <c r="H433" s="54">
        <v>2857</v>
      </c>
      <c r="I433" s="54">
        <v>2857</v>
      </c>
      <c r="J433" s="54">
        <v>2916</v>
      </c>
      <c r="K433" s="55">
        <f t="shared" si="19"/>
        <v>0.97976680384087789</v>
      </c>
      <c r="L433" s="56">
        <f t="shared" si="20"/>
        <v>-35.387620068678252</v>
      </c>
      <c r="M433" s="57"/>
    </row>
    <row r="434" spans="8:13" x14ac:dyDescent="0.2">
      <c r="H434" s="54">
        <v>2861</v>
      </c>
      <c r="I434" s="54">
        <v>2861</v>
      </c>
      <c r="J434" s="54">
        <v>2916</v>
      </c>
      <c r="K434" s="55">
        <f t="shared" si="19"/>
        <v>0.98113854595336081</v>
      </c>
      <c r="L434" s="56">
        <f t="shared" si="20"/>
        <v>-32.965466404504888</v>
      </c>
      <c r="M434" s="57"/>
    </row>
    <row r="435" spans="8:13" x14ac:dyDescent="0.2">
      <c r="H435" s="54">
        <v>2879</v>
      </c>
      <c r="I435" s="54">
        <v>2879</v>
      </c>
      <c r="J435" s="54">
        <v>2916</v>
      </c>
      <c r="K435" s="55">
        <f t="shared" si="19"/>
        <v>0.98731138545953356</v>
      </c>
      <c r="L435" s="56">
        <f t="shared" si="20"/>
        <v>-22.107516916203178</v>
      </c>
      <c r="M435" s="57"/>
    </row>
    <row r="436" spans="8:13" x14ac:dyDescent="0.2">
      <c r="H436" s="54">
        <v>2887</v>
      </c>
      <c r="I436" s="54">
        <v>2887</v>
      </c>
      <c r="J436" s="54">
        <v>2916</v>
      </c>
      <c r="K436" s="55">
        <f t="shared" si="19"/>
        <v>0.99005486968449929</v>
      </c>
      <c r="L436" s="56">
        <f t="shared" si="20"/>
        <v>-17.303534509146239</v>
      </c>
      <c r="M436" s="57"/>
    </row>
    <row r="437" spans="8:13" x14ac:dyDescent="0.2">
      <c r="H437" s="54">
        <v>2897</v>
      </c>
      <c r="I437" s="54">
        <v>2897</v>
      </c>
      <c r="J437" s="54">
        <v>2916</v>
      </c>
      <c r="K437" s="55">
        <f t="shared" si="19"/>
        <v>0.99348422496570643</v>
      </c>
      <c r="L437" s="56">
        <f t="shared" si="20"/>
        <v>-11.317242067840521</v>
      </c>
      <c r="M437" s="57"/>
    </row>
    <row r="438" spans="8:13" x14ac:dyDescent="0.2">
      <c r="H438" s="54">
        <v>2903</v>
      </c>
      <c r="I438" s="54">
        <v>2903</v>
      </c>
      <c r="J438" s="54">
        <v>2916</v>
      </c>
      <c r="K438" s="55">
        <f t="shared" si="19"/>
        <v>0.99554183813443076</v>
      </c>
      <c r="L438" s="56">
        <f t="shared" si="20"/>
        <v>-7.7353772403304397</v>
      </c>
      <c r="M438" s="57"/>
    </row>
    <row r="439" spans="8:13" x14ac:dyDescent="0.2">
      <c r="H439" s="54">
        <v>2909</v>
      </c>
      <c r="I439" s="54">
        <v>2909</v>
      </c>
      <c r="J439" s="54">
        <v>2916</v>
      </c>
      <c r="K439" s="55">
        <f t="shared" si="19"/>
        <v>0.99759945130315497</v>
      </c>
      <c r="L439" s="56">
        <f t="shared" si="20"/>
        <v>-4.1609078719568959</v>
      </c>
      <c r="M439" s="57"/>
    </row>
    <row r="440" spans="8:13" x14ac:dyDescent="0.2">
      <c r="H440" s="54">
        <v>2917</v>
      </c>
      <c r="I440" s="54">
        <v>2917</v>
      </c>
      <c r="J440" s="54">
        <v>2916</v>
      </c>
      <c r="K440" s="55">
        <f t="shared" si="19"/>
        <v>1.0003429355281208</v>
      </c>
      <c r="L440" s="56">
        <f t="shared" si="20"/>
        <v>0.5935998854888489</v>
      </c>
      <c r="M440" s="57"/>
    </row>
    <row r="441" spans="8:13" x14ac:dyDescent="0.2">
      <c r="H441" s="54">
        <v>2927</v>
      </c>
      <c r="I441" s="54">
        <v>2927</v>
      </c>
      <c r="J441" s="54">
        <v>2916</v>
      </c>
      <c r="K441" s="55">
        <f t="shared" si="19"/>
        <v>1.0037722908093278</v>
      </c>
      <c r="L441" s="56">
        <f t="shared" si="20"/>
        <v>6.5184312981761305</v>
      </c>
      <c r="M441" s="57"/>
    </row>
    <row r="442" spans="8:13" x14ac:dyDescent="0.2">
      <c r="H442" s="54">
        <v>2939</v>
      </c>
      <c r="I442" s="54">
        <v>2939</v>
      </c>
      <c r="J442" s="54">
        <v>2916</v>
      </c>
      <c r="K442" s="55">
        <f t="shared" si="19"/>
        <v>1.0078875171467765</v>
      </c>
      <c r="L442" s="56">
        <f t="shared" si="20"/>
        <v>13.601567189274677</v>
      </c>
      <c r="M442" s="57"/>
    </row>
    <row r="443" spans="8:13" x14ac:dyDescent="0.2">
      <c r="H443" s="54">
        <v>2953</v>
      </c>
      <c r="I443" s="54">
        <v>2953</v>
      </c>
      <c r="J443" s="54">
        <v>2916</v>
      </c>
      <c r="K443" s="55">
        <f t="shared" si="19"/>
        <v>1.0126886145404663</v>
      </c>
      <c r="L443" s="56">
        <f t="shared" si="20"/>
        <v>21.828764168420463</v>
      </c>
      <c r="M443" s="57"/>
    </row>
    <row r="444" spans="8:13" x14ac:dyDescent="0.2">
      <c r="H444" s="54">
        <v>2957</v>
      </c>
      <c r="I444" s="54">
        <v>2957</v>
      </c>
      <c r="J444" s="54">
        <v>2916</v>
      </c>
      <c r="K444" s="55">
        <f t="shared" si="19"/>
        <v>1.0140603566529491</v>
      </c>
      <c r="L444" s="56">
        <f t="shared" si="20"/>
        <v>24.172228552064343</v>
      </c>
      <c r="M444" s="57"/>
    </row>
    <row r="445" spans="8:13" x14ac:dyDescent="0.2">
      <c r="H445" s="54">
        <v>2963</v>
      </c>
      <c r="I445" s="54">
        <v>2963</v>
      </c>
      <c r="J445" s="54">
        <v>2916</v>
      </c>
      <c r="K445" s="55">
        <f t="shared" si="19"/>
        <v>1.0161179698216736</v>
      </c>
      <c r="L445" s="56">
        <f t="shared" si="20"/>
        <v>27.681487961214394</v>
      </c>
      <c r="M445" s="57"/>
    </row>
    <row r="446" spans="8:13" x14ac:dyDescent="0.2">
      <c r="H446" s="54">
        <v>2969</v>
      </c>
      <c r="I446" s="54">
        <v>2969</v>
      </c>
      <c r="J446" s="54">
        <v>2916</v>
      </c>
      <c r="K446" s="55">
        <f t="shared" si="19"/>
        <v>1.0181755829903978</v>
      </c>
      <c r="L446" s="56">
        <f t="shared" si="20"/>
        <v>31.18364839166205</v>
      </c>
      <c r="M446" s="57"/>
    </row>
    <row r="447" spans="8:13" x14ac:dyDescent="0.2">
      <c r="H447" s="54">
        <v>2971</v>
      </c>
      <c r="I447" s="54">
        <v>2971</v>
      </c>
      <c r="J447" s="54">
        <v>2916</v>
      </c>
      <c r="K447" s="55">
        <f t="shared" si="19"/>
        <v>1.0188614540466392</v>
      </c>
      <c r="L447" s="56">
        <f t="shared" si="20"/>
        <v>32.349462610172736</v>
      </c>
      <c r="M447" s="57"/>
    </row>
    <row r="448" spans="8:13" x14ac:dyDescent="0.2">
      <c r="H448" s="54">
        <v>2999</v>
      </c>
      <c r="I448" s="54">
        <v>2999</v>
      </c>
      <c r="J448" s="54">
        <v>3072</v>
      </c>
      <c r="K448" s="55">
        <f t="shared" si="19"/>
        <v>0.97623697916666663</v>
      </c>
      <c r="L448" s="56">
        <f t="shared" si="20"/>
        <v>-41.636032622899201</v>
      </c>
      <c r="M448" s="57"/>
    </row>
    <row r="449" spans="8:13" x14ac:dyDescent="0.2">
      <c r="H449" s="54">
        <v>3001</v>
      </c>
      <c r="I449" s="54">
        <v>3001</v>
      </c>
      <c r="J449" s="54">
        <v>3072</v>
      </c>
      <c r="K449" s="55">
        <f t="shared" si="19"/>
        <v>0.97688802083333337</v>
      </c>
      <c r="L449" s="56">
        <f t="shared" si="20"/>
        <v>-40.481876547441374</v>
      </c>
      <c r="M449" s="57"/>
    </row>
    <row r="450" spans="8:13" x14ac:dyDescent="0.2">
      <c r="H450" s="54">
        <v>3011</v>
      </c>
      <c r="I450" s="54">
        <v>3011</v>
      </c>
      <c r="J450" s="54">
        <v>3072</v>
      </c>
      <c r="K450" s="55">
        <f t="shared" si="19"/>
        <v>0.98014322916666663</v>
      </c>
      <c r="L450" s="56">
        <f t="shared" si="20"/>
        <v>-34.722609595774493</v>
      </c>
      <c r="M450" s="57"/>
    </row>
    <row r="451" spans="8:13" x14ac:dyDescent="0.2">
      <c r="H451" s="54">
        <v>3019</v>
      </c>
      <c r="I451" s="54">
        <v>3019</v>
      </c>
      <c r="J451" s="54">
        <v>3072</v>
      </c>
      <c r="K451" s="55">
        <f t="shared" si="19"/>
        <v>0.98274739583333337</v>
      </c>
      <c r="L451" s="56">
        <f t="shared" si="20"/>
        <v>-30.128951049037191</v>
      </c>
      <c r="M451" s="57"/>
    </row>
    <row r="452" spans="8:13" x14ac:dyDescent="0.2">
      <c r="H452" s="54">
        <v>3023</v>
      </c>
      <c r="I452" s="54">
        <v>3023</v>
      </c>
      <c r="J452" s="54">
        <v>3072</v>
      </c>
      <c r="K452" s="55">
        <f t="shared" si="19"/>
        <v>0.98404947916666663</v>
      </c>
      <c r="L452" s="56">
        <f t="shared" si="20"/>
        <v>-27.836684512138831</v>
      </c>
      <c r="M452" s="57"/>
    </row>
    <row r="453" spans="8:13" x14ac:dyDescent="0.2">
      <c r="H453" s="54">
        <v>3037</v>
      </c>
      <c r="I453" s="54">
        <v>3037</v>
      </c>
      <c r="J453" s="54">
        <v>3072</v>
      </c>
      <c r="K453" s="55">
        <f t="shared" si="19"/>
        <v>0.98860677083333337</v>
      </c>
      <c r="L453" s="56">
        <f t="shared" si="20"/>
        <v>-19.837569064435673</v>
      </c>
      <c r="M453" s="57"/>
    </row>
    <row r="454" spans="8:13" x14ac:dyDescent="0.2">
      <c r="H454" s="54">
        <v>3041</v>
      </c>
      <c r="I454" s="54">
        <v>3041</v>
      </c>
      <c r="J454" s="54">
        <v>3072</v>
      </c>
      <c r="K454" s="55">
        <f t="shared" si="19"/>
        <v>0.98990885416666663</v>
      </c>
      <c r="L454" s="56">
        <f t="shared" si="20"/>
        <v>-17.558879628430141</v>
      </c>
      <c r="M454" s="57"/>
    </row>
    <row r="455" spans="8:13" x14ac:dyDescent="0.2">
      <c r="H455" s="54">
        <v>3049</v>
      </c>
      <c r="I455" s="54">
        <v>3049</v>
      </c>
      <c r="J455" s="54">
        <v>3072</v>
      </c>
      <c r="K455" s="55">
        <f t="shared" si="19"/>
        <v>0.99251302083333337</v>
      </c>
      <c r="L455" s="56">
        <f t="shared" si="20"/>
        <v>-13.010478853689348</v>
      </c>
      <c r="M455" s="57"/>
    </row>
    <row r="456" spans="8:13" x14ac:dyDescent="0.2">
      <c r="H456" s="54">
        <v>3061</v>
      </c>
      <c r="I456" s="54">
        <v>3061</v>
      </c>
      <c r="J456" s="54">
        <v>3072</v>
      </c>
      <c r="K456" s="55">
        <f t="shared" si="19"/>
        <v>0.99641927083333337</v>
      </c>
      <c r="L456" s="56">
        <f t="shared" si="20"/>
        <v>-6.2102054329975287</v>
      </c>
      <c r="M456" s="57"/>
    </row>
    <row r="457" spans="8:13" x14ac:dyDescent="0.2">
      <c r="H457" s="54">
        <v>3067</v>
      </c>
      <c r="I457" s="54">
        <v>3067</v>
      </c>
      <c r="J457" s="54">
        <v>3072</v>
      </c>
      <c r="K457" s="55">
        <f t="shared" si="19"/>
        <v>0.99837239583333337</v>
      </c>
      <c r="L457" s="56">
        <f t="shared" si="20"/>
        <v>-2.8200593449639055</v>
      </c>
      <c r="M457" s="57"/>
    </row>
    <row r="458" spans="8:13" x14ac:dyDescent="0.2">
      <c r="H458" s="54">
        <v>3079</v>
      </c>
      <c r="I458" s="54">
        <v>3079</v>
      </c>
      <c r="J458" s="54">
        <v>3072</v>
      </c>
      <c r="K458" s="55">
        <f t="shared" si="19"/>
        <v>1.0022786458333333</v>
      </c>
      <c r="L458" s="56">
        <f t="shared" si="20"/>
        <v>3.9403815883931301</v>
      </c>
      <c r="M458" s="57"/>
    </row>
    <row r="459" spans="8:13" x14ac:dyDescent="0.2">
      <c r="H459" s="54">
        <v>3083</v>
      </c>
      <c r="I459" s="54">
        <v>3083</v>
      </c>
      <c r="J459" s="54">
        <v>3072</v>
      </c>
      <c r="K459" s="55">
        <f t="shared" si="19"/>
        <v>1.0035807291666667</v>
      </c>
      <c r="L459" s="56">
        <f t="shared" si="20"/>
        <v>6.188008063222922</v>
      </c>
      <c r="M459" s="57"/>
    </row>
    <row r="460" spans="8:13" x14ac:dyDescent="0.2">
      <c r="H460" s="54">
        <v>3089</v>
      </c>
      <c r="I460" s="54">
        <v>3089</v>
      </c>
      <c r="J460" s="54">
        <v>3072</v>
      </c>
      <c r="K460" s="55">
        <f t="shared" si="19"/>
        <v>1.0055338541666667</v>
      </c>
      <c r="L460" s="56">
        <f t="shared" si="20"/>
        <v>9.5539858877779515</v>
      </c>
      <c r="M460" s="57"/>
    </row>
    <row r="461" spans="8:13" x14ac:dyDescent="0.2">
      <c r="H461" s="54">
        <v>3109</v>
      </c>
      <c r="I461" s="54">
        <v>3109</v>
      </c>
      <c r="J461" s="54">
        <v>3072</v>
      </c>
      <c r="K461" s="55">
        <f t="shared" si="19"/>
        <v>1.0120442708333333</v>
      </c>
      <c r="L461" s="56">
        <f t="shared" si="20"/>
        <v>20.726880743889375</v>
      </c>
      <c r="M461" s="57"/>
    </row>
    <row r="462" spans="8:13" x14ac:dyDescent="0.2">
      <c r="H462" s="54">
        <v>3119</v>
      </c>
      <c r="I462" s="54">
        <v>3119</v>
      </c>
      <c r="J462" s="54">
        <v>3072</v>
      </c>
      <c r="K462" s="55">
        <f t="shared" si="19"/>
        <v>1.0152994791666667</v>
      </c>
      <c r="L462" s="56">
        <f t="shared" si="20"/>
        <v>26.286403983595097</v>
      </c>
      <c r="M462" s="57"/>
    </row>
    <row r="463" spans="8:13" x14ac:dyDescent="0.2">
      <c r="H463" s="54">
        <v>3121</v>
      </c>
      <c r="I463" s="54">
        <v>3121</v>
      </c>
      <c r="J463" s="54">
        <v>3072</v>
      </c>
      <c r="K463" s="55">
        <f t="shared" si="19"/>
        <v>1.0159505208333333</v>
      </c>
      <c r="L463" s="56">
        <f t="shared" si="20"/>
        <v>27.396169437664785</v>
      </c>
      <c r="M463" s="57"/>
    </row>
    <row r="464" spans="8:13" x14ac:dyDescent="0.2">
      <c r="H464" s="54">
        <v>3137</v>
      </c>
      <c r="I464" s="54">
        <v>3137</v>
      </c>
      <c r="J464" s="54">
        <v>3072</v>
      </c>
      <c r="K464" s="55">
        <f t="shared" si="19"/>
        <v>1.0211588541666667</v>
      </c>
      <c r="L464" s="56">
        <f t="shared" si="20"/>
        <v>36.248775746936161</v>
      </c>
      <c r="M464" s="57"/>
    </row>
    <row r="465" spans="8:13" x14ac:dyDescent="0.2">
      <c r="H465" s="54">
        <v>3163</v>
      </c>
      <c r="I465" s="54">
        <v>3163</v>
      </c>
      <c r="J465" s="54">
        <v>3072</v>
      </c>
      <c r="K465" s="55">
        <f t="shared" si="19"/>
        <v>1.0296223958333333</v>
      </c>
      <c r="L465" s="56">
        <f t="shared" si="20"/>
        <v>50.538407755484826</v>
      </c>
      <c r="M465" s="57"/>
    </row>
    <row r="466" spans="8:13" x14ac:dyDescent="0.2">
      <c r="H466" s="54">
        <v>3167</v>
      </c>
      <c r="I466" s="54">
        <v>3167</v>
      </c>
      <c r="J466" s="54">
        <v>3072</v>
      </c>
      <c r="K466" s="55">
        <f t="shared" si="19"/>
        <v>1.0309244791666667</v>
      </c>
      <c r="L466" s="56">
        <f t="shared" si="20"/>
        <v>52.726381568440644</v>
      </c>
      <c r="M466" s="57"/>
    </row>
    <row r="467" spans="8:13" x14ac:dyDescent="0.2">
      <c r="H467" s="54">
        <v>3169</v>
      </c>
      <c r="I467" s="54">
        <v>3169</v>
      </c>
      <c r="J467" s="54">
        <v>3072</v>
      </c>
      <c r="K467" s="55">
        <f t="shared" si="19"/>
        <v>1.0315755208333333</v>
      </c>
      <c r="L467" s="56">
        <f t="shared" si="20"/>
        <v>53.819332393292846</v>
      </c>
      <c r="M467" s="57"/>
    </row>
    <row r="468" spans="8:13" x14ac:dyDescent="0.2">
      <c r="H468" s="54">
        <v>3181</v>
      </c>
      <c r="I468" s="54">
        <v>6362</v>
      </c>
      <c r="J468" s="54">
        <v>6561</v>
      </c>
      <c r="K468" s="55">
        <f t="shared" si="19"/>
        <v>0.96966925773510138</v>
      </c>
      <c r="L468" s="56">
        <f t="shared" si="20"/>
        <v>-53.322419075683285</v>
      </c>
      <c r="M468" s="57"/>
    </row>
    <row r="469" spans="8:13" x14ac:dyDescent="0.2">
      <c r="H469" s="54">
        <v>3187</v>
      </c>
      <c r="I469" s="54">
        <v>6374</v>
      </c>
      <c r="J469" s="54">
        <v>6561</v>
      </c>
      <c r="K469" s="55">
        <f t="shared" si="19"/>
        <v>0.97149824721841183</v>
      </c>
      <c r="L469" s="56">
        <f t="shared" si="20"/>
        <v>-50.060042389675587</v>
      </c>
      <c r="M469" s="57"/>
    </row>
    <row r="470" spans="8:13" x14ac:dyDescent="0.2">
      <c r="H470" s="54">
        <v>3191</v>
      </c>
      <c r="I470" s="54">
        <v>6382</v>
      </c>
      <c r="J470" s="54">
        <v>6561</v>
      </c>
      <c r="K470" s="55">
        <f t="shared" si="19"/>
        <v>0.97271757354061883</v>
      </c>
      <c r="L470" s="56">
        <f t="shared" si="20"/>
        <v>-47.888534987924885</v>
      </c>
      <c r="M470" s="57"/>
    </row>
    <row r="471" spans="8:13" x14ac:dyDescent="0.2">
      <c r="H471" s="54">
        <v>3203</v>
      </c>
      <c r="I471" s="54">
        <v>6406</v>
      </c>
      <c r="J471" s="54">
        <v>6561</v>
      </c>
      <c r="K471" s="55">
        <f t="shared" ref="K471:K534" si="21">I471/J471</f>
        <v>0.97637555250723973</v>
      </c>
      <c r="L471" s="56">
        <f t="shared" ref="L471:L534" si="22">1200*LOG(K471,2)</f>
        <v>-41.390307593479086</v>
      </c>
      <c r="M471" s="57"/>
    </row>
    <row r="472" spans="8:13" x14ac:dyDescent="0.2">
      <c r="H472" s="54">
        <v>3209</v>
      </c>
      <c r="I472" s="54">
        <v>6418</v>
      </c>
      <c r="J472" s="54">
        <v>6561</v>
      </c>
      <c r="K472" s="55">
        <f t="shared" si="21"/>
        <v>0.97820454199055018</v>
      </c>
      <c r="L472" s="56">
        <f t="shared" si="22"/>
        <v>-38.150317784930444</v>
      </c>
      <c r="M472" s="57"/>
    </row>
    <row r="473" spans="8:13" x14ac:dyDescent="0.2">
      <c r="H473" s="54">
        <v>3217</v>
      </c>
      <c r="I473" s="54">
        <v>6434</v>
      </c>
      <c r="J473" s="54">
        <v>6561</v>
      </c>
      <c r="K473" s="55">
        <f t="shared" si="21"/>
        <v>0.98064319463496419</v>
      </c>
      <c r="L473" s="56">
        <f t="shared" si="22"/>
        <v>-33.839742139813133</v>
      </c>
      <c r="M473" s="57"/>
    </row>
    <row r="474" spans="8:13" x14ac:dyDescent="0.2">
      <c r="H474" s="54">
        <v>3221</v>
      </c>
      <c r="I474" s="54">
        <v>6442</v>
      </c>
      <c r="J474" s="54">
        <v>6561</v>
      </c>
      <c r="K474" s="55">
        <f t="shared" si="21"/>
        <v>0.98186252095717119</v>
      </c>
      <c r="L474" s="56">
        <f t="shared" si="22"/>
        <v>-31.688472463721524</v>
      </c>
      <c r="M474" s="57"/>
    </row>
    <row r="475" spans="8:13" x14ac:dyDescent="0.2">
      <c r="H475" s="54">
        <v>3229</v>
      </c>
      <c r="I475" s="54">
        <v>6458</v>
      </c>
      <c r="J475" s="54">
        <v>6561</v>
      </c>
      <c r="K475" s="55">
        <f t="shared" si="21"/>
        <v>0.98430117360158509</v>
      </c>
      <c r="L475" s="56">
        <f t="shared" si="22"/>
        <v>-27.393936186322431</v>
      </c>
      <c r="M475" s="57"/>
    </row>
    <row r="476" spans="8:13" x14ac:dyDescent="0.2">
      <c r="H476" s="54">
        <v>3251</v>
      </c>
      <c r="I476" s="54">
        <v>6502</v>
      </c>
      <c r="J476" s="54">
        <v>6561</v>
      </c>
      <c r="K476" s="55">
        <f t="shared" si="21"/>
        <v>0.99100746837372355</v>
      </c>
      <c r="L476" s="56">
        <f t="shared" si="22"/>
        <v>-15.638598094672266</v>
      </c>
      <c r="M476" s="57"/>
    </row>
    <row r="477" spans="8:13" x14ac:dyDescent="0.2">
      <c r="H477" s="54">
        <v>3253</v>
      </c>
      <c r="I477" s="54">
        <v>6506</v>
      </c>
      <c r="J477" s="54">
        <v>6561</v>
      </c>
      <c r="K477" s="55">
        <f t="shared" si="21"/>
        <v>0.991617131534827</v>
      </c>
      <c r="L477" s="56">
        <f t="shared" si="22"/>
        <v>-14.573878473741107</v>
      </c>
      <c r="M477" s="57"/>
    </row>
    <row r="478" spans="8:13" x14ac:dyDescent="0.2">
      <c r="H478" s="54">
        <v>3257</v>
      </c>
      <c r="I478" s="54">
        <v>6514</v>
      </c>
      <c r="J478" s="54">
        <v>6561</v>
      </c>
      <c r="K478" s="55">
        <f t="shared" si="21"/>
        <v>0.992836457857034</v>
      </c>
      <c r="L478" s="56">
        <f t="shared" si="22"/>
        <v>-12.446401648015295</v>
      </c>
      <c r="M478" s="57"/>
    </row>
    <row r="479" spans="8:13" x14ac:dyDescent="0.2">
      <c r="H479" s="54">
        <v>3259</v>
      </c>
      <c r="I479" s="54">
        <v>6518</v>
      </c>
      <c r="J479" s="54">
        <v>6561</v>
      </c>
      <c r="K479" s="55">
        <f t="shared" si="21"/>
        <v>0.99344612101813745</v>
      </c>
      <c r="L479" s="56">
        <f t="shared" si="22"/>
        <v>-11.383642836822379</v>
      </c>
      <c r="M479" s="57"/>
    </row>
    <row r="480" spans="8:13" x14ac:dyDescent="0.2">
      <c r="H480" s="54">
        <v>3271</v>
      </c>
      <c r="I480" s="54">
        <v>6542</v>
      </c>
      <c r="J480" s="54">
        <v>6561</v>
      </c>
      <c r="K480" s="55">
        <f t="shared" si="21"/>
        <v>0.99710409998475846</v>
      </c>
      <c r="L480" s="56">
        <f t="shared" si="22"/>
        <v>-5.0207540237653081</v>
      </c>
      <c r="M480" s="57"/>
    </row>
    <row r="481" spans="8:13" x14ac:dyDescent="0.2">
      <c r="H481" s="54">
        <v>3299</v>
      </c>
      <c r="I481" s="54">
        <v>6598</v>
      </c>
      <c r="J481" s="54">
        <v>6561</v>
      </c>
      <c r="K481" s="55">
        <f t="shared" si="21"/>
        <v>1.0056393842402074</v>
      </c>
      <c r="L481" s="56">
        <f t="shared" si="22"/>
        <v>9.7356681548177288</v>
      </c>
      <c r="M481" s="57"/>
    </row>
    <row r="482" spans="8:13" x14ac:dyDescent="0.2">
      <c r="H482" s="54">
        <v>3301</v>
      </c>
      <c r="I482" s="54">
        <v>6602</v>
      </c>
      <c r="J482" s="54">
        <v>6561</v>
      </c>
      <c r="K482" s="55">
        <f t="shared" si="21"/>
        <v>1.0062490474013108</v>
      </c>
      <c r="L482" s="56">
        <f t="shared" si="22"/>
        <v>10.784900943943903</v>
      </c>
      <c r="M482" s="57"/>
    </row>
    <row r="483" spans="8:13" x14ac:dyDescent="0.2">
      <c r="H483" s="54">
        <v>3307</v>
      </c>
      <c r="I483" s="54">
        <v>6614</v>
      </c>
      <c r="J483" s="54">
        <v>6561</v>
      </c>
      <c r="K483" s="55">
        <f t="shared" si="21"/>
        <v>1.0080780368846212</v>
      </c>
      <c r="L483" s="56">
        <f t="shared" si="22"/>
        <v>13.928789306238272</v>
      </c>
      <c r="M483" s="57"/>
    </row>
    <row r="484" spans="8:13" x14ac:dyDescent="0.2">
      <c r="H484" s="54">
        <v>3313</v>
      </c>
      <c r="I484" s="54">
        <v>6626</v>
      </c>
      <c r="J484" s="54">
        <v>6561</v>
      </c>
      <c r="K484" s="55">
        <f t="shared" si="21"/>
        <v>1.0099070263679317</v>
      </c>
      <c r="L484" s="56">
        <f t="shared" si="22"/>
        <v>17.066978774118081</v>
      </c>
      <c r="M484" s="57"/>
    </row>
    <row r="485" spans="8:13" x14ac:dyDescent="0.2">
      <c r="H485" s="54">
        <v>3319</v>
      </c>
      <c r="I485" s="54">
        <v>6638</v>
      </c>
      <c r="J485" s="54">
        <v>6561</v>
      </c>
      <c r="K485" s="55">
        <f t="shared" si="21"/>
        <v>1.0117360158512423</v>
      </c>
      <c r="L485" s="56">
        <f t="shared" si="22"/>
        <v>20.1994899708607</v>
      </c>
      <c r="M485" s="57"/>
    </row>
    <row r="486" spans="8:13" x14ac:dyDescent="0.2">
      <c r="H486" s="54">
        <v>3323</v>
      </c>
      <c r="I486" s="54">
        <v>6646</v>
      </c>
      <c r="J486" s="54">
        <v>6561</v>
      </c>
      <c r="K486" s="55">
        <f t="shared" si="21"/>
        <v>1.0129553421734492</v>
      </c>
      <c r="L486" s="56">
        <f t="shared" si="22"/>
        <v>22.284686307338475</v>
      </c>
      <c r="M486" s="57"/>
    </row>
    <row r="487" spans="8:13" x14ac:dyDescent="0.2">
      <c r="H487" s="54">
        <v>3329</v>
      </c>
      <c r="I487" s="54">
        <v>6658</v>
      </c>
      <c r="J487" s="54">
        <v>6561</v>
      </c>
      <c r="K487" s="55">
        <f t="shared" si="21"/>
        <v>1.0147843316567597</v>
      </c>
      <c r="L487" s="56">
        <f t="shared" si="22"/>
        <v>25.407779245216609</v>
      </c>
      <c r="M487" s="57"/>
    </row>
    <row r="488" spans="8:13" x14ac:dyDescent="0.2">
      <c r="H488" s="54">
        <v>3331</v>
      </c>
      <c r="I488" s="54">
        <v>6662</v>
      </c>
      <c r="J488" s="54">
        <v>6561</v>
      </c>
      <c r="K488" s="55">
        <f t="shared" si="21"/>
        <v>1.0153939948178632</v>
      </c>
      <c r="L488" s="56">
        <f t="shared" si="22"/>
        <v>26.44755948612212</v>
      </c>
      <c r="M488" s="57"/>
    </row>
    <row r="489" spans="8:13" x14ac:dyDescent="0.2">
      <c r="H489" s="54">
        <v>3343</v>
      </c>
      <c r="I489" s="54">
        <v>6686</v>
      </c>
      <c r="J489" s="54">
        <v>6561</v>
      </c>
      <c r="K489" s="55">
        <f t="shared" si="21"/>
        <v>1.0190519737844841</v>
      </c>
      <c r="L489" s="56">
        <f t="shared" si="22"/>
        <v>32.673160617784667</v>
      </c>
      <c r="M489" s="57"/>
    </row>
    <row r="490" spans="8:13" x14ac:dyDescent="0.2">
      <c r="H490" s="54">
        <v>3347</v>
      </c>
      <c r="I490" s="54">
        <v>6694</v>
      </c>
      <c r="J490" s="54">
        <v>6561</v>
      </c>
      <c r="K490" s="55">
        <f t="shared" si="21"/>
        <v>1.020271300106691</v>
      </c>
      <c r="L490" s="56">
        <f t="shared" si="22"/>
        <v>34.74339590073609</v>
      </c>
      <c r="M490" s="57"/>
    </row>
    <row r="491" spans="8:13" x14ac:dyDescent="0.2">
      <c r="H491" s="54">
        <v>3359</v>
      </c>
      <c r="I491" s="54">
        <v>6718</v>
      </c>
      <c r="J491" s="54">
        <v>6561</v>
      </c>
      <c r="K491" s="55">
        <f t="shared" si="21"/>
        <v>1.0239292790733121</v>
      </c>
      <c r="L491" s="56">
        <f t="shared" si="22"/>
        <v>40.939289358299042</v>
      </c>
      <c r="M491" s="57"/>
    </row>
    <row r="492" spans="8:13" x14ac:dyDescent="0.2">
      <c r="H492" s="54">
        <v>3361</v>
      </c>
      <c r="I492" s="54">
        <v>6722</v>
      </c>
      <c r="J492" s="54">
        <v>6561</v>
      </c>
      <c r="K492" s="55">
        <f t="shared" si="21"/>
        <v>1.0245389422344156</v>
      </c>
      <c r="L492" s="56">
        <f t="shared" si="22"/>
        <v>41.969785846502937</v>
      </c>
      <c r="M492" s="57"/>
    </row>
    <row r="493" spans="8:13" x14ac:dyDescent="0.2">
      <c r="H493" s="54">
        <v>3371</v>
      </c>
      <c r="I493" s="54">
        <v>3371</v>
      </c>
      <c r="J493" s="54">
        <v>3456</v>
      </c>
      <c r="K493" s="55">
        <f t="shared" si="21"/>
        <v>0.97540509259259256</v>
      </c>
      <c r="L493" s="56">
        <f t="shared" si="22"/>
        <v>-43.111908215110034</v>
      </c>
      <c r="M493" s="57"/>
    </row>
    <row r="494" spans="8:13" x14ac:dyDescent="0.2">
      <c r="H494" s="54">
        <v>3373</v>
      </c>
      <c r="I494" s="54">
        <v>3373</v>
      </c>
      <c r="J494" s="54">
        <v>3456</v>
      </c>
      <c r="K494" s="55">
        <f t="shared" si="21"/>
        <v>0.97598379629629628</v>
      </c>
      <c r="L494" s="56">
        <f t="shared" si="22"/>
        <v>-42.085078974410422</v>
      </c>
      <c r="M494" s="57"/>
    </row>
    <row r="495" spans="8:13" x14ac:dyDescent="0.2">
      <c r="H495" s="54">
        <v>3389</v>
      </c>
      <c r="I495" s="54">
        <v>3389</v>
      </c>
      <c r="J495" s="54">
        <v>3456</v>
      </c>
      <c r="K495" s="55">
        <f t="shared" si="21"/>
        <v>0.98061342592592593</v>
      </c>
      <c r="L495" s="56">
        <f t="shared" si="22"/>
        <v>-33.892296815369072</v>
      </c>
      <c r="M495" s="57"/>
    </row>
    <row r="496" spans="8:13" x14ac:dyDescent="0.2">
      <c r="H496" s="54">
        <v>3391</v>
      </c>
      <c r="I496" s="54">
        <v>3391</v>
      </c>
      <c r="J496" s="54">
        <v>3456</v>
      </c>
      <c r="K496" s="55">
        <f t="shared" si="21"/>
        <v>0.98119212962962965</v>
      </c>
      <c r="L496" s="56">
        <f t="shared" si="22"/>
        <v>-32.870919765645169</v>
      </c>
      <c r="M496" s="57"/>
    </row>
    <row r="497" spans="8:13" x14ac:dyDescent="0.2">
      <c r="H497" s="54">
        <v>3407</v>
      </c>
      <c r="I497" s="54">
        <v>3407</v>
      </c>
      <c r="J497" s="54">
        <v>3456</v>
      </c>
      <c r="K497" s="55">
        <f t="shared" si="21"/>
        <v>0.9858217592592593</v>
      </c>
      <c r="L497" s="56">
        <f t="shared" si="22"/>
        <v>-24.721524080546441</v>
      </c>
      <c r="M497" s="57"/>
    </row>
    <row r="498" spans="8:13" x14ac:dyDescent="0.2">
      <c r="H498" s="54">
        <v>3413</v>
      </c>
      <c r="I498" s="54">
        <v>3413</v>
      </c>
      <c r="J498" s="54">
        <v>3456</v>
      </c>
      <c r="K498" s="55">
        <f t="shared" si="21"/>
        <v>0.98755787037037035</v>
      </c>
      <c r="L498" s="56">
        <f t="shared" si="22"/>
        <v>-21.675363677523794</v>
      </c>
      <c r="M498" s="57"/>
    </row>
    <row r="499" spans="8:13" x14ac:dyDescent="0.2">
      <c r="H499" s="54">
        <v>3433</v>
      </c>
      <c r="I499" s="54">
        <v>3433</v>
      </c>
      <c r="J499" s="54">
        <v>3456</v>
      </c>
      <c r="K499" s="55">
        <f t="shared" si="21"/>
        <v>0.99334490740740744</v>
      </c>
      <c r="L499" s="56">
        <f t="shared" si="22"/>
        <v>-11.560032247454281</v>
      </c>
      <c r="M499" s="57"/>
    </row>
    <row r="500" spans="8:13" x14ac:dyDescent="0.2">
      <c r="H500" s="54">
        <v>3449</v>
      </c>
      <c r="I500" s="54">
        <v>3449</v>
      </c>
      <c r="J500" s="54">
        <v>3456</v>
      </c>
      <c r="K500" s="55">
        <f t="shared" si="21"/>
        <v>0.99797453703703709</v>
      </c>
      <c r="L500" s="56">
        <f t="shared" si="22"/>
        <v>-3.5101064431379041</v>
      </c>
      <c r="M500" s="57"/>
    </row>
    <row r="501" spans="8:13" x14ac:dyDescent="0.2">
      <c r="H501" s="54">
        <v>3457</v>
      </c>
      <c r="I501" s="54">
        <v>3457</v>
      </c>
      <c r="J501" s="54">
        <v>3456</v>
      </c>
      <c r="K501" s="55">
        <f t="shared" si="21"/>
        <v>1.0002893518518519</v>
      </c>
      <c r="L501" s="56">
        <f t="shared" si="22"/>
        <v>0.50086331871610079</v>
      </c>
      <c r="M501" s="57"/>
    </row>
    <row r="502" spans="8:13" x14ac:dyDescent="0.2">
      <c r="H502" s="54">
        <v>3461</v>
      </c>
      <c r="I502" s="54">
        <v>3461</v>
      </c>
      <c r="J502" s="54">
        <v>3456</v>
      </c>
      <c r="K502" s="55">
        <f t="shared" si="21"/>
        <v>1.0014467592592593</v>
      </c>
      <c r="L502" s="56">
        <f t="shared" si="22"/>
        <v>2.5028688023749801</v>
      </c>
      <c r="M502" s="57"/>
    </row>
    <row r="503" spans="8:13" x14ac:dyDescent="0.2">
      <c r="H503" s="54">
        <v>3463</v>
      </c>
      <c r="I503" s="54">
        <v>3463</v>
      </c>
      <c r="J503" s="54">
        <v>3456</v>
      </c>
      <c r="K503" s="55">
        <f t="shared" si="21"/>
        <v>1.002025462962963</v>
      </c>
      <c r="L503" s="56">
        <f t="shared" si="22"/>
        <v>3.503004040511922</v>
      </c>
      <c r="M503" s="57"/>
    </row>
    <row r="504" spans="8:13" x14ac:dyDescent="0.2">
      <c r="H504" s="54">
        <v>3467</v>
      </c>
      <c r="I504" s="54">
        <v>3467</v>
      </c>
      <c r="J504" s="54">
        <v>3456</v>
      </c>
      <c r="K504" s="55">
        <f t="shared" si="21"/>
        <v>1.0031828703703705</v>
      </c>
      <c r="L504" s="56">
        <f t="shared" si="22"/>
        <v>5.5015428472379799</v>
      </c>
      <c r="M504" s="57"/>
    </row>
    <row r="505" spans="8:13" x14ac:dyDescent="0.2">
      <c r="H505" s="54">
        <v>3469</v>
      </c>
      <c r="I505" s="54">
        <v>3469</v>
      </c>
      <c r="J505" s="54">
        <v>3456</v>
      </c>
      <c r="K505" s="55">
        <f t="shared" si="21"/>
        <v>1.0037615740740742</v>
      </c>
      <c r="L505" s="56">
        <f t="shared" si="22"/>
        <v>6.4999477474966803</v>
      </c>
      <c r="M505" s="57"/>
    </row>
    <row r="506" spans="8:13" x14ac:dyDescent="0.2">
      <c r="H506" s="54">
        <v>3491</v>
      </c>
      <c r="I506" s="54">
        <v>3491</v>
      </c>
      <c r="J506" s="54">
        <v>3456</v>
      </c>
      <c r="K506" s="55">
        <f t="shared" si="21"/>
        <v>1.0101273148148149</v>
      </c>
      <c r="L506" s="56">
        <f t="shared" si="22"/>
        <v>17.444567267142059</v>
      </c>
      <c r="M506" s="57"/>
    </row>
    <row r="507" spans="8:13" x14ac:dyDescent="0.2">
      <c r="H507" s="54">
        <v>3499</v>
      </c>
      <c r="I507" s="54">
        <v>3499</v>
      </c>
      <c r="J507" s="54">
        <v>3456</v>
      </c>
      <c r="K507" s="55">
        <f t="shared" si="21"/>
        <v>1.0124421296296295</v>
      </c>
      <c r="L507" s="56">
        <f t="shared" si="22"/>
        <v>21.407336491656938</v>
      </c>
      <c r="M507" s="57"/>
    </row>
    <row r="508" spans="8:13" x14ac:dyDescent="0.2">
      <c r="H508" s="54">
        <v>3511</v>
      </c>
      <c r="I508" s="54">
        <v>3511</v>
      </c>
      <c r="J508" s="54">
        <v>3456</v>
      </c>
      <c r="K508" s="55">
        <f t="shared" si="21"/>
        <v>1.0159143518518519</v>
      </c>
      <c r="L508" s="56">
        <f t="shared" si="22"/>
        <v>27.334534460743779</v>
      </c>
      <c r="M508" s="57"/>
    </row>
    <row r="509" spans="8:13" x14ac:dyDescent="0.2">
      <c r="H509" s="54">
        <v>3517</v>
      </c>
      <c r="I509" s="54">
        <v>3517</v>
      </c>
      <c r="J509" s="54">
        <v>3456</v>
      </c>
      <c r="K509" s="55">
        <f t="shared" si="21"/>
        <v>1.017650462962963</v>
      </c>
      <c r="L509" s="56">
        <f t="shared" si="22"/>
        <v>30.290540954206115</v>
      </c>
      <c r="M509" s="57"/>
    </row>
    <row r="510" spans="8:13" x14ac:dyDescent="0.2">
      <c r="H510" s="54">
        <v>3527</v>
      </c>
      <c r="I510" s="54">
        <v>3527</v>
      </c>
      <c r="J510" s="54">
        <v>3456</v>
      </c>
      <c r="K510" s="55">
        <f t="shared" si="21"/>
        <v>1.0205439814814814</v>
      </c>
      <c r="L510" s="56">
        <f t="shared" si="22"/>
        <v>35.206029915339705</v>
      </c>
      <c r="M510" s="57"/>
    </row>
    <row r="511" spans="8:13" x14ac:dyDescent="0.2">
      <c r="H511" s="54">
        <v>3529</v>
      </c>
      <c r="I511" s="54">
        <v>3529</v>
      </c>
      <c r="J511" s="54">
        <v>3456</v>
      </c>
      <c r="K511" s="55">
        <f t="shared" si="21"/>
        <v>1.0211226851851851</v>
      </c>
      <c r="L511" s="56">
        <f t="shared" si="22"/>
        <v>36.187455139506618</v>
      </c>
      <c r="M511" s="57"/>
    </row>
    <row r="512" spans="8:13" x14ac:dyDescent="0.2">
      <c r="H512" s="54">
        <v>3533</v>
      </c>
      <c r="I512" s="54">
        <v>3533</v>
      </c>
      <c r="J512" s="54">
        <v>3456</v>
      </c>
      <c r="K512" s="55">
        <f t="shared" si="21"/>
        <v>1.0222800925925926</v>
      </c>
      <c r="L512" s="56">
        <f t="shared" si="22"/>
        <v>38.148638072620571</v>
      </c>
      <c r="M512" s="57"/>
    </row>
    <row r="513" spans="8:13" x14ac:dyDescent="0.2">
      <c r="H513" s="54">
        <v>3539</v>
      </c>
      <c r="I513" s="54">
        <v>3539</v>
      </c>
      <c r="J513" s="54">
        <v>3456</v>
      </c>
      <c r="K513" s="55">
        <f t="shared" si="21"/>
        <v>1.0240162037037037</v>
      </c>
      <c r="L513" s="56">
        <f t="shared" si="22"/>
        <v>41.086253114114285</v>
      </c>
      <c r="M513" s="57"/>
    </row>
    <row r="514" spans="8:13" x14ac:dyDescent="0.2">
      <c r="H514" s="54">
        <v>3541</v>
      </c>
      <c r="I514" s="54">
        <v>3541</v>
      </c>
      <c r="J514" s="54">
        <v>3456</v>
      </c>
      <c r="K514" s="55">
        <f t="shared" si="21"/>
        <v>1.0245949074074074</v>
      </c>
      <c r="L514" s="56">
        <f t="shared" si="22"/>
        <v>42.06435147293724</v>
      </c>
      <c r="M514" s="57"/>
    </row>
    <row r="515" spans="8:13" x14ac:dyDescent="0.2">
      <c r="H515" s="54">
        <v>3547</v>
      </c>
      <c r="I515" s="54">
        <v>3547</v>
      </c>
      <c r="J515" s="54">
        <v>3456</v>
      </c>
      <c r="K515" s="55">
        <f t="shared" si="21"/>
        <v>1.0263310185185186</v>
      </c>
      <c r="L515" s="56">
        <f t="shared" si="22"/>
        <v>44.99533532606435</v>
      </c>
      <c r="M515" s="57"/>
    </row>
    <row r="516" spans="8:13" x14ac:dyDescent="0.2">
      <c r="H516" s="54">
        <v>3557</v>
      </c>
      <c r="I516" s="54">
        <v>3557</v>
      </c>
      <c r="J516" s="54">
        <v>3456</v>
      </c>
      <c r="K516" s="55">
        <f t="shared" si="21"/>
        <v>1.029224537037037</v>
      </c>
      <c r="L516" s="56">
        <f t="shared" si="22"/>
        <v>49.86930827805805</v>
      </c>
      <c r="M516" s="57"/>
    </row>
    <row r="517" spans="8:13" x14ac:dyDescent="0.2">
      <c r="H517" s="54">
        <v>3559</v>
      </c>
      <c r="I517" s="54">
        <v>32031</v>
      </c>
      <c r="J517" s="54">
        <v>32768</v>
      </c>
      <c r="K517" s="55">
        <f t="shared" si="21"/>
        <v>0.977508544921875</v>
      </c>
      <c r="L517" s="56">
        <f t="shared" si="22"/>
        <v>-39.382537257482653</v>
      </c>
      <c r="M517" s="57"/>
    </row>
    <row r="518" spans="8:13" x14ac:dyDescent="0.2">
      <c r="H518" s="54">
        <v>3571</v>
      </c>
      <c r="I518" s="54">
        <v>32139</v>
      </c>
      <c r="J518" s="54">
        <v>32768</v>
      </c>
      <c r="K518" s="55">
        <f t="shared" si="21"/>
        <v>0.980804443359375</v>
      </c>
      <c r="L518" s="56">
        <f t="shared" si="22"/>
        <v>-33.55509596594645</v>
      </c>
      <c r="M518" s="57"/>
    </row>
    <row r="519" spans="8:13" x14ac:dyDescent="0.2">
      <c r="H519" s="54">
        <v>3581</v>
      </c>
      <c r="I519" s="54">
        <v>32229</v>
      </c>
      <c r="J519" s="54">
        <v>32768</v>
      </c>
      <c r="K519" s="55">
        <f t="shared" si="21"/>
        <v>0.983551025390625</v>
      </c>
      <c r="L519" s="56">
        <f t="shared" si="22"/>
        <v>-28.713834284595798</v>
      </c>
      <c r="M519" s="57"/>
    </row>
    <row r="520" spans="8:13" x14ac:dyDescent="0.2">
      <c r="H520" s="54">
        <v>3583</v>
      </c>
      <c r="I520" s="54">
        <v>32247</v>
      </c>
      <c r="J520" s="54">
        <v>32768</v>
      </c>
      <c r="K520" s="55">
        <f t="shared" si="21"/>
        <v>0.984100341796875</v>
      </c>
      <c r="L520" s="56">
        <f t="shared" si="22"/>
        <v>-27.747204416341734</v>
      </c>
      <c r="M520" s="57"/>
    </row>
    <row r="521" spans="8:13" x14ac:dyDescent="0.2">
      <c r="H521" s="54">
        <v>3593</v>
      </c>
      <c r="I521" s="54">
        <v>32337</v>
      </c>
      <c r="J521" s="54">
        <v>32768</v>
      </c>
      <c r="K521" s="55">
        <f t="shared" si="21"/>
        <v>0.986846923828125</v>
      </c>
      <c r="L521" s="56">
        <f t="shared" si="22"/>
        <v>-22.922134266628181</v>
      </c>
      <c r="M521" s="57"/>
    </row>
    <row r="522" spans="8:13" x14ac:dyDescent="0.2">
      <c r="H522" s="54">
        <v>3607</v>
      </c>
      <c r="I522" s="54">
        <v>32463</v>
      </c>
      <c r="J522" s="54">
        <v>32768</v>
      </c>
      <c r="K522" s="55">
        <f t="shared" si="21"/>
        <v>0.990692138671875</v>
      </c>
      <c r="L522" s="56">
        <f t="shared" si="22"/>
        <v>-16.189548924140837</v>
      </c>
      <c r="M522" s="57"/>
    </row>
    <row r="523" spans="8:13" x14ac:dyDescent="0.2">
      <c r="H523" s="54">
        <v>3613</v>
      </c>
      <c r="I523" s="54">
        <v>32517</v>
      </c>
      <c r="J523" s="54">
        <v>32768</v>
      </c>
      <c r="K523" s="55">
        <f t="shared" si="21"/>
        <v>0.992340087890625</v>
      </c>
      <c r="L523" s="56">
        <f t="shared" si="22"/>
        <v>-13.312150950293075</v>
      </c>
      <c r="M523" s="57"/>
    </row>
    <row r="524" spans="8:13" x14ac:dyDescent="0.2">
      <c r="H524" s="54">
        <v>3617</v>
      </c>
      <c r="I524" s="54">
        <v>32553</v>
      </c>
      <c r="J524" s="54">
        <v>32768</v>
      </c>
      <c r="K524" s="55">
        <f t="shared" si="21"/>
        <v>0.993438720703125</v>
      </c>
      <c r="L524" s="56">
        <f t="shared" si="22"/>
        <v>-11.396539082296107</v>
      </c>
      <c r="M524" s="57"/>
    </row>
    <row r="525" spans="8:13" x14ac:dyDescent="0.2">
      <c r="H525" s="54">
        <v>3623</v>
      </c>
      <c r="I525" s="54">
        <v>32607</v>
      </c>
      <c r="J525" s="54">
        <v>32768</v>
      </c>
      <c r="K525" s="55">
        <f t="shared" si="21"/>
        <v>0.995086669921875</v>
      </c>
      <c r="L525" s="56">
        <f t="shared" si="22"/>
        <v>-8.5270897252801756</v>
      </c>
      <c r="M525" s="57"/>
    </row>
    <row r="526" spans="8:13" x14ac:dyDescent="0.2">
      <c r="H526" s="54">
        <v>3631</v>
      </c>
      <c r="I526" s="54">
        <v>32679</v>
      </c>
      <c r="J526" s="54">
        <v>32768</v>
      </c>
      <c r="K526" s="55">
        <f t="shared" si="21"/>
        <v>0.997283935546875</v>
      </c>
      <c r="L526" s="56">
        <f t="shared" si="22"/>
        <v>-4.7085405089765251</v>
      </c>
      <c r="M526" s="57"/>
    </row>
    <row r="527" spans="8:13" x14ac:dyDescent="0.2">
      <c r="H527" s="54">
        <v>3637</v>
      </c>
      <c r="I527" s="54">
        <v>32733</v>
      </c>
      <c r="J527" s="54">
        <v>32768</v>
      </c>
      <c r="K527" s="55">
        <f t="shared" si="21"/>
        <v>0.998931884765625</v>
      </c>
      <c r="L527" s="56">
        <f t="shared" si="22"/>
        <v>-1.8501457224849247</v>
      </c>
      <c r="M527" s="57"/>
    </row>
    <row r="528" spans="8:13" x14ac:dyDescent="0.2">
      <c r="H528" s="54">
        <v>3643</v>
      </c>
      <c r="I528" s="54">
        <v>32787</v>
      </c>
      <c r="J528" s="54">
        <v>32768</v>
      </c>
      <c r="K528" s="55">
        <f t="shared" si="21"/>
        <v>1.000579833984375</v>
      </c>
      <c r="L528" s="56">
        <f t="shared" si="22"/>
        <v>1.0035374221133226</v>
      </c>
      <c r="M528" s="57"/>
    </row>
    <row r="529" spans="8:13" x14ac:dyDescent="0.2">
      <c r="H529" s="54">
        <v>3659</v>
      </c>
      <c r="I529" s="54">
        <v>32931</v>
      </c>
      <c r="J529" s="54">
        <v>32768</v>
      </c>
      <c r="K529" s="55">
        <f t="shared" si="21"/>
        <v>1.004974365234375</v>
      </c>
      <c r="L529" s="56">
        <f t="shared" si="22"/>
        <v>8.5904421376794531</v>
      </c>
      <c r="M529" s="57"/>
    </row>
    <row r="530" spans="8:13" x14ac:dyDescent="0.2">
      <c r="H530" s="54">
        <v>3671</v>
      </c>
      <c r="I530" s="54">
        <v>33039</v>
      </c>
      <c r="J530" s="54">
        <v>32768</v>
      </c>
      <c r="K530" s="55">
        <f t="shared" si="21"/>
        <v>1.008270263671875</v>
      </c>
      <c r="L530" s="56">
        <f t="shared" si="22"/>
        <v>14.258880650231671</v>
      </c>
      <c r="M530" s="57"/>
    </row>
    <row r="531" spans="8:13" x14ac:dyDescent="0.2">
      <c r="H531" s="54">
        <v>3673</v>
      </c>
      <c r="I531" s="54">
        <v>33057</v>
      </c>
      <c r="J531" s="54">
        <v>32768</v>
      </c>
      <c r="K531" s="55">
        <f t="shared" si="21"/>
        <v>1.008819580078125</v>
      </c>
      <c r="L531" s="56">
        <f t="shared" si="22"/>
        <v>15.201818608763979</v>
      </c>
      <c r="M531" s="57"/>
    </row>
    <row r="532" spans="8:13" x14ac:dyDescent="0.2">
      <c r="H532" s="54">
        <v>3677</v>
      </c>
      <c r="I532" s="54">
        <v>33093</v>
      </c>
      <c r="J532" s="54">
        <v>32768</v>
      </c>
      <c r="K532" s="55">
        <f t="shared" si="21"/>
        <v>1.009918212890625</v>
      </c>
      <c r="L532" s="56">
        <f t="shared" si="22"/>
        <v>17.086155174730401</v>
      </c>
      <c r="M532" s="57"/>
    </row>
    <row r="533" spans="8:13" x14ac:dyDescent="0.2">
      <c r="H533" s="54">
        <v>3691</v>
      </c>
      <c r="I533" s="54">
        <v>33219</v>
      </c>
      <c r="J533" s="54">
        <v>32768</v>
      </c>
      <c r="K533" s="55">
        <f t="shared" si="21"/>
        <v>1.013763427734375</v>
      </c>
      <c r="L533" s="56">
        <f t="shared" si="22"/>
        <v>23.665228425505163</v>
      </c>
      <c r="M533" s="57"/>
    </row>
    <row r="534" spans="8:13" x14ac:dyDescent="0.2">
      <c r="H534" s="54">
        <v>3697</v>
      </c>
      <c r="I534" s="54">
        <v>33273</v>
      </c>
      <c r="J534" s="54">
        <v>32768</v>
      </c>
      <c r="K534" s="55">
        <f t="shared" si="21"/>
        <v>1.015411376953125</v>
      </c>
      <c r="L534" s="56">
        <f t="shared" si="22"/>
        <v>26.477195555466597</v>
      </c>
      <c r="M534" s="57"/>
    </row>
    <row r="535" spans="8:13" x14ac:dyDescent="0.2">
      <c r="H535" s="54">
        <v>3701</v>
      </c>
      <c r="I535" s="54">
        <v>33309</v>
      </c>
      <c r="J535" s="54">
        <v>32768</v>
      </c>
      <c r="K535" s="55">
        <f t="shared" ref="K535:K598" si="23">I535/J535</f>
        <v>1.016510009765625</v>
      </c>
      <c r="L535" s="56">
        <f t="shared" ref="L535:L598" si="24">1200*LOG(K535,2)</f>
        <v>28.34930609103942</v>
      </c>
      <c r="M535" s="57"/>
    </row>
    <row r="536" spans="8:13" x14ac:dyDescent="0.2">
      <c r="H536" s="54">
        <v>3709</v>
      </c>
      <c r="I536" s="54">
        <v>33381</v>
      </c>
      <c r="J536" s="54">
        <v>32768</v>
      </c>
      <c r="K536" s="55">
        <f t="shared" si="23"/>
        <v>1.018707275390625</v>
      </c>
      <c r="L536" s="56">
        <f t="shared" si="24"/>
        <v>32.087464734386465</v>
      </c>
      <c r="M536" s="57"/>
    </row>
    <row r="537" spans="8:13" x14ac:dyDescent="0.2">
      <c r="H537" s="54">
        <v>3719</v>
      </c>
      <c r="I537" s="54">
        <v>33471</v>
      </c>
      <c r="J537" s="54">
        <v>32768</v>
      </c>
      <c r="K537" s="55">
        <f t="shared" si="23"/>
        <v>1.021453857421875</v>
      </c>
      <c r="L537" s="56">
        <f t="shared" si="24"/>
        <v>36.748840865159984</v>
      </c>
      <c r="M537" s="57"/>
    </row>
    <row r="538" spans="8:13" x14ac:dyDescent="0.2">
      <c r="H538" s="54">
        <v>3727</v>
      </c>
      <c r="I538" s="54">
        <v>33543</v>
      </c>
      <c r="J538" s="54">
        <v>32768</v>
      </c>
      <c r="K538" s="55">
        <f t="shared" si="23"/>
        <v>1.023651123046875</v>
      </c>
      <c r="L538" s="56">
        <f t="shared" si="24"/>
        <v>40.468926205394659</v>
      </c>
      <c r="M538" s="57"/>
    </row>
    <row r="539" spans="8:13" x14ac:dyDescent="0.2">
      <c r="H539" s="54">
        <v>3733</v>
      </c>
      <c r="I539" s="54">
        <v>33597</v>
      </c>
      <c r="J539" s="54">
        <v>32768</v>
      </c>
      <c r="K539" s="55">
        <f t="shared" si="23"/>
        <v>1.025299072265625</v>
      </c>
      <c r="L539" s="56">
        <f t="shared" si="24"/>
        <v>43.253753694458602</v>
      </c>
      <c r="M539" s="57"/>
    </row>
    <row r="540" spans="8:13" x14ac:dyDescent="0.2">
      <c r="H540" s="54">
        <v>3739</v>
      </c>
      <c r="I540" s="54">
        <v>33651</v>
      </c>
      <c r="J540" s="54">
        <v>32768</v>
      </c>
      <c r="K540" s="55">
        <f t="shared" si="23"/>
        <v>1.026947021484375</v>
      </c>
      <c r="L540" s="56">
        <f t="shared" si="24"/>
        <v>46.034108760577475</v>
      </c>
      <c r="M540" s="57"/>
    </row>
    <row r="541" spans="8:13" x14ac:dyDescent="0.2">
      <c r="H541" s="54">
        <v>3761</v>
      </c>
      <c r="I541" s="54">
        <v>3761</v>
      </c>
      <c r="J541" s="54">
        <v>3888</v>
      </c>
      <c r="K541" s="55">
        <f t="shared" si="23"/>
        <v>0.96733539094650201</v>
      </c>
      <c r="L541" s="56">
        <f t="shared" si="24"/>
        <v>-57.494295078569571</v>
      </c>
      <c r="M541" s="57"/>
    </row>
    <row r="542" spans="8:13" x14ac:dyDescent="0.2">
      <c r="H542" s="54">
        <v>3767</v>
      </c>
      <c r="I542" s="54">
        <v>3767</v>
      </c>
      <c r="J542" s="54">
        <v>3888</v>
      </c>
      <c r="K542" s="55">
        <f t="shared" si="23"/>
        <v>0.96887860082304522</v>
      </c>
      <c r="L542" s="56">
        <f t="shared" si="24"/>
        <v>-54.734622790066048</v>
      </c>
      <c r="M542" s="57"/>
    </row>
    <row r="543" spans="8:13" x14ac:dyDescent="0.2">
      <c r="H543" s="54">
        <v>3769</v>
      </c>
      <c r="I543" s="54">
        <v>3769</v>
      </c>
      <c r="J543" s="54">
        <v>3888</v>
      </c>
      <c r="K543" s="55">
        <f t="shared" si="23"/>
        <v>0.96939300411522633</v>
      </c>
      <c r="L543" s="56">
        <f t="shared" si="24"/>
        <v>-53.815708729709137</v>
      </c>
      <c r="M543" s="57"/>
    </row>
    <row r="544" spans="8:13" x14ac:dyDescent="0.2">
      <c r="H544" s="54">
        <v>3779</v>
      </c>
      <c r="I544" s="54">
        <v>3779</v>
      </c>
      <c r="J544" s="54">
        <v>3888</v>
      </c>
      <c r="K544" s="55">
        <f t="shared" si="23"/>
        <v>0.97196502057613166</v>
      </c>
      <c r="L544" s="56">
        <f t="shared" si="24"/>
        <v>-49.228440414983268</v>
      </c>
      <c r="M544" s="57"/>
    </row>
    <row r="545" spans="8:13" x14ac:dyDescent="0.2">
      <c r="H545" s="54">
        <v>3793</v>
      </c>
      <c r="I545" s="54">
        <v>3793</v>
      </c>
      <c r="J545" s="54">
        <v>3888</v>
      </c>
      <c r="K545" s="55">
        <f t="shared" si="23"/>
        <v>0.9755658436213992</v>
      </c>
      <c r="L545" s="56">
        <f t="shared" si="24"/>
        <v>-42.826616773852152</v>
      </c>
      <c r="M545" s="57"/>
    </row>
    <row r="546" spans="8:13" x14ac:dyDescent="0.2">
      <c r="H546" s="54">
        <v>3797</v>
      </c>
      <c r="I546" s="54">
        <v>3797</v>
      </c>
      <c r="J546" s="54">
        <v>3888</v>
      </c>
      <c r="K546" s="55">
        <f t="shared" si="23"/>
        <v>0.97659465020576131</v>
      </c>
      <c r="L546" s="56">
        <f t="shared" si="24"/>
        <v>-41.001863984030138</v>
      </c>
      <c r="M546" s="57"/>
    </row>
    <row r="547" spans="8:13" x14ac:dyDescent="0.2">
      <c r="H547" s="54">
        <v>3803</v>
      </c>
      <c r="I547" s="54">
        <v>3803</v>
      </c>
      <c r="J547" s="54">
        <v>3888</v>
      </c>
      <c r="K547" s="55">
        <f t="shared" si="23"/>
        <v>0.97813786008230452</v>
      </c>
      <c r="L547" s="56">
        <f t="shared" si="24"/>
        <v>-38.268335970227675</v>
      </c>
      <c r="M547" s="57"/>
    </row>
    <row r="548" spans="8:13" x14ac:dyDescent="0.2">
      <c r="H548" s="54">
        <v>3821</v>
      </c>
      <c r="I548" s="54">
        <v>3821</v>
      </c>
      <c r="J548" s="54">
        <v>3888</v>
      </c>
      <c r="K548" s="55">
        <f t="shared" si="23"/>
        <v>0.98276748971193417</v>
      </c>
      <c r="L548" s="56">
        <f t="shared" si="24"/>
        <v>-30.093553497923672</v>
      </c>
      <c r="M548" s="57"/>
    </row>
    <row r="549" spans="8:13" x14ac:dyDescent="0.2">
      <c r="H549" s="54">
        <v>3823</v>
      </c>
      <c r="I549" s="54">
        <v>3823</v>
      </c>
      <c r="J549" s="54">
        <v>3888</v>
      </c>
      <c r="K549" s="55">
        <f t="shared" si="23"/>
        <v>0.98328189300411528</v>
      </c>
      <c r="L549" s="56">
        <f t="shared" si="24"/>
        <v>-29.187622525358535</v>
      </c>
      <c r="M549" s="57"/>
    </row>
    <row r="550" spans="8:13" x14ac:dyDescent="0.2">
      <c r="H550" s="54">
        <v>3833</v>
      </c>
      <c r="I550" s="54">
        <v>3833</v>
      </c>
      <c r="J550" s="54">
        <v>3888</v>
      </c>
      <c r="K550" s="55">
        <f t="shared" si="23"/>
        <v>0.98585390946502061</v>
      </c>
      <c r="L550" s="56">
        <f t="shared" si="24"/>
        <v>-24.66506496631553</v>
      </c>
      <c r="M550" s="57"/>
    </row>
    <row r="551" spans="8:13" x14ac:dyDescent="0.2">
      <c r="H551" s="54">
        <v>3847</v>
      </c>
      <c r="I551" s="54">
        <v>3847</v>
      </c>
      <c r="J551" s="54">
        <v>3888</v>
      </c>
      <c r="K551" s="55">
        <f t="shared" si="23"/>
        <v>0.98945473251028804</v>
      </c>
      <c r="L551" s="56">
        <f t="shared" si="24"/>
        <v>-18.353267170999235</v>
      </c>
      <c r="M551" s="57"/>
    </row>
    <row r="552" spans="8:13" x14ac:dyDescent="0.2">
      <c r="H552" s="54">
        <v>3851</v>
      </c>
      <c r="I552" s="54">
        <v>3851</v>
      </c>
      <c r="J552" s="54">
        <v>3888</v>
      </c>
      <c r="K552" s="55">
        <f t="shared" si="23"/>
        <v>0.99048353909465026</v>
      </c>
      <c r="L552" s="56">
        <f t="shared" si="24"/>
        <v>-16.554114970554313</v>
      </c>
      <c r="M552" s="57"/>
    </row>
    <row r="553" spans="8:13" x14ac:dyDescent="0.2">
      <c r="H553" s="54">
        <v>3853</v>
      </c>
      <c r="I553" s="54">
        <v>3853</v>
      </c>
      <c r="J553" s="54">
        <v>3888</v>
      </c>
      <c r="K553" s="55">
        <f t="shared" si="23"/>
        <v>0.99099794238683125</v>
      </c>
      <c r="L553" s="56">
        <f t="shared" si="24"/>
        <v>-15.655239535477124</v>
      </c>
      <c r="M553" s="57"/>
    </row>
    <row r="554" spans="8:13" x14ac:dyDescent="0.2">
      <c r="H554" s="54">
        <v>3863</v>
      </c>
      <c r="I554" s="54">
        <v>3863</v>
      </c>
      <c r="J554" s="54">
        <v>3888</v>
      </c>
      <c r="K554" s="55">
        <f t="shared" si="23"/>
        <v>0.99356995884773658</v>
      </c>
      <c r="L554" s="56">
        <f t="shared" si="24"/>
        <v>-11.167849648619704</v>
      </c>
      <c r="M554" s="57"/>
    </row>
    <row r="555" spans="8:13" x14ac:dyDescent="0.2">
      <c r="H555" s="54">
        <v>3877</v>
      </c>
      <c r="I555" s="54">
        <v>3877</v>
      </c>
      <c r="J555" s="54">
        <v>3888</v>
      </c>
      <c r="K555" s="55">
        <f t="shared" si="23"/>
        <v>0.99717078189300412</v>
      </c>
      <c r="L555" s="56">
        <f t="shared" si="24"/>
        <v>-4.9049806255204755</v>
      </c>
      <c r="M555" s="57"/>
    </row>
    <row r="556" spans="8:13" x14ac:dyDescent="0.2">
      <c r="H556" s="54">
        <v>3881</v>
      </c>
      <c r="I556" s="54">
        <v>3881</v>
      </c>
      <c r="J556" s="54">
        <v>3888</v>
      </c>
      <c r="K556" s="55">
        <f t="shared" si="23"/>
        <v>0.99819958847736623</v>
      </c>
      <c r="L556" s="56">
        <f t="shared" si="24"/>
        <v>-3.1197429843993789</v>
      </c>
      <c r="M556" s="57"/>
    </row>
    <row r="557" spans="8:13" x14ac:dyDescent="0.2">
      <c r="H557" s="54">
        <v>3889</v>
      </c>
      <c r="I557" s="54">
        <v>3889</v>
      </c>
      <c r="J557" s="54">
        <v>3888</v>
      </c>
      <c r="K557" s="55">
        <f t="shared" si="23"/>
        <v>1.0002572016460904</v>
      </c>
      <c r="L557" s="56">
        <f t="shared" si="24"/>
        <v>0.44521899411276905</v>
      </c>
      <c r="M557" s="57"/>
    </row>
    <row r="558" spans="8:13" x14ac:dyDescent="0.2">
      <c r="H558" s="54">
        <v>3907</v>
      </c>
      <c r="I558" s="54">
        <v>3907</v>
      </c>
      <c r="J558" s="54">
        <v>3888</v>
      </c>
      <c r="K558" s="55">
        <f t="shared" si="23"/>
        <v>1.0048868312757202</v>
      </c>
      <c r="L558" s="56">
        <f t="shared" si="24"/>
        <v>8.4396438934706151</v>
      </c>
      <c r="M558" s="57"/>
    </row>
    <row r="559" spans="8:13" x14ac:dyDescent="0.2">
      <c r="H559" s="54">
        <v>3911</v>
      </c>
      <c r="I559" s="54">
        <v>3911</v>
      </c>
      <c r="J559" s="54">
        <v>3888</v>
      </c>
      <c r="K559" s="55">
        <f t="shared" si="23"/>
        <v>1.0059156378600822</v>
      </c>
      <c r="L559" s="56">
        <f t="shared" si="24"/>
        <v>10.211180552597046</v>
      </c>
      <c r="M559" s="57"/>
    </row>
    <row r="560" spans="8:13" x14ac:dyDescent="0.2">
      <c r="H560" s="54">
        <v>3917</v>
      </c>
      <c r="I560" s="54">
        <v>3917</v>
      </c>
      <c r="J560" s="54">
        <v>3888</v>
      </c>
      <c r="K560" s="55">
        <f t="shared" si="23"/>
        <v>1.0074588477366255</v>
      </c>
      <c r="L560" s="56">
        <f t="shared" si="24"/>
        <v>12.865091213958634</v>
      </c>
      <c r="M560" s="57"/>
    </row>
    <row r="561" spans="8:13" x14ac:dyDescent="0.2">
      <c r="H561" s="54">
        <v>3919</v>
      </c>
      <c r="I561" s="54">
        <v>3919</v>
      </c>
      <c r="J561" s="54">
        <v>3888</v>
      </c>
      <c r="K561" s="55">
        <f t="shared" si="23"/>
        <v>1.0079732510288066</v>
      </c>
      <c r="L561" s="56">
        <f t="shared" si="24"/>
        <v>13.748824795714517</v>
      </c>
      <c r="M561" s="57"/>
    </row>
    <row r="562" spans="8:13" x14ac:dyDescent="0.2">
      <c r="H562" s="54">
        <v>3923</v>
      </c>
      <c r="I562" s="54">
        <v>3923</v>
      </c>
      <c r="J562" s="54">
        <v>3888</v>
      </c>
      <c r="K562" s="55">
        <f t="shared" si="23"/>
        <v>1.0090020576131686</v>
      </c>
      <c r="L562" s="56">
        <f t="shared" si="24"/>
        <v>15.514939765577376</v>
      </c>
      <c r="M562" s="57"/>
    </row>
    <row r="563" spans="8:13" x14ac:dyDescent="0.2">
      <c r="H563" s="54">
        <v>3929</v>
      </c>
      <c r="I563" s="54">
        <v>3929</v>
      </c>
      <c r="J563" s="54">
        <v>3888</v>
      </c>
      <c r="K563" s="55">
        <f t="shared" si="23"/>
        <v>1.010545267489712</v>
      </c>
      <c r="L563" s="56">
        <f t="shared" si="24"/>
        <v>18.160738623486999</v>
      </c>
      <c r="M563" s="57"/>
    </row>
    <row r="564" spans="8:13" x14ac:dyDescent="0.2">
      <c r="H564" s="54">
        <v>3931</v>
      </c>
      <c r="I564" s="54">
        <v>3931</v>
      </c>
      <c r="J564" s="54">
        <v>3888</v>
      </c>
      <c r="K564" s="55">
        <f t="shared" si="23"/>
        <v>1.0110596707818931</v>
      </c>
      <c r="L564" s="56">
        <f t="shared" si="24"/>
        <v>19.041773781975831</v>
      </c>
      <c r="M564" s="57"/>
    </row>
    <row r="565" spans="8:13" x14ac:dyDescent="0.2">
      <c r="H565" s="54">
        <v>3943</v>
      </c>
      <c r="I565" s="54">
        <v>3943</v>
      </c>
      <c r="J565" s="54">
        <v>3888</v>
      </c>
      <c r="K565" s="55">
        <f t="shared" si="23"/>
        <v>1.0141460905349795</v>
      </c>
      <c r="L565" s="56">
        <f t="shared" si="24"/>
        <v>24.318589802442816</v>
      </c>
      <c r="M565" s="57"/>
    </row>
    <row r="566" spans="8:13" x14ac:dyDescent="0.2">
      <c r="H566" s="54">
        <v>3947</v>
      </c>
      <c r="I566" s="54">
        <v>3947</v>
      </c>
      <c r="J566" s="54">
        <v>3888</v>
      </c>
      <c r="K566" s="55">
        <f t="shared" si="23"/>
        <v>1.0151748971193415</v>
      </c>
      <c r="L566" s="56">
        <f t="shared" si="24"/>
        <v>26.073960344786855</v>
      </c>
      <c r="M566" s="57"/>
    </row>
    <row r="567" spans="8:13" x14ac:dyDescent="0.2">
      <c r="H567" s="54">
        <v>3967</v>
      </c>
      <c r="I567" s="54">
        <v>3967</v>
      </c>
      <c r="J567" s="54">
        <v>3888</v>
      </c>
      <c r="K567" s="55">
        <f t="shared" si="23"/>
        <v>1.0203189300411524</v>
      </c>
      <c r="L567" s="56">
        <f t="shared" si="24"/>
        <v>34.824214247399816</v>
      </c>
      <c r="M567" s="57"/>
    </row>
    <row r="568" spans="8:13" x14ac:dyDescent="0.2">
      <c r="H568" s="54">
        <v>3989</v>
      </c>
      <c r="I568" s="54">
        <v>3989</v>
      </c>
      <c r="J568" s="54">
        <v>3888</v>
      </c>
      <c r="K568" s="55">
        <f t="shared" si="23"/>
        <v>1.0259773662551441</v>
      </c>
      <c r="L568" s="56">
        <f t="shared" si="24"/>
        <v>44.398685377659035</v>
      </c>
      <c r="M568" s="57"/>
    </row>
    <row r="569" spans="8:13" x14ac:dyDescent="0.2">
      <c r="H569" s="54">
        <v>4001</v>
      </c>
      <c r="I569" s="54">
        <v>4001</v>
      </c>
      <c r="J569" s="54">
        <v>4096</v>
      </c>
      <c r="K569" s="55">
        <f t="shared" si="23"/>
        <v>0.976806640625</v>
      </c>
      <c r="L569" s="56">
        <f t="shared" si="24"/>
        <v>-40.626103985277744</v>
      </c>
      <c r="M569" s="57"/>
    </row>
    <row r="570" spans="8:13" x14ac:dyDescent="0.2">
      <c r="H570" s="54">
        <v>4003</v>
      </c>
      <c r="I570" s="54">
        <v>4003</v>
      </c>
      <c r="J570" s="54">
        <v>4096</v>
      </c>
      <c r="K570" s="55">
        <f t="shared" si="23"/>
        <v>0.977294921875</v>
      </c>
      <c r="L570" s="56">
        <f t="shared" si="24"/>
        <v>-39.760919534953857</v>
      </c>
      <c r="M570" s="57"/>
    </row>
    <row r="571" spans="8:13" x14ac:dyDescent="0.2">
      <c r="H571" s="54">
        <v>4007</v>
      </c>
      <c r="I571" s="54">
        <v>4007</v>
      </c>
      <c r="J571" s="54">
        <v>4096</v>
      </c>
      <c r="K571" s="55">
        <f t="shared" si="23"/>
        <v>0.978271484375</v>
      </c>
      <c r="L571" s="56">
        <f t="shared" si="24"/>
        <v>-38.031846683042467</v>
      </c>
      <c r="M571" s="57"/>
    </row>
    <row r="572" spans="8:13" x14ac:dyDescent="0.2">
      <c r="H572" s="54">
        <v>4013</v>
      </c>
      <c r="I572" s="54">
        <v>4013</v>
      </c>
      <c r="J572" s="54">
        <v>4096</v>
      </c>
      <c r="K572" s="55">
        <f t="shared" si="23"/>
        <v>0.979736328125</v>
      </c>
      <c r="L572" s="56">
        <f t="shared" si="24"/>
        <v>-35.441471064005626</v>
      </c>
      <c r="M572" s="57"/>
    </row>
    <row r="573" spans="8:13" x14ac:dyDescent="0.2">
      <c r="H573" s="54">
        <v>4019</v>
      </c>
      <c r="I573" s="54">
        <v>4019</v>
      </c>
      <c r="J573" s="54">
        <v>4096</v>
      </c>
      <c r="K573" s="55">
        <f t="shared" si="23"/>
        <v>0.981201171875</v>
      </c>
      <c r="L573" s="56">
        <f t="shared" si="24"/>
        <v>-32.854965529505783</v>
      </c>
      <c r="M573" s="57"/>
    </row>
    <row r="574" spans="8:13" x14ac:dyDescent="0.2">
      <c r="H574" s="54">
        <v>4021</v>
      </c>
      <c r="I574" s="54">
        <v>4021</v>
      </c>
      <c r="J574" s="54">
        <v>4096</v>
      </c>
      <c r="K574" s="55">
        <f t="shared" si="23"/>
        <v>0.981689453125</v>
      </c>
      <c r="L574" s="56">
        <f t="shared" si="24"/>
        <v>-31.9936550395674</v>
      </c>
      <c r="M574" s="57"/>
    </row>
    <row r="575" spans="8:13" x14ac:dyDescent="0.2">
      <c r="H575" s="54">
        <v>4027</v>
      </c>
      <c r="I575" s="54">
        <v>4027</v>
      </c>
      <c r="J575" s="54">
        <v>4096</v>
      </c>
      <c r="K575" s="55">
        <f t="shared" si="23"/>
        <v>0.983154296875</v>
      </c>
      <c r="L575" s="56">
        <f t="shared" si="24"/>
        <v>-29.412291665095111</v>
      </c>
      <c r="M575" s="57"/>
    </row>
    <row r="576" spans="8:13" x14ac:dyDescent="0.2">
      <c r="H576" s="54">
        <v>4049</v>
      </c>
      <c r="I576" s="54">
        <v>4049</v>
      </c>
      <c r="J576" s="54">
        <v>4096</v>
      </c>
      <c r="K576" s="55">
        <f t="shared" si="23"/>
        <v>0.988525390625</v>
      </c>
      <c r="L576" s="56">
        <f t="shared" si="24"/>
        <v>-19.98008678825088</v>
      </c>
      <c r="M576" s="57"/>
    </row>
    <row r="577" spans="8:13" x14ac:dyDescent="0.2">
      <c r="H577" s="54">
        <v>4051</v>
      </c>
      <c r="I577" s="54">
        <v>4051</v>
      </c>
      <c r="J577" s="54">
        <v>4096</v>
      </c>
      <c r="K577" s="55">
        <f t="shared" si="23"/>
        <v>0.989013671875</v>
      </c>
      <c r="L577" s="56">
        <f t="shared" si="24"/>
        <v>-19.125156376276024</v>
      </c>
      <c r="M577" s="57"/>
    </row>
    <row r="578" spans="8:13" x14ac:dyDescent="0.2">
      <c r="H578" s="54">
        <v>4057</v>
      </c>
      <c r="I578" s="54">
        <v>4057</v>
      </c>
      <c r="J578" s="54">
        <v>4096</v>
      </c>
      <c r="K578" s="55">
        <f t="shared" si="23"/>
        <v>0.990478515625</v>
      </c>
      <c r="L578" s="56">
        <f t="shared" si="24"/>
        <v>-16.562895352472559</v>
      </c>
      <c r="M578" s="57"/>
    </row>
    <row r="579" spans="8:13" x14ac:dyDescent="0.2">
      <c r="H579" s="54">
        <v>4073</v>
      </c>
      <c r="I579" s="54">
        <v>4073</v>
      </c>
      <c r="J579" s="54">
        <v>4096</v>
      </c>
      <c r="K579" s="55">
        <f t="shared" si="23"/>
        <v>0.994384765625</v>
      </c>
      <c r="L579" s="56">
        <f t="shared" si="24"/>
        <v>-9.7486811959021917</v>
      </c>
      <c r="M579" s="57"/>
    </row>
    <row r="580" spans="8:13" x14ac:dyDescent="0.2">
      <c r="H580" s="54">
        <v>4079</v>
      </c>
      <c r="I580" s="54">
        <v>4079</v>
      </c>
      <c r="J580" s="54">
        <v>4096</v>
      </c>
      <c r="K580" s="55">
        <f t="shared" si="23"/>
        <v>0.995849609375</v>
      </c>
      <c r="L580" s="56">
        <f t="shared" si="24"/>
        <v>-7.2002498489722866</v>
      </c>
      <c r="M580" s="57"/>
    </row>
    <row r="581" spans="8:13" x14ac:dyDescent="0.2">
      <c r="H581" s="54">
        <v>4091</v>
      </c>
      <c r="I581" s="54">
        <v>4091</v>
      </c>
      <c r="J581" s="54">
        <v>4096</v>
      </c>
      <c r="K581" s="55">
        <f t="shared" si="23"/>
        <v>0.998779296875</v>
      </c>
      <c r="L581" s="56">
        <f t="shared" si="24"/>
        <v>-2.1146137343444278</v>
      </c>
      <c r="M581" s="57"/>
    </row>
    <row r="582" spans="8:13" x14ac:dyDescent="0.2">
      <c r="H582" s="54">
        <v>4093</v>
      </c>
      <c r="I582" s="54">
        <v>4093</v>
      </c>
      <c r="J582" s="54">
        <v>4096</v>
      </c>
      <c r="K582" s="55">
        <f t="shared" si="23"/>
        <v>0.999267578125</v>
      </c>
      <c r="L582" s="56">
        <f t="shared" si="24"/>
        <v>-1.2684582682982075</v>
      </c>
      <c r="M582" s="57"/>
    </row>
    <row r="583" spans="8:13" x14ac:dyDescent="0.2">
      <c r="H583" s="54">
        <v>4099</v>
      </c>
      <c r="I583" s="54">
        <v>4099</v>
      </c>
      <c r="J583" s="54">
        <v>4096</v>
      </c>
      <c r="K583" s="55">
        <f t="shared" si="23"/>
        <v>1.000732421875</v>
      </c>
      <c r="L583" s="56">
        <f t="shared" si="24"/>
        <v>1.2675295617344498</v>
      </c>
      <c r="M583" s="57"/>
    </row>
    <row r="584" spans="8:13" x14ac:dyDescent="0.2">
      <c r="H584" s="54">
        <v>4111</v>
      </c>
      <c r="I584" s="54">
        <v>4111</v>
      </c>
      <c r="J584" s="54">
        <v>4096</v>
      </c>
      <c r="K584" s="55">
        <f t="shared" si="23"/>
        <v>1.003662109375</v>
      </c>
      <c r="L584" s="56">
        <f t="shared" si="24"/>
        <v>6.3283878767249497</v>
      </c>
      <c r="M584" s="57"/>
    </row>
    <row r="585" spans="8:13" x14ac:dyDescent="0.2">
      <c r="H585" s="54">
        <v>4127</v>
      </c>
      <c r="I585" s="54">
        <v>4127</v>
      </c>
      <c r="J585" s="54">
        <v>4096</v>
      </c>
      <c r="K585" s="55">
        <f t="shared" si="23"/>
        <v>1.007568359375</v>
      </c>
      <c r="L585" s="56">
        <f t="shared" si="24"/>
        <v>13.053267608441557</v>
      </c>
      <c r="M585" s="57"/>
    </row>
    <row r="586" spans="8:13" x14ac:dyDescent="0.2">
      <c r="H586" s="54">
        <v>4129</v>
      </c>
      <c r="I586" s="54">
        <v>4129</v>
      </c>
      <c r="J586" s="54">
        <v>4096</v>
      </c>
      <c r="K586" s="55">
        <f t="shared" si="23"/>
        <v>1.008056640625</v>
      </c>
      <c r="L586" s="56">
        <f t="shared" si="24"/>
        <v>13.892043811412522</v>
      </c>
      <c r="M586" s="57"/>
    </row>
    <row r="587" spans="8:13" x14ac:dyDescent="0.2">
      <c r="H587" s="54">
        <v>4133</v>
      </c>
      <c r="I587" s="54">
        <v>4133</v>
      </c>
      <c r="J587" s="54">
        <v>4096</v>
      </c>
      <c r="K587" s="55">
        <f t="shared" si="23"/>
        <v>1.009033203125</v>
      </c>
      <c r="L587" s="56">
        <f t="shared" si="24"/>
        <v>15.568378049448224</v>
      </c>
      <c r="M587" s="57"/>
    </row>
    <row r="588" spans="8:13" x14ac:dyDescent="0.2">
      <c r="H588" s="54">
        <v>4139</v>
      </c>
      <c r="I588" s="54">
        <v>4139</v>
      </c>
      <c r="J588" s="54">
        <v>4096</v>
      </c>
      <c r="K588" s="55">
        <f t="shared" si="23"/>
        <v>1.010498046875</v>
      </c>
      <c r="L588" s="56">
        <f t="shared" si="24"/>
        <v>18.079839876348782</v>
      </c>
      <c r="M588" s="57"/>
    </row>
    <row r="589" spans="8:13" x14ac:dyDescent="0.2">
      <c r="H589" s="54">
        <v>4153</v>
      </c>
      <c r="I589" s="54">
        <v>4153</v>
      </c>
      <c r="J589" s="54">
        <v>4096</v>
      </c>
      <c r="K589" s="55">
        <f t="shared" si="23"/>
        <v>1.013916015625</v>
      </c>
      <c r="L589" s="56">
        <f t="shared" si="24"/>
        <v>23.925787709754026</v>
      </c>
      <c r="M589" s="57"/>
    </row>
    <row r="590" spans="8:13" x14ac:dyDescent="0.2">
      <c r="H590" s="54">
        <v>4157</v>
      </c>
      <c r="I590" s="54">
        <v>4157</v>
      </c>
      <c r="J590" s="54">
        <v>4096</v>
      </c>
      <c r="K590" s="55">
        <f t="shared" si="23"/>
        <v>1.014892578125</v>
      </c>
      <c r="L590" s="56">
        <f t="shared" si="24"/>
        <v>25.592439149246932</v>
      </c>
      <c r="M590" s="57"/>
    </row>
    <row r="591" spans="8:13" x14ac:dyDescent="0.2">
      <c r="H591" s="54">
        <v>4159</v>
      </c>
      <c r="I591" s="54">
        <v>4159</v>
      </c>
      <c r="J591" s="54">
        <v>4096</v>
      </c>
      <c r="K591" s="55">
        <f t="shared" si="23"/>
        <v>1.015380859375</v>
      </c>
      <c r="L591" s="56">
        <f t="shared" si="24"/>
        <v>26.425163575627479</v>
      </c>
      <c r="M591" s="57"/>
    </row>
    <row r="592" spans="8:13" x14ac:dyDescent="0.2">
      <c r="H592" s="54">
        <v>4177</v>
      </c>
      <c r="I592" s="54">
        <v>4177</v>
      </c>
      <c r="J592" s="54">
        <v>4096</v>
      </c>
      <c r="K592" s="55">
        <f t="shared" si="23"/>
        <v>1.019775390625</v>
      </c>
      <c r="L592" s="56">
        <f t="shared" si="24"/>
        <v>33.901713795351284</v>
      </c>
      <c r="M592" s="57"/>
    </row>
    <row r="593" spans="8:13" x14ac:dyDescent="0.2">
      <c r="H593" s="54">
        <v>4201</v>
      </c>
      <c r="I593" s="54">
        <v>4201</v>
      </c>
      <c r="J593" s="54">
        <v>4096</v>
      </c>
      <c r="K593" s="55">
        <f t="shared" si="23"/>
        <v>1.025634765625</v>
      </c>
      <c r="L593" s="56">
        <f t="shared" si="24"/>
        <v>43.820484583820914</v>
      </c>
      <c r="M593" s="57"/>
    </row>
    <row r="594" spans="8:13" x14ac:dyDescent="0.2">
      <c r="H594" s="54">
        <v>4211</v>
      </c>
      <c r="I594" s="54">
        <v>4211</v>
      </c>
      <c r="J594" s="54">
        <v>4096</v>
      </c>
      <c r="K594" s="55">
        <f t="shared" si="23"/>
        <v>1.028076171875</v>
      </c>
      <c r="L594" s="56">
        <f t="shared" si="24"/>
        <v>47.936592202912813</v>
      </c>
      <c r="M594" s="57"/>
    </row>
    <row r="595" spans="8:13" x14ac:dyDescent="0.2">
      <c r="H595" s="54">
        <v>4217</v>
      </c>
      <c r="I595" s="54">
        <v>4217</v>
      </c>
      <c r="J595" s="54">
        <v>4096</v>
      </c>
      <c r="K595" s="55">
        <f t="shared" si="23"/>
        <v>1.029541015625</v>
      </c>
      <c r="L595" s="56">
        <f t="shared" si="24"/>
        <v>50.401567534960265</v>
      </c>
      <c r="M595" s="57"/>
    </row>
    <row r="596" spans="8:13" x14ac:dyDescent="0.2">
      <c r="H596" s="54">
        <v>4219</v>
      </c>
      <c r="I596" s="54">
        <v>4219</v>
      </c>
      <c r="J596" s="54">
        <v>4096</v>
      </c>
      <c r="K596" s="55">
        <f t="shared" si="23"/>
        <v>1.030029296875</v>
      </c>
      <c r="L596" s="56">
        <f t="shared" si="24"/>
        <v>51.222446663221206</v>
      </c>
      <c r="M596" s="57"/>
    </row>
    <row r="597" spans="8:13" x14ac:dyDescent="0.2">
      <c r="H597" s="54">
        <v>4229</v>
      </c>
      <c r="I597" s="54">
        <v>4229</v>
      </c>
      <c r="J597" s="54">
        <v>4096</v>
      </c>
      <c r="K597" s="55">
        <f t="shared" si="23"/>
        <v>1.032470703125</v>
      </c>
      <c r="L597" s="56">
        <f t="shared" si="24"/>
        <v>55.321014034562047</v>
      </c>
      <c r="M597" s="57"/>
    </row>
    <row r="598" spans="8:13" x14ac:dyDescent="0.2">
      <c r="H598" s="54">
        <v>4231</v>
      </c>
      <c r="I598" s="54">
        <v>4231</v>
      </c>
      <c r="J598" s="54">
        <v>4096</v>
      </c>
      <c r="K598" s="55">
        <f t="shared" si="23"/>
        <v>1.032958984375</v>
      </c>
      <c r="L598" s="56">
        <f t="shared" si="24"/>
        <v>56.139564427620449</v>
      </c>
      <c r="M598" s="57"/>
    </row>
    <row r="599" spans="8:13" x14ac:dyDescent="0.2">
      <c r="H599" s="54">
        <v>4241</v>
      </c>
      <c r="I599" s="54">
        <v>4241</v>
      </c>
      <c r="J599" s="54">
        <v>4374</v>
      </c>
      <c r="K599" s="55">
        <f t="shared" ref="K599:K662" si="25">I599/J599</f>
        <v>0.96959304983996342</v>
      </c>
      <c r="L599" s="56">
        <f t="shared" ref="L599:L662" si="26">1200*LOG(K599,2)</f>
        <v>-53.458484941990392</v>
      </c>
      <c r="M599" s="57"/>
    </row>
    <row r="600" spans="8:13" x14ac:dyDescent="0.2">
      <c r="H600" s="54">
        <v>4243</v>
      </c>
      <c r="I600" s="54">
        <v>4243</v>
      </c>
      <c r="J600" s="54">
        <v>4374</v>
      </c>
      <c r="K600" s="55">
        <f t="shared" si="25"/>
        <v>0.97005029721079106</v>
      </c>
      <c r="L600" s="56">
        <f t="shared" si="26"/>
        <v>-52.642250108828478</v>
      </c>
      <c r="M600" s="57"/>
    </row>
    <row r="601" spans="8:13" x14ac:dyDescent="0.2">
      <c r="H601" s="54">
        <v>4253</v>
      </c>
      <c r="I601" s="54">
        <v>4253</v>
      </c>
      <c r="J601" s="54">
        <v>4374</v>
      </c>
      <c r="K601" s="55">
        <f t="shared" si="25"/>
        <v>0.97233653406492915</v>
      </c>
      <c r="L601" s="56">
        <f t="shared" si="26"/>
        <v>-48.566838506795534</v>
      </c>
      <c r="M601" s="57"/>
    </row>
    <row r="602" spans="8:13" x14ac:dyDescent="0.2">
      <c r="H602" s="54">
        <v>4259</v>
      </c>
      <c r="I602" s="54">
        <v>4259</v>
      </c>
      <c r="J602" s="54">
        <v>4374</v>
      </c>
      <c r="K602" s="55">
        <f t="shared" si="25"/>
        <v>0.97370827617741196</v>
      </c>
      <c r="L602" s="56">
        <f t="shared" si="26"/>
        <v>-46.126188597306964</v>
      </c>
      <c r="M602" s="57"/>
    </row>
    <row r="603" spans="8:13" x14ac:dyDescent="0.2">
      <c r="H603" s="54">
        <v>4261</v>
      </c>
      <c r="I603" s="54">
        <v>4261</v>
      </c>
      <c r="J603" s="54">
        <v>4374</v>
      </c>
      <c r="K603" s="55">
        <f t="shared" si="25"/>
        <v>0.9741655235482396</v>
      </c>
      <c r="L603" s="56">
        <f t="shared" si="26"/>
        <v>-45.313402643848761</v>
      </c>
      <c r="M603" s="57"/>
    </row>
    <row r="604" spans="8:13" x14ac:dyDescent="0.2">
      <c r="H604" s="54">
        <v>4271</v>
      </c>
      <c r="I604" s="54">
        <v>4271</v>
      </c>
      <c r="J604" s="54">
        <v>4374</v>
      </c>
      <c r="K604" s="55">
        <f t="shared" si="25"/>
        <v>0.97645176040237769</v>
      </c>
      <c r="L604" s="56">
        <f t="shared" si="26"/>
        <v>-41.255186887141825</v>
      </c>
      <c r="M604" s="57"/>
    </row>
    <row r="605" spans="8:13" x14ac:dyDescent="0.2">
      <c r="H605" s="54">
        <v>4273</v>
      </c>
      <c r="I605" s="54">
        <v>4273</v>
      </c>
      <c r="J605" s="54">
        <v>4374</v>
      </c>
      <c r="K605" s="55">
        <f t="shared" si="25"/>
        <v>0.97690900777320533</v>
      </c>
      <c r="L605" s="56">
        <f t="shared" si="26"/>
        <v>-40.444684040377965</v>
      </c>
      <c r="M605" s="57"/>
    </row>
    <row r="606" spans="8:13" x14ac:dyDescent="0.2">
      <c r="H606" s="54">
        <v>4283</v>
      </c>
      <c r="I606" s="54">
        <v>4283</v>
      </c>
      <c r="J606" s="54">
        <v>4374</v>
      </c>
      <c r="K606" s="55">
        <f t="shared" si="25"/>
        <v>0.97919524462734342</v>
      </c>
      <c r="L606" s="56">
        <f t="shared" si="26"/>
        <v>-36.397851788461097</v>
      </c>
      <c r="M606" s="57"/>
    </row>
    <row r="607" spans="8:13" x14ac:dyDescent="0.2">
      <c r="H607" s="54">
        <v>4289</v>
      </c>
      <c r="I607" s="54">
        <v>4289</v>
      </c>
      <c r="J607" s="54">
        <v>4374</v>
      </c>
      <c r="K607" s="55">
        <f t="shared" si="25"/>
        <v>0.98056698673982623</v>
      </c>
      <c r="L607" s="56">
        <f t="shared" si="26"/>
        <v>-33.974285295044417</v>
      </c>
      <c r="M607" s="57"/>
    </row>
    <row r="608" spans="8:13" x14ac:dyDescent="0.2">
      <c r="H608" s="54">
        <v>4297</v>
      </c>
      <c r="I608" s="54">
        <v>4297</v>
      </c>
      <c r="J608" s="54">
        <v>4374</v>
      </c>
      <c r="K608" s="55">
        <f t="shared" si="25"/>
        <v>0.98239597622313668</v>
      </c>
      <c r="L608" s="56">
        <f t="shared" si="26"/>
        <v>-30.748131928985735</v>
      </c>
      <c r="M608" s="57"/>
    </row>
    <row r="609" spans="8:13" x14ac:dyDescent="0.2">
      <c r="H609" s="54">
        <v>4327</v>
      </c>
      <c r="I609" s="54">
        <v>4327</v>
      </c>
      <c r="J609" s="54">
        <v>4374</v>
      </c>
      <c r="K609" s="55">
        <f t="shared" si="25"/>
        <v>0.98925468678555095</v>
      </c>
      <c r="L609" s="56">
        <f t="shared" si="26"/>
        <v>-18.703319551442505</v>
      </c>
      <c r="M609" s="57"/>
    </row>
    <row r="610" spans="8:13" x14ac:dyDescent="0.2">
      <c r="H610" s="54">
        <v>4337</v>
      </c>
      <c r="I610" s="54">
        <v>4337</v>
      </c>
      <c r="J610" s="54">
        <v>4374</v>
      </c>
      <c r="K610" s="55">
        <f t="shared" si="25"/>
        <v>0.99154092363968904</v>
      </c>
      <c r="L610" s="56">
        <f t="shared" si="26"/>
        <v>-14.706932621988384</v>
      </c>
      <c r="M610" s="57"/>
    </row>
    <row r="611" spans="8:13" x14ac:dyDescent="0.2">
      <c r="H611" s="54">
        <v>4339</v>
      </c>
      <c r="I611" s="54">
        <v>4339</v>
      </c>
      <c r="J611" s="54">
        <v>4374</v>
      </c>
      <c r="K611" s="55">
        <f t="shared" si="25"/>
        <v>0.99199817101051668</v>
      </c>
      <c r="L611" s="56">
        <f t="shared" si="26"/>
        <v>-13.908761077621062</v>
      </c>
      <c r="M611" s="57"/>
    </row>
    <row r="612" spans="8:13" x14ac:dyDescent="0.2">
      <c r="H612" s="54">
        <v>4349</v>
      </c>
      <c r="I612" s="54">
        <v>4349</v>
      </c>
      <c r="J612" s="54">
        <v>4374</v>
      </c>
      <c r="K612" s="55">
        <f t="shared" si="25"/>
        <v>0.99428440786465477</v>
      </c>
      <c r="L612" s="56">
        <f t="shared" si="26"/>
        <v>-9.9234139008300293</v>
      </c>
      <c r="M612" s="57"/>
    </row>
    <row r="613" spans="8:13" x14ac:dyDescent="0.2">
      <c r="H613" s="54">
        <v>4357</v>
      </c>
      <c r="I613" s="54">
        <v>4357</v>
      </c>
      <c r="J613" s="54">
        <v>4374</v>
      </c>
      <c r="K613" s="55">
        <f t="shared" si="25"/>
        <v>0.99611339734796522</v>
      </c>
      <c r="L613" s="56">
        <f t="shared" si="26"/>
        <v>-6.7417285595106575</v>
      </c>
      <c r="M613" s="57"/>
    </row>
    <row r="614" spans="8:13" x14ac:dyDescent="0.2">
      <c r="H614" s="54">
        <v>4363</v>
      </c>
      <c r="I614" s="54">
        <v>4363</v>
      </c>
      <c r="J614" s="54">
        <v>4374</v>
      </c>
      <c r="K614" s="55">
        <f t="shared" si="25"/>
        <v>0.99748513946044814</v>
      </c>
      <c r="L614" s="56">
        <f t="shared" si="26"/>
        <v>-4.3592960059120989</v>
      </c>
      <c r="M614" s="57"/>
    </row>
    <row r="615" spans="8:13" x14ac:dyDescent="0.2">
      <c r="H615" s="54">
        <v>4373</v>
      </c>
      <c r="I615" s="54">
        <v>4373</v>
      </c>
      <c r="J615" s="54">
        <v>4374</v>
      </c>
      <c r="K615" s="55">
        <f t="shared" si="25"/>
        <v>0.99977137631458624</v>
      </c>
      <c r="L615" s="56">
        <f t="shared" si="26"/>
        <v>-0.39584636026270448</v>
      </c>
      <c r="M615" s="57"/>
    </row>
    <row r="616" spans="8:13" x14ac:dyDescent="0.2">
      <c r="H616" s="54">
        <v>4391</v>
      </c>
      <c r="I616" s="54">
        <v>4391</v>
      </c>
      <c r="J616" s="54">
        <v>4374</v>
      </c>
      <c r="K616" s="55">
        <f t="shared" si="25"/>
        <v>1.0038866026520348</v>
      </c>
      <c r="L616" s="56">
        <f t="shared" si="26"/>
        <v>6.7155768941378797</v>
      </c>
      <c r="M616" s="57"/>
    </row>
    <row r="617" spans="8:13" x14ac:dyDescent="0.2">
      <c r="H617" s="54">
        <v>4397</v>
      </c>
      <c r="I617" s="54">
        <v>4397</v>
      </c>
      <c r="J617" s="54">
        <v>4374</v>
      </c>
      <c r="K617" s="55">
        <f t="shared" si="25"/>
        <v>1.0052583447645176</v>
      </c>
      <c r="L617" s="56">
        <f t="shared" si="26"/>
        <v>9.0795745974646813</v>
      </c>
      <c r="M617" s="57"/>
    </row>
    <row r="618" spans="8:13" x14ac:dyDescent="0.2">
      <c r="H618" s="54">
        <v>4409</v>
      </c>
      <c r="I618" s="54">
        <v>4409</v>
      </c>
      <c r="J618" s="54">
        <v>4374</v>
      </c>
      <c r="K618" s="55">
        <f t="shared" si="25"/>
        <v>1.0080018289894832</v>
      </c>
      <c r="L618" s="56">
        <f t="shared" si="26"/>
        <v>13.797907881185028</v>
      </c>
      <c r="M618" s="57"/>
    </row>
    <row r="619" spans="8:13" x14ac:dyDescent="0.2">
      <c r="H619" s="54">
        <v>4421</v>
      </c>
      <c r="I619" s="54">
        <v>4421</v>
      </c>
      <c r="J619" s="54">
        <v>4374</v>
      </c>
      <c r="K619" s="55">
        <f t="shared" si="25"/>
        <v>1.010745313214449</v>
      </c>
      <c r="L619" s="56">
        <f t="shared" si="26"/>
        <v>18.503416687167654</v>
      </c>
      <c r="M619" s="57"/>
    </row>
    <row r="620" spans="8:13" x14ac:dyDescent="0.2">
      <c r="H620" s="54">
        <v>4423</v>
      </c>
      <c r="I620" s="54">
        <v>4423</v>
      </c>
      <c r="J620" s="54">
        <v>4374</v>
      </c>
      <c r="K620" s="55">
        <f t="shared" si="25"/>
        <v>1.0112025605852766</v>
      </c>
      <c r="L620" s="56">
        <f t="shared" si="26"/>
        <v>19.286426220672094</v>
      </c>
      <c r="M620" s="57"/>
    </row>
    <row r="621" spans="8:13" x14ac:dyDescent="0.2">
      <c r="H621" s="54">
        <v>4441</v>
      </c>
      <c r="I621" s="54">
        <v>4441</v>
      </c>
      <c r="J621" s="54">
        <v>4374</v>
      </c>
      <c r="K621" s="55">
        <f t="shared" si="25"/>
        <v>1.0153177869227252</v>
      </c>
      <c r="L621" s="56">
        <f t="shared" si="26"/>
        <v>26.317621102823438</v>
      </c>
      <c r="M621" s="57"/>
    </row>
    <row r="622" spans="8:13" x14ac:dyDescent="0.2">
      <c r="H622" s="54">
        <v>4447</v>
      </c>
      <c r="I622" s="54">
        <v>4447</v>
      </c>
      <c r="J622" s="54">
        <v>4374</v>
      </c>
      <c r="K622" s="55">
        <f t="shared" si="25"/>
        <v>1.016689529035208</v>
      </c>
      <c r="L622" s="56">
        <f t="shared" si="26"/>
        <v>28.6550211640978</v>
      </c>
      <c r="M622" s="57"/>
    </row>
    <row r="623" spans="8:13" x14ac:dyDescent="0.2">
      <c r="H623" s="54">
        <v>4451</v>
      </c>
      <c r="I623" s="54">
        <v>4451</v>
      </c>
      <c r="J623" s="54">
        <v>4374</v>
      </c>
      <c r="K623" s="55">
        <f t="shared" si="25"/>
        <v>1.0176040237768633</v>
      </c>
      <c r="L623" s="56">
        <f t="shared" si="26"/>
        <v>30.211536485011226</v>
      </c>
      <c r="M623" s="57"/>
    </row>
    <row r="624" spans="8:13" x14ac:dyDescent="0.2">
      <c r="H624" s="54">
        <v>4457</v>
      </c>
      <c r="I624" s="54">
        <v>4457</v>
      </c>
      <c r="J624" s="54">
        <v>4374</v>
      </c>
      <c r="K624" s="55">
        <f t="shared" si="25"/>
        <v>1.0189757658893461</v>
      </c>
      <c r="L624" s="56">
        <f t="shared" si="26"/>
        <v>32.543688677473249</v>
      </c>
      <c r="M624" s="57"/>
    </row>
    <row r="625" spans="8:13" x14ac:dyDescent="0.2">
      <c r="H625" s="54">
        <v>4463</v>
      </c>
      <c r="I625" s="54">
        <v>4463</v>
      </c>
      <c r="J625" s="54">
        <v>4374</v>
      </c>
      <c r="K625" s="55">
        <f t="shared" si="25"/>
        <v>1.0203475080018289</v>
      </c>
      <c r="L625" s="56">
        <f t="shared" si="26"/>
        <v>34.872703444514116</v>
      </c>
      <c r="M625" s="57"/>
    </row>
    <row r="626" spans="8:13" x14ac:dyDescent="0.2">
      <c r="H626" s="54">
        <v>4481</v>
      </c>
      <c r="I626" s="54">
        <v>4481</v>
      </c>
      <c r="J626" s="54">
        <v>4374</v>
      </c>
      <c r="K626" s="55">
        <f t="shared" si="25"/>
        <v>1.0244627343392776</v>
      </c>
      <c r="L626" s="56">
        <f t="shared" si="26"/>
        <v>41.841007325294498</v>
      </c>
      <c r="M626" s="57"/>
    </row>
    <row r="627" spans="8:13" x14ac:dyDescent="0.2">
      <c r="H627" s="54">
        <v>4483</v>
      </c>
      <c r="I627" s="54">
        <v>4483</v>
      </c>
      <c r="J627" s="54">
        <v>4374</v>
      </c>
      <c r="K627" s="55">
        <f t="shared" si="25"/>
        <v>1.0249199817101051</v>
      </c>
      <c r="L627" s="56">
        <f t="shared" si="26"/>
        <v>42.613534803113986</v>
      </c>
      <c r="M627" s="57"/>
    </row>
    <row r="628" spans="8:13" x14ac:dyDescent="0.2">
      <c r="H628" s="54">
        <v>4493</v>
      </c>
      <c r="I628" s="54">
        <v>4493</v>
      </c>
      <c r="J628" s="54">
        <v>4608</v>
      </c>
      <c r="K628" s="55">
        <f t="shared" si="25"/>
        <v>0.97504340277777779</v>
      </c>
      <c r="L628" s="56">
        <f t="shared" si="26"/>
        <v>-43.753985902648857</v>
      </c>
      <c r="M628" s="57"/>
    </row>
    <row r="629" spans="8:13" x14ac:dyDescent="0.2">
      <c r="H629" s="54">
        <v>4507</v>
      </c>
      <c r="I629" s="54">
        <v>4507</v>
      </c>
      <c r="J629" s="54">
        <v>4608</v>
      </c>
      <c r="K629" s="55">
        <f t="shared" si="25"/>
        <v>0.97808159722222221</v>
      </c>
      <c r="L629" s="56">
        <f t="shared" si="26"/>
        <v>-38.367920072344155</v>
      </c>
      <c r="M629" s="57"/>
    </row>
    <row r="630" spans="8:13" x14ac:dyDescent="0.2">
      <c r="H630" s="54">
        <v>4513</v>
      </c>
      <c r="I630" s="54">
        <v>4513</v>
      </c>
      <c r="J630" s="54">
        <v>4608</v>
      </c>
      <c r="K630" s="55">
        <f t="shared" si="25"/>
        <v>0.97938368055555558</v>
      </c>
      <c r="L630" s="56">
        <f t="shared" si="26"/>
        <v>-36.064725875790003</v>
      </c>
      <c r="M630" s="57"/>
    </row>
    <row r="631" spans="8:13" x14ac:dyDescent="0.2">
      <c r="H631" s="54">
        <v>4517</v>
      </c>
      <c r="I631" s="54">
        <v>4517</v>
      </c>
      <c r="J631" s="54">
        <v>4608</v>
      </c>
      <c r="K631" s="55">
        <f t="shared" si="25"/>
        <v>0.98025173611111116</v>
      </c>
      <c r="L631" s="56">
        <f t="shared" si="26"/>
        <v>-34.530963605755559</v>
      </c>
      <c r="M631" s="57"/>
    </row>
    <row r="632" spans="8:13" x14ac:dyDescent="0.2">
      <c r="H632" s="54">
        <v>4519</v>
      </c>
      <c r="I632" s="54">
        <v>4519</v>
      </c>
      <c r="J632" s="54">
        <v>4608</v>
      </c>
      <c r="K632" s="55">
        <f t="shared" si="25"/>
        <v>0.98068576388888884</v>
      </c>
      <c r="L632" s="56">
        <f t="shared" si="26"/>
        <v>-33.764591725570774</v>
      </c>
      <c r="M632" s="57"/>
    </row>
    <row r="633" spans="8:13" x14ac:dyDescent="0.2">
      <c r="H633" s="54">
        <v>4523</v>
      </c>
      <c r="I633" s="54">
        <v>4523</v>
      </c>
      <c r="J633" s="54">
        <v>4608</v>
      </c>
      <c r="K633" s="55">
        <f t="shared" si="25"/>
        <v>0.98155381944444442</v>
      </c>
      <c r="L633" s="56">
        <f t="shared" si="26"/>
        <v>-32.232864973081483</v>
      </c>
      <c r="M633" s="57"/>
    </row>
    <row r="634" spans="8:13" x14ac:dyDescent="0.2">
      <c r="H634" s="54">
        <v>4547</v>
      </c>
      <c r="I634" s="54">
        <v>4547</v>
      </c>
      <c r="J634" s="54">
        <v>4608</v>
      </c>
      <c r="K634" s="55">
        <f t="shared" si="25"/>
        <v>0.98676215277777779</v>
      </c>
      <c r="L634" s="56">
        <f t="shared" si="26"/>
        <v>-23.070855237327081</v>
      </c>
      <c r="M634" s="57"/>
    </row>
    <row r="635" spans="8:13" x14ac:dyDescent="0.2">
      <c r="H635" s="54">
        <v>4549</v>
      </c>
      <c r="I635" s="54">
        <v>4549</v>
      </c>
      <c r="J635" s="54">
        <v>4608</v>
      </c>
      <c r="K635" s="55">
        <f t="shared" si="25"/>
        <v>0.98719618055555558</v>
      </c>
      <c r="L635" s="56">
        <f t="shared" si="26"/>
        <v>-22.309538580789646</v>
      </c>
      <c r="M635" s="57"/>
    </row>
    <row r="636" spans="8:13" x14ac:dyDescent="0.2">
      <c r="H636" s="54">
        <v>4561</v>
      </c>
      <c r="I636" s="54">
        <v>4561</v>
      </c>
      <c r="J636" s="54">
        <v>4608</v>
      </c>
      <c r="K636" s="55">
        <f t="shared" si="25"/>
        <v>0.98980034722222221</v>
      </c>
      <c r="L636" s="56">
        <f t="shared" si="26"/>
        <v>-17.748655901469327</v>
      </c>
      <c r="M636" s="57"/>
    </row>
    <row r="637" spans="8:13" x14ac:dyDescent="0.2">
      <c r="H637" s="54">
        <v>4567</v>
      </c>
      <c r="I637" s="54">
        <v>4567</v>
      </c>
      <c r="J637" s="54">
        <v>4608</v>
      </c>
      <c r="K637" s="55">
        <f t="shared" si="25"/>
        <v>0.99110243055555558</v>
      </c>
      <c r="L637" s="56">
        <f t="shared" si="26"/>
        <v>-15.4727124767498</v>
      </c>
      <c r="M637" s="57"/>
    </row>
    <row r="638" spans="8:13" x14ac:dyDescent="0.2">
      <c r="H638" s="54">
        <v>4583</v>
      </c>
      <c r="I638" s="54">
        <v>4583</v>
      </c>
      <c r="J638" s="54">
        <v>4608</v>
      </c>
      <c r="K638" s="55">
        <f t="shared" si="25"/>
        <v>0.99457465277777779</v>
      </c>
      <c r="L638" s="56">
        <f t="shared" si="26"/>
        <v>-9.4181172815996845</v>
      </c>
      <c r="M638" s="57"/>
    </row>
    <row r="639" spans="8:13" x14ac:dyDescent="0.2">
      <c r="H639" s="54">
        <v>4591</v>
      </c>
      <c r="I639" s="54">
        <v>4591</v>
      </c>
      <c r="J639" s="54">
        <v>4608</v>
      </c>
      <c r="K639" s="55">
        <f t="shared" si="25"/>
        <v>0.99631076388888884</v>
      </c>
      <c r="L639" s="56">
        <f t="shared" si="26"/>
        <v>-6.398741675935633</v>
      </c>
      <c r="M639" s="57"/>
    </row>
    <row r="640" spans="8:13" x14ac:dyDescent="0.2">
      <c r="H640" s="54">
        <v>4597</v>
      </c>
      <c r="I640" s="54">
        <v>4597</v>
      </c>
      <c r="J640" s="54">
        <v>4608</v>
      </c>
      <c r="K640" s="55">
        <f t="shared" si="25"/>
        <v>0.99761284722222221</v>
      </c>
      <c r="L640" s="56">
        <f t="shared" si="26"/>
        <v>-4.1376607506102259</v>
      </c>
      <c r="M640" s="57"/>
    </row>
    <row r="641" spans="8:13" x14ac:dyDescent="0.2">
      <c r="H641" s="54">
        <v>4603</v>
      </c>
      <c r="I641" s="54">
        <v>4603</v>
      </c>
      <c r="J641" s="54">
        <v>4608</v>
      </c>
      <c r="K641" s="55">
        <f t="shared" si="25"/>
        <v>0.99891493055555558</v>
      </c>
      <c r="L641" s="56">
        <f t="shared" si="26"/>
        <v>-1.8795290621111873</v>
      </c>
      <c r="M641" s="57"/>
    </row>
    <row r="642" spans="8:13" x14ac:dyDescent="0.2">
      <c r="H642" s="54">
        <v>4621</v>
      </c>
      <c r="I642" s="54">
        <v>4621</v>
      </c>
      <c r="J642" s="54">
        <v>4608</v>
      </c>
      <c r="K642" s="55">
        <f t="shared" si="25"/>
        <v>1.0028211805555556</v>
      </c>
      <c r="L642" s="56">
        <f t="shared" si="26"/>
        <v>4.8772472690664275</v>
      </c>
      <c r="M642" s="57"/>
    </row>
    <row r="643" spans="8:13" x14ac:dyDescent="0.2">
      <c r="H643" s="54">
        <v>4637</v>
      </c>
      <c r="I643" s="54">
        <v>4637</v>
      </c>
      <c r="J643" s="54">
        <v>4608</v>
      </c>
      <c r="K643" s="55">
        <f t="shared" si="25"/>
        <v>1.0062934027777777</v>
      </c>
      <c r="L643" s="56">
        <f t="shared" si="26"/>
        <v>10.861211918655709</v>
      </c>
      <c r="M643" s="57"/>
    </row>
    <row r="644" spans="8:13" x14ac:dyDescent="0.2">
      <c r="H644" s="54">
        <v>4639</v>
      </c>
      <c r="I644" s="54">
        <v>4639</v>
      </c>
      <c r="J644" s="54">
        <v>4608</v>
      </c>
      <c r="K644" s="55">
        <f t="shared" si="25"/>
        <v>1.0067274305555556</v>
      </c>
      <c r="L644" s="56">
        <f t="shared" si="26"/>
        <v>11.607755289028415</v>
      </c>
      <c r="M644" s="57"/>
    </row>
    <row r="645" spans="8:13" x14ac:dyDescent="0.2">
      <c r="H645" s="54">
        <v>4643</v>
      </c>
      <c r="I645" s="54">
        <v>4643</v>
      </c>
      <c r="J645" s="54">
        <v>4608</v>
      </c>
      <c r="K645" s="55">
        <f t="shared" si="25"/>
        <v>1.0075954861111112</v>
      </c>
      <c r="L645" s="56">
        <f t="shared" si="26"/>
        <v>13.099876949219201</v>
      </c>
      <c r="M645" s="57"/>
    </row>
    <row r="646" spans="8:13" x14ac:dyDescent="0.2">
      <c r="H646" s="54">
        <v>4649</v>
      </c>
      <c r="I646" s="54">
        <v>4649</v>
      </c>
      <c r="J646" s="54">
        <v>4608</v>
      </c>
      <c r="K646" s="55">
        <f t="shared" si="25"/>
        <v>1.0088975694444444</v>
      </c>
      <c r="L646" s="56">
        <f t="shared" si="26"/>
        <v>15.335650891982176</v>
      </c>
      <c r="M646" s="57"/>
    </row>
    <row r="647" spans="8:13" x14ac:dyDescent="0.2">
      <c r="H647" s="54">
        <v>4651</v>
      </c>
      <c r="I647" s="54">
        <v>4651</v>
      </c>
      <c r="J647" s="54">
        <v>4608</v>
      </c>
      <c r="K647" s="55">
        <f t="shared" si="25"/>
        <v>1.0093315972222223</v>
      </c>
      <c r="L647" s="56">
        <f t="shared" si="26"/>
        <v>16.080267698758963</v>
      </c>
      <c r="M647" s="57"/>
    </row>
    <row r="648" spans="8:13" x14ac:dyDescent="0.2">
      <c r="H648" s="54">
        <v>4657</v>
      </c>
      <c r="I648" s="54">
        <v>4657</v>
      </c>
      <c r="J648" s="54">
        <v>4608</v>
      </c>
      <c r="K648" s="55">
        <f t="shared" si="25"/>
        <v>1.0106336805555556</v>
      </c>
      <c r="L648" s="56">
        <f t="shared" si="26"/>
        <v>18.312198453618826</v>
      </c>
      <c r="M648" s="57"/>
    </row>
    <row r="649" spans="8:13" x14ac:dyDescent="0.2">
      <c r="H649" s="54">
        <v>4663</v>
      </c>
      <c r="I649" s="54">
        <v>4663</v>
      </c>
      <c r="J649" s="54">
        <v>4608</v>
      </c>
      <c r="K649" s="55">
        <f t="shared" si="25"/>
        <v>1.0119357638888888</v>
      </c>
      <c r="L649" s="56">
        <f t="shared" si="26"/>
        <v>20.54125547709852</v>
      </c>
      <c r="M649" s="57"/>
    </row>
    <row r="650" spans="8:13" x14ac:dyDescent="0.2">
      <c r="H650" s="54">
        <v>4673</v>
      </c>
      <c r="I650" s="54">
        <v>4673</v>
      </c>
      <c r="J650" s="54">
        <v>4608</v>
      </c>
      <c r="K650" s="55">
        <f t="shared" si="25"/>
        <v>1.0141059027777777</v>
      </c>
      <c r="L650" s="56">
        <f t="shared" si="26"/>
        <v>24.249984506984536</v>
      </c>
      <c r="M650" s="57"/>
    </row>
    <row r="651" spans="8:13" x14ac:dyDescent="0.2">
      <c r="H651" s="54">
        <v>4679</v>
      </c>
      <c r="I651" s="54">
        <v>4679</v>
      </c>
      <c r="J651" s="54">
        <v>4608</v>
      </c>
      <c r="K651" s="55">
        <f t="shared" si="25"/>
        <v>1.0154079861111112</v>
      </c>
      <c r="L651" s="56">
        <f t="shared" si="26"/>
        <v>26.471414301598198</v>
      </c>
      <c r="M651" s="57"/>
    </row>
    <row r="652" spans="8:13" x14ac:dyDescent="0.2">
      <c r="H652" s="54">
        <v>4691</v>
      </c>
      <c r="I652" s="54">
        <v>4691</v>
      </c>
      <c r="J652" s="54">
        <v>4608</v>
      </c>
      <c r="K652" s="55">
        <f t="shared" si="25"/>
        <v>1.0180121527777777</v>
      </c>
      <c r="L652" s="56">
        <f t="shared" si="26"/>
        <v>30.905740864402556</v>
      </c>
      <c r="M652" s="57"/>
    </row>
    <row r="653" spans="8:13" x14ac:dyDescent="0.2">
      <c r="H653" s="54">
        <v>4703</v>
      </c>
      <c r="I653" s="54">
        <v>4703</v>
      </c>
      <c r="J653" s="54">
        <v>4608</v>
      </c>
      <c r="K653" s="55">
        <f t="shared" si="25"/>
        <v>1.0206163194444444</v>
      </c>
      <c r="L653" s="56">
        <f t="shared" si="26"/>
        <v>35.328738498803077</v>
      </c>
      <c r="M653" s="57"/>
    </row>
    <row r="654" spans="8:13" x14ac:dyDescent="0.2">
      <c r="H654" s="54">
        <v>4721</v>
      </c>
      <c r="I654" s="54">
        <v>4721</v>
      </c>
      <c r="J654" s="54">
        <v>4608</v>
      </c>
      <c r="K654" s="55">
        <f t="shared" si="25"/>
        <v>1.0245225694444444</v>
      </c>
      <c r="L654" s="56">
        <f t="shared" si="26"/>
        <v>41.942119394016963</v>
      </c>
      <c r="M654" s="57"/>
    </row>
    <row r="655" spans="8:13" x14ac:dyDescent="0.2">
      <c r="H655" s="54">
        <v>4723</v>
      </c>
      <c r="I655" s="54">
        <v>4723</v>
      </c>
      <c r="J655" s="54">
        <v>4608</v>
      </c>
      <c r="K655" s="55">
        <f t="shared" si="25"/>
        <v>1.0249565972222223</v>
      </c>
      <c r="L655" s="56">
        <f t="shared" si="26"/>
        <v>42.675382449903594</v>
      </c>
      <c r="M655" s="57"/>
    </row>
    <row r="656" spans="8:13" x14ac:dyDescent="0.2">
      <c r="H656" s="54">
        <v>4729</v>
      </c>
      <c r="I656" s="54">
        <v>4729</v>
      </c>
      <c r="J656" s="54">
        <v>4608</v>
      </c>
      <c r="K656" s="55">
        <f t="shared" si="25"/>
        <v>1.0262586805555556</v>
      </c>
      <c r="L656" s="56">
        <f t="shared" si="26"/>
        <v>44.873310018590516</v>
      </c>
      <c r="M656" s="57"/>
    </row>
    <row r="657" spans="8:13" x14ac:dyDescent="0.2">
      <c r="H657" s="54">
        <v>4733</v>
      </c>
      <c r="I657" s="54">
        <v>4733</v>
      </c>
      <c r="J657" s="54">
        <v>4608</v>
      </c>
      <c r="K657" s="55">
        <f t="shared" si="25"/>
        <v>1.0271267361111112</v>
      </c>
      <c r="L657" s="56">
        <f t="shared" si="26"/>
        <v>46.337046355261563</v>
      </c>
      <c r="M657" s="57"/>
    </row>
    <row r="658" spans="8:13" x14ac:dyDescent="0.2">
      <c r="H658" s="54">
        <v>4751</v>
      </c>
      <c r="I658" s="54">
        <v>4751</v>
      </c>
      <c r="J658" s="54">
        <v>4608</v>
      </c>
      <c r="K658" s="55">
        <f t="shared" si="25"/>
        <v>1.0310329861111112</v>
      </c>
      <c r="L658" s="56">
        <f t="shared" si="26"/>
        <v>52.908587962237874</v>
      </c>
      <c r="M658" s="57"/>
    </row>
    <row r="659" spans="8:13" x14ac:dyDescent="0.2">
      <c r="H659" s="54">
        <v>4759</v>
      </c>
      <c r="I659" s="54">
        <v>4759</v>
      </c>
      <c r="J659" s="54">
        <v>4608</v>
      </c>
      <c r="K659" s="55">
        <f t="shared" si="25"/>
        <v>1.0327690972222223</v>
      </c>
      <c r="L659" s="56">
        <f t="shared" si="26"/>
        <v>55.821285261815824</v>
      </c>
      <c r="M659" s="57"/>
    </row>
    <row r="660" spans="8:13" x14ac:dyDescent="0.2">
      <c r="H660" s="54">
        <v>4783</v>
      </c>
      <c r="I660" s="54">
        <v>19132</v>
      </c>
      <c r="J660" s="54">
        <v>19683</v>
      </c>
      <c r="K660" s="55">
        <f t="shared" si="25"/>
        <v>0.97200629985266473</v>
      </c>
      <c r="L660" s="56">
        <f t="shared" si="26"/>
        <v>-49.154916604920174</v>
      </c>
      <c r="M660" s="57"/>
    </row>
    <row r="661" spans="8:13" x14ac:dyDescent="0.2">
      <c r="H661" s="54">
        <v>4787</v>
      </c>
      <c r="I661" s="54">
        <v>19148</v>
      </c>
      <c r="J661" s="54">
        <v>19683</v>
      </c>
      <c r="K661" s="55">
        <f t="shared" si="25"/>
        <v>0.97281918406746937</v>
      </c>
      <c r="L661" s="56">
        <f t="shared" si="26"/>
        <v>-47.7076989247672</v>
      </c>
      <c r="M661" s="57"/>
    </row>
    <row r="662" spans="8:13" x14ac:dyDescent="0.2">
      <c r="H662" s="54">
        <v>4789</v>
      </c>
      <c r="I662" s="54">
        <v>19156</v>
      </c>
      <c r="J662" s="54">
        <v>19683</v>
      </c>
      <c r="K662" s="55">
        <f t="shared" si="25"/>
        <v>0.97322562617487174</v>
      </c>
      <c r="L662" s="56">
        <f t="shared" si="26"/>
        <v>-46.984543505285401</v>
      </c>
      <c r="M662" s="57"/>
    </row>
    <row r="663" spans="8:13" x14ac:dyDescent="0.2">
      <c r="H663" s="54">
        <v>4793</v>
      </c>
      <c r="I663" s="54">
        <v>19172</v>
      </c>
      <c r="J663" s="54">
        <v>19683</v>
      </c>
      <c r="K663" s="55">
        <f t="shared" ref="K663:K726" si="27">I663/J663</f>
        <v>0.97403851038967637</v>
      </c>
      <c r="L663" s="56">
        <f t="shared" ref="L663:L726" si="28">1200*LOG(K663,2)</f>
        <v>-45.539138245731536</v>
      </c>
      <c r="M663" s="57"/>
    </row>
    <row r="664" spans="8:13" x14ac:dyDescent="0.2">
      <c r="H664" s="54">
        <v>4799</v>
      </c>
      <c r="I664" s="54">
        <v>19196</v>
      </c>
      <c r="J664" s="54">
        <v>19683</v>
      </c>
      <c r="K664" s="55">
        <f t="shared" si="27"/>
        <v>0.97525783671188337</v>
      </c>
      <c r="L664" s="56">
        <f t="shared" si="28"/>
        <v>-43.373290529054159</v>
      </c>
      <c r="M664" s="57"/>
    </row>
    <row r="665" spans="8:13" x14ac:dyDescent="0.2">
      <c r="H665" s="54">
        <v>4801</v>
      </c>
      <c r="I665" s="54">
        <v>19204</v>
      </c>
      <c r="J665" s="54">
        <v>19683</v>
      </c>
      <c r="K665" s="55">
        <f t="shared" si="27"/>
        <v>0.97566427881928564</v>
      </c>
      <c r="L665" s="56">
        <f t="shared" si="28"/>
        <v>-42.651942998173638</v>
      </c>
      <c r="M665" s="57"/>
    </row>
    <row r="666" spans="8:13" x14ac:dyDescent="0.2">
      <c r="H666" s="54">
        <v>4813</v>
      </c>
      <c r="I666" s="54">
        <v>19252</v>
      </c>
      <c r="J666" s="54">
        <v>19683</v>
      </c>
      <c r="K666" s="55">
        <f t="shared" si="27"/>
        <v>0.97810293146369964</v>
      </c>
      <c r="L666" s="56">
        <f t="shared" si="28"/>
        <v>-38.330158230639974</v>
      </c>
      <c r="M666" s="57"/>
    </row>
    <row r="667" spans="8:13" x14ac:dyDescent="0.2">
      <c r="H667" s="54">
        <v>4817</v>
      </c>
      <c r="I667" s="54">
        <v>19268</v>
      </c>
      <c r="J667" s="54">
        <v>19683</v>
      </c>
      <c r="K667" s="55">
        <f t="shared" si="27"/>
        <v>0.97891581567850428</v>
      </c>
      <c r="L667" s="56">
        <f t="shared" si="28"/>
        <v>-36.891957484114009</v>
      </c>
      <c r="M667" s="57"/>
    </row>
    <row r="668" spans="8:13" x14ac:dyDescent="0.2">
      <c r="H668" s="54">
        <v>4831</v>
      </c>
      <c r="I668" s="54">
        <v>19324</v>
      </c>
      <c r="J668" s="54">
        <v>19683</v>
      </c>
      <c r="K668" s="55">
        <f t="shared" si="27"/>
        <v>0.98176091043032054</v>
      </c>
      <c r="L668" s="56">
        <f t="shared" si="28"/>
        <v>-31.867642869994551</v>
      </c>
      <c r="M668" s="57"/>
    </row>
    <row r="669" spans="8:13" x14ac:dyDescent="0.2">
      <c r="H669" s="54">
        <v>4861</v>
      </c>
      <c r="I669" s="54">
        <v>19444</v>
      </c>
      <c r="J669" s="54">
        <v>19683</v>
      </c>
      <c r="K669" s="55">
        <f t="shared" si="27"/>
        <v>0.98785754204135545</v>
      </c>
      <c r="L669" s="56">
        <f t="shared" si="28"/>
        <v>-21.150105242188928</v>
      </c>
      <c r="M669" s="57"/>
    </row>
    <row r="670" spans="8:13" x14ac:dyDescent="0.2">
      <c r="H670" s="54">
        <v>4871</v>
      </c>
      <c r="I670" s="54">
        <v>19484</v>
      </c>
      <c r="J670" s="54">
        <v>19683</v>
      </c>
      <c r="K670" s="55">
        <f t="shared" si="27"/>
        <v>0.98988975257836709</v>
      </c>
      <c r="L670" s="56">
        <f t="shared" si="28"/>
        <v>-17.592286379948991</v>
      </c>
      <c r="M670" s="57"/>
    </row>
    <row r="671" spans="8:13" x14ac:dyDescent="0.2">
      <c r="H671" s="54">
        <v>4877</v>
      </c>
      <c r="I671" s="54">
        <v>19508</v>
      </c>
      <c r="J671" s="54">
        <v>19683</v>
      </c>
      <c r="K671" s="55">
        <f t="shared" si="27"/>
        <v>0.99110907890057409</v>
      </c>
      <c r="L671" s="56">
        <f t="shared" si="28"/>
        <v>-15.461099345445572</v>
      </c>
      <c r="M671" s="57"/>
    </row>
    <row r="672" spans="8:13" x14ac:dyDescent="0.2">
      <c r="H672" s="54">
        <v>4889</v>
      </c>
      <c r="I672" s="54">
        <v>19556</v>
      </c>
      <c r="J672" s="54">
        <v>19683</v>
      </c>
      <c r="K672" s="55">
        <f t="shared" si="27"/>
        <v>0.9935477315449881</v>
      </c>
      <c r="L672" s="56">
        <f t="shared" si="28"/>
        <v>-11.206579778721945</v>
      </c>
      <c r="M672" s="57"/>
    </row>
    <row r="673" spans="8:13" x14ac:dyDescent="0.2">
      <c r="H673" s="54">
        <v>4903</v>
      </c>
      <c r="I673" s="54">
        <v>19612</v>
      </c>
      <c r="J673" s="54">
        <v>19683</v>
      </c>
      <c r="K673" s="55">
        <f t="shared" si="27"/>
        <v>0.99639282629680437</v>
      </c>
      <c r="L673" s="56">
        <f t="shared" si="28"/>
        <v>-6.256152245664329</v>
      </c>
      <c r="M673" s="57"/>
    </row>
    <row r="674" spans="8:13" x14ac:dyDescent="0.2">
      <c r="H674" s="54">
        <v>4909</v>
      </c>
      <c r="I674" s="54">
        <v>19636</v>
      </c>
      <c r="J674" s="54">
        <v>19683</v>
      </c>
      <c r="K674" s="55">
        <f t="shared" si="27"/>
        <v>0.99761215261901137</v>
      </c>
      <c r="L674" s="56">
        <f t="shared" si="28"/>
        <v>-4.1388661492287175</v>
      </c>
      <c r="M674" s="57"/>
    </row>
    <row r="675" spans="8:13" x14ac:dyDescent="0.2">
      <c r="H675" s="54">
        <v>4919</v>
      </c>
      <c r="I675" s="54">
        <v>19676</v>
      </c>
      <c r="J675" s="54">
        <v>19683</v>
      </c>
      <c r="K675" s="55">
        <f t="shared" si="27"/>
        <v>0.99964436315602301</v>
      </c>
      <c r="L675" s="56">
        <f t="shared" si="28"/>
        <v>-0.61580012049285904</v>
      </c>
      <c r="M675" s="57"/>
    </row>
    <row r="676" spans="8:13" x14ac:dyDescent="0.2">
      <c r="H676" s="54">
        <v>4931</v>
      </c>
      <c r="I676" s="54">
        <v>19724</v>
      </c>
      <c r="J676" s="54">
        <v>19683</v>
      </c>
      <c r="K676" s="55">
        <f t="shared" si="27"/>
        <v>1.002083015800437</v>
      </c>
      <c r="L676" s="56">
        <f t="shared" si="28"/>
        <v>3.6024372128562208</v>
      </c>
      <c r="M676" s="57"/>
    </row>
    <row r="677" spans="8:13" x14ac:dyDescent="0.2">
      <c r="H677" s="54">
        <v>4933</v>
      </c>
      <c r="I677" s="54">
        <v>19732</v>
      </c>
      <c r="J677" s="54">
        <v>19683</v>
      </c>
      <c r="K677" s="55">
        <f t="shared" si="27"/>
        <v>1.0024894579078392</v>
      </c>
      <c r="L677" s="56">
        <f t="shared" si="28"/>
        <v>4.3044786049040829</v>
      </c>
      <c r="M677" s="57"/>
    </row>
    <row r="678" spans="8:13" x14ac:dyDescent="0.2">
      <c r="H678" s="54">
        <v>4937</v>
      </c>
      <c r="I678" s="54">
        <v>19748</v>
      </c>
      <c r="J678" s="54">
        <v>19683</v>
      </c>
      <c r="K678" s="55">
        <f t="shared" si="27"/>
        <v>1.0033023421226439</v>
      </c>
      <c r="L678" s="56">
        <f t="shared" si="28"/>
        <v>5.7077079008292868</v>
      </c>
      <c r="M678" s="57"/>
    </row>
    <row r="679" spans="8:13" x14ac:dyDescent="0.2">
      <c r="H679" s="54">
        <v>4943</v>
      </c>
      <c r="I679" s="54">
        <v>19772</v>
      </c>
      <c r="J679" s="54">
        <v>19683</v>
      </c>
      <c r="K679" s="55">
        <f t="shared" si="27"/>
        <v>1.0045216684448508</v>
      </c>
      <c r="L679" s="56">
        <f t="shared" si="28"/>
        <v>7.8104215792405292</v>
      </c>
      <c r="M679" s="57"/>
    </row>
    <row r="680" spans="8:13" x14ac:dyDescent="0.2">
      <c r="H680" s="54">
        <v>4951</v>
      </c>
      <c r="I680" s="54">
        <v>19804</v>
      </c>
      <c r="J680" s="54">
        <v>19683</v>
      </c>
      <c r="K680" s="55">
        <f t="shared" si="27"/>
        <v>1.0061474368744603</v>
      </c>
      <c r="L680" s="56">
        <f t="shared" si="28"/>
        <v>10.61007296610626</v>
      </c>
      <c r="M680" s="57"/>
    </row>
    <row r="681" spans="8:13" x14ac:dyDescent="0.2">
      <c r="H681" s="54">
        <v>4957</v>
      </c>
      <c r="I681" s="54">
        <v>19828</v>
      </c>
      <c r="J681" s="54">
        <v>19683</v>
      </c>
      <c r="K681" s="55">
        <f t="shared" si="27"/>
        <v>1.0073667631966672</v>
      </c>
      <c r="L681" s="56">
        <f t="shared" si="28"/>
        <v>12.706844375905293</v>
      </c>
      <c r="M681" s="57"/>
    </row>
    <row r="682" spans="8:13" x14ac:dyDescent="0.2">
      <c r="H682" s="54">
        <v>4967</v>
      </c>
      <c r="I682" s="54">
        <v>19868</v>
      </c>
      <c r="J682" s="54">
        <v>19683</v>
      </c>
      <c r="K682" s="55">
        <f t="shared" si="27"/>
        <v>1.0093989737336788</v>
      </c>
      <c r="L682" s="56">
        <f t="shared" si="28"/>
        <v>16.195829936198997</v>
      </c>
      <c r="M682" s="57"/>
    </row>
    <row r="683" spans="8:13" x14ac:dyDescent="0.2">
      <c r="H683" s="54">
        <v>4969</v>
      </c>
      <c r="I683" s="54">
        <v>19876</v>
      </c>
      <c r="J683" s="54">
        <v>19683</v>
      </c>
      <c r="K683" s="55">
        <f t="shared" si="27"/>
        <v>1.0098054158410812</v>
      </c>
      <c r="L683" s="56">
        <f t="shared" si="28"/>
        <v>16.892784071645213</v>
      </c>
      <c r="M683" s="57"/>
    </row>
    <row r="684" spans="8:13" x14ac:dyDescent="0.2">
      <c r="H684" s="54">
        <v>4973</v>
      </c>
      <c r="I684" s="54">
        <v>19892</v>
      </c>
      <c r="J684" s="54">
        <v>19683</v>
      </c>
      <c r="K684" s="55">
        <f t="shared" si="27"/>
        <v>1.0106183000558857</v>
      </c>
      <c r="L684" s="56">
        <f t="shared" si="28"/>
        <v>18.285851174827194</v>
      </c>
      <c r="M684" s="57"/>
    </row>
    <row r="685" spans="8:13" x14ac:dyDescent="0.2">
      <c r="H685" s="54">
        <v>4987</v>
      </c>
      <c r="I685" s="54">
        <v>19948</v>
      </c>
      <c r="J685" s="54">
        <v>19683</v>
      </c>
      <c r="K685" s="55">
        <f t="shared" si="27"/>
        <v>1.0134633948077021</v>
      </c>
      <c r="L685" s="56">
        <f t="shared" si="28"/>
        <v>23.152777409650366</v>
      </c>
      <c r="M685" s="57"/>
    </row>
    <row r="686" spans="8:13" x14ac:dyDescent="0.2">
      <c r="H686" s="54">
        <v>4993</v>
      </c>
      <c r="I686" s="54">
        <v>19972</v>
      </c>
      <c r="J686" s="54">
        <v>19683</v>
      </c>
      <c r="K686" s="55">
        <f t="shared" si="27"/>
        <v>1.014682721129909</v>
      </c>
      <c r="L686" s="56">
        <f t="shared" si="28"/>
        <v>25.234421807624216</v>
      </c>
      <c r="M686" s="57"/>
    </row>
    <row r="687" spans="8:13" x14ac:dyDescent="0.2">
      <c r="H687" s="54">
        <v>4999</v>
      </c>
      <c r="I687" s="54">
        <v>19996</v>
      </c>
      <c r="J687" s="54">
        <v>19683</v>
      </c>
      <c r="K687" s="55">
        <f t="shared" si="27"/>
        <v>1.0159020474521161</v>
      </c>
      <c r="L687" s="56">
        <f t="shared" si="28"/>
        <v>27.313566231740957</v>
      </c>
      <c r="M687" s="57"/>
    </row>
    <row r="688" spans="8:13" x14ac:dyDescent="0.2">
      <c r="H688" s="54">
        <v>5003</v>
      </c>
      <c r="I688" s="54">
        <v>20012</v>
      </c>
      <c r="J688" s="54">
        <v>19683</v>
      </c>
      <c r="K688" s="55">
        <f t="shared" si="27"/>
        <v>1.0167149316669206</v>
      </c>
      <c r="L688" s="56">
        <f t="shared" si="28"/>
        <v>28.69827660275639</v>
      </c>
      <c r="M688" s="57"/>
    </row>
    <row r="689" spans="8:13" x14ac:dyDescent="0.2">
      <c r="H689" s="54">
        <v>5009</v>
      </c>
      <c r="I689" s="54">
        <v>20036</v>
      </c>
      <c r="J689" s="54">
        <v>19683</v>
      </c>
      <c r="K689" s="55">
        <f t="shared" si="27"/>
        <v>1.0179342579891277</v>
      </c>
      <c r="L689" s="56">
        <f t="shared" si="28"/>
        <v>30.77326772099536</v>
      </c>
      <c r="M689" s="57"/>
    </row>
    <row r="690" spans="8:13" x14ac:dyDescent="0.2">
      <c r="H690" s="54">
        <v>5011</v>
      </c>
      <c r="I690" s="54">
        <v>20044</v>
      </c>
      <c r="J690" s="54">
        <v>19683</v>
      </c>
      <c r="K690" s="55">
        <f t="shared" si="27"/>
        <v>1.0183407000965301</v>
      </c>
      <c r="L690" s="56">
        <f t="shared" si="28"/>
        <v>31.464379127006545</v>
      </c>
      <c r="M690" s="57"/>
    </row>
    <row r="691" spans="8:13" x14ac:dyDescent="0.2">
      <c r="H691" s="54">
        <v>5021</v>
      </c>
      <c r="I691" s="54">
        <v>20084</v>
      </c>
      <c r="J691" s="54">
        <v>19683</v>
      </c>
      <c r="K691" s="55">
        <f t="shared" si="27"/>
        <v>1.0203729106335417</v>
      </c>
      <c r="L691" s="56">
        <f t="shared" si="28"/>
        <v>34.915803812950458</v>
      </c>
      <c r="M691" s="57"/>
    </row>
    <row r="692" spans="8:13" x14ac:dyDescent="0.2">
      <c r="H692" s="54">
        <v>5023</v>
      </c>
      <c r="I692" s="54">
        <v>20092</v>
      </c>
      <c r="J692" s="54">
        <v>19683</v>
      </c>
      <c r="K692" s="55">
        <f t="shared" si="27"/>
        <v>1.0207793527409439</v>
      </c>
      <c r="L692" s="56">
        <f t="shared" si="28"/>
        <v>35.605263817708448</v>
      </c>
      <c r="M692" s="57"/>
    </row>
    <row r="693" spans="8:13" x14ac:dyDescent="0.2">
      <c r="H693" s="54">
        <v>5039</v>
      </c>
      <c r="I693" s="54">
        <v>20156</v>
      </c>
      <c r="J693" s="54">
        <v>19683</v>
      </c>
      <c r="K693" s="55">
        <f t="shared" si="27"/>
        <v>1.0240308896001626</v>
      </c>
      <c r="L693" s="56">
        <f t="shared" si="28"/>
        <v>41.111081375216592</v>
      </c>
      <c r="M693" s="57"/>
    </row>
    <row r="694" spans="8:13" x14ac:dyDescent="0.2">
      <c r="H694" s="54">
        <v>5051</v>
      </c>
      <c r="I694" s="54">
        <v>5051</v>
      </c>
      <c r="J694" s="54">
        <v>5184</v>
      </c>
      <c r="K694" s="55">
        <f t="shared" si="27"/>
        <v>0.97434413580246915</v>
      </c>
      <c r="L694" s="56">
        <f t="shared" si="28"/>
        <v>-44.996011744106553</v>
      </c>
      <c r="M694" s="57"/>
    </row>
    <row r="695" spans="8:13" x14ac:dyDescent="0.2">
      <c r="H695" s="54">
        <v>5059</v>
      </c>
      <c r="I695" s="54">
        <v>5059</v>
      </c>
      <c r="J695" s="54">
        <v>5184</v>
      </c>
      <c r="K695" s="55">
        <f t="shared" si="27"/>
        <v>0.97588734567901236</v>
      </c>
      <c r="L695" s="56">
        <f t="shared" si="28"/>
        <v>-42.256174892824731</v>
      </c>
      <c r="M695" s="57"/>
    </row>
    <row r="696" spans="8:13" x14ac:dyDescent="0.2">
      <c r="H696" s="54">
        <v>5077</v>
      </c>
      <c r="I696" s="54">
        <v>5077</v>
      </c>
      <c r="J696" s="54">
        <v>5184</v>
      </c>
      <c r="K696" s="55">
        <f t="shared" si="27"/>
        <v>0.97935956790123457</v>
      </c>
      <c r="L696" s="56">
        <f t="shared" si="28"/>
        <v>-36.107349786002736</v>
      </c>
      <c r="M696" s="57"/>
    </row>
    <row r="697" spans="8:13" x14ac:dyDescent="0.2">
      <c r="H697" s="54">
        <v>5081</v>
      </c>
      <c r="I697" s="54">
        <v>5081</v>
      </c>
      <c r="J697" s="54">
        <v>5184</v>
      </c>
      <c r="K697" s="55">
        <f t="shared" si="27"/>
        <v>0.98013117283950613</v>
      </c>
      <c r="L697" s="56">
        <f t="shared" si="28"/>
        <v>-34.743904904294418</v>
      </c>
      <c r="M697" s="57"/>
    </row>
    <row r="698" spans="8:13" x14ac:dyDescent="0.2">
      <c r="H698" s="54">
        <v>5087</v>
      </c>
      <c r="I698" s="54">
        <v>5087</v>
      </c>
      <c r="J698" s="54">
        <v>5184</v>
      </c>
      <c r="K698" s="55">
        <f t="shared" si="27"/>
        <v>0.98128858024691357</v>
      </c>
      <c r="L698" s="56">
        <f t="shared" si="28"/>
        <v>-32.700748826395149</v>
      </c>
      <c r="M698" s="57"/>
    </row>
    <row r="699" spans="8:13" x14ac:dyDescent="0.2">
      <c r="H699" s="54">
        <v>5099</v>
      </c>
      <c r="I699" s="54">
        <v>5099</v>
      </c>
      <c r="J699" s="54">
        <v>5184</v>
      </c>
      <c r="K699" s="55">
        <f t="shared" si="27"/>
        <v>0.98360339506172845</v>
      </c>
      <c r="L699" s="56">
        <f t="shared" si="28"/>
        <v>-28.621656307278403</v>
      </c>
      <c r="M699" s="57"/>
    </row>
    <row r="700" spans="8:13" x14ac:dyDescent="0.2">
      <c r="H700" s="54">
        <v>5101</v>
      </c>
      <c r="I700" s="54">
        <v>5101</v>
      </c>
      <c r="J700" s="54">
        <v>5184</v>
      </c>
      <c r="K700" s="55">
        <f t="shared" si="27"/>
        <v>0.98398919753086422</v>
      </c>
      <c r="L700" s="56">
        <f t="shared" si="28"/>
        <v>-27.942740985218244</v>
      </c>
      <c r="M700" s="57"/>
    </row>
    <row r="701" spans="8:13" x14ac:dyDescent="0.2">
      <c r="H701" s="54">
        <v>5107</v>
      </c>
      <c r="I701" s="54">
        <v>5107</v>
      </c>
      <c r="J701" s="54">
        <v>5184</v>
      </c>
      <c r="K701" s="55">
        <f t="shared" si="27"/>
        <v>0.98514660493827155</v>
      </c>
      <c r="L701" s="56">
        <f t="shared" si="28"/>
        <v>-25.907591006650691</v>
      </c>
      <c r="M701" s="57"/>
    </row>
    <row r="702" spans="8:13" x14ac:dyDescent="0.2">
      <c r="H702" s="54">
        <v>5113</v>
      </c>
      <c r="I702" s="54">
        <v>5113</v>
      </c>
      <c r="J702" s="54">
        <v>5184</v>
      </c>
      <c r="K702" s="55">
        <f t="shared" si="27"/>
        <v>0.98630401234567899</v>
      </c>
      <c r="L702" s="56">
        <f t="shared" si="28"/>
        <v>-23.874830637217745</v>
      </c>
      <c r="M702" s="57"/>
    </row>
    <row r="703" spans="8:13" x14ac:dyDescent="0.2">
      <c r="H703" s="54">
        <v>5119</v>
      </c>
      <c r="I703" s="54">
        <v>5119</v>
      </c>
      <c r="J703" s="54">
        <v>5184</v>
      </c>
      <c r="K703" s="55">
        <f t="shared" si="27"/>
        <v>0.98746141975308643</v>
      </c>
      <c r="L703" s="56">
        <f t="shared" si="28"/>
        <v>-21.844454271892342</v>
      </c>
      <c r="M703" s="57"/>
    </row>
    <row r="704" spans="8:13" x14ac:dyDescent="0.2">
      <c r="H704" s="54">
        <v>5147</v>
      </c>
      <c r="I704" s="54">
        <v>5147</v>
      </c>
      <c r="J704" s="54">
        <v>5184</v>
      </c>
      <c r="K704" s="55">
        <f t="shared" si="27"/>
        <v>0.99286265432098764</v>
      </c>
      <c r="L704" s="56">
        <f t="shared" si="28"/>
        <v>-12.400722813708356</v>
      </c>
      <c r="M704" s="57"/>
    </row>
    <row r="705" spans="8:13" x14ac:dyDescent="0.2">
      <c r="H705" s="54">
        <v>5153</v>
      </c>
      <c r="I705" s="54">
        <v>5153</v>
      </c>
      <c r="J705" s="54">
        <v>5184</v>
      </c>
      <c r="K705" s="55">
        <f t="shared" si="27"/>
        <v>0.99402006172839508</v>
      </c>
      <c r="L705" s="56">
        <f t="shared" si="28"/>
        <v>-10.383750877914949</v>
      </c>
      <c r="M705" s="57"/>
    </row>
    <row r="706" spans="8:13" x14ac:dyDescent="0.2">
      <c r="H706" s="54">
        <v>5167</v>
      </c>
      <c r="I706" s="54">
        <v>5167</v>
      </c>
      <c r="J706" s="54">
        <v>5184</v>
      </c>
      <c r="K706" s="55">
        <f t="shared" si="27"/>
        <v>0.99672067901234573</v>
      </c>
      <c r="L706" s="56">
        <f t="shared" si="28"/>
        <v>-5.6866013517171945</v>
      </c>
      <c r="M706" s="57"/>
    </row>
    <row r="707" spans="8:13" x14ac:dyDescent="0.2">
      <c r="H707" s="54">
        <v>5171</v>
      </c>
      <c r="I707" s="54">
        <v>5171</v>
      </c>
      <c r="J707" s="54">
        <v>5184</v>
      </c>
      <c r="K707" s="55">
        <f t="shared" si="27"/>
        <v>0.99749228395061729</v>
      </c>
      <c r="L707" s="56">
        <f t="shared" si="28"/>
        <v>-4.3468960814829343</v>
      </c>
      <c r="M707" s="57"/>
    </row>
    <row r="708" spans="8:13" x14ac:dyDescent="0.2">
      <c r="H708" s="54">
        <v>5179</v>
      </c>
      <c r="I708" s="54">
        <v>5179</v>
      </c>
      <c r="J708" s="54">
        <v>5184</v>
      </c>
      <c r="K708" s="55">
        <f t="shared" si="27"/>
        <v>0.9990354938271605</v>
      </c>
      <c r="L708" s="56">
        <f t="shared" si="28"/>
        <v>-1.6705917045316998</v>
      </c>
      <c r="M708" s="57"/>
    </row>
    <row r="709" spans="8:13" x14ac:dyDescent="0.2">
      <c r="H709" s="54">
        <v>5189</v>
      </c>
      <c r="I709" s="54">
        <v>5189</v>
      </c>
      <c r="J709" s="54">
        <v>5184</v>
      </c>
      <c r="K709" s="55">
        <f t="shared" si="27"/>
        <v>1.0009645061728396</v>
      </c>
      <c r="L709" s="56">
        <f t="shared" si="28"/>
        <v>1.6689811849489125</v>
      </c>
      <c r="M709" s="57"/>
    </row>
    <row r="710" spans="8:13" x14ac:dyDescent="0.2">
      <c r="H710" s="54">
        <v>5197</v>
      </c>
      <c r="I710" s="54">
        <v>5197</v>
      </c>
      <c r="J710" s="54">
        <v>5184</v>
      </c>
      <c r="K710" s="55">
        <f t="shared" si="27"/>
        <v>1.0025077160493827</v>
      </c>
      <c r="L710" s="56">
        <f t="shared" si="28"/>
        <v>4.3360089399332908</v>
      </c>
      <c r="M710" s="57"/>
    </row>
    <row r="711" spans="8:13" x14ac:dyDescent="0.2">
      <c r="H711" s="54">
        <v>5209</v>
      </c>
      <c r="I711" s="54">
        <v>5209</v>
      </c>
      <c r="J711" s="54">
        <v>5184</v>
      </c>
      <c r="K711" s="55">
        <f t="shared" si="27"/>
        <v>1.0048225308641976</v>
      </c>
      <c r="L711" s="56">
        <f t="shared" si="28"/>
        <v>8.328862639293245</v>
      </c>
      <c r="M711" s="57"/>
    </row>
    <row r="712" spans="8:13" x14ac:dyDescent="0.2">
      <c r="H712" s="54">
        <v>5227</v>
      </c>
      <c r="I712" s="54">
        <v>5227</v>
      </c>
      <c r="J712" s="54">
        <v>5184</v>
      </c>
      <c r="K712" s="55">
        <f t="shared" si="27"/>
        <v>1.0082947530864197</v>
      </c>
      <c r="L712" s="56">
        <f t="shared" si="28"/>
        <v>14.300929290321362</v>
      </c>
      <c r="M712" s="57"/>
    </row>
    <row r="713" spans="8:13" x14ac:dyDescent="0.2">
      <c r="H713" s="54">
        <v>5231</v>
      </c>
      <c r="I713" s="54">
        <v>5231</v>
      </c>
      <c r="J713" s="54">
        <v>5184</v>
      </c>
      <c r="K713" s="55">
        <f t="shared" si="27"/>
        <v>1.0090663580246915</v>
      </c>
      <c r="L713" s="56">
        <f t="shared" si="28"/>
        <v>15.625262152045943</v>
      </c>
      <c r="M713" s="57"/>
    </row>
    <row r="714" spans="8:13" x14ac:dyDescent="0.2">
      <c r="H714" s="54">
        <v>5233</v>
      </c>
      <c r="I714" s="54">
        <v>5233</v>
      </c>
      <c r="J714" s="54">
        <v>5184</v>
      </c>
      <c r="K714" s="55">
        <f t="shared" si="27"/>
        <v>1.0094521604938271</v>
      </c>
      <c r="L714" s="56">
        <f t="shared" si="28"/>
        <v>16.28704887610845</v>
      </c>
      <c r="M714" s="57"/>
    </row>
    <row r="715" spans="8:13" x14ac:dyDescent="0.2">
      <c r="H715" s="54">
        <v>5237</v>
      </c>
      <c r="I715" s="54">
        <v>5237</v>
      </c>
      <c r="J715" s="54">
        <v>5184</v>
      </c>
      <c r="K715" s="55">
        <f t="shared" si="27"/>
        <v>1.0102237654320987</v>
      </c>
      <c r="L715" s="56">
        <f t="shared" si="28"/>
        <v>17.60986387767143</v>
      </c>
      <c r="M715" s="57"/>
    </row>
    <row r="716" spans="8:13" x14ac:dyDescent="0.2">
      <c r="H716" s="54">
        <v>5261</v>
      </c>
      <c r="I716" s="54">
        <v>5261</v>
      </c>
      <c r="J716" s="54">
        <v>5184</v>
      </c>
      <c r="K716" s="55">
        <f t="shared" si="27"/>
        <v>1.0148533950617284</v>
      </c>
      <c r="L716" s="56">
        <f t="shared" si="28"/>
        <v>25.52559822019769</v>
      </c>
      <c r="M716" s="57"/>
    </row>
    <row r="717" spans="8:13" x14ac:dyDescent="0.2">
      <c r="H717" s="54">
        <v>5273</v>
      </c>
      <c r="I717" s="54">
        <v>5273</v>
      </c>
      <c r="J717" s="54">
        <v>5184</v>
      </c>
      <c r="K717" s="55">
        <f t="shared" si="27"/>
        <v>1.0171682098765431</v>
      </c>
      <c r="L717" s="56">
        <f t="shared" si="28"/>
        <v>29.469934194249074</v>
      </c>
      <c r="M717" s="57"/>
    </row>
    <row r="718" spans="8:13" x14ac:dyDescent="0.2">
      <c r="H718" s="54">
        <v>5279</v>
      </c>
      <c r="I718" s="54">
        <v>5279</v>
      </c>
      <c r="J718" s="54">
        <v>5184</v>
      </c>
      <c r="K718" s="55">
        <f t="shared" si="27"/>
        <v>1.0183256172839505</v>
      </c>
      <c r="L718" s="56">
        <f t="shared" si="28"/>
        <v>31.438737343204185</v>
      </c>
      <c r="M718" s="57"/>
    </row>
    <row r="719" spans="8:13" x14ac:dyDescent="0.2">
      <c r="H719" s="54">
        <v>5281</v>
      </c>
      <c r="I719" s="54">
        <v>5281</v>
      </c>
      <c r="J719" s="54">
        <v>5184</v>
      </c>
      <c r="K719" s="55">
        <f t="shared" si="27"/>
        <v>1.0187114197530864</v>
      </c>
      <c r="L719" s="56">
        <f t="shared" si="28"/>
        <v>32.094507824176524</v>
      </c>
      <c r="M719" s="57"/>
    </row>
    <row r="720" spans="8:13" x14ac:dyDescent="0.2">
      <c r="H720" s="54">
        <v>5297</v>
      </c>
      <c r="I720" s="54">
        <v>5297</v>
      </c>
      <c r="J720" s="54">
        <v>5184</v>
      </c>
      <c r="K720" s="55">
        <f t="shared" si="27"/>
        <v>1.0217978395061729</v>
      </c>
      <c r="L720" s="56">
        <f t="shared" si="28"/>
        <v>37.331748495313171</v>
      </c>
      <c r="M720" s="57"/>
    </row>
    <row r="721" spans="8:13" x14ac:dyDescent="0.2">
      <c r="H721" s="54">
        <v>5303</v>
      </c>
      <c r="I721" s="54">
        <v>5303</v>
      </c>
      <c r="J721" s="54">
        <v>5184</v>
      </c>
      <c r="K721" s="55">
        <f t="shared" si="27"/>
        <v>1.0229552469135803</v>
      </c>
      <c r="L721" s="56">
        <f t="shared" si="28"/>
        <v>39.291636307345506</v>
      </c>
      <c r="M721" s="57"/>
    </row>
    <row r="722" spans="8:13" x14ac:dyDescent="0.2">
      <c r="H722" s="54">
        <v>5309</v>
      </c>
      <c r="I722" s="54">
        <v>5309</v>
      </c>
      <c r="J722" s="54">
        <v>5184</v>
      </c>
      <c r="K722" s="55">
        <f t="shared" si="27"/>
        <v>1.0241126543209877</v>
      </c>
      <c r="L722" s="56">
        <f t="shared" si="28"/>
        <v>41.249307886927831</v>
      </c>
      <c r="M722" s="57"/>
    </row>
    <row r="723" spans="8:13" x14ac:dyDescent="0.2">
      <c r="H723" s="54">
        <v>5323</v>
      </c>
      <c r="I723" s="54">
        <v>5323</v>
      </c>
      <c r="J723" s="54">
        <v>5184</v>
      </c>
      <c r="K723" s="55">
        <f t="shared" si="27"/>
        <v>1.0268132716049383</v>
      </c>
      <c r="L723" s="56">
        <f t="shared" si="28"/>
        <v>45.808617649033536</v>
      </c>
      <c r="M723" s="57"/>
    </row>
    <row r="724" spans="8:13" x14ac:dyDescent="0.2">
      <c r="H724" s="54">
        <v>5333</v>
      </c>
      <c r="I724" s="54">
        <v>15999</v>
      </c>
      <c r="J724" s="54">
        <v>16384</v>
      </c>
      <c r="K724" s="55">
        <f t="shared" si="27"/>
        <v>0.97650146484375</v>
      </c>
      <c r="L724" s="56">
        <f t="shared" si="28"/>
        <v>-41.167063915019618</v>
      </c>
      <c r="M724" s="57"/>
    </row>
    <row r="725" spans="8:13" x14ac:dyDescent="0.2">
      <c r="H725" s="54">
        <v>5347</v>
      </c>
      <c r="I725" s="54">
        <v>16041</v>
      </c>
      <c r="J725" s="54">
        <v>16384</v>
      </c>
      <c r="K725" s="55">
        <f t="shared" si="27"/>
        <v>0.97906494140625</v>
      </c>
      <c r="L725" s="56">
        <f t="shared" si="28"/>
        <v>-36.62824545627074</v>
      </c>
      <c r="M725" s="57"/>
    </row>
    <row r="726" spans="8:13" x14ac:dyDescent="0.2">
      <c r="H726" s="54">
        <v>5351</v>
      </c>
      <c r="I726" s="54">
        <v>16053</v>
      </c>
      <c r="J726" s="54">
        <v>16384</v>
      </c>
      <c r="K726" s="55">
        <f t="shared" si="27"/>
        <v>0.97979736328125</v>
      </c>
      <c r="L726" s="56">
        <f t="shared" si="28"/>
        <v>-35.333622812977652</v>
      </c>
      <c r="M726" s="57"/>
    </row>
    <row r="727" spans="8:13" x14ac:dyDescent="0.2">
      <c r="H727" s="54">
        <v>5381</v>
      </c>
      <c r="I727" s="54">
        <v>16143</v>
      </c>
      <c r="J727" s="54">
        <v>16384</v>
      </c>
      <c r="K727" s="55">
        <f t="shared" ref="K727:K790" si="29">I727/J727</f>
        <v>0.98529052734375</v>
      </c>
      <c r="L727" s="56">
        <f t="shared" ref="L727:L790" si="30">1200*LOG(K727,2)</f>
        <v>-25.65468938888386</v>
      </c>
      <c r="M727" s="57"/>
    </row>
    <row r="728" spans="8:13" x14ac:dyDescent="0.2">
      <c r="H728" s="54">
        <v>5387</v>
      </c>
      <c r="I728" s="54">
        <v>16161</v>
      </c>
      <c r="J728" s="54">
        <v>16384</v>
      </c>
      <c r="K728" s="55">
        <f t="shared" si="29"/>
        <v>0.98638916015625</v>
      </c>
      <c r="L728" s="56">
        <f t="shared" si="30"/>
        <v>-23.725379327697976</v>
      </c>
      <c r="M728" s="57"/>
    </row>
    <row r="729" spans="8:13" x14ac:dyDescent="0.2">
      <c r="H729" s="54">
        <v>5393</v>
      </c>
      <c r="I729" s="54">
        <v>16179</v>
      </c>
      <c r="J729" s="54">
        <v>16384</v>
      </c>
      <c r="K729" s="55">
        <f t="shared" si="29"/>
        <v>0.98748779296875</v>
      </c>
      <c r="L729" s="56">
        <f t="shared" si="30"/>
        <v>-21.798216921940508</v>
      </c>
      <c r="M729" s="57"/>
    </row>
    <row r="730" spans="8:13" x14ac:dyDescent="0.2">
      <c r="H730" s="54">
        <v>5399</v>
      </c>
      <c r="I730" s="54">
        <v>16197</v>
      </c>
      <c r="J730" s="54">
        <v>16384</v>
      </c>
      <c r="K730" s="55">
        <f t="shared" si="29"/>
        <v>0.98858642578125</v>
      </c>
      <c r="L730" s="56">
        <f t="shared" si="30"/>
        <v>-19.873197395504501</v>
      </c>
      <c r="M730" s="57"/>
    </row>
    <row r="731" spans="8:13" x14ac:dyDescent="0.2">
      <c r="H731" s="54">
        <v>5407</v>
      </c>
      <c r="I731" s="54">
        <v>16221</v>
      </c>
      <c r="J731" s="54">
        <v>16384</v>
      </c>
      <c r="K731" s="55">
        <f t="shared" si="29"/>
        <v>0.99005126953125</v>
      </c>
      <c r="L731" s="56">
        <f t="shared" si="30"/>
        <v>-17.309829836213414</v>
      </c>
      <c r="M731" s="57"/>
    </row>
    <row r="732" spans="8:13" x14ac:dyDescent="0.2">
      <c r="H732" s="54">
        <v>5413</v>
      </c>
      <c r="I732" s="54">
        <v>16239</v>
      </c>
      <c r="J732" s="54">
        <v>16384</v>
      </c>
      <c r="K732" s="55">
        <f t="shared" si="29"/>
        <v>0.99114990234375</v>
      </c>
      <c r="L732" s="56">
        <f t="shared" si="30"/>
        <v>-15.389791877042123</v>
      </c>
      <c r="M732" s="57"/>
    </row>
    <row r="733" spans="8:13" x14ac:dyDescent="0.2">
      <c r="H733" s="54">
        <v>5417</v>
      </c>
      <c r="I733" s="54">
        <v>16251</v>
      </c>
      <c r="J733" s="54">
        <v>16384</v>
      </c>
      <c r="K733" s="55">
        <f t="shared" si="29"/>
        <v>0.99188232421875</v>
      </c>
      <c r="L733" s="56">
        <f t="shared" si="30"/>
        <v>-14.110948569349397</v>
      </c>
      <c r="M733" s="57"/>
    </row>
    <row r="734" spans="8:13" x14ac:dyDescent="0.2">
      <c r="H734" s="54">
        <v>5419</v>
      </c>
      <c r="I734" s="54">
        <v>16257</v>
      </c>
      <c r="J734" s="54">
        <v>16384</v>
      </c>
      <c r="K734" s="55">
        <f t="shared" si="29"/>
        <v>0.99224853515625</v>
      </c>
      <c r="L734" s="56">
        <f t="shared" si="30"/>
        <v>-13.471880991377622</v>
      </c>
      <c r="M734" s="57"/>
    </row>
    <row r="735" spans="8:13" x14ac:dyDescent="0.2">
      <c r="H735" s="54">
        <v>5431</v>
      </c>
      <c r="I735" s="54">
        <v>16293</v>
      </c>
      <c r="J735" s="54">
        <v>16384</v>
      </c>
      <c r="K735" s="55">
        <f t="shared" si="29"/>
        <v>0.99444580078125</v>
      </c>
      <c r="L735" s="56">
        <f t="shared" si="30"/>
        <v>-9.6424216255716537</v>
      </c>
      <c r="M735" s="57"/>
    </row>
    <row r="736" spans="8:13" x14ac:dyDescent="0.2">
      <c r="H736" s="54">
        <v>5437</v>
      </c>
      <c r="I736" s="54">
        <v>16311</v>
      </c>
      <c r="J736" s="54">
        <v>16384</v>
      </c>
      <c r="K736" s="55">
        <f t="shared" si="29"/>
        <v>0.99554443359375</v>
      </c>
      <c r="L736" s="56">
        <f t="shared" si="30"/>
        <v>-7.7308637768906605</v>
      </c>
      <c r="M736" s="57"/>
    </row>
    <row r="737" spans="8:13" x14ac:dyDescent="0.2">
      <c r="H737" s="54">
        <v>5441</v>
      </c>
      <c r="I737" s="54">
        <v>16323</v>
      </c>
      <c r="J737" s="54">
        <v>16384</v>
      </c>
      <c r="K737" s="55">
        <f t="shared" si="29"/>
        <v>0.99627685546875</v>
      </c>
      <c r="L737" s="56">
        <f t="shared" si="30"/>
        <v>-6.4576634627918725</v>
      </c>
      <c r="M737" s="57"/>
    </row>
    <row r="738" spans="8:13" x14ac:dyDescent="0.2">
      <c r="H738" s="54">
        <v>5443</v>
      </c>
      <c r="I738" s="54">
        <v>16329</v>
      </c>
      <c r="J738" s="54">
        <v>16384</v>
      </c>
      <c r="K738" s="55">
        <f t="shared" si="29"/>
        <v>0.99664306640625</v>
      </c>
      <c r="L738" s="56">
        <f t="shared" si="30"/>
        <v>-5.821414264499877</v>
      </c>
      <c r="M738" s="57"/>
    </row>
    <row r="739" spans="8:13" x14ac:dyDescent="0.2">
      <c r="H739" s="54">
        <v>5449</v>
      </c>
      <c r="I739" s="54">
        <v>16347</v>
      </c>
      <c r="J739" s="54">
        <v>16384</v>
      </c>
      <c r="K739" s="55">
        <f t="shared" si="29"/>
        <v>0.99774169921875</v>
      </c>
      <c r="L739" s="56">
        <f t="shared" si="30"/>
        <v>-3.9140684427799175</v>
      </c>
      <c r="M739" s="57"/>
    </row>
    <row r="740" spans="8:13" x14ac:dyDescent="0.2">
      <c r="H740" s="54">
        <v>5471</v>
      </c>
      <c r="I740" s="54">
        <v>16413</v>
      </c>
      <c r="J740" s="54">
        <v>16384</v>
      </c>
      <c r="K740" s="55">
        <f t="shared" si="29"/>
        <v>1.00177001953125</v>
      </c>
      <c r="L740" s="56">
        <f t="shared" si="30"/>
        <v>3.061609324483157</v>
      </c>
      <c r="M740" s="57"/>
    </row>
    <row r="741" spans="8:13" x14ac:dyDescent="0.2">
      <c r="H741" s="54">
        <v>5477</v>
      </c>
      <c r="I741" s="54">
        <v>16431</v>
      </c>
      <c r="J741" s="54">
        <v>16384</v>
      </c>
      <c r="K741" s="55">
        <f t="shared" si="29"/>
        <v>1.00286865234375</v>
      </c>
      <c r="L741" s="56">
        <f t="shared" si="30"/>
        <v>4.9591988996321676</v>
      </c>
      <c r="M741" s="57"/>
    </row>
    <row r="742" spans="8:13" x14ac:dyDescent="0.2">
      <c r="H742" s="54">
        <v>5479</v>
      </c>
      <c r="I742" s="54">
        <v>16437</v>
      </c>
      <c r="J742" s="54">
        <v>16384</v>
      </c>
      <c r="K742" s="55">
        <f t="shared" si="29"/>
        <v>1.00323486328125</v>
      </c>
      <c r="L742" s="56">
        <f t="shared" si="30"/>
        <v>5.5912668325628907</v>
      </c>
      <c r="M742" s="57"/>
    </row>
    <row r="743" spans="8:13" x14ac:dyDescent="0.2">
      <c r="H743" s="54">
        <v>5483</v>
      </c>
      <c r="I743" s="54">
        <v>16449</v>
      </c>
      <c r="J743" s="54">
        <v>16384</v>
      </c>
      <c r="K743" s="55">
        <f t="shared" si="29"/>
        <v>1.00396728515625</v>
      </c>
      <c r="L743" s="56">
        <f t="shared" si="30"/>
        <v>6.8547108215463322</v>
      </c>
      <c r="M743" s="57"/>
    </row>
    <row r="744" spans="8:13" x14ac:dyDescent="0.2">
      <c r="H744" s="54">
        <v>5501</v>
      </c>
      <c r="I744" s="54">
        <v>16503</v>
      </c>
      <c r="J744" s="54">
        <v>16384</v>
      </c>
      <c r="K744" s="55">
        <f t="shared" si="29"/>
        <v>1.00726318359375</v>
      </c>
      <c r="L744" s="56">
        <f t="shared" si="30"/>
        <v>12.528826039780862</v>
      </c>
      <c r="M744" s="57"/>
    </row>
    <row r="745" spans="8:13" x14ac:dyDescent="0.2">
      <c r="H745" s="54">
        <v>5503</v>
      </c>
      <c r="I745" s="54">
        <v>16509</v>
      </c>
      <c r="J745" s="54">
        <v>16384</v>
      </c>
      <c r="K745" s="55">
        <f t="shared" si="29"/>
        <v>1.00762939453125</v>
      </c>
      <c r="L745" s="56">
        <f t="shared" si="30"/>
        <v>13.158136860620502</v>
      </c>
      <c r="M745" s="57"/>
    </row>
    <row r="746" spans="8:13" x14ac:dyDescent="0.2">
      <c r="H746" s="54">
        <v>5507</v>
      </c>
      <c r="I746" s="54">
        <v>16521</v>
      </c>
      <c r="J746" s="54">
        <v>16384</v>
      </c>
      <c r="K746" s="55">
        <f t="shared" si="29"/>
        <v>1.00836181640625</v>
      </c>
      <c r="L746" s="56">
        <f t="shared" si="30"/>
        <v>14.416072646441426</v>
      </c>
      <c r="M746" s="57"/>
    </row>
    <row r="747" spans="8:13" x14ac:dyDescent="0.2">
      <c r="H747" s="54">
        <v>5519</v>
      </c>
      <c r="I747" s="54">
        <v>16557</v>
      </c>
      <c r="J747" s="54">
        <v>16384</v>
      </c>
      <c r="K747" s="55">
        <f t="shared" si="29"/>
        <v>1.01055908203125</v>
      </c>
      <c r="L747" s="56">
        <f t="shared" si="30"/>
        <v>18.184405095422445</v>
      </c>
      <c r="M747" s="57"/>
    </row>
    <row r="748" spans="8:13" x14ac:dyDescent="0.2">
      <c r="H748" s="54">
        <v>5521</v>
      </c>
      <c r="I748" s="54">
        <v>16563</v>
      </c>
      <c r="J748" s="54">
        <v>16384</v>
      </c>
      <c r="K748" s="55">
        <f t="shared" si="29"/>
        <v>1.01092529296875</v>
      </c>
      <c r="L748" s="56">
        <f t="shared" si="30"/>
        <v>18.811663815714375</v>
      </c>
      <c r="M748" s="57"/>
    </row>
    <row r="749" spans="8:13" x14ac:dyDescent="0.2">
      <c r="H749" s="54">
        <v>5527</v>
      </c>
      <c r="I749" s="54">
        <v>16581</v>
      </c>
      <c r="J749" s="54">
        <v>16384</v>
      </c>
      <c r="K749" s="55">
        <f t="shared" si="29"/>
        <v>1.01202392578125</v>
      </c>
      <c r="L749" s="56">
        <f t="shared" si="30"/>
        <v>20.692077522380661</v>
      </c>
      <c r="M749" s="57"/>
    </row>
    <row r="750" spans="8:13" x14ac:dyDescent="0.2">
      <c r="H750" s="54">
        <v>5531</v>
      </c>
      <c r="I750" s="54">
        <v>16593</v>
      </c>
      <c r="J750" s="54">
        <v>16384</v>
      </c>
      <c r="K750" s="55">
        <f t="shared" si="29"/>
        <v>1.01275634765625</v>
      </c>
      <c r="L750" s="56">
        <f t="shared" si="30"/>
        <v>21.944552924497657</v>
      </c>
      <c r="M750" s="57"/>
    </row>
    <row r="751" spans="8:13" x14ac:dyDescent="0.2">
      <c r="H751" s="54">
        <v>5557</v>
      </c>
      <c r="I751" s="54">
        <v>16671</v>
      </c>
      <c r="J751" s="54">
        <v>16384</v>
      </c>
      <c r="K751" s="55">
        <f t="shared" si="29"/>
        <v>1.01751708984375</v>
      </c>
      <c r="L751" s="56">
        <f t="shared" si="30"/>
        <v>30.063630805973915</v>
      </c>
      <c r="M751" s="57"/>
    </row>
    <row r="752" spans="8:13" x14ac:dyDescent="0.2">
      <c r="H752" s="54">
        <v>5563</v>
      </c>
      <c r="I752" s="54">
        <v>16689</v>
      </c>
      <c r="J752" s="54">
        <v>16384</v>
      </c>
      <c r="K752" s="55">
        <f t="shared" si="29"/>
        <v>1.01861572265625</v>
      </c>
      <c r="L752" s="56">
        <f t="shared" si="30"/>
        <v>31.931869169722642</v>
      </c>
      <c r="M752" s="57"/>
    </row>
    <row r="753" spans="8:13" x14ac:dyDescent="0.2">
      <c r="H753" s="54">
        <v>5569</v>
      </c>
      <c r="I753" s="54">
        <v>16707</v>
      </c>
      <c r="J753" s="54">
        <v>16384</v>
      </c>
      <c r="K753" s="55">
        <f t="shared" si="29"/>
        <v>1.01971435546875</v>
      </c>
      <c r="L753" s="56">
        <f t="shared" si="30"/>
        <v>33.79809362180147</v>
      </c>
      <c r="M753" s="57"/>
    </row>
    <row r="754" spans="8:13" x14ac:dyDescent="0.2">
      <c r="H754" s="54">
        <v>5573</v>
      </c>
      <c r="I754" s="54">
        <v>16719</v>
      </c>
      <c r="J754" s="54">
        <v>16384</v>
      </c>
      <c r="K754" s="55">
        <f t="shared" si="29"/>
        <v>1.02044677734375</v>
      </c>
      <c r="L754" s="56">
        <f t="shared" si="30"/>
        <v>35.041126559113962</v>
      </c>
      <c r="M754" s="57"/>
    </row>
    <row r="755" spans="8:13" x14ac:dyDescent="0.2">
      <c r="H755" s="54">
        <v>5581</v>
      </c>
      <c r="I755" s="54">
        <v>16743</v>
      </c>
      <c r="J755" s="54">
        <v>16384</v>
      </c>
      <c r="K755" s="55">
        <f t="shared" si="29"/>
        <v>1.02191162109375</v>
      </c>
      <c r="L755" s="56">
        <f t="shared" si="30"/>
        <v>37.524518125802722</v>
      </c>
      <c r="M755" s="57"/>
    </row>
    <row r="756" spans="8:13" x14ac:dyDescent="0.2">
      <c r="H756" s="54">
        <v>5591</v>
      </c>
      <c r="I756" s="54">
        <v>16773</v>
      </c>
      <c r="J756" s="54">
        <v>16384</v>
      </c>
      <c r="K756" s="55">
        <f t="shared" si="29"/>
        <v>1.02374267578125</v>
      </c>
      <c r="L756" s="56">
        <f t="shared" si="30"/>
        <v>40.623756420501813</v>
      </c>
      <c r="M756" s="57"/>
    </row>
    <row r="757" spans="8:13" x14ac:dyDescent="0.2">
      <c r="H757" s="54">
        <v>5623</v>
      </c>
      <c r="I757" s="54">
        <v>16869</v>
      </c>
      <c r="J757" s="54">
        <v>16384</v>
      </c>
      <c r="K757" s="55">
        <f t="shared" si="29"/>
        <v>1.02960205078125</v>
      </c>
      <c r="L757" s="56">
        <f t="shared" si="30"/>
        <v>50.504198714352249</v>
      </c>
      <c r="M757" s="57"/>
    </row>
    <row r="758" spans="8:13" x14ac:dyDescent="0.2">
      <c r="H758" s="54">
        <v>5639</v>
      </c>
      <c r="I758" s="54">
        <v>5639</v>
      </c>
      <c r="J758" s="54">
        <v>5832</v>
      </c>
      <c r="K758" s="55">
        <f t="shared" si="29"/>
        <v>0.96690672153635115</v>
      </c>
      <c r="L758" s="56">
        <f t="shared" si="30"/>
        <v>-58.261652056279054</v>
      </c>
      <c r="M758" s="57"/>
    </row>
    <row r="759" spans="8:13" x14ac:dyDescent="0.2">
      <c r="H759" s="54">
        <v>5641</v>
      </c>
      <c r="I759" s="54">
        <v>5641</v>
      </c>
      <c r="J759" s="54">
        <v>5832</v>
      </c>
      <c r="K759" s="55">
        <f t="shared" si="29"/>
        <v>0.96724965706447186</v>
      </c>
      <c r="L759" s="56">
        <f t="shared" si="30"/>
        <v>-57.64773926648887</v>
      </c>
      <c r="M759" s="57"/>
    </row>
    <row r="760" spans="8:13" x14ac:dyDescent="0.2">
      <c r="H760" s="54">
        <v>5647</v>
      </c>
      <c r="I760" s="54">
        <v>5647</v>
      </c>
      <c r="J760" s="54">
        <v>5832</v>
      </c>
      <c r="K760" s="55">
        <f t="shared" si="29"/>
        <v>0.96827846364883396</v>
      </c>
      <c r="L760" s="56">
        <f t="shared" si="30"/>
        <v>-55.80730601477724</v>
      </c>
      <c r="M760" s="57"/>
    </row>
    <row r="761" spans="8:13" x14ac:dyDescent="0.2">
      <c r="H761" s="54">
        <v>5651</v>
      </c>
      <c r="I761" s="54">
        <v>5651</v>
      </c>
      <c r="J761" s="54">
        <v>5832</v>
      </c>
      <c r="K761" s="55">
        <f t="shared" si="29"/>
        <v>0.96896433470507548</v>
      </c>
      <c r="L761" s="56">
        <f t="shared" si="30"/>
        <v>-54.581436571404993</v>
      </c>
      <c r="M761" s="57"/>
    </row>
    <row r="762" spans="8:13" x14ac:dyDescent="0.2">
      <c r="H762" s="54">
        <v>5653</v>
      </c>
      <c r="I762" s="54">
        <v>5653</v>
      </c>
      <c r="J762" s="54">
        <v>5832</v>
      </c>
      <c r="K762" s="55">
        <f t="shared" si="29"/>
        <v>0.96930727023319618</v>
      </c>
      <c r="L762" s="56">
        <f t="shared" si="30"/>
        <v>-53.968827205824176</v>
      </c>
      <c r="M762" s="57"/>
    </row>
    <row r="763" spans="8:13" x14ac:dyDescent="0.2">
      <c r="H763" s="54">
        <v>5657</v>
      </c>
      <c r="I763" s="54">
        <v>5657</v>
      </c>
      <c r="J763" s="54">
        <v>5832</v>
      </c>
      <c r="K763" s="55">
        <f t="shared" si="29"/>
        <v>0.96999314128943759</v>
      </c>
      <c r="L763" s="56">
        <f t="shared" si="30"/>
        <v>-52.744258419794981</v>
      </c>
      <c r="M763" s="57"/>
    </row>
    <row r="764" spans="8:13" x14ac:dyDescent="0.2">
      <c r="H764" s="54">
        <v>5659</v>
      </c>
      <c r="I764" s="54">
        <v>5659</v>
      </c>
      <c r="J764" s="54">
        <v>5832</v>
      </c>
      <c r="K764" s="55">
        <f t="shared" si="29"/>
        <v>0.97033607681755829</v>
      </c>
      <c r="L764" s="56">
        <f t="shared" si="30"/>
        <v>-52.132298693003506</v>
      </c>
      <c r="M764" s="57"/>
    </row>
    <row r="765" spans="8:13" x14ac:dyDescent="0.2">
      <c r="H765" s="54">
        <v>5669</v>
      </c>
      <c r="I765" s="54">
        <v>5669</v>
      </c>
      <c r="J765" s="54">
        <v>5832</v>
      </c>
      <c r="K765" s="55">
        <f t="shared" si="29"/>
        <v>0.97205075445816191</v>
      </c>
      <c r="L765" s="56">
        <f t="shared" si="30"/>
        <v>-49.07574060901274</v>
      </c>
      <c r="M765" s="57"/>
    </row>
    <row r="766" spans="8:13" x14ac:dyDescent="0.2">
      <c r="H766" s="54">
        <v>5683</v>
      </c>
      <c r="I766" s="54">
        <v>5683</v>
      </c>
      <c r="J766" s="54">
        <v>5832</v>
      </c>
      <c r="K766" s="55">
        <f t="shared" si="29"/>
        <v>0.97445130315500683</v>
      </c>
      <c r="L766" s="56">
        <f t="shared" si="30"/>
        <v>-44.805605130729155</v>
      </c>
      <c r="M766" s="57"/>
    </row>
    <row r="767" spans="8:13" x14ac:dyDescent="0.2">
      <c r="H767" s="54">
        <v>5689</v>
      </c>
      <c r="I767" s="54">
        <v>5689</v>
      </c>
      <c r="J767" s="54">
        <v>5832</v>
      </c>
      <c r="K767" s="55">
        <f t="shared" si="29"/>
        <v>0.97548010973936905</v>
      </c>
      <c r="L767" s="56">
        <f t="shared" si="30"/>
        <v>-42.978766358611168</v>
      </c>
      <c r="M767" s="57"/>
    </row>
    <row r="768" spans="8:13" x14ac:dyDescent="0.2">
      <c r="H768" s="54">
        <v>5693</v>
      </c>
      <c r="I768" s="54">
        <v>5693</v>
      </c>
      <c r="J768" s="54">
        <v>5832</v>
      </c>
      <c r="K768" s="55">
        <f t="shared" si="29"/>
        <v>0.97616598079561046</v>
      </c>
      <c r="L768" s="56">
        <f t="shared" si="30"/>
        <v>-41.761943922948944</v>
      </c>
      <c r="M768" s="57"/>
    </row>
    <row r="769" spans="8:13" x14ac:dyDescent="0.2">
      <c r="H769" s="54">
        <v>5701</v>
      </c>
      <c r="I769" s="54">
        <v>5701</v>
      </c>
      <c r="J769" s="54">
        <v>5832</v>
      </c>
      <c r="K769" s="55">
        <f t="shared" si="29"/>
        <v>0.97753772290809327</v>
      </c>
      <c r="L769" s="56">
        <f t="shared" si="30"/>
        <v>-39.330861832650811</v>
      </c>
      <c r="M769" s="57"/>
    </row>
    <row r="770" spans="8:13" x14ac:dyDescent="0.2">
      <c r="H770" s="54">
        <v>5711</v>
      </c>
      <c r="I770" s="54">
        <v>5711</v>
      </c>
      <c r="J770" s="54">
        <v>5832</v>
      </c>
      <c r="K770" s="55">
        <f t="shared" si="29"/>
        <v>0.97925240054869689</v>
      </c>
      <c r="L770" s="56">
        <f t="shared" si="30"/>
        <v>-36.296802084707487</v>
      </c>
      <c r="M770" s="57"/>
    </row>
    <row r="771" spans="8:13" x14ac:dyDescent="0.2">
      <c r="H771" s="54">
        <v>5717</v>
      </c>
      <c r="I771" s="54">
        <v>5717</v>
      </c>
      <c r="J771" s="54">
        <v>5832</v>
      </c>
      <c r="K771" s="55">
        <f t="shared" si="29"/>
        <v>0.980281207133059</v>
      </c>
      <c r="L771" s="56">
        <f t="shared" si="30"/>
        <v>-34.478915271820085</v>
      </c>
      <c r="M771" s="57"/>
    </row>
    <row r="772" spans="8:13" x14ac:dyDescent="0.2">
      <c r="H772" s="54">
        <v>5737</v>
      </c>
      <c r="I772" s="54">
        <v>5737</v>
      </c>
      <c r="J772" s="54">
        <v>5832</v>
      </c>
      <c r="K772" s="55">
        <f t="shared" si="29"/>
        <v>0.98371056241426613</v>
      </c>
      <c r="L772" s="56">
        <f t="shared" si="30"/>
        <v>-28.433042009961941</v>
      </c>
      <c r="M772" s="57"/>
    </row>
    <row r="773" spans="8:13" x14ac:dyDescent="0.2">
      <c r="H773" s="54">
        <v>5741</v>
      </c>
      <c r="I773" s="54">
        <v>5741</v>
      </c>
      <c r="J773" s="54">
        <v>5832</v>
      </c>
      <c r="K773" s="55">
        <f t="shared" si="29"/>
        <v>0.98439643347050754</v>
      </c>
      <c r="L773" s="56">
        <f t="shared" si="30"/>
        <v>-27.226396866800265</v>
      </c>
      <c r="M773" s="57"/>
    </row>
    <row r="774" spans="8:13" x14ac:dyDescent="0.2">
      <c r="H774" s="54">
        <v>5743</v>
      </c>
      <c r="I774" s="54">
        <v>5743</v>
      </c>
      <c r="J774" s="54">
        <v>5832</v>
      </c>
      <c r="K774" s="55">
        <f t="shared" si="29"/>
        <v>0.98473936899862824</v>
      </c>
      <c r="L774" s="56">
        <f t="shared" si="30"/>
        <v>-26.623389529088829</v>
      </c>
      <c r="M774" s="57"/>
    </row>
    <row r="775" spans="8:13" x14ac:dyDescent="0.2">
      <c r="H775" s="54">
        <v>5749</v>
      </c>
      <c r="I775" s="54">
        <v>5749</v>
      </c>
      <c r="J775" s="54">
        <v>5832</v>
      </c>
      <c r="K775" s="55">
        <f t="shared" si="29"/>
        <v>0.98576817558299035</v>
      </c>
      <c r="L775" s="56">
        <f t="shared" si="30"/>
        <v>-24.815626696120248</v>
      </c>
      <c r="M775" s="57"/>
    </row>
    <row r="776" spans="8:13" x14ac:dyDescent="0.2">
      <c r="H776" s="54">
        <v>5779</v>
      </c>
      <c r="I776" s="54">
        <v>5779</v>
      </c>
      <c r="J776" s="54">
        <v>5832</v>
      </c>
      <c r="K776" s="55">
        <f t="shared" si="29"/>
        <v>0.99091220850480111</v>
      </c>
      <c r="L776" s="56">
        <f t="shared" si="30"/>
        <v>-15.805019701601275</v>
      </c>
      <c r="M776" s="57"/>
    </row>
    <row r="777" spans="8:13" x14ac:dyDescent="0.2">
      <c r="H777" s="54">
        <v>5783</v>
      </c>
      <c r="I777" s="54">
        <v>5783</v>
      </c>
      <c r="J777" s="54">
        <v>5832</v>
      </c>
      <c r="K777" s="55">
        <f t="shared" si="29"/>
        <v>0.99159807956104251</v>
      </c>
      <c r="L777" s="56">
        <f t="shared" si="30"/>
        <v>-14.607141052138161</v>
      </c>
      <c r="M777" s="57"/>
    </row>
    <row r="778" spans="8:13" x14ac:dyDescent="0.2">
      <c r="H778" s="54">
        <v>5791</v>
      </c>
      <c r="I778" s="54">
        <v>5791</v>
      </c>
      <c r="J778" s="54">
        <v>5832</v>
      </c>
      <c r="K778" s="55">
        <f t="shared" si="29"/>
        <v>0.99296982167352543</v>
      </c>
      <c r="L778" s="56">
        <f t="shared" si="30"/>
        <v>-12.213867404619561</v>
      </c>
      <c r="M778" s="57"/>
    </row>
    <row r="779" spans="8:13" x14ac:dyDescent="0.2">
      <c r="H779" s="54">
        <v>5801</v>
      </c>
      <c r="I779" s="54">
        <v>5801</v>
      </c>
      <c r="J779" s="54">
        <v>5832</v>
      </c>
      <c r="K779" s="55">
        <f t="shared" si="29"/>
        <v>0.99468449931412894</v>
      </c>
      <c r="L779" s="56">
        <f t="shared" si="30"/>
        <v>-9.2269204092399661</v>
      </c>
      <c r="M779" s="57"/>
    </row>
    <row r="780" spans="8:13" x14ac:dyDescent="0.2">
      <c r="H780" s="54">
        <v>5807</v>
      </c>
      <c r="I780" s="54">
        <v>5807</v>
      </c>
      <c r="J780" s="54">
        <v>5832</v>
      </c>
      <c r="K780" s="55">
        <f t="shared" si="29"/>
        <v>0.99571330589849105</v>
      </c>
      <c r="L780" s="56">
        <f t="shared" si="30"/>
        <v>-7.4372227490973088</v>
      </c>
      <c r="M780" s="57"/>
    </row>
    <row r="781" spans="8:13" x14ac:dyDescent="0.2">
      <c r="H781" s="54">
        <v>5813</v>
      </c>
      <c r="I781" s="54">
        <v>5813</v>
      </c>
      <c r="J781" s="54">
        <v>5832</v>
      </c>
      <c r="K781" s="55">
        <f t="shared" si="29"/>
        <v>0.99674211248285327</v>
      </c>
      <c r="L781" s="56">
        <f t="shared" si="30"/>
        <v>-5.6493733140612585</v>
      </c>
      <c r="M781" s="57"/>
    </row>
    <row r="782" spans="8:13" x14ac:dyDescent="0.2">
      <c r="H782" s="54">
        <v>5821</v>
      </c>
      <c r="I782" s="54">
        <v>5821</v>
      </c>
      <c r="J782" s="54">
        <v>5832</v>
      </c>
      <c r="K782" s="55">
        <f t="shared" si="29"/>
        <v>0.99811385459533608</v>
      </c>
      <c r="L782" s="56">
        <f t="shared" si="30"/>
        <v>-3.2684424948250168</v>
      </c>
      <c r="M782" s="57"/>
    </row>
    <row r="783" spans="8:13" x14ac:dyDescent="0.2">
      <c r="H783" s="54">
        <v>5827</v>
      </c>
      <c r="I783" s="54">
        <v>5827</v>
      </c>
      <c r="J783" s="54">
        <v>5832</v>
      </c>
      <c r="K783" s="55">
        <f t="shared" si="29"/>
        <v>0.99914266117969819</v>
      </c>
      <c r="L783" s="56">
        <f t="shared" si="30"/>
        <v>-1.4848907755383742</v>
      </c>
      <c r="M783" s="57"/>
    </row>
    <row r="784" spans="8:13" x14ac:dyDescent="0.2">
      <c r="H784" s="54">
        <v>5839</v>
      </c>
      <c r="I784" s="54">
        <v>5839</v>
      </c>
      <c r="J784" s="54">
        <v>5832</v>
      </c>
      <c r="K784" s="55">
        <f t="shared" si="29"/>
        <v>1.0012002743484225</v>
      </c>
      <c r="L784" s="56">
        <f t="shared" si="30"/>
        <v>2.0767097586538767</v>
      </c>
      <c r="M784" s="57"/>
    </row>
    <row r="785" spans="8:13" x14ac:dyDescent="0.2">
      <c r="H785" s="54">
        <v>5843</v>
      </c>
      <c r="I785" s="54">
        <v>5843</v>
      </c>
      <c r="J785" s="54">
        <v>5832</v>
      </c>
      <c r="K785" s="55">
        <f t="shared" si="29"/>
        <v>1.0018861454046639</v>
      </c>
      <c r="L785" s="56">
        <f t="shared" si="30"/>
        <v>3.2622835417217453</v>
      </c>
      <c r="M785" s="57"/>
    </row>
    <row r="786" spans="8:13" x14ac:dyDescent="0.2">
      <c r="H786" s="54">
        <v>5849</v>
      </c>
      <c r="I786" s="54">
        <v>5849</v>
      </c>
      <c r="J786" s="54">
        <v>5832</v>
      </c>
      <c r="K786" s="55">
        <f t="shared" si="29"/>
        <v>1.0029149519890261</v>
      </c>
      <c r="L786" s="56">
        <f t="shared" si="30"/>
        <v>5.0391232964642585</v>
      </c>
      <c r="M786" s="57"/>
    </row>
    <row r="787" spans="8:13" x14ac:dyDescent="0.2">
      <c r="H787" s="54">
        <v>5851</v>
      </c>
      <c r="I787" s="54">
        <v>5851</v>
      </c>
      <c r="J787" s="54">
        <v>5832</v>
      </c>
      <c r="K787" s="55">
        <f t="shared" si="29"/>
        <v>1.0032578875171467</v>
      </c>
      <c r="L787" s="56">
        <f t="shared" si="30"/>
        <v>5.6309981907988478</v>
      </c>
      <c r="M787" s="57"/>
    </row>
    <row r="788" spans="8:13" x14ac:dyDescent="0.2">
      <c r="H788" s="54">
        <v>5857</v>
      </c>
      <c r="I788" s="54">
        <v>5857</v>
      </c>
      <c r="J788" s="54">
        <v>5832</v>
      </c>
      <c r="K788" s="55">
        <f t="shared" si="29"/>
        <v>1.0042866941015089</v>
      </c>
      <c r="L788" s="56">
        <f t="shared" si="30"/>
        <v>7.4054097390964682</v>
      </c>
      <c r="M788" s="57"/>
    </row>
    <row r="789" spans="8:13" x14ac:dyDescent="0.2">
      <c r="H789" s="54">
        <v>5861</v>
      </c>
      <c r="I789" s="54">
        <v>5861</v>
      </c>
      <c r="J789" s="54">
        <v>5832</v>
      </c>
      <c r="K789" s="55">
        <f t="shared" si="29"/>
        <v>1.0049725651577504</v>
      </c>
      <c r="L789" s="56">
        <f t="shared" si="30"/>
        <v>8.587341206111164</v>
      </c>
      <c r="M789" s="57"/>
    </row>
    <row r="790" spans="8:13" x14ac:dyDescent="0.2">
      <c r="H790" s="54">
        <v>5867</v>
      </c>
      <c r="I790" s="54">
        <v>5867</v>
      </c>
      <c r="J790" s="54">
        <v>5832</v>
      </c>
      <c r="K790" s="55">
        <f t="shared" si="29"/>
        <v>1.0060013717421126</v>
      </c>
      <c r="L790" s="56">
        <f t="shared" si="30"/>
        <v>10.358726813313671</v>
      </c>
      <c r="M790" s="57"/>
    </row>
    <row r="791" spans="8:13" x14ac:dyDescent="0.2">
      <c r="H791" s="54">
        <v>5869</v>
      </c>
      <c r="I791" s="54">
        <v>5869</v>
      </c>
      <c r="J791" s="54">
        <v>5832</v>
      </c>
      <c r="K791" s="55">
        <f t="shared" ref="K791:K854" si="31">I791/J791</f>
        <v>1.0063443072702332</v>
      </c>
      <c r="L791" s="56">
        <f t="shared" ref="L791:L854" si="32">1200*LOG(K791,2)</f>
        <v>10.948786140452519</v>
      </c>
      <c r="M791" s="57"/>
    </row>
    <row r="792" spans="8:13" x14ac:dyDescent="0.2">
      <c r="H792" s="54">
        <v>5879</v>
      </c>
      <c r="I792" s="54">
        <v>5879</v>
      </c>
      <c r="J792" s="54">
        <v>5832</v>
      </c>
      <c r="K792" s="55">
        <f t="shared" si="31"/>
        <v>1.0080589849108368</v>
      </c>
      <c r="L792" s="56">
        <f t="shared" si="32"/>
        <v>13.896069877586491</v>
      </c>
      <c r="M792" s="57"/>
    </row>
    <row r="793" spans="8:13" x14ac:dyDescent="0.2">
      <c r="H793" s="54">
        <v>5881</v>
      </c>
      <c r="I793" s="54">
        <v>5881</v>
      </c>
      <c r="J793" s="54">
        <v>5832</v>
      </c>
      <c r="K793" s="55">
        <f t="shared" si="31"/>
        <v>1.0084019204389574</v>
      </c>
      <c r="L793" s="56">
        <f t="shared" si="32"/>
        <v>14.484925001993652</v>
      </c>
      <c r="M793" s="57"/>
    </row>
    <row r="794" spans="8:13" x14ac:dyDescent="0.2">
      <c r="H794" s="54">
        <v>5897</v>
      </c>
      <c r="I794" s="54">
        <v>5897</v>
      </c>
      <c r="J794" s="54">
        <v>5832</v>
      </c>
      <c r="K794" s="55">
        <f t="shared" si="31"/>
        <v>1.0111454046639232</v>
      </c>
      <c r="L794" s="56">
        <f t="shared" si="32"/>
        <v>19.188569393974255</v>
      </c>
      <c r="M794" s="57"/>
    </row>
    <row r="795" spans="8:13" x14ac:dyDescent="0.2">
      <c r="H795" s="54">
        <v>5903</v>
      </c>
      <c r="I795" s="54">
        <v>5903</v>
      </c>
      <c r="J795" s="54">
        <v>5832</v>
      </c>
      <c r="K795" s="55">
        <f t="shared" si="31"/>
        <v>1.0121742112482852</v>
      </c>
      <c r="L795" s="56">
        <f t="shared" si="32"/>
        <v>20.949146544755248</v>
      </c>
      <c r="M795" s="57"/>
    </row>
    <row r="796" spans="8:13" x14ac:dyDescent="0.2">
      <c r="H796" s="54">
        <v>5923</v>
      </c>
      <c r="I796" s="54">
        <v>5923</v>
      </c>
      <c r="J796" s="54">
        <v>5832</v>
      </c>
      <c r="K796" s="55">
        <f t="shared" si="31"/>
        <v>1.0156035665294925</v>
      </c>
      <c r="L796" s="56">
        <f t="shared" si="32"/>
        <v>26.804839761673819</v>
      </c>
      <c r="M796" s="57"/>
    </row>
    <row r="797" spans="8:13" x14ac:dyDescent="0.2">
      <c r="H797" s="54">
        <v>5927</v>
      </c>
      <c r="I797" s="54">
        <v>5927</v>
      </c>
      <c r="J797" s="54">
        <v>5832</v>
      </c>
      <c r="K797" s="55">
        <f t="shared" si="31"/>
        <v>1.0162894375857339</v>
      </c>
      <c r="L797" s="56">
        <f t="shared" si="32"/>
        <v>27.973605408809707</v>
      </c>
      <c r="M797" s="57"/>
    </row>
    <row r="798" spans="8:13" x14ac:dyDescent="0.2">
      <c r="H798" s="54">
        <v>5939</v>
      </c>
      <c r="I798" s="54">
        <v>5939</v>
      </c>
      <c r="J798" s="54">
        <v>5832</v>
      </c>
      <c r="K798" s="55">
        <f t="shared" si="31"/>
        <v>1.0183470507544581</v>
      </c>
      <c r="L798" s="56">
        <f t="shared" si="32"/>
        <v>31.475175553934854</v>
      </c>
      <c r="M798" s="57"/>
    </row>
    <row r="799" spans="8:13" x14ac:dyDescent="0.2">
      <c r="H799" s="54">
        <v>5953</v>
      </c>
      <c r="I799" s="54">
        <v>5953</v>
      </c>
      <c r="J799" s="54">
        <v>5832</v>
      </c>
      <c r="K799" s="55">
        <f t="shared" si="31"/>
        <v>1.0207475994513031</v>
      </c>
      <c r="L799" s="56">
        <f t="shared" si="32"/>
        <v>35.551409641410267</v>
      </c>
      <c r="M799" s="57"/>
    </row>
    <row r="800" spans="8:13" x14ac:dyDescent="0.2">
      <c r="H800" s="54">
        <v>5981</v>
      </c>
      <c r="I800" s="54">
        <v>5981</v>
      </c>
      <c r="J800" s="54">
        <v>5832</v>
      </c>
      <c r="K800" s="55">
        <f t="shared" si="31"/>
        <v>1.0255486968449932</v>
      </c>
      <c r="L800" s="56">
        <f t="shared" si="32"/>
        <v>43.675197528495815</v>
      </c>
      <c r="M800" s="57"/>
    </row>
    <row r="801" spans="8:13" x14ac:dyDescent="0.2">
      <c r="H801" s="54">
        <v>5987</v>
      </c>
      <c r="I801" s="54">
        <v>5987</v>
      </c>
      <c r="J801" s="54">
        <v>6144</v>
      </c>
      <c r="K801" s="55">
        <f t="shared" si="31"/>
        <v>0.97444661458333337</v>
      </c>
      <c r="L801" s="56">
        <f t="shared" si="32"/>
        <v>-44.813934982024826</v>
      </c>
      <c r="M801" s="57"/>
    </row>
    <row r="802" spans="8:13" x14ac:dyDescent="0.2">
      <c r="H802" s="54">
        <v>6007</v>
      </c>
      <c r="I802" s="54">
        <v>6007</v>
      </c>
      <c r="J802" s="54">
        <v>6144</v>
      </c>
      <c r="K802" s="55">
        <f t="shared" si="31"/>
        <v>0.97770182291666663</v>
      </c>
      <c r="L802" s="56">
        <f t="shared" si="32"/>
        <v>-39.040262633623691</v>
      </c>
      <c r="M802" s="57"/>
    </row>
    <row r="803" spans="8:13" x14ac:dyDescent="0.2">
      <c r="H803" s="54">
        <v>6011</v>
      </c>
      <c r="I803" s="54">
        <v>6011</v>
      </c>
      <c r="J803" s="54">
        <v>6144</v>
      </c>
      <c r="K803" s="55">
        <f t="shared" si="31"/>
        <v>0.97835286458333337</v>
      </c>
      <c r="L803" s="56">
        <f t="shared" si="32"/>
        <v>-37.887835199445085</v>
      </c>
      <c r="M803" s="57"/>
    </row>
    <row r="804" spans="8:13" x14ac:dyDescent="0.2">
      <c r="H804" s="54">
        <v>6029</v>
      </c>
      <c r="I804" s="54">
        <v>6029</v>
      </c>
      <c r="J804" s="54">
        <v>6144</v>
      </c>
      <c r="K804" s="55">
        <f t="shared" si="31"/>
        <v>0.98128255208333337</v>
      </c>
      <c r="L804" s="56">
        <f t="shared" si="32"/>
        <v>-32.711384020066852</v>
      </c>
      <c r="M804" s="57"/>
    </row>
    <row r="805" spans="8:13" x14ac:dyDescent="0.2">
      <c r="H805" s="54">
        <v>6037</v>
      </c>
      <c r="I805" s="54">
        <v>6037</v>
      </c>
      <c r="J805" s="54">
        <v>6144</v>
      </c>
      <c r="K805" s="55">
        <f t="shared" si="31"/>
        <v>0.98258463541666663</v>
      </c>
      <c r="L805" s="56">
        <f t="shared" si="32"/>
        <v>-30.415697890118</v>
      </c>
      <c r="M805" s="57"/>
    </row>
    <row r="806" spans="8:13" x14ac:dyDescent="0.2">
      <c r="H806" s="54">
        <v>6043</v>
      </c>
      <c r="I806" s="54">
        <v>6043</v>
      </c>
      <c r="J806" s="54">
        <v>6144</v>
      </c>
      <c r="K806" s="55">
        <f t="shared" si="31"/>
        <v>0.98356119791666663</v>
      </c>
      <c r="L806" s="56">
        <f t="shared" si="32"/>
        <v>-28.695928825781824</v>
      </c>
      <c r="M806" s="57"/>
    </row>
    <row r="807" spans="8:13" x14ac:dyDescent="0.2">
      <c r="H807" s="54">
        <v>6047</v>
      </c>
      <c r="I807" s="54">
        <v>6047</v>
      </c>
      <c r="J807" s="54">
        <v>6144</v>
      </c>
      <c r="K807" s="55">
        <f t="shared" si="31"/>
        <v>0.98421223958333337</v>
      </c>
      <c r="L807" s="56">
        <f t="shared" si="32"/>
        <v>-27.55036448352498</v>
      </c>
      <c r="M807" s="57"/>
    </row>
    <row r="808" spans="8:13" x14ac:dyDescent="0.2">
      <c r="H808" s="54">
        <v>6053</v>
      </c>
      <c r="I808" s="54">
        <v>6053</v>
      </c>
      <c r="J808" s="54">
        <v>6144</v>
      </c>
      <c r="K808" s="55">
        <f t="shared" si="31"/>
        <v>0.98518880208333337</v>
      </c>
      <c r="L808" s="56">
        <f t="shared" si="32"/>
        <v>-25.833438013149923</v>
      </c>
      <c r="M808" s="57"/>
    </row>
    <row r="809" spans="8:13" x14ac:dyDescent="0.2">
      <c r="H809" s="54">
        <v>6067</v>
      </c>
      <c r="I809" s="54">
        <v>6067</v>
      </c>
      <c r="J809" s="54">
        <v>6144</v>
      </c>
      <c r="K809" s="55">
        <f t="shared" si="31"/>
        <v>0.98746744791666663</v>
      </c>
      <c r="L809" s="56">
        <f t="shared" si="32"/>
        <v>-21.833885625887664</v>
      </c>
      <c r="M809" s="57"/>
    </row>
    <row r="810" spans="8:13" x14ac:dyDescent="0.2">
      <c r="H810" s="54">
        <v>6073</v>
      </c>
      <c r="I810" s="54">
        <v>6073</v>
      </c>
      <c r="J810" s="54">
        <v>6144</v>
      </c>
      <c r="K810" s="55">
        <f t="shared" si="31"/>
        <v>0.98844401041666663</v>
      </c>
      <c r="L810" s="56">
        <f t="shared" si="32"/>
        <v>-20.122616245299856</v>
      </c>
      <c r="M810" s="57"/>
    </row>
    <row r="811" spans="8:13" x14ac:dyDescent="0.2">
      <c r="H811" s="54">
        <v>6079</v>
      </c>
      <c r="I811" s="54">
        <v>6079</v>
      </c>
      <c r="J811" s="54">
        <v>6144</v>
      </c>
      <c r="K811" s="55">
        <f t="shared" si="31"/>
        <v>0.98942057291666663</v>
      </c>
      <c r="L811" s="56">
        <f t="shared" si="32"/>
        <v>-18.413036729417954</v>
      </c>
      <c r="M811" s="57"/>
    </row>
    <row r="812" spans="8:13" x14ac:dyDescent="0.2">
      <c r="H812" s="54">
        <v>6089</v>
      </c>
      <c r="I812" s="54">
        <v>6089</v>
      </c>
      <c r="J812" s="54">
        <v>6144</v>
      </c>
      <c r="K812" s="55">
        <f t="shared" si="31"/>
        <v>0.99104817708333337</v>
      </c>
      <c r="L812" s="56">
        <f t="shared" si="32"/>
        <v>-15.567483739894657</v>
      </c>
      <c r="M812" s="57"/>
    </row>
    <row r="813" spans="8:13" x14ac:dyDescent="0.2">
      <c r="H813" s="54">
        <v>6091</v>
      </c>
      <c r="I813" s="54">
        <v>6091</v>
      </c>
      <c r="J813" s="54">
        <v>6144</v>
      </c>
      <c r="K813" s="55">
        <f t="shared" si="31"/>
        <v>0.99137369791666663</v>
      </c>
      <c r="L813" s="56">
        <f t="shared" si="32"/>
        <v>-14.998933964976427</v>
      </c>
      <c r="M813" s="57"/>
    </row>
    <row r="814" spans="8:13" x14ac:dyDescent="0.2">
      <c r="H814" s="54">
        <v>6101</v>
      </c>
      <c r="I814" s="54">
        <v>6101</v>
      </c>
      <c r="J814" s="54">
        <v>6144</v>
      </c>
      <c r="K814" s="55">
        <f t="shared" si="31"/>
        <v>0.99300130208333337</v>
      </c>
      <c r="L814" s="56">
        <f t="shared" si="32"/>
        <v>-12.158982460230698</v>
      </c>
      <c r="M814" s="57"/>
    </row>
    <row r="815" spans="8:13" x14ac:dyDescent="0.2">
      <c r="H815" s="54">
        <v>6113</v>
      </c>
      <c r="I815" s="54">
        <v>6113</v>
      </c>
      <c r="J815" s="54">
        <v>6144</v>
      </c>
      <c r="K815" s="55">
        <f t="shared" si="31"/>
        <v>0.99495442708333337</v>
      </c>
      <c r="L815" s="56">
        <f t="shared" si="32"/>
        <v>-8.7571787475722651</v>
      </c>
      <c r="M815" s="57"/>
    </row>
    <row r="816" spans="8:13" x14ac:dyDescent="0.2">
      <c r="H816" s="54">
        <v>6121</v>
      </c>
      <c r="I816" s="54">
        <v>6121</v>
      </c>
      <c r="J816" s="54">
        <v>6144</v>
      </c>
      <c r="K816" s="55">
        <f t="shared" si="31"/>
        <v>0.99625651041666663</v>
      </c>
      <c r="L816" s="56">
        <f t="shared" si="32"/>
        <v>-6.4930174975107251</v>
      </c>
      <c r="M816" s="57"/>
    </row>
    <row r="817" spans="8:13" x14ac:dyDescent="0.2">
      <c r="H817" s="54">
        <v>6131</v>
      </c>
      <c r="I817" s="54">
        <v>6131</v>
      </c>
      <c r="J817" s="54">
        <v>6144</v>
      </c>
      <c r="K817" s="55">
        <f t="shared" si="31"/>
        <v>0.99788411458333337</v>
      </c>
      <c r="L817" s="56">
        <f t="shared" si="32"/>
        <v>-3.6669736948664315</v>
      </c>
      <c r="M817" s="57"/>
    </row>
    <row r="818" spans="8:13" x14ac:dyDescent="0.2">
      <c r="H818" s="54">
        <v>6133</v>
      </c>
      <c r="I818" s="54">
        <v>6133</v>
      </c>
      <c r="J818" s="54">
        <v>6144</v>
      </c>
      <c r="K818" s="55">
        <f t="shared" si="31"/>
        <v>0.99820963541666663</v>
      </c>
      <c r="L818" s="56">
        <f t="shared" si="32"/>
        <v>-3.1023180965580162</v>
      </c>
      <c r="M818" s="57"/>
    </row>
    <row r="819" spans="8:13" x14ac:dyDescent="0.2">
      <c r="H819" s="54">
        <v>6143</v>
      </c>
      <c r="I819" s="54">
        <v>6143</v>
      </c>
      <c r="J819" s="54">
        <v>6144</v>
      </c>
      <c r="K819" s="55">
        <f t="shared" si="31"/>
        <v>0.99983723958333337</v>
      </c>
      <c r="L819" s="56">
        <f t="shared" si="32"/>
        <v>-0.28179930868215536</v>
      </c>
      <c r="M819" s="57"/>
    </row>
    <row r="820" spans="8:13" x14ac:dyDescent="0.2">
      <c r="H820" s="54">
        <v>6151</v>
      </c>
      <c r="I820" s="54">
        <v>6151</v>
      </c>
      <c r="J820" s="54">
        <v>6144</v>
      </c>
      <c r="K820" s="55">
        <f t="shared" si="31"/>
        <v>1.0011393229166667</v>
      </c>
      <c r="L820" s="56">
        <f t="shared" si="32"/>
        <v>1.9713118589452734</v>
      </c>
      <c r="M820" s="57"/>
    </row>
    <row r="821" spans="8:13" x14ac:dyDescent="0.2">
      <c r="H821" s="54">
        <v>6163</v>
      </c>
      <c r="I821" s="54">
        <v>6163</v>
      </c>
      <c r="J821" s="54">
        <v>6144</v>
      </c>
      <c r="K821" s="55">
        <f t="shared" si="31"/>
        <v>1.0030924479166667</v>
      </c>
      <c r="L821" s="56">
        <f t="shared" si="32"/>
        <v>5.3454900569442794</v>
      </c>
      <c r="M821" s="57"/>
    </row>
    <row r="822" spans="8:13" x14ac:dyDescent="0.2">
      <c r="H822" s="54">
        <v>6173</v>
      </c>
      <c r="I822" s="54">
        <v>6173</v>
      </c>
      <c r="J822" s="54">
        <v>6144</v>
      </c>
      <c r="K822" s="55">
        <f t="shared" si="31"/>
        <v>1.0047200520833333</v>
      </c>
      <c r="L822" s="56">
        <f t="shared" si="32"/>
        <v>8.152290362200457</v>
      </c>
      <c r="M822" s="57"/>
    </row>
    <row r="823" spans="8:13" x14ac:dyDescent="0.2">
      <c r="H823" s="54">
        <v>6197</v>
      </c>
      <c r="I823" s="54">
        <v>6197</v>
      </c>
      <c r="J823" s="54">
        <v>6144</v>
      </c>
      <c r="K823" s="55">
        <f t="shared" si="31"/>
        <v>1.0086263020833333</v>
      </c>
      <c r="L823" s="56">
        <f t="shared" si="32"/>
        <v>14.870102700544399</v>
      </c>
      <c r="M823" s="57"/>
    </row>
    <row r="824" spans="8:13" x14ac:dyDescent="0.2">
      <c r="H824" s="54">
        <v>6199</v>
      </c>
      <c r="I824" s="54">
        <v>6199</v>
      </c>
      <c r="J824" s="54">
        <v>6144</v>
      </c>
      <c r="K824" s="55">
        <f t="shared" si="31"/>
        <v>1.0089518229166667</v>
      </c>
      <c r="L824" s="56">
        <f t="shared" si="32"/>
        <v>15.428745509221283</v>
      </c>
      <c r="M824" s="57"/>
    </row>
    <row r="825" spans="8:13" x14ac:dyDescent="0.2">
      <c r="H825" s="54">
        <v>6203</v>
      </c>
      <c r="I825" s="54">
        <v>6203</v>
      </c>
      <c r="J825" s="54">
        <v>6144</v>
      </c>
      <c r="K825" s="55">
        <f t="shared" si="31"/>
        <v>1.0096028645833333</v>
      </c>
      <c r="L825" s="56">
        <f t="shared" si="32"/>
        <v>16.545490620717327</v>
      </c>
      <c r="M825" s="57"/>
    </row>
    <row r="826" spans="8:13" x14ac:dyDescent="0.2">
      <c r="H826" s="54">
        <v>6211</v>
      </c>
      <c r="I826" s="54">
        <v>6211</v>
      </c>
      <c r="J826" s="54">
        <v>6144</v>
      </c>
      <c r="K826" s="55">
        <f t="shared" si="31"/>
        <v>1.0109049479166667</v>
      </c>
      <c r="L826" s="56">
        <f t="shared" si="32"/>
        <v>18.776822070660312</v>
      </c>
      <c r="M826" s="57"/>
    </row>
    <row r="827" spans="8:13" x14ac:dyDescent="0.2">
      <c r="H827" s="54">
        <v>6217</v>
      </c>
      <c r="I827" s="54">
        <v>6217</v>
      </c>
      <c r="J827" s="54">
        <v>6144</v>
      </c>
      <c r="K827" s="55">
        <f t="shared" si="31"/>
        <v>1.0118815104166667</v>
      </c>
      <c r="L827" s="56">
        <f t="shared" si="32"/>
        <v>20.448435379547249</v>
      </c>
      <c r="M827" s="57"/>
    </row>
    <row r="828" spans="8:13" x14ac:dyDescent="0.2">
      <c r="H828" s="54">
        <v>6221</v>
      </c>
      <c r="I828" s="54">
        <v>6221</v>
      </c>
      <c r="J828" s="54">
        <v>6144</v>
      </c>
      <c r="K828" s="55">
        <f t="shared" si="31"/>
        <v>1.0125325520833333</v>
      </c>
      <c r="L828" s="56">
        <f t="shared" si="32"/>
        <v>21.561948232899713</v>
      </c>
      <c r="M828" s="57"/>
    </row>
    <row r="829" spans="8:13" x14ac:dyDescent="0.2">
      <c r="H829" s="54">
        <v>6229</v>
      </c>
      <c r="I829" s="54">
        <v>6229</v>
      </c>
      <c r="J829" s="54">
        <v>6144</v>
      </c>
      <c r="K829" s="55">
        <f t="shared" si="31"/>
        <v>1.0138346354166667</v>
      </c>
      <c r="L829" s="56">
        <f t="shared" si="32"/>
        <v>23.786827638317277</v>
      </c>
      <c r="M829" s="57"/>
    </row>
    <row r="830" spans="8:13" x14ac:dyDescent="0.2">
      <c r="H830" s="54">
        <v>6247</v>
      </c>
      <c r="I830" s="54">
        <v>6247</v>
      </c>
      <c r="J830" s="54">
        <v>6144</v>
      </c>
      <c r="K830" s="55">
        <f t="shared" si="31"/>
        <v>1.0167643229166667</v>
      </c>
      <c r="L830" s="56">
        <f t="shared" si="32"/>
        <v>28.782376613229108</v>
      </c>
      <c r="M830" s="57"/>
    </row>
    <row r="831" spans="8:13" x14ac:dyDescent="0.2">
      <c r="H831" s="54">
        <v>6257</v>
      </c>
      <c r="I831" s="54">
        <v>6257</v>
      </c>
      <c r="J831" s="54">
        <v>6144</v>
      </c>
      <c r="K831" s="55">
        <f t="shared" si="31"/>
        <v>1.0183919270833333</v>
      </c>
      <c r="L831" s="56">
        <f t="shared" si="32"/>
        <v>31.55146557381838</v>
      </c>
      <c r="M831" s="57"/>
    </row>
    <row r="832" spans="8:13" x14ac:dyDescent="0.2">
      <c r="H832" s="54">
        <v>6263</v>
      </c>
      <c r="I832" s="54">
        <v>6263</v>
      </c>
      <c r="J832" s="54">
        <v>6144</v>
      </c>
      <c r="K832" s="55">
        <f t="shared" si="31"/>
        <v>1.0193684895833333</v>
      </c>
      <c r="L832" s="56">
        <f t="shared" si="32"/>
        <v>33.210795460337003</v>
      </c>
      <c r="M832" s="57"/>
    </row>
    <row r="833" spans="8:13" x14ac:dyDescent="0.2">
      <c r="H833" s="54">
        <v>6269</v>
      </c>
      <c r="I833" s="54">
        <v>6269</v>
      </c>
      <c r="J833" s="54">
        <v>6144</v>
      </c>
      <c r="K833" s="55">
        <f t="shared" si="31"/>
        <v>1.0203450520833333</v>
      </c>
      <c r="L833" s="56">
        <f t="shared" si="32"/>
        <v>34.86853645747783</v>
      </c>
      <c r="M833" s="57"/>
    </row>
    <row r="834" spans="8:13" x14ac:dyDescent="0.2">
      <c r="H834" s="54">
        <v>6271</v>
      </c>
      <c r="I834" s="54">
        <v>6271</v>
      </c>
      <c r="J834" s="54">
        <v>6144</v>
      </c>
      <c r="K834" s="55">
        <f t="shared" si="31"/>
        <v>1.0206705729166667</v>
      </c>
      <c r="L834" s="56">
        <f t="shared" si="32"/>
        <v>35.420764229007865</v>
      </c>
      <c r="M834" s="57"/>
    </row>
    <row r="835" spans="8:13" x14ac:dyDescent="0.2">
      <c r="H835" s="54">
        <v>6277</v>
      </c>
      <c r="I835" s="54">
        <v>6277</v>
      </c>
      <c r="J835" s="54">
        <v>6144</v>
      </c>
      <c r="K835" s="55">
        <f t="shared" si="31"/>
        <v>1.0216471354166667</v>
      </c>
      <c r="L835" s="56">
        <f t="shared" si="32"/>
        <v>37.076391434309372</v>
      </c>
      <c r="M835" s="57"/>
    </row>
    <row r="836" spans="8:13" x14ac:dyDescent="0.2">
      <c r="H836" s="54">
        <v>6287</v>
      </c>
      <c r="I836" s="54">
        <v>6287</v>
      </c>
      <c r="J836" s="54">
        <v>6144</v>
      </c>
      <c r="K836" s="55">
        <f t="shared" si="31"/>
        <v>1.0232747395833333</v>
      </c>
      <c r="L836" s="56">
        <f t="shared" si="32"/>
        <v>39.832256468762694</v>
      </c>
      <c r="M836" s="57"/>
    </row>
    <row r="837" spans="8:13" x14ac:dyDescent="0.2">
      <c r="H837" s="54">
        <v>6299</v>
      </c>
      <c r="I837" s="54">
        <v>6299</v>
      </c>
      <c r="J837" s="54">
        <v>6144</v>
      </c>
      <c r="K837" s="55">
        <f t="shared" si="31"/>
        <v>1.0252278645833333</v>
      </c>
      <c r="L837" s="56">
        <f t="shared" si="32"/>
        <v>43.133514197017448</v>
      </c>
      <c r="M837" s="57"/>
    </row>
    <row r="838" spans="8:13" x14ac:dyDescent="0.2">
      <c r="H838" s="54">
        <v>6301</v>
      </c>
      <c r="I838" s="54">
        <v>6301</v>
      </c>
      <c r="J838" s="54">
        <v>6144</v>
      </c>
      <c r="K838" s="55">
        <f t="shared" si="31"/>
        <v>1.0255533854166667</v>
      </c>
      <c r="L838" s="56">
        <f t="shared" si="32"/>
        <v>43.683112312448287</v>
      </c>
      <c r="M838" s="57"/>
    </row>
    <row r="839" spans="8:13" x14ac:dyDescent="0.2">
      <c r="H839" s="54">
        <v>6311</v>
      </c>
      <c r="I839" s="54">
        <v>6311</v>
      </c>
      <c r="J839" s="54">
        <v>6144</v>
      </c>
      <c r="K839" s="55">
        <f t="shared" si="31"/>
        <v>1.0271809895833333</v>
      </c>
      <c r="L839" s="56">
        <f t="shared" si="32"/>
        <v>46.42848879812253</v>
      </c>
      <c r="M839" s="57"/>
    </row>
    <row r="840" spans="8:13" x14ac:dyDescent="0.2">
      <c r="H840" s="54">
        <v>6317</v>
      </c>
      <c r="I840" s="54">
        <v>6317</v>
      </c>
      <c r="J840" s="54">
        <v>6144</v>
      </c>
      <c r="K840" s="55">
        <f t="shared" si="31"/>
        <v>1.0281575520833333</v>
      </c>
      <c r="L840" s="56">
        <f t="shared" si="32"/>
        <v>48.073627391100494</v>
      </c>
      <c r="M840" s="57"/>
    </row>
    <row r="841" spans="8:13" x14ac:dyDescent="0.2">
      <c r="H841" s="54">
        <v>6323</v>
      </c>
      <c r="I841" s="54">
        <v>6323</v>
      </c>
      <c r="J841" s="54">
        <v>6144</v>
      </c>
      <c r="K841" s="55">
        <f t="shared" si="31"/>
        <v>1.0291341145833333</v>
      </c>
      <c r="L841" s="56">
        <f t="shared" si="32"/>
        <v>49.717204143407372</v>
      </c>
      <c r="M841" s="57"/>
    </row>
    <row r="842" spans="8:13" x14ac:dyDescent="0.2">
      <c r="H842" s="54">
        <v>6329</v>
      </c>
      <c r="I842" s="54">
        <v>6329</v>
      </c>
      <c r="J842" s="54">
        <v>6144</v>
      </c>
      <c r="K842" s="55">
        <f t="shared" si="31"/>
        <v>1.0301106770833333</v>
      </c>
      <c r="L842" s="56">
        <f t="shared" si="32"/>
        <v>51.359222017751371</v>
      </c>
      <c r="M842" s="57"/>
    </row>
    <row r="843" spans="8:13" x14ac:dyDescent="0.2">
      <c r="H843" s="54">
        <v>6337</v>
      </c>
      <c r="I843" s="54">
        <v>6337</v>
      </c>
      <c r="J843" s="54">
        <v>6144</v>
      </c>
      <c r="K843" s="55">
        <f t="shared" si="31"/>
        <v>1.0314127604166667</v>
      </c>
      <c r="L843" s="56">
        <f t="shared" si="32"/>
        <v>53.546159367232541</v>
      </c>
      <c r="M843" s="57"/>
    </row>
    <row r="844" spans="8:13" x14ac:dyDescent="0.2">
      <c r="H844" s="54">
        <v>6343</v>
      </c>
      <c r="I844" s="54">
        <v>6343</v>
      </c>
      <c r="J844" s="54">
        <v>6144</v>
      </c>
      <c r="K844" s="55">
        <f t="shared" si="31"/>
        <v>1.0323893229166667</v>
      </c>
      <c r="L844" s="56">
        <f t="shared" si="32"/>
        <v>55.18455133405665</v>
      </c>
      <c r="M844" s="57"/>
    </row>
    <row r="845" spans="8:13" x14ac:dyDescent="0.2">
      <c r="H845" s="54">
        <v>6353</v>
      </c>
      <c r="I845" s="54">
        <v>6353</v>
      </c>
      <c r="J845" s="54">
        <v>6561</v>
      </c>
      <c r="K845" s="55">
        <f t="shared" si="31"/>
        <v>0.96829751562261845</v>
      </c>
      <c r="L845" s="56">
        <f t="shared" si="32"/>
        <v>-55.773242362153503</v>
      </c>
      <c r="M845" s="57"/>
    </row>
    <row r="846" spans="8:13" x14ac:dyDescent="0.2">
      <c r="H846" s="54">
        <v>6359</v>
      </c>
      <c r="I846" s="54">
        <v>6359</v>
      </c>
      <c r="J846" s="54">
        <v>6561</v>
      </c>
      <c r="K846" s="55">
        <f t="shared" si="31"/>
        <v>0.96921201036427373</v>
      </c>
      <c r="L846" s="56">
        <f t="shared" si="32"/>
        <v>-54.138974730660863</v>
      </c>
      <c r="M846" s="57"/>
    </row>
    <row r="847" spans="8:13" x14ac:dyDescent="0.2">
      <c r="H847" s="54">
        <v>6361</v>
      </c>
      <c r="I847" s="54">
        <v>6361</v>
      </c>
      <c r="J847" s="54">
        <v>6561</v>
      </c>
      <c r="K847" s="55">
        <f t="shared" si="31"/>
        <v>0.96951684194482546</v>
      </c>
      <c r="L847" s="56">
        <f t="shared" si="32"/>
        <v>-53.594561503197582</v>
      </c>
      <c r="M847" s="57"/>
    </row>
    <row r="848" spans="8:13" x14ac:dyDescent="0.2">
      <c r="H848" s="54">
        <v>6367</v>
      </c>
      <c r="I848" s="54">
        <v>6367</v>
      </c>
      <c r="J848" s="54">
        <v>6561</v>
      </c>
      <c r="K848" s="55">
        <f t="shared" si="31"/>
        <v>0.97043133668648074</v>
      </c>
      <c r="L848" s="56">
        <f t="shared" si="32"/>
        <v>-51.96234826249534</v>
      </c>
      <c r="M848" s="57"/>
    </row>
    <row r="849" spans="8:13" x14ac:dyDescent="0.2">
      <c r="H849" s="54">
        <v>6373</v>
      </c>
      <c r="I849" s="54">
        <v>6373</v>
      </c>
      <c r="J849" s="54">
        <v>6561</v>
      </c>
      <c r="K849" s="55">
        <f t="shared" si="31"/>
        <v>0.97134583142813591</v>
      </c>
      <c r="L849" s="56">
        <f t="shared" si="32"/>
        <v>-50.331672428526886</v>
      </c>
      <c r="M849" s="57"/>
    </row>
    <row r="850" spans="8:13" x14ac:dyDescent="0.2">
      <c r="H850" s="54">
        <v>6379</v>
      </c>
      <c r="I850" s="54">
        <v>6379</v>
      </c>
      <c r="J850" s="54">
        <v>6561</v>
      </c>
      <c r="K850" s="55">
        <f t="shared" si="31"/>
        <v>0.97226032616979119</v>
      </c>
      <c r="L850" s="56">
        <f t="shared" si="32"/>
        <v>-48.70253110780299</v>
      </c>
      <c r="M850" s="57"/>
    </row>
    <row r="851" spans="8:13" x14ac:dyDescent="0.2">
      <c r="H851" s="54">
        <v>6389</v>
      </c>
      <c r="I851" s="54">
        <v>6389</v>
      </c>
      <c r="J851" s="54">
        <v>6561</v>
      </c>
      <c r="K851" s="55">
        <f t="shared" si="31"/>
        <v>0.97378448407254992</v>
      </c>
      <c r="L851" s="56">
        <f t="shared" si="32"/>
        <v>-45.990697769684125</v>
      </c>
      <c r="M851" s="57"/>
    </row>
    <row r="852" spans="8:13" x14ac:dyDescent="0.2">
      <c r="H852" s="54">
        <v>6397</v>
      </c>
      <c r="I852" s="54">
        <v>6397</v>
      </c>
      <c r="J852" s="54">
        <v>6561</v>
      </c>
      <c r="K852" s="55">
        <f t="shared" si="31"/>
        <v>0.97500381039475692</v>
      </c>
      <c r="L852" s="56">
        <f t="shared" si="32"/>
        <v>-43.824285412441064</v>
      </c>
      <c r="M852" s="57"/>
    </row>
    <row r="853" spans="8:13" x14ac:dyDescent="0.2">
      <c r="H853" s="54">
        <v>6421</v>
      </c>
      <c r="I853" s="54">
        <v>6421</v>
      </c>
      <c r="J853" s="54">
        <v>6561</v>
      </c>
      <c r="K853" s="55">
        <f t="shared" si="31"/>
        <v>0.97866178936137782</v>
      </c>
      <c r="L853" s="56">
        <f t="shared" si="32"/>
        <v>-37.341266886616992</v>
      </c>
      <c r="M853" s="57"/>
    </row>
    <row r="854" spans="8:13" x14ac:dyDescent="0.2">
      <c r="H854" s="54">
        <v>6427</v>
      </c>
      <c r="I854" s="54">
        <v>6427</v>
      </c>
      <c r="J854" s="54">
        <v>6561</v>
      </c>
      <c r="K854" s="55">
        <f t="shared" si="31"/>
        <v>0.9795762841030331</v>
      </c>
      <c r="L854" s="56">
        <f t="shared" si="32"/>
        <v>-35.72429847915695</v>
      </c>
      <c r="M854" s="57"/>
    </row>
    <row r="855" spans="8:13" x14ac:dyDescent="0.2">
      <c r="H855" s="54">
        <v>6449</v>
      </c>
      <c r="I855" s="54">
        <v>6449</v>
      </c>
      <c r="J855" s="54">
        <v>6561</v>
      </c>
      <c r="K855" s="55">
        <f t="shared" ref="K855:K918" si="33">I855/J855</f>
        <v>0.98292943148910228</v>
      </c>
      <c r="L855" s="56">
        <f t="shared" ref="L855:L918" si="34">1200*LOG(K855,2)</f>
        <v>-29.808301874226988</v>
      </c>
      <c r="M855" s="57"/>
    </row>
    <row r="856" spans="8:13" x14ac:dyDescent="0.2">
      <c r="H856" s="54">
        <v>6451</v>
      </c>
      <c r="I856" s="54">
        <v>6451</v>
      </c>
      <c r="J856" s="54">
        <v>6561</v>
      </c>
      <c r="K856" s="55">
        <f t="shared" si="33"/>
        <v>0.983234263069654</v>
      </c>
      <c r="L856" s="56">
        <f t="shared" si="34"/>
        <v>-29.271485110525326</v>
      </c>
      <c r="M856" s="57"/>
    </row>
    <row r="857" spans="8:13" x14ac:dyDescent="0.2">
      <c r="H857" s="54">
        <v>6469</v>
      </c>
      <c r="I857" s="54">
        <v>6469</v>
      </c>
      <c r="J857" s="54">
        <v>6561</v>
      </c>
      <c r="K857" s="55">
        <f t="shared" si="33"/>
        <v>0.98597774729461973</v>
      </c>
      <c r="L857" s="56">
        <f t="shared" si="34"/>
        <v>-24.447610026172491</v>
      </c>
      <c r="M857" s="57"/>
    </row>
    <row r="858" spans="8:13" x14ac:dyDescent="0.2">
      <c r="H858" s="54">
        <v>6473</v>
      </c>
      <c r="I858" s="54">
        <v>6473</v>
      </c>
      <c r="J858" s="54">
        <v>6561</v>
      </c>
      <c r="K858" s="55">
        <f t="shared" si="33"/>
        <v>0.98658741045572318</v>
      </c>
      <c r="L858" s="56">
        <f t="shared" si="34"/>
        <v>-23.377460680357601</v>
      </c>
      <c r="M858" s="57"/>
    </row>
    <row r="859" spans="8:13" x14ac:dyDescent="0.2">
      <c r="H859" s="54">
        <v>6481</v>
      </c>
      <c r="I859" s="54">
        <v>6481</v>
      </c>
      <c r="J859" s="54">
        <v>6561</v>
      </c>
      <c r="K859" s="55">
        <f t="shared" si="33"/>
        <v>0.98780673677793018</v>
      </c>
      <c r="L859" s="56">
        <f t="shared" si="34"/>
        <v>-21.239144460922571</v>
      </c>
      <c r="M859" s="57"/>
    </row>
    <row r="860" spans="8:13" x14ac:dyDescent="0.2">
      <c r="H860" s="54">
        <v>6491</v>
      </c>
      <c r="I860" s="54">
        <v>6491</v>
      </c>
      <c r="J860" s="54">
        <v>6561</v>
      </c>
      <c r="K860" s="55">
        <f t="shared" si="33"/>
        <v>0.98933089468068891</v>
      </c>
      <c r="L860" s="56">
        <f t="shared" si="34"/>
        <v>-18.56995791758483</v>
      </c>
      <c r="M860" s="57"/>
    </row>
    <row r="861" spans="8:13" x14ac:dyDescent="0.2">
      <c r="H861" s="54">
        <v>6521</v>
      </c>
      <c r="I861" s="54">
        <v>6521</v>
      </c>
      <c r="J861" s="54">
        <v>6561</v>
      </c>
      <c r="K861" s="55">
        <f t="shared" si="33"/>
        <v>0.99390336838896509</v>
      </c>
      <c r="L861" s="56">
        <f t="shared" si="34"/>
        <v>-10.587001646724099</v>
      </c>
      <c r="M861" s="57"/>
    </row>
    <row r="862" spans="8:13" x14ac:dyDescent="0.2">
      <c r="H862" s="54">
        <v>6529</v>
      </c>
      <c r="I862" s="54">
        <v>6529</v>
      </c>
      <c r="J862" s="54">
        <v>6561</v>
      </c>
      <c r="K862" s="55">
        <f t="shared" si="33"/>
        <v>0.9951226947111721</v>
      </c>
      <c r="L862" s="56">
        <f t="shared" si="34"/>
        <v>-8.4644155735485072</v>
      </c>
      <c r="M862" s="57"/>
    </row>
    <row r="863" spans="8:13" x14ac:dyDescent="0.2">
      <c r="H863" s="54">
        <v>6547</v>
      </c>
      <c r="I863" s="54">
        <v>6547</v>
      </c>
      <c r="J863" s="54">
        <v>6561</v>
      </c>
      <c r="K863" s="55">
        <f t="shared" si="33"/>
        <v>0.99786617893613783</v>
      </c>
      <c r="L863" s="56">
        <f t="shared" si="34"/>
        <v>-3.6980906168768022</v>
      </c>
      <c r="M863" s="57"/>
    </row>
    <row r="864" spans="8:13" x14ac:dyDescent="0.2">
      <c r="H864" s="54">
        <v>6551</v>
      </c>
      <c r="I864" s="54">
        <v>6551</v>
      </c>
      <c r="J864" s="54">
        <v>6561</v>
      </c>
      <c r="K864" s="55">
        <f t="shared" si="33"/>
        <v>0.99847584209724127</v>
      </c>
      <c r="L864" s="56">
        <f t="shared" si="34"/>
        <v>-2.6406869809710214</v>
      </c>
      <c r="M864" s="57"/>
    </row>
    <row r="865" spans="8:13" x14ac:dyDescent="0.2">
      <c r="H865" s="54">
        <v>6553</v>
      </c>
      <c r="I865" s="54">
        <v>6553</v>
      </c>
      <c r="J865" s="54">
        <v>6561</v>
      </c>
      <c r="K865" s="55">
        <f t="shared" si="33"/>
        <v>0.998780673677793</v>
      </c>
      <c r="L865" s="56">
        <f t="shared" si="34"/>
        <v>-2.1122272549303194</v>
      </c>
      <c r="M865" s="57"/>
    </row>
    <row r="866" spans="8:13" x14ac:dyDescent="0.2">
      <c r="H866" s="54">
        <v>6563</v>
      </c>
      <c r="I866" s="54">
        <v>6563</v>
      </c>
      <c r="J866" s="54">
        <v>6561</v>
      </c>
      <c r="K866" s="55">
        <f t="shared" si="33"/>
        <v>1.0003048315805518</v>
      </c>
      <c r="L866" s="56">
        <f t="shared" si="34"/>
        <v>0.52765439270619618</v>
      </c>
      <c r="M866" s="57"/>
    </row>
    <row r="867" spans="8:13" x14ac:dyDescent="0.2">
      <c r="H867" s="54">
        <v>6569</v>
      </c>
      <c r="I867" s="54">
        <v>6569</v>
      </c>
      <c r="J867" s="54">
        <v>6561</v>
      </c>
      <c r="K867" s="55">
        <f t="shared" si="33"/>
        <v>1.0012193263222069</v>
      </c>
      <c r="L867" s="56">
        <f t="shared" si="34"/>
        <v>2.1096533292295865</v>
      </c>
      <c r="M867" s="57"/>
    </row>
    <row r="868" spans="8:13" x14ac:dyDescent="0.2">
      <c r="H868" s="54">
        <v>6571</v>
      </c>
      <c r="I868" s="54">
        <v>6571</v>
      </c>
      <c r="J868" s="54">
        <v>6561</v>
      </c>
      <c r="K868" s="55">
        <f t="shared" si="33"/>
        <v>1.0015241579027587</v>
      </c>
      <c r="L868" s="56">
        <f t="shared" si="34"/>
        <v>2.6366652203822234</v>
      </c>
      <c r="M868" s="57"/>
    </row>
    <row r="869" spans="8:13" x14ac:dyDescent="0.2">
      <c r="H869" s="54">
        <v>6577</v>
      </c>
      <c r="I869" s="54">
        <v>6577</v>
      </c>
      <c r="J869" s="54">
        <v>6561</v>
      </c>
      <c r="K869" s="55">
        <f t="shared" si="33"/>
        <v>1.002438652644414</v>
      </c>
      <c r="L869" s="56">
        <f t="shared" si="34"/>
        <v>4.2167389982126107</v>
      </c>
      <c r="M869" s="57"/>
    </row>
    <row r="870" spans="8:13" x14ac:dyDescent="0.2">
      <c r="H870" s="54">
        <v>6581</v>
      </c>
      <c r="I870" s="54">
        <v>6581</v>
      </c>
      <c r="J870" s="54">
        <v>6561</v>
      </c>
      <c r="K870" s="55">
        <f t="shared" si="33"/>
        <v>1.0030483158055175</v>
      </c>
      <c r="L870" s="56">
        <f t="shared" si="34"/>
        <v>5.2693209118146926</v>
      </c>
      <c r="M870" s="57"/>
    </row>
    <row r="871" spans="8:13" x14ac:dyDescent="0.2">
      <c r="H871" s="54">
        <v>6599</v>
      </c>
      <c r="I871" s="54">
        <v>6599</v>
      </c>
      <c r="J871" s="54">
        <v>6561</v>
      </c>
      <c r="K871" s="55">
        <f t="shared" si="33"/>
        <v>1.0057918000304831</v>
      </c>
      <c r="L871" s="56">
        <f t="shared" si="34"/>
        <v>9.9980359736217306</v>
      </c>
      <c r="M871" s="57"/>
    </row>
    <row r="872" spans="8:13" x14ac:dyDescent="0.2">
      <c r="H872" s="54">
        <v>6607</v>
      </c>
      <c r="I872" s="54">
        <v>6607</v>
      </c>
      <c r="J872" s="54">
        <v>6561</v>
      </c>
      <c r="K872" s="55">
        <f t="shared" si="33"/>
        <v>1.0070111263526902</v>
      </c>
      <c r="L872" s="56">
        <f t="shared" si="34"/>
        <v>12.095548329630384</v>
      </c>
      <c r="M872" s="57"/>
    </row>
    <row r="873" spans="8:13" x14ac:dyDescent="0.2">
      <c r="H873" s="54">
        <v>6619</v>
      </c>
      <c r="I873" s="54">
        <v>6619</v>
      </c>
      <c r="J873" s="54">
        <v>6561</v>
      </c>
      <c r="K873" s="55">
        <f t="shared" si="33"/>
        <v>1.0088401158360005</v>
      </c>
      <c r="L873" s="56">
        <f t="shared" si="34"/>
        <v>15.237059639083144</v>
      </c>
      <c r="M873" s="57"/>
    </row>
    <row r="874" spans="8:13" x14ac:dyDescent="0.2">
      <c r="H874" s="54">
        <v>6637</v>
      </c>
      <c r="I874" s="54">
        <v>6637</v>
      </c>
      <c r="J874" s="54">
        <v>6561</v>
      </c>
      <c r="K874" s="55">
        <f t="shared" si="33"/>
        <v>1.0115836000609664</v>
      </c>
      <c r="L874" s="56">
        <f t="shared" si="34"/>
        <v>19.938663748285645</v>
      </c>
      <c r="M874" s="57"/>
    </row>
    <row r="875" spans="8:13" x14ac:dyDescent="0.2">
      <c r="H875" s="54">
        <v>6653</v>
      </c>
      <c r="I875" s="54">
        <v>6653</v>
      </c>
      <c r="J875" s="54">
        <v>6561</v>
      </c>
      <c r="K875" s="55">
        <f t="shared" si="33"/>
        <v>1.0140222527053804</v>
      </c>
      <c r="L875" s="56">
        <f t="shared" si="34"/>
        <v>24.107175135464594</v>
      </c>
      <c r="M875" s="57"/>
    </row>
    <row r="876" spans="8:13" x14ac:dyDescent="0.2">
      <c r="H876" s="54">
        <v>6659</v>
      </c>
      <c r="I876" s="54">
        <v>6659</v>
      </c>
      <c r="J876" s="54">
        <v>6561</v>
      </c>
      <c r="K876" s="55">
        <f t="shared" si="33"/>
        <v>1.0149367474470354</v>
      </c>
      <c r="L876" s="56">
        <f t="shared" si="34"/>
        <v>25.667782857489456</v>
      </c>
      <c r="M876" s="57"/>
    </row>
    <row r="877" spans="8:13" x14ac:dyDescent="0.2">
      <c r="H877" s="54">
        <v>6661</v>
      </c>
      <c r="I877" s="54">
        <v>6661</v>
      </c>
      <c r="J877" s="54">
        <v>6561</v>
      </c>
      <c r="K877" s="55">
        <f t="shared" si="33"/>
        <v>1.0152415790275873</v>
      </c>
      <c r="L877" s="56">
        <f t="shared" si="34"/>
        <v>26.187672966221445</v>
      </c>
      <c r="M877" s="57"/>
    </row>
    <row r="878" spans="8:13" x14ac:dyDescent="0.2">
      <c r="H878" s="54">
        <v>6673</v>
      </c>
      <c r="I878" s="54">
        <v>6673</v>
      </c>
      <c r="J878" s="54">
        <v>6561</v>
      </c>
      <c r="K878" s="55">
        <f t="shared" si="33"/>
        <v>1.0170705685108978</v>
      </c>
      <c r="L878" s="56">
        <f t="shared" si="34"/>
        <v>29.303739292521467</v>
      </c>
      <c r="M878" s="57"/>
    </row>
    <row r="879" spans="8:13" x14ac:dyDescent="0.2">
      <c r="H879" s="54">
        <v>6679</v>
      </c>
      <c r="I879" s="54">
        <v>6679</v>
      </c>
      <c r="J879" s="54">
        <v>6561</v>
      </c>
      <c r="K879" s="55">
        <f t="shared" si="33"/>
        <v>1.0179850632525529</v>
      </c>
      <c r="L879" s="56">
        <f t="shared" si="34"/>
        <v>30.8596717361388</v>
      </c>
      <c r="M879" s="57"/>
    </row>
    <row r="880" spans="8:13" x14ac:dyDescent="0.2">
      <c r="H880" s="54">
        <v>6689</v>
      </c>
      <c r="I880" s="54">
        <v>6689</v>
      </c>
      <c r="J880" s="54">
        <v>6561</v>
      </c>
      <c r="K880" s="55">
        <f t="shared" si="33"/>
        <v>1.0195092211553116</v>
      </c>
      <c r="L880" s="56">
        <f t="shared" si="34"/>
        <v>33.449788989268448</v>
      </c>
      <c r="M880" s="57"/>
    </row>
    <row r="881" spans="8:13" x14ac:dyDescent="0.2">
      <c r="H881" s="54">
        <v>6691</v>
      </c>
      <c r="I881" s="54">
        <v>6691</v>
      </c>
      <c r="J881" s="54">
        <v>6561</v>
      </c>
      <c r="K881" s="55">
        <f t="shared" si="33"/>
        <v>1.0198140527358635</v>
      </c>
      <c r="L881" s="56">
        <f t="shared" si="34"/>
        <v>33.967347752186569</v>
      </c>
      <c r="M881" s="57"/>
    </row>
    <row r="882" spans="8:13" x14ac:dyDescent="0.2">
      <c r="H882" s="54">
        <v>6701</v>
      </c>
      <c r="I882" s="54">
        <v>6701</v>
      </c>
      <c r="J882" s="54">
        <v>6561</v>
      </c>
      <c r="K882" s="55">
        <f t="shared" si="33"/>
        <v>1.0213382106386222</v>
      </c>
      <c r="L882" s="56">
        <f t="shared" si="34"/>
        <v>36.552823216397229</v>
      </c>
      <c r="M882" s="57"/>
    </row>
    <row r="883" spans="8:13" x14ac:dyDescent="0.2">
      <c r="H883" s="54">
        <v>6703</v>
      </c>
      <c r="I883" s="54">
        <v>6703</v>
      </c>
      <c r="J883" s="54">
        <v>6561</v>
      </c>
      <c r="K883" s="55">
        <f t="shared" si="33"/>
        <v>1.021643042219174</v>
      </c>
      <c r="L883" s="56">
        <f t="shared" si="34"/>
        <v>37.069455285008075</v>
      </c>
      <c r="M883" s="57"/>
    </row>
    <row r="884" spans="8:13" x14ac:dyDescent="0.2">
      <c r="H884" s="54">
        <v>6709</v>
      </c>
      <c r="I884" s="54">
        <v>6709</v>
      </c>
      <c r="J884" s="54">
        <v>6561</v>
      </c>
      <c r="K884" s="55">
        <f t="shared" si="33"/>
        <v>1.0225575369608291</v>
      </c>
      <c r="L884" s="56">
        <f t="shared" si="34"/>
        <v>38.618427099405253</v>
      </c>
      <c r="M884" s="57"/>
    </row>
    <row r="885" spans="8:13" x14ac:dyDescent="0.2">
      <c r="H885" s="54">
        <v>6719</v>
      </c>
      <c r="I885" s="54">
        <v>6719</v>
      </c>
      <c r="J885" s="54">
        <v>6561</v>
      </c>
      <c r="K885" s="55">
        <f t="shared" si="33"/>
        <v>1.0240816948635878</v>
      </c>
      <c r="L885" s="56">
        <f t="shared" si="34"/>
        <v>41.196970991440509</v>
      </c>
      <c r="M885" s="57"/>
    </row>
    <row r="886" spans="8:13" x14ac:dyDescent="0.2">
      <c r="H886" s="54">
        <v>6733</v>
      </c>
      <c r="I886" s="54">
        <v>6733</v>
      </c>
      <c r="J886" s="54">
        <v>6561</v>
      </c>
      <c r="K886" s="55">
        <f t="shared" si="33"/>
        <v>1.0262155159274502</v>
      </c>
      <c r="L886" s="56">
        <f t="shared" si="34"/>
        <v>44.800492465969967</v>
      </c>
      <c r="M886" s="57"/>
    </row>
    <row r="887" spans="8:13" x14ac:dyDescent="0.2">
      <c r="H887" s="54">
        <v>6737</v>
      </c>
      <c r="I887" s="54">
        <v>6737</v>
      </c>
      <c r="J887" s="54">
        <v>6912</v>
      </c>
      <c r="K887" s="55">
        <f t="shared" si="33"/>
        <v>0.97468171296296291</v>
      </c>
      <c r="L887" s="56">
        <f t="shared" si="34"/>
        <v>-44.396301811425687</v>
      </c>
      <c r="M887" s="57"/>
    </row>
    <row r="888" spans="8:13" x14ac:dyDescent="0.2">
      <c r="H888" s="54">
        <v>6761</v>
      </c>
      <c r="I888" s="54">
        <v>6761</v>
      </c>
      <c r="J888" s="54">
        <v>6912</v>
      </c>
      <c r="K888" s="55">
        <f t="shared" si="33"/>
        <v>0.97815393518518523</v>
      </c>
      <c r="L888" s="56">
        <f t="shared" si="34"/>
        <v>-38.239884421724241</v>
      </c>
      <c r="M888" s="57"/>
    </row>
    <row r="889" spans="8:13" x14ac:dyDescent="0.2">
      <c r="H889" s="54">
        <v>6763</v>
      </c>
      <c r="I889" s="54">
        <v>6763</v>
      </c>
      <c r="J889" s="54">
        <v>6912</v>
      </c>
      <c r="K889" s="55">
        <f t="shared" si="33"/>
        <v>0.97844328703703709</v>
      </c>
      <c r="L889" s="56">
        <f t="shared" si="34"/>
        <v>-37.727836488660792</v>
      </c>
      <c r="M889" s="57"/>
    </row>
    <row r="890" spans="8:13" x14ac:dyDescent="0.2">
      <c r="H890" s="54">
        <v>6779</v>
      </c>
      <c r="I890" s="54">
        <v>6779</v>
      </c>
      <c r="J890" s="54">
        <v>6912</v>
      </c>
      <c r="K890" s="55">
        <f t="shared" si="33"/>
        <v>0.98075810185185186</v>
      </c>
      <c r="L890" s="56">
        <f t="shared" si="34"/>
        <v>-33.636896055288418</v>
      </c>
      <c r="M890" s="57"/>
    </row>
    <row r="891" spans="8:13" x14ac:dyDescent="0.2">
      <c r="H891" s="54">
        <v>6781</v>
      </c>
      <c r="I891" s="54">
        <v>6781</v>
      </c>
      <c r="J891" s="54">
        <v>6912</v>
      </c>
      <c r="K891" s="55">
        <f t="shared" si="33"/>
        <v>0.98104745370370372</v>
      </c>
      <c r="L891" s="56">
        <f t="shared" si="34"/>
        <v>-33.126207541536033</v>
      </c>
      <c r="M891" s="57"/>
    </row>
    <row r="892" spans="8:13" x14ac:dyDescent="0.2">
      <c r="H892" s="54">
        <v>6791</v>
      </c>
      <c r="I892" s="54">
        <v>6791</v>
      </c>
      <c r="J892" s="54">
        <v>6912</v>
      </c>
      <c r="K892" s="55">
        <f t="shared" si="33"/>
        <v>0.98249421296296291</v>
      </c>
      <c r="L892" s="56">
        <f t="shared" si="34"/>
        <v>-30.575022215339466</v>
      </c>
      <c r="M892" s="57"/>
    </row>
    <row r="893" spans="8:13" x14ac:dyDescent="0.2">
      <c r="H893" s="54">
        <v>6793</v>
      </c>
      <c r="I893" s="54">
        <v>6793</v>
      </c>
      <c r="J893" s="54">
        <v>6912</v>
      </c>
      <c r="K893" s="55">
        <f t="shared" si="33"/>
        <v>0.98278356481481477</v>
      </c>
      <c r="L893" s="56">
        <f t="shared" si="34"/>
        <v>-30.065235978126189</v>
      </c>
      <c r="M893" s="57"/>
    </row>
    <row r="894" spans="8:13" x14ac:dyDescent="0.2">
      <c r="H894" s="54">
        <v>6803</v>
      </c>
      <c r="I894" s="54">
        <v>6803</v>
      </c>
      <c r="J894" s="54">
        <v>6912</v>
      </c>
      <c r="K894" s="55">
        <f t="shared" si="33"/>
        <v>0.98423032407407407</v>
      </c>
      <c r="L894" s="56">
        <f t="shared" si="34"/>
        <v>-27.51855406984134</v>
      </c>
      <c r="M894" s="57"/>
    </row>
    <row r="895" spans="8:13" x14ac:dyDescent="0.2">
      <c r="H895" s="54">
        <v>6823</v>
      </c>
      <c r="I895" s="54">
        <v>6823</v>
      </c>
      <c r="J895" s="54">
        <v>6912</v>
      </c>
      <c r="K895" s="55">
        <f t="shared" si="33"/>
        <v>0.98712384259259256</v>
      </c>
      <c r="L895" s="56">
        <f t="shared" si="34"/>
        <v>-22.436401443050507</v>
      </c>
      <c r="M895" s="57"/>
    </row>
    <row r="896" spans="8:13" x14ac:dyDescent="0.2">
      <c r="H896" s="54">
        <v>6827</v>
      </c>
      <c r="I896" s="54">
        <v>6827</v>
      </c>
      <c r="J896" s="54">
        <v>6912</v>
      </c>
      <c r="K896" s="55">
        <f t="shared" si="33"/>
        <v>0.98770254629629628</v>
      </c>
      <c r="L896" s="56">
        <f t="shared" si="34"/>
        <v>-21.421758747887427</v>
      </c>
      <c r="M896" s="57"/>
    </row>
    <row r="897" spans="8:13" x14ac:dyDescent="0.2">
      <c r="H897" s="54">
        <v>6829</v>
      </c>
      <c r="I897" s="54">
        <v>6829</v>
      </c>
      <c r="J897" s="54">
        <v>6912</v>
      </c>
      <c r="K897" s="55">
        <f t="shared" si="33"/>
        <v>0.98799189814814814</v>
      </c>
      <c r="L897" s="56">
        <f t="shared" si="34"/>
        <v>-20.914660311611875</v>
      </c>
      <c r="M897" s="57"/>
    </row>
    <row r="898" spans="8:13" x14ac:dyDescent="0.2">
      <c r="H898" s="54">
        <v>6833</v>
      </c>
      <c r="I898" s="54">
        <v>6833</v>
      </c>
      <c r="J898" s="54">
        <v>6912</v>
      </c>
      <c r="K898" s="55">
        <f t="shared" si="33"/>
        <v>0.98857060185185186</v>
      </c>
      <c r="L898" s="56">
        <f t="shared" si="34"/>
        <v>-19.900908826596517</v>
      </c>
      <c r="M898" s="57"/>
    </row>
    <row r="899" spans="8:13" x14ac:dyDescent="0.2">
      <c r="H899" s="54">
        <v>6841</v>
      </c>
      <c r="I899" s="54">
        <v>6841</v>
      </c>
      <c r="J899" s="54">
        <v>6912</v>
      </c>
      <c r="K899" s="55">
        <f t="shared" si="33"/>
        <v>0.9897280092592593</v>
      </c>
      <c r="L899" s="56">
        <f t="shared" si="34"/>
        <v>-17.87518497509155</v>
      </c>
      <c r="M899" s="57"/>
    </row>
    <row r="900" spans="8:13" x14ac:dyDescent="0.2">
      <c r="H900" s="54">
        <v>6857</v>
      </c>
      <c r="I900" s="54">
        <v>6857</v>
      </c>
      <c r="J900" s="54">
        <v>6912</v>
      </c>
      <c r="K900" s="55">
        <f t="shared" si="33"/>
        <v>0.99204282407407407</v>
      </c>
      <c r="L900" s="56">
        <f t="shared" si="34"/>
        <v>-13.830834357124596</v>
      </c>
      <c r="M900" s="57"/>
    </row>
    <row r="901" spans="8:13" x14ac:dyDescent="0.2">
      <c r="H901" s="54">
        <v>6863</v>
      </c>
      <c r="I901" s="54">
        <v>6863</v>
      </c>
      <c r="J901" s="54">
        <v>6912</v>
      </c>
      <c r="K901" s="55">
        <f t="shared" si="33"/>
        <v>0.99291087962962965</v>
      </c>
      <c r="L901" s="56">
        <f t="shared" si="34"/>
        <v>-12.316635383861183</v>
      </c>
      <c r="M901" s="57"/>
    </row>
    <row r="902" spans="8:13" x14ac:dyDescent="0.2">
      <c r="H902" s="54">
        <v>6869</v>
      </c>
      <c r="I902" s="54">
        <v>6869</v>
      </c>
      <c r="J902" s="54">
        <v>6912</v>
      </c>
      <c r="K902" s="55">
        <f t="shared" si="33"/>
        <v>0.99377893518518523</v>
      </c>
      <c r="L902" s="56">
        <f t="shared" si="34"/>
        <v>-10.803759625715221</v>
      </c>
      <c r="M902" s="57"/>
    </row>
    <row r="903" spans="8:13" x14ac:dyDescent="0.2">
      <c r="H903" s="54">
        <v>6871</v>
      </c>
      <c r="I903" s="54">
        <v>6871</v>
      </c>
      <c r="J903" s="54">
        <v>6912</v>
      </c>
      <c r="K903" s="55">
        <f t="shared" si="33"/>
        <v>0.99406828703703709</v>
      </c>
      <c r="L903" s="56">
        <f t="shared" si="34"/>
        <v>-10.2997613545962</v>
      </c>
      <c r="M903" s="57"/>
    </row>
    <row r="904" spans="8:13" x14ac:dyDescent="0.2">
      <c r="H904" s="54">
        <v>6883</v>
      </c>
      <c r="I904" s="54">
        <v>6883</v>
      </c>
      <c r="J904" s="54">
        <v>6912</v>
      </c>
      <c r="K904" s="55">
        <f t="shared" si="33"/>
        <v>0.99580439814814814</v>
      </c>
      <c r="L904" s="56">
        <f t="shared" si="34"/>
        <v>-7.2788490585175287</v>
      </c>
      <c r="M904" s="57"/>
    </row>
    <row r="905" spans="8:13" x14ac:dyDescent="0.2">
      <c r="H905" s="54">
        <v>6899</v>
      </c>
      <c r="I905" s="54">
        <v>6899</v>
      </c>
      <c r="J905" s="54">
        <v>6912</v>
      </c>
      <c r="K905" s="55">
        <f t="shared" si="33"/>
        <v>0.99811921296296291</v>
      </c>
      <c r="L905" s="56">
        <f t="shared" si="34"/>
        <v>-3.2591484012306733</v>
      </c>
      <c r="M905" s="57"/>
    </row>
    <row r="906" spans="8:13" x14ac:dyDescent="0.2">
      <c r="H906" s="54">
        <v>6907</v>
      </c>
      <c r="I906" s="54">
        <v>6907</v>
      </c>
      <c r="J906" s="54">
        <v>6912</v>
      </c>
      <c r="K906" s="55">
        <f t="shared" si="33"/>
        <v>0.99927662037037035</v>
      </c>
      <c r="L906" s="56">
        <f t="shared" si="34"/>
        <v>-1.2527926221973527</v>
      </c>
      <c r="M906" s="57"/>
    </row>
    <row r="907" spans="8:13" x14ac:dyDescent="0.2">
      <c r="H907" s="54">
        <v>6911</v>
      </c>
      <c r="I907" s="54">
        <v>6911</v>
      </c>
      <c r="J907" s="54">
        <v>6912</v>
      </c>
      <c r="K907" s="55">
        <f t="shared" si="33"/>
        <v>0.99985532407407407</v>
      </c>
      <c r="L907" s="56">
        <f t="shared" si="34"/>
        <v>-0.25048600912782537</v>
      </c>
      <c r="M907" s="57"/>
    </row>
    <row r="908" spans="8:13" x14ac:dyDescent="0.2">
      <c r="H908" s="54">
        <v>6917</v>
      </c>
      <c r="I908" s="54">
        <v>6917</v>
      </c>
      <c r="J908" s="54">
        <v>6912</v>
      </c>
      <c r="K908" s="55">
        <f t="shared" si="33"/>
        <v>1.0007233796296295</v>
      </c>
      <c r="L908" s="56">
        <f t="shared" si="34"/>
        <v>1.251886705116086</v>
      </c>
      <c r="M908" s="57"/>
    </row>
    <row r="909" spans="8:13" x14ac:dyDescent="0.2">
      <c r="H909" s="54">
        <v>6947</v>
      </c>
      <c r="I909" s="54">
        <v>6947</v>
      </c>
      <c r="J909" s="54">
        <v>6912</v>
      </c>
      <c r="K909" s="55">
        <f t="shared" si="33"/>
        <v>1.0050636574074074</v>
      </c>
      <c r="L909" s="56">
        <f t="shared" si="34"/>
        <v>8.7442557955598534</v>
      </c>
      <c r="M909" s="57"/>
    </row>
    <row r="910" spans="8:13" x14ac:dyDescent="0.2">
      <c r="H910" s="54">
        <v>6949</v>
      </c>
      <c r="I910" s="54">
        <v>6949</v>
      </c>
      <c r="J910" s="54">
        <v>6912</v>
      </c>
      <c r="K910" s="55">
        <f t="shared" si="33"/>
        <v>1.0053530092592593</v>
      </c>
      <c r="L910" s="56">
        <f t="shared" si="34"/>
        <v>9.242596054921064</v>
      </c>
      <c r="M910" s="57"/>
    </row>
    <row r="911" spans="8:13" x14ac:dyDescent="0.2">
      <c r="H911" s="54">
        <v>6959</v>
      </c>
      <c r="I911" s="54">
        <v>6959</v>
      </c>
      <c r="J911" s="54">
        <v>6912</v>
      </c>
      <c r="K911" s="55">
        <f t="shared" si="33"/>
        <v>1.0067997685185186</v>
      </c>
      <c r="L911" s="56">
        <f t="shared" si="34"/>
        <v>11.732147891853128</v>
      </c>
      <c r="M911" s="57"/>
    </row>
    <row r="912" spans="8:13" x14ac:dyDescent="0.2">
      <c r="H912" s="54">
        <v>6961</v>
      </c>
      <c r="I912" s="54">
        <v>6961</v>
      </c>
      <c r="J912" s="54">
        <v>6912</v>
      </c>
      <c r="K912" s="55">
        <f t="shared" si="33"/>
        <v>1.0070891203703705</v>
      </c>
      <c r="L912" s="56">
        <f t="shared" si="34"/>
        <v>12.22962894385878</v>
      </c>
      <c r="M912" s="57"/>
    </row>
    <row r="913" spans="8:13" x14ac:dyDescent="0.2">
      <c r="H913" s="54">
        <v>6967</v>
      </c>
      <c r="I913" s="54">
        <v>6967</v>
      </c>
      <c r="J913" s="54">
        <v>6912</v>
      </c>
      <c r="K913" s="55">
        <f t="shared" si="33"/>
        <v>1.0079571759259258</v>
      </c>
      <c r="L913" s="56">
        <f t="shared" si="34"/>
        <v>13.721214948590816</v>
      </c>
      <c r="M913" s="57"/>
    </row>
    <row r="914" spans="8:13" x14ac:dyDescent="0.2">
      <c r="H914" s="54">
        <v>6971</v>
      </c>
      <c r="I914" s="54">
        <v>6971</v>
      </c>
      <c r="J914" s="54">
        <v>6912</v>
      </c>
      <c r="K914" s="55">
        <f t="shared" si="33"/>
        <v>1.0085358796296295</v>
      </c>
      <c r="L914" s="56">
        <f t="shared" si="34"/>
        <v>14.714892145660844</v>
      </c>
      <c r="M914" s="57"/>
    </row>
    <row r="915" spans="8:13" x14ac:dyDescent="0.2">
      <c r="H915" s="54">
        <v>6977</v>
      </c>
      <c r="I915" s="54">
        <v>6977</v>
      </c>
      <c r="J915" s="54">
        <v>6912</v>
      </c>
      <c r="K915" s="55">
        <f t="shared" si="33"/>
        <v>1.0094039351851851</v>
      </c>
      <c r="L915" s="56">
        <f t="shared" si="34"/>
        <v>16.204339368935177</v>
      </c>
      <c r="M915" s="57"/>
    </row>
    <row r="916" spans="8:13" x14ac:dyDescent="0.2">
      <c r="H916" s="54">
        <v>6983</v>
      </c>
      <c r="I916" s="54">
        <v>6983</v>
      </c>
      <c r="J916" s="54">
        <v>6912</v>
      </c>
      <c r="K916" s="55">
        <f t="shared" si="33"/>
        <v>1.0102719907407407</v>
      </c>
      <c r="L916" s="56">
        <f t="shared" si="34"/>
        <v>17.69250626492574</v>
      </c>
      <c r="M916" s="57"/>
    </row>
    <row r="917" spans="8:13" x14ac:dyDescent="0.2">
      <c r="H917" s="54">
        <v>6991</v>
      </c>
      <c r="I917" s="54">
        <v>6991</v>
      </c>
      <c r="J917" s="54">
        <v>6912</v>
      </c>
      <c r="K917" s="55">
        <f t="shared" si="33"/>
        <v>1.0114293981481481</v>
      </c>
      <c r="L917" s="56">
        <f t="shared" si="34"/>
        <v>19.67474097304348</v>
      </c>
      <c r="M917" s="57"/>
    </row>
    <row r="918" spans="8:13" x14ac:dyDescent="0.2">
      <c r="H918" s="54">
        <v>6997</v>
      </c>
      <c r="I918" s="54">
        <v>6997</v>
      </c>
      <c r="J918" s="54">
        <v>6912</v>
      </c>
      <c r="K918" s="55">
        <f t="shared" si="33"/>
        <v>1.0122974537037037</v>
      </c>
      <c r="L918" s="56">
        <f t="shared" si="34"/>
        <v>21.159928981544489</v>
      </c>
      <c r="M918" s="57"/>
    </row>
    <row r="919" spans="8:13" x14ac:dyDescent="0.2">
      <c r="H919" s="12">
        <v>1</v>
      </c>
      <c r="I919" s="12">
        <v>1</v>
      </c>
      <c r="J919" s="12">
        <v>1</v>
      </c>
      <c r="K919" s="36">
        <f t="shared" ref="K919:K982" si="35">I919/J919</f>
        <v>1</v>
      </c>
      <c r="L919" s="37">
        <f t="shared" ref="L919:L982" si="36">1200*LOG(K919,2)</f>
        <v>0</v>
      </c>
    </row>
    <row r="920" spans="8:13" x14ac:dyDescent="0.2">
      <c r="H920" s="12">
        <v>1</v>
      </c>
      <c r="I920" s="12">
        <v>1</v>
      </c>
      <c r="J920" s="12">
        <v>1</v>
      </c>
      <c r="K920" s="36">
        <f t="shared" si="35"/>
        <v>1</v>
      </c>
      <c r="L920" s="37">
        <f t="shared" si="36"/>
        <v>0</v>
      </c>
    </row>
    <row r="921" spans="8:13" x14ac:dyDescent="0.2">
      <c r="H921" s="12">
        <v>1</v>
      </c>
      <c r="I921" s="12">
        <v>1</v>
      </c>
      <c r="J921" s="12">
        <v>1</v>
      </c>
      <c r="K921" s="36">
        <f t="shared" si="35"/>
        <v>1</v>
      </c>
      <c r="L921" s="37">
        <f t="shared" si="36"/>
        <v>0</v>
      </c>
    </row>
    <row r="922" spans="8:13" x14ac:dyDescent="0.2">
      <c r="H922" s="12">
        <v>1</v>
      </c>
      <c r="I922" s="12">
        <v>1</v>
      </c>
      <c r="J922" s="12">
        <v>1</v>
      </c>
      <c r="K922" s="36">
        <f t="shared" si="35"/>
        <v>1</v>
      </c>
      <c r="L922" s="37">
        <f t="shared" si="36"/>
        <v>0</v>
      </c>
    </row>
    <row r="923" spans="8:13" x14ac:dyDescent="0.2">
      <c r="H923" s="12">
        <v>1</v>
      </c>
      <c r="I923" s="12">
        <v>1</v>
      </c>
      <c r="J923" s="12">
        <v>1</v>
      </c>
      <c r="K923" s="36">
        <f t="shared" si="35"/>
        <v>1</v>
      </c>
      <c r="L923" s="37">
        <f t="shared" si="36"/>
        <v>0</v>
      </c>
    </row>
    <row r="924" spans="8:13" x14ac:dyDescent="0.2">
      <c r="H924" s="12">
        <v>1</v>
      </c>
      <c r="I924" s="12">
        <v>1</v>
      </c>
      <c r="J924" s="12">
        <v>1</v>
      </c>
      <c r="K924" s="36">
        <f t="shared" si="35"/>
        <v>1</v>
      </c>
      <c r="L924" s="37">
        <f t="shared" si="36"/>
        <v>0</v>
      </c>
    </row>
    <row r="925" spans="8:13" x14ac:dyDescent="0.2">
      <c r="H925" s="12">
        <v>1</v>
      </c>
      <c r="I925" s="12">
        <v>1</v>
      </c>
      <c r="J925" s="12">
        <v>1</v>
      </c>
      <c r="K925" s="36">
        <f t="shared" si="35"/>
        <v>1</v>
      </c>
      <c r="L925" s="37">
        <f t="shared" si="36"/>
        <v>0</v>
      </c>
    </row>
    <row r="926" spans="8:13" x14ac:dyDescent="0.2">
      <c r="H926" s="12">
        <v>1</v>
      </c>
      <c r="I926" s="12">
        <v>1</v>
      </c>
      <c r="J926" s="12">
        <v>1</v>
      </c>
      <c r="K926" s="36">
        <f t="shared" si="35"/>
        <v>1</v>
      </c>
      <c r="L926" s="37">
        <f t="shared" si="36"/>
        <v>0</v>
      </c>
    </row>
    <row r="927" spans="8:13" x14ac:dyDescent="0.2">
      <c r="H927" s="12">
        <v>1</v>
      </c>
      <c r="I927" s="12">
        <v>1</v>
      </c>
      <c r="J927" s="12">
        <v>1</v>
      </c>
      <c r="K927" s="36">
        <f t="shared" si="35"/>
        <v>1</v>
      </c>
      <c r="L927" s="37">
        <f t="shared" si="36"/>
        <v>0</v>
      </c>
    </row>
    <row r="928" spans="8:13" x14ac:dyDescent="0.2">
      <c r="H928" s="12">
        <v>1</v>
      </c>
      <c r="I928" s="12">
        <v>1</v>
      </c>
      <c r="J928" s="12">
        <v>1</v>
      </c>
      <c r="K928" s="36">
        <f t="shared" si="35"/>
        <v>1</v>
      </c>
      <c r="L928" s="37">
        <f t="shared" si="36"/>
        <v>0</v>
      </c>
    </row>
    <row r="929" spans="8:12" x14ac:dyDescent="0.2">
      <c r="H929" s="12">
        <v>1</v>
      </c>
      <c r="I929" s="12">
        <v>1</v>
      </c>
      <c r="J929" s="12">
        <v>1</v>
      </c>
      <c r="K929" s="36">
        <f t="shared" si="35"/>
        <v>1</v>
      </c>
      <c r="L929" s="37">
        <f t="shared" si="36"/>
        <v>0</v>
      </c>
    </row>
    <row r="930" spans="8:12" x14ac:dyDescent="0.2">
      <c r="H930" s="12">
        <v>1</v>
      </c>
      <c r="I930" s="12">
        <v>1</v>
      </c>
      <c r="J930" s="12">
        <v>1</v>
      </c>
      <c r="K930" s="36">
        <f t="shared" si="35"/>
        <v>1</v>
      </c>
      <c r="L930" s="37">
        <f t="shared" si="36"/>
        <v>0</v>
      </c>
    </row>
    <row r="931" spans="8:12" x14ac:dyDescent="0.2">
      <c r="H931" s="12">
        <v>1</v>
      </c>
      <c r="I931" s="12">
        <v>1</v>
      </c>
      <c r="J931" s="12">
        <v>1</v>
      </c>
      <c r="K931" s="36">
        <f t="shared" si="35"/>
        <v>1</v>
      </c>
      <c r="L931" s="37">
        <f t="shared" si="36"/>
        <v>0</v>
      </c>
    </row>
    <row r="932" spans="8:12" x14ac:dyDescent="0.2">
      <c r="H932" s="12">
        <v>1</v>
      </c>
      <c r="I932" s="12">
        <v>1</v>
      </c>
      <c r="J932" s="12">
        <v>1</v>
      </c>
      <c r="K932" s="36">
        <f t="shared" si="35"/>
        <v>1</v>
      </c>
      <c r="L932" s="37">
        <f t="shared" si="36"/>
        <v>0</v>
      </c>
    </row>
    <row r="933" spans="8:12" x14ac:dyDescent="0.2">
      <c r="H933" s="12">
        <v>1</v>
      </c>
      <c r="I933" s="12">
        <v>1</v>
      </c>
      <c r="J933" s="12">
        <v>1</v>
      </c>
      <c r="K933" s="36">
        <f t="shared" si="35"/>
        <v>1</v>
      </c>
      <c r="L933" s="37">
        <f t="shared" si="36"/>
        <v>0</v>
      </c>
    </row>
    <row r="934" spans="8:12" x14ac:dyDescent="0.2">
      <c r="H934" s="12">
        <v>1</v>
      </c>
      <c r="I934" s="12">
        <v>1</v>
      </c>
      <c r="J934" s="12">
        <v>1</v>
      </c>
      <c r="K934" s="36">
        <f t="shared" si="35"/>
        <v>1</v>
      </c>
      <c r="L934" s="37">
        <f t="shared" si="36"/>
        <v>0</v>
      </c>
    </row>
    <row r="935" spans="8:12" x14ac:dyDescent="0.2">
      <c r="H935" s="12">
        <v>1</v>
      </c>
      <c r="I935" s="12">
        <v>1</v>
      </c>
      <c r="J935" s="12">
        <v>1</v>
      </c>
      <c r="K935" s="36">
        <f t="shared" si="35"/>
        <v>1</v>
      </c>
      <c r="L935" s="37">
        <f t="shared" si="36"/>
        <v>0</v>
      </c>
    </row>
    <row r="936" spans="8:12" x14ac:dyDescent="0.2">
      <c r="H936" s="12">
        <v>1</v>
      </c>
      <c r="I936" s="12">
        <v>1</v>
      </c>
      <c r="J936" s="12">
        <v>1</v>
      </c>
      <c r="K936" s="36">
        <f t="shared" si="35"/>
        <v>1</v>
      </c>
      <c r="L936" s="37">
        <f t="shared" si="36"/>
        <v>0</v>
      </c>
    </row>
    <row r="937" spans="8:12" x14ac:dyDescent="0.2">
      <c r="H937" s="12">
        <v>1</v>
      </c>
      <c r="I937" s="12">
        <v>1</v>
      </c>
      <c r="J937" s="12">
        <v>1</v>
      </c>
      <c r="K937" s="36">
        <f t="shared" si="35"/>
        <v>1</v>
      </c>
      <c r="L937" s="37">
        <f t="shared" si="36"/>
        <v>0</v>
      </c>
    </row>
    <row r="938" spans="8:12" x14ac:dyDescent="0.2">
      <c r="H938" s="12">
        <v>1</v>
      </c>
      <c r="I938" s="12">
        <v>1</v>
      </c>
      <c r="J938" s="12">
        <v>1</v>
      </c>
      <c r="K938" s="36">
        <f t="shared" si="35"/>
        <v>1</v>
      </c>
      <c r="L938" s="37">
        <f t="shared" si="36"/>
        <v>0</v>
      </c>
    </row>
    <row r="939" spans="8:12" x14ac:dyDescent="0.2">
      <c r="H939" s="12">
        <v>1</v>
      </c>
      <c r="I939" s="12">
        <v>1</v>
      </c>
      <c r="J939" s="12">
        <v>1</v>
      </c>
      <c r="K939" s="36">
        <f t="shared" si="35"/>
        <v>1</v>
      </c>
      <c r="L939" s="37">
        <f t="shared" si="36"/>
        <v>0</v>
      </c>
    </row>
    <row r="940" spans="8:12" x14ac:dyDescent="0.2">
      <c r="H940" s="12">
        <v>1</v>
      </c>
      <c r="I940" s="12">
        <v>1</v>
      </c>
      <c r="J940" s="12">
        <v>1</v>
      </c>
      <c r="K940" s="36">
        <f t="shared" si="35"/>
        <v>1</v>
      </c>
      <c r="L940" s="37">
        <f t="shared" si="36"/>
        <v>0</v>
      </c>
    </row>
    <row r="941" spans="8:12" x14ac:dyDescent="0.2">
      <c r="H941" s="12">
        <v>1</v>
      </c>
      <c r="I941" s="12">
        <v>1</v>
      </c>
      <c r="J941" s="12">
        <v>1</v>
      </c>
      <c r="K941" s="36">
        <f t="shared" si="35"/>
        <v>1</v>
      </c>
      <c r="L941" s="37">
        <f t="shared" si="36"/>
        <v>0</v>
      </c>
    </row>
    <row r="942" spans="8:12" x14ac:dyDescent="0.2">
      <c r="H942" s="12">
        <v>1</v>
      </c>
      <c r="I942" s="12">
        <v>1</v>
      </c>
      <c r="J942" s="12">
        <v>1</v>
      </c>
      <c r="K942" s="36">
        <f t="shared" si="35"/>
        <v>1</v>
      </c>
      <c r="L942" s="37">
        <f t="shared" si="36"/>
        <v>0</v>
      </c>
    </row>
    <row r="943" spans="8:12" x14ac:dyDescent="0.2">
      <c r="H943" s="12">
        <v>1</v>
      </c>
      <c r="I943" s="12">
        <v>1</v>
      </c>
      <c r="J943" s="12">
        <v>1</v>
      </c>
      <c r="K943" s="36">
        <f t="shared" si="35"/>
        <v>1</v>
      </c>
      <c r="L943" s="37">
        <f t="shared" si="36"/>
        <v>0</v>
      </c>
    </row>
    <row r="944" spans="8:12" x14ac:dyDescent="0.2">
      <c r="H944" s="12">
        <v>1</v>
      </c>
      <c r="I944" s="12">
        <v>1</v>
      </c>
      <c r="J944" s="12">
        <v>1</v>
      </c>
      <c r="K944" s="36">
        <f t="shared" si="35"/>
        <v>1</v>
      </c>
      <c r="L944" s="37">
        <f t="shared" si="36"/>
        <v>0</v>
      </c>
    </row>
    <row r="945" spans="8:12" x14ac:dyDescent="0.2">
      <c r="H945" s="12">
        <v>1</v>
      </c>
      <c r="I945" s="12">
        <v>1</v>
      </c>
      <c r="J945" s="12">
        <v>1</v>
      </c>
      <c r="K945" s="36">
        <f t="shared" si="35"/>
        <v>1</v>
      </c>
      <c r="L945" s="37">
        <f t="shared" si="36"/>
        <v>0</v>
      </c>
    </row>
    <row r="946" spans="8:12" x14ac:dyDescent="0.2">
      <c r="H946" s="12">
        <v>1</v>
      </c>
      <c r="I946" s="12">
        <v>1</v>
      </c>
      <c r="J946" s="12">
        <v>1</v>
      </c>
      <c r="K946" s="36">
        <f t="shared" si="35"/>
        <v>1</v>
      </c>
      <c r="L946" s="37">
        <f t="shared" si="36"/>
        <v>0</v>
      </c>
    </row>
    <row r="947" spans="8:12" x14ac:dyDescent="0.2">
      <c r="H947" s="12">
        <v>1</v>
      </c>
      <c r="I947" s="12">
        <v>1</v>
      </c>
      <c r="J947" s="12">
        <v>1</v>
      </c>
      <c r="K947" s="36">
        <f t="shared" si="35"/>
        <v>1</v>
      </c>
      <c r="L947" s="37">
        <f t="shared" si="36"/>
        <v>0</v>
      </c>
    </row>
    <row r="948" spans="8:12" x14ac:dyDescent="0.2">
      <c r="H948" s="12">
        <v>1</v>
      </c>
      <c r="I948" s="12">
        <v>1</v>
      </c>
      <c r="J948" s="12">
        <v>1</v>
      </c>
      <c r="K948" s="36">
        <f t="shared" si="35"/>
        <v>1</v>
      </c>
      <c r="L948" s="37">
        <f t="shared" si="36"/>
        <v>0</v>
      </c>
    </row>
    <row r="949" spans="8:12" x14ac:dyDescent="0.2">
      <c r="H949" s="12">
        <v>1</v>
      </c>
      <c r="I949" s="12">
        <v>1</v>
      </c>
      <c r="J949" s="12">
        <v>1</v>
      </c>
      <c r="K949" s="36">
        <f t="shared" si="35"/>
        <v>1</v>
      </c>
      <c r="L949" s="37">
        <f t="shared" si="36"/>
        <v>0</v>
      </c>
    </row>
    <row r="950" spans="8:12" x14ac:dyDescent="0.2">
      <c r="H950" s="12">
        <v>1</v>
      </c>
      <c r="I950" s="12">
        <v>1</v>
      </c>
      <c r="J950" s="12">
        <v>1</v>
      </c>
      <c r="K950" s="36">
        <f t="shared" si="35"/>
        <v>1</v>
      </c>
      <c r="L950" s="37">
        <f t="shared" si="36"/>
        <v>0</v>
      </c>
    </row>
    <row r="951" spans="8:12" x14ac:dyDescent="0.2">
      <c r="H951" s="12">
        <v>1</v>
      </c>
      <c r="I951" s="12">
        <v>1</v>
      </c>
      <c r="J951" s="12">
        <v>1</v>
      </c>
      <c r="K951" s="36">
        <f t="shared" si="35"/>
        <v>1</v>
      </c>
      <c r="L951" s="37">
        <f t="shared" si="36"/>
        <v>0</v>
      </c>
    </row>
    <row r="952" spans="8:12" x14ac:dyDescent="0.2">
      <c r="H952" s="12">
        <v>1</v>
      </c>
      <c r="I952" s="12">
        <v>1</v>
      </c>
      <c r="J952" s="12">
        <v>1</v>
      </c>
      <c r="K952" s="36">
        <f t="shared" si="35"/>
        <v>1</v>
      </c>
      <c r="L952" s="37">
        <f t="shared" si="36"/>
        <v>0</v>
      </c>
    </row>
    <row r="953" spans="8:12" x14ac:dyDescent="0.2">
      <c r="H953" s="12">
        <v>1</v>
      </c>
      <c r="I953" s="12">
        <v>1</v>
      </c>
      <c r="J953" s="12">
        <v>1</v>
      </c>
      <c r="K953" s="36">
        <f t="shared" si="35"/>
        <v>1</v>
      </c>
      <c r="L953" s="37">
        <f t="shared" si="36"/>
        <v>0</v>
      </c>
    </row>
    <row r="954" spans="8:12" x14ac:dyDescent="0.2">
      <c r="H954" s="12">
        <v>1</v>
      </c>
      <c r="I954" s="12">
        <v>1</v>
      </c>
      <c r="J954" s="12">
        <v>1</v>
      </c>
      <c r="K954" s="36">
        <f t="shared" si="35"/>
        <v>1</v>
      </c>
      <c r="L954" s="37">
        <f t="shared" si="36"/>
        <v>0</v>
      </c>
    </row>
    <row r="955" spans="8:12" x14ac:dyDescent="0.2">
      <c r="H955" s="12">
        <v>1</v>
      </c>
      <c r="I955" s="12">
        <v>1</v>
      </c>
      <c r="J955" s="12">
        <v>1</v>
      </c>
      <c r="K955" s="36">
        <f t="shared" si="35"/>
        <v>1</v>
      </c>
      <c r="L955" s="37">
        <f t="shared" si="36"/>
        <v>0</v>
      </c>
    </row>
    <row r="956" spans="8:12" x14ac:dyDescent="0.2">
      <c r="H956" s="12">
        <v>1</v>
      </c>
      <c r="I956" s="12">
        <v>1</v>
      </c>
      <c r="J956" s="12">
        <v>1</v>
      </c>
      <c r="K956" s="36">
        <f t="shared" si="35"/>
        <v>1</v>
      </c>
      <c r="L956" s="37">
        <f t="shared" si="36"/>
        <v>0</v>
      </c>
    </row>
    <row r="957" spans="8:12" x14ac:dyDescent="0.2">
      <c r="H957" s="12">
        <v>1</v>
      </c>
      <c r="I957" s="12">
        <v>1</v>
      </c>
      <c r="J957" s="12">
        <v>1</v>
      </c>
      <c r="K957" s="36">
        <f t="shared" si="35"/>
        <v>1</v>
      </c>
      <c r="L957" s="37">
        <f t="shared" si="36"/>
        <v>0</v>
      </c>
    </row>
    <row r="958" spans="8:12" x14ac:dyDescent="0.2">
      <c r="H958" s="12">
        <v>1</v>
      </c>
      <c r="I958" s="12">
        <v>1</v>
      </c>
      <c r="J958" s="12">
        <v>1</v>
      </c>
      <c r="K958" s="36">
        <f t="shared" si="35"/>
        <v>1</v>
      </c>
      <c r="L958" s="37">
        <f t="shared" si="36"/>
        <v>0</v>
      </c>
    </row>
    <row r="959" spans="8:12" x14ac:dyDescent="0.2">
      <c r="H959" s="12">
        <v>1</v>
      </c>
      <c r="I959" s="12">
        <v>1</v>
      </c>
      <c r="J959" s="12">
        <v>1</v>
      </c>
      <c r="K959" s="36">
        <f t="shared" si="35"/>
        <v>1</v>
      </c>
      <c r="L959" s="37">
        <f t="shared" si="36"/>
        <v>0</v>
      </c>
    </row>
    <row r="960" spans="8:12" x14ac:dyDescent="0.2">
      <c r="H960" s="12">
        <v>1</v>
      </c>
      <c r="I960" s="12">
        <v>1</v>
      </c>
      <c r="J960" s="12">
        <v>1</v>
      </c>
      <c r="K960" s="36">
        <f t="shared" si="35"/>
        <v>1</v>
      </c>
      <c r="L960" s="37">
        <f t="shared" si="36"/>
        <v>0</v>
      </c>
    </row>
    <row r="961" spans="8:12" x14ac:dyDescent="0.2">
      <c r="H961" s="12">
        <v>1</v>
      </c>
      <c r="I961" s="12">
        <v>1</v>
      </c>
      <c r="J961" s="12">
        <v>1</v>
      </c>
      <c r="K961" s="36">
        <f t="shared" si="35"/>
        <v>1</v>
      </c>
      <c r="L961" s="37">
        <f t="shared" si="36"/>
        <v>0</v>
      </c>
    </row>
    <row r="962" spans="8:12" x14ac:dyDescent="0.2">
      <c r="H962" s="12">
        <v>1</v>
      </c>
      <c r="I962" s="12">
        <v>1</v>
      </c>
      <c r="J962" s="12">
        <v>1</v>
      </c>
      <c r="K962" s="36">
        <f t="shared" si="35"/>
        <v>1</v>
      </c>
      <c r="L962" s="37">
        <f t="shared" si="36"/>
        <v>0</v>
      </c>
    </row>
    <row r="963" spans="8:12" x14ac:dyDescent="0.2">
      <c r="H963" s="12">
        <v>1</v>
      </c>
      <c r="I963" s="12">
        <v>1</v>
      </c>
      <c r="J963" s="12">
        <v>1</v>
      </c>
      <c r="K963" s="36">
        <f t="shared" si="35"/>
        <v>1</v>
      </c>
      <c r="L963" s="37">
        <f t="shared" si="36"/>
        <v>0</v>
      </c>
    </row>
    <row r="964" spans="8:12" x14ac:dyDescent="0.2">
      <c r="H964" s="12">
        <v>1</v>
      </c>
      <c r="I964" s="12">
        <v>1</v>
      </c>
      <c r="J964" s="12">
        <v>1</v>
      </c>
      <c r="K964" s="36">
        <f t="shared" si="35"/>
        <v>1</v>
      </c>
      <c r="L964" s="37">
        <f t="shared" si="36"/>
        <v>0</v>
      </c>
    </row>
    <row r="965" spans="8:12" x14ac:dyDescent="0.2">
      <c r="H965" s="12">
        <v>1</v>
      </c>
      <c r="I965" s="12">
        <v>1</v>
      </c>
      <c r="J965" s="12">
        <v>1</v>
      </c>
      <c r="K965" s="36">
        <f t="shared" si="35"/>
        <v>1</v>
      </c>
      <c r="L965" s="37">
        <f t="shared" si="36"/>
        <v>0</v>
      </c>
    </row>
    <row r="966" spans="8:12" x14ac:dyDescent="0.2">
      <c r="H966" s="12">
        <v>1</v>
      </c>
      <c r="I966" s="12">
        <v>1</v>
      </c>
      <c r="J966" s="12">
        <v>1</v>
      </c>
      <c r="K966" s="36">
        <f t="shared" si="35"/>
        <v>1</v>
      </c>
      <c r="L966" s="37">
        <f t="shared" si="36"/>
        <v>0</v>
      </c>
    </row>
    <row r="967" spans="8:12" x14ac:dyDescent="0.2">
      <c r="H967" s="12">
        <v>1</v>
      </c>
      <c r="I967" s="12">
        <v>1</v>
      </c>
      <c r="J967" s="12">
        <v>1</v>
      </c>
      <c r="K967" s="36">
        <f t="shared" si="35"/>
        <v>1</v>
      </c>
      <c r="L967" s="37">
        <f t="shared" si="36"/>
        <v>0</v>
      </c>
    </row>
    <row r="968" spans="8:12" x14ac:dyDescent="0.2">
      <c r="H968" s="12">
        <v>1</v>
      </c>
      <c r="I968" s="12">
        <v>1</v>
      </c>
      <c r="J968" s="12">
        <v>1</v>
      </c>
      <c r="K968" s="36">
        <f t="shared" si="35"/>
        <v>1</v>
      </c>
      <c r="L968" s="37">
        <f t="shared" si="36"/>
        <v>0</v>
      </c>
    </row>
    <row r="969" spans="8:12" x14ac:dyDescent="0.2">
      <c r="H969" s="12">
        <v>1</v>
      </c>
      <c r="I969" s="12">
        <v>1</v>
      </c>
      <c r="J969" s="12">
        <v>1</v>
      </c>
      <c r="K969" s="36">
        <f t="shared" si="35"/>
        <v>1</v>
      </c>
      <c r="L969" s="37">
        <f t="shared" si="36"/>
        <v>0</v>
      </c>
    </row>
    <row r="970" spans="8:12" x14ac:dyDescent="0.2">
      <c r="H970" s="12">
        <v>1</v>
      </c>
      <c r="I970" s="12">
        <v>1</v>
      </c>
      <c r="J970" s="12">
        <v>1</v>
      </c>
      <c r="K970" s="36">
        <f t="shared" si="35"/>
        <v>1</v>
      </c>
      <c r="L970" s="37">
        <f t="shared" si="36"/>
        <v>0</v>
      </c>
    </row>
    <row r="971" spans="8:12" x14ac:dyDescent="0.2">
      <c r="H971" s="12">
        <v>1</v>
      </c>
      <c r="I971" s="12">
        <v>1</v>
      </c>
      <c r="J971" s="12">
        <v>1</v>
      </c>
      <c r="K971" s="36">
        <f t="shared" si="35"/>
        <v>1</v>
      </c>
      <c r="L971" s="37">
        <f t="shared" si="36"/>
        <v>0</v>
      </c>
    </row>
    <row r="972" spans="8:12" x14ac:dyDescent="0.2">
      <c r="H972" s="12">
        <v>1</v>
      </c>
      <c r="I972" s="12">
        <v>1</v>
      </c>
      <c r="J972" s="12">
        <v>1</v>
      </c>
      <c r="K972" s="36">
        <f t="shared" si="35"/>
        <v>1</v>
      </c>
      <c r="L972" s="37">
        <f t="shared" si="36"/>
        <v>0</v>
      </c>
    </row>
    <row r="973" spans="8:12" x14ac:dyDescent="0.2">
      <c r="H973" s="12">
        <v>1</v>
      </c>
      <c r="I973" s="12">
        <v>1</v>
      </c>
      <c r="J973" s="12">
        <v>1</v>
      </c>
      <c r="K973" s="36">
        <f t="shared" si="35"/>
        <v>1</v>
      </c>
      <c r="L973" s="37">
        <f t="shared" si="36"/>
        <v>0</v>
      </c>
    </row>
    <row r="974" spans="8:12" x14ac:dyDescent="0.2">
      <c r="H974" s="12">
        <v>1</v>
      </c>
      <c r="I974" s="12">
        <v>1</v>
      </c>
      <c r="J974" s="12">
        <v>1</v>
      </c>
      <c r="K974" s="36">
        <f t="shared" si="35"/>
        <v>1</v>
      </c>
      <c r="L974" s="37">
        <f t="shared" si="36"/>
        <v>0</v>
      </c>
    </row>
    <row r="975" spans="8:12" x14ac:dyDescent="0.2">
      <c r="H975" s="12">
        <v>1</v>
      </c>
      <c r="I975" s="12">
        <v>1</v>
      </c>
      <c r="J975" s="12">
        <v>1</v>
      </c>
      <c r="K975" s="36">
        <f t="shared" si="35"/>
        <v>1</v>
      </c>
      <c r="L975" s="37">
        <f t="shared" si="36"/>
        <v>0</v>
      </c>
    </row>
    <row r="976" spans="8:12" x14ac:dyDescent="0.2">
      <c r="H976" s="12">
        <v>1</v>
      </c>
      <c r="I976" s="12">
        <v>1</v>
      </c>
      <c r="J976" s="12">
        <v>1</v>
      </c>
      <c r="K976" s="36">
        <f t="shared" si="35"/>
        <v>1</v>
      </c>
      <c r="L976" s="37">
        <f t="shared" si="36"/>
        <v>0</v>
      </c>
    </row>
    <row r="977" spans="8:12" x14ac:dyDescent="0.2">
      <c r="H977" s="12">
        <v>1</v>
      </c>
      <c r="I977" s="12">
        <v>1</v>
      </c>
      <c r="J977" s="12">
        <v>1</v>
      </c>
      <c r="K977" s="36">
        <f t="shared" si="35"/>
        <v>1</v>
      </c>
      <c r="L977" s="37">
        <f t="shared" si="36"/>
        <v>0</v>
      </c>
    </row>
    <row r="978" spans="8:12" x14ac:dyDescent="0.2">
      <c r="H978" s="12">
        <v>1</v>
      </c>
      <c r="I978" s="12">
        <v>1</v>
      </c>
      <c r="J978" s="12">
        <v>1</v>
      </c>
      <c r="K978" s="36">
        <f t="shared" si="35"/>
        <v>1</v>
      </c>
      <c r="L978" s="37">
        <f t="shared" si="36"/>
        <v>0</v>
      </c>
    </row>
    <row r="979" spans="8:12" x14ac:dyDescent="0.2">
      <c r="H979" s="12">
        <v>1</v>
      </c>
      <c r="I979" s="12">
        <v>1</v>
      </c>
      <c r="J979" s="12">
        <v>1</v>
      </c>
      <c r="K979" s="36">
        <f t="shared" si="35"/>
        <v>1</v>
      </c>
      <c r="L979" s="37">
        <f t="shared" si="36"/>
        <v>0</v>
      </c>
    </row>
    <row r="980" spans="8:12" x14ac:dyDescent="0.2">
      <c r="H980" s="12">
        <v>1</v>
      </c>
      <c r="I980" s="12">
        <v>1</v>
      </c>
      <c r="J980" s="12">
        <v>1</v>
      </c>
      <c r="K980" s="36">
        <f t="shared" si="35"/>
        <v>1</v>
      </c>
      <c r="L980" s="37">
        <f t="shared" si="36"/>
        <v>0</v>
      </c>
    </row>
    <row r="981" spans="8:12" x14ac:dyDescent="0.2">
      <c r="H981" s="12">
        <v>1</v>
      </c>
      <c r="I981" s="12">
        <v>1</v>
      </c>
      <c r="J981" s="12">
        <v>1</v>
      </c>
      <c r="K981" s="36">
        <f t="shared" si="35"/>
        <v>1</v>
      </c>
      <c r="L981" s="37">
        <f t="shared" si="36"/>
        <v>0</v>
      </c>
    </row>
    <row r="982" spans="8:12" x14ac:dyDescent="0.2">
      <c r="H982" s="12">
        <v>1</v>
      </c>
      <c r="I982" s="12">
        <v>1</v>
      </c>
      <c r="J982" s="12">
        <v>1</v>
      </c>
      <c r="K982" s="36">
        <f t="shared" si="35"/>
        <v>1</v>
      </c>
      <c r="L982" s="37">
        <f t="shared" si="36"/>
        <v>0</v>
      </c>
    </row>
    <row r="983" spans="8:12" x14ac:dyDescent="0.2">
      <c r="H983" s="12">
        <v>1</v>
      </c>
      <c r="I983" s="12">
        <v>1</v>
      </c>
      <c r="J983" s="12">
        <v>1</v>
      </c>
      <c r="K983" s="36">
        <f t="shared" ref="K983:K1000" si="37">I983/J983</f>
        <v>1</v>
      </c>
      <c r="L983" s="37">
        <f t="shared" ref="L983:L1000" si="38">1200*LOG(K983,2)</f>
        <v>0</v>
      </c>
    </row>
    <row r="984" spans="8:12" x14ac:dyDescent="0.2">
      <c r="H984" s="12">
        <v>1</v>
      </c>
      <c r="I984" s="12">
        <v>1</v>
      </c>
      <c r="J984" s="12">
        <v>1</v>
      </c>
      <c r="K984" s="36">
        <f t="shared" si="37"/>
        <v>1</v>
      </c>
      <c r="L984" s="37">
        <f t="shared" si="38"/>
        <v>0</v>
      </c>
    </row>
    <row r="985" spans="8:12" x14ac:dyDescent="0.2">
      <c r="H985" s="12">
        <v>1</v>
      </c>
      <c r="I985" s="12">
        <v>1</v>
      </c>
      <c r="J985" s="12">
        <v>1</v>
      </c>
      <c r="K985" s="36">
        <f t="shared" si="37"/>
        <v>1</v>
      </c>
      <c r="L985" s="37">
        <f t="shared" si="38"/>
        <v>0</v>
      </c>
    </row>
    <row r="986" spans="8:12" x14ac:dyDescent="0.2">
      <c r="H986" s="12">
        <v>1</v>
      </c>
      <c r="I986" s="12">
        <v>1</v>
      </c>
      <c r="J986" s="12">
        <v>1</v>
      </c>
      <c r="K986" s="36">
        <f t="shared" si="37"/>
        <v>1</v>
      </c>
      <c r="L986" s="37">
        <f t="shared" si="38"/>
        <v>0</v>
      </c>
    </row>
    <row r="987" spans="8:12" x14ac:dyDescent="0.2">
      <c r="H987" s="12">
        <v>1</v>
      </c>
      <c r="I987" s="12">
        <v>1</v>
      </c>
      <c r="J987" s="12">
        <v>1</v>
      </c>
      <c r="K987" s="36">
        <f t="shared" si="37"/>
        <v>1</v>
      </c>
      <c r="L987" s="37">
        <f t="shared" si="38"/>
        <v>0</v>
      </c>
    </row>
    <row r="988" spans="8:12" x14ac:dyDescent="0.2">
      <c r="H988" s="12">
        <v>1</v>
      </c>
      <c r="I988" s="12">
        <v>1</v>
      </c>
      <c r="J988" s="12">
        <v>1</v>
      </c>
      <c r="K988" s="36">
        <f t="shared" si="37"/>
        <v>1</v>
      </c>
      <c r="L988" s="37">
        <f t="shared" si="38"/>
        <v>0</v>
      </c>
    </row>
    <row r="989" spans="8:12" x14ac:dyDescent="0.2">
      <c r="H989" s="12">
        <v>1</v>
      </c>
      <c r="I989" s="12">
        <v>1</v>
      </c>
      <c r="J989" s="12">
        <v>1</v>
      </c>
      <c r="K989" s="36">
        <f t="shared" si="37"/>
        <v>1</v>
      </c>
      <c r="L989" s="37">
        <f t="shared" si="38"/>
        <v>0</v>
      </c>
    </row>
    <row r="990" spans="8:12" x14ac:dyDescent="0.2">
      <c r="H990" s="12">
        <v>1</v>
      </c>
      <c r="I990" s="12">
        <v>1</v>
      </c>
      <c r="J990" s="12">
        <v>1</v>
      </c>
      <c r="K990" s="36">
        <f t="shared" si="37"/>
        <v>1</v>
      </c>
      <c r="L990" s="37">
        <f t="shared" si="38"/>
        <v>0</v>
      </c>
    </row>
    <row r="991" spans="8:12" x14ac:dyDescent="0.2">
      <c r="H991" s="12">
        <v>1</v>
      </c>
      <c r="I991" s="12">
        <v>1</v>
      </c>
      <c r="J991" s="12">
        <v>1</v>
      </c>
      <c r="K991" s="36">
        <f t="shared" si="37"/>
        <v>1</v>
      </c>
      <c r="L991" s="37">
        <f t="shared" si="38"/>
        <v>0</v>
      </c>
    </row>
    <row r="992" spans="8:12" x14ac:dyDescent="0.2">
      <c r="H992" s="12">
        <v>1</v>
      </c>
      <c r="I992" s="12">
        <v>1</v>
      </c>
      <c r="J992" s="12">
        <v>1</v>
      </c>
      <c r="K992" s="36">
        <f t="shared" si="37"/>
        <v>1</v>
      </c>
      <c r="L992" s="37">
        <f t="shared" si="38"/>
        <v>0</v>
      </c>
    </row>
    <row r="993" spans="8:12" x14ac:dyDescent="0.2">
      <c r="H993" s="12">
        <v>1</v>
      </c>
      <c r="I993" s="12">
        <v>1</v>
      </c>
      <c r="J993" s="12">
        <v>1</v>
      </c>
      <c r="K993" s="36">
        <f t="shared" si="37"/>
        <v>1</v>
      </c>
      <c r="L993" s="37">
        <f t="shared" si="38"/>
        <v>0</v>
      </c>
    </row>
    <row r="994" spans="8:12" x14ac:dyDescent="0.2">
      <c r="H994" s="12">
        <v>1</v>
      </c>
      <c r="I994" s="12">
        <v>1</v>
      </c>
      <c r="J994" s="12">
        <v>1</v>
      </c>
      <c r="K994" s="36">
        <f t="shared" si="37"/>
        <v>1</v>
      </c>
      <c r="L994" s="37">
        <f t="shared" si="38"/>
        <v>0</v>
      </c>
    </row>
    <row r="995" spans="8:12" x14ac:dyDescent="0.2">
      <c r="H995" s="12">
        <v>1</v>
      </c>
      <c r="I995" s="12">
        <v>1</v>
      </c>
      <c r="J995" s="12">
        <v>1</v>
      </c>
      <c r="K995" s="36">
        <f t="shared" si="37"/>
        <v>1</v>
      </c>
      <c r="L995" s="37">
        <f t="shared" si="38"/>
        <v>0</v>
      </c>
    </row>
    <row r="996" spans="8:12" x14ac:dyDescent="0.2">
      <c r="H996" s="12">
        <v>1</v>
      </c>
      <c r="I996" s="12">
        <v>1</v>
      </c>
      <c r="J996" s="12">
        <v>1</v>
      </c>
      <c r="K996" s="36">
        <f t="shared" si="37"/>
        <v>1</v>
      </c>
      <c r="L996" s="37">
        <f t="shared" si="38"/>
        <v>0</v>
      </c>
    </row>
    <row r="997" spans="8:12" x14ac:dyDescent="0.2">
      <c r="H997" s="12">
        <v>1</v>
      </c>
      <c r="I997" s="12">
        <v>1</v>
      </c>
      <c r="J997" s="12">
        <v>1</v>
      </c>
      <c r="K997" s="36">
        <f t="shared" si="37"/>
        <v>1</v>
      </c>
      <c r="L997" s="37">
        <f t="shared" si="38"/>
        <v>0</v>
      </c>
    </row>
    <row r="998" spans="8:12" x14ac:dyDescent="0.2">
      <c r="H998" s="12">
        <v>1</v>
      </c>
      <c r="I998" s="12">
        <v>1</v>
      </c>
      <c r="J998" s="12">
        <v>1</v>
      </c>
      <c r="K998" s="36">
        <f t="shared" si="37"/>
        <v>1</v>
      </c>
      <c r="L998" s="37">
        <f t="shared" si="38"/>
        <v>0</v>
      </c>
    </row>
    <row r="999" spans="8:12" x14ac:dyDescent="0.2">
      <c r="H999" s="12">
        <v>1</v>
      </c>
      <c r="I999" s="12">
        <v>1</v>
      </c>
      <c r="J999" s="12">
        <v>1</v>
      </c>
      <c r="K999" s="36">
        <f t="shared" si="37"/>
        <v>1</v>
      </c>
      <c r="L999" s="37">
        <f t="shared" si="38"/>
        <v>0</v>
      </c>
    </row>
    <row r="1000" spans="8:12" x14ac:dyDescent="0.2">
      <c r="H1000" s="12">
        <v>1</v>
      </c>
      <c r="I1000" s="12">
        <v>1</v>
      </c>
      <c r="J1000" s="12">
        <v>1</v>
      </c>
      <c r="K1000" s="36">
        <f t="shared" si="37"/>
        <v>1</v>
      </c>
      <c r="L1000" s="37">
        <f t="shared" si="3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pane ySplit="4" topLeftCell="A26" activePane="bottomLeft" state="frozen"/>
      <selection pane="bottomLeft" activeCell="E16" sqref="E16"/>
    </sheetView>
  </sheetViews>
  <sheetFormatPr baseColWidth="10" defaultRowHeight="16" x14ac:dyDescent="0.2"/>
  <cols>
    <col min="1" max="1" width="4" customWidth="1"/>
    <col min="2" max="2" width="14" customWidth="1"/>
    <col min="3" max="3" width="36.5" customWidth="1"/>
    <col min="4" max="4" width="12.33203125" customWidth="1"/>
    <col min="5" max="5" width="14.1640625" customWidth="1"/>
    <col min="6" max="6" width="14.6640625" customWidth="1"/>
  </cols>
  <sheetData>
    <row r="2" spans="2:10" x14ac:dyDescent="0.2">
      <c r="C2" s="17" t="s">
        <v>27</v>
      </c>
      <c r="D2" t="s">
        <v>28</v>
      </c>
      <c r="E2" t="s">
        <v>29</v>
      </c>
    </row>
    <row r="4" spans="2:10" ht="48" x14ac:dyDescent="0.2">
      <c r="B4" s="6" t="s">
        <v>40</v>
      </c>
      <c r="C4" s="6" t="s">
        <v>23</v>
      </c>
      <c r="D4" s="6" t="s">
        <v>22</v>
      </c>
      <c r="E4" s="6" t="s">
        <v>38</v>
      </c>
      <c r="F4" s="6" t="s">
        <v>52</v>
      </c>
      <c r="G4" s="6" t="s">
        <v>24</v>
      </c>
      <c r="H4" s="6" t="s">
        <v>25</v>
      </c>
      <c r="I4" s="6" t="s">
        <v>26</v>
      </c>
    </row>
    <row r="5" spans="2:10" x14ac:dyDescent="0.2">
      <c r="B5" s="14" t="s">
        <v>30</v>
      </c>
      <c r="C5" s="12" t="s">
        <v>15</v>
      </c>
      <c r="D5" s="12">
        <v>100</v>
      </c>
      <c r="E5" s="12">
        <v>44100</v>
      </c>
      <c r="F5" s="19" t="s">
        <v>53</v>
      </c>
      <c r="G5" s="13" t="s">
        <v>31</v>
      </c>
      <c r="H5" s="13" t="s">
        <v>31</v>
      </c>
      <c r="I5" s="13" t="s">
        <v>31</v>
      </c>
    </row>
    <row r="6" spans="2:10" x14ac:dyDescent="0.2">
      <c r="B6" s="14" t="s">
        <v>30</v>
      </c>
      <c r="C6" s="12" t="s">
        <v>16</v>
      </c>
      <c r="D6" s="12">
        <v>110</v>
      </c>
      <c r="E6" s="12">
        <v>16</v>
      </c>
      <c r="F6" s="19" t="s">
        <v>53</v>
      </c>
      <c r="G6" s="13" t="s">
        <v>31</v>
      </c>
      <c r="H6" s="13" t="s">
        <v>31</v>
      </c>
      <c r="I6" s="13" t="s">
        <v>31</v>
      </c>
    </row>
    <row r="7" spans="2:10" ht="48" x14ac:dyDescent="0.2">
      <c r="B7" s="14" t="s">
        <v>30</v>
      </c>
      <c r="C7" s="12" t="s">
        <v>138</v>
      </c>
      <c r="D7" s="12">
        <v>111</v>
      </c>
      <c r="E7" s="12" t="s">
        <v>134</v>
      </c>
      <c r="F7" s="19" t="s">
        <v>53</v>
      </c>
      <c r="G7" s="13" t="s">
        <v>31</v>
      </c>
      <c r="H7" s="13" t="s">
        <v>31</v>
      </c>
      <c r="I7" s="13" t="s">
        <v>31</v>
      </c>
    </row>
    <row r="8" spans="2:10" x14ac:dyDescent="0.2">
      <c r="B8" s="14" t="s">
        <v>30</v>
      </c>
      <c r="C8" s="12" t="s">
        <v>17</v>
      </c>
      <c r="D8" s="12">
        <v>120</v>
      </c>
      <c r="E8" s="12">
        <v>0.02</v>
      </c>
      <c r="F8" s="19" t="s">
        <v>53</v>
      </c>
      <c r="G8" s="13" t="s">
        <v>31</v>
      </c>
      <c r="H8" s="13" t="s">
        <v>31</v>
      </c>
      <c r="I8" s="13" t="s">
        <v>31</v>
      </c>
    </row>
    <row r="9" spans="2:10" x14ac:dyDescent="0.2">
      <c r="B9" s="14" t="s">
        <v>30</v>
      </c>
      <c r="C9" s="12" t="s">
        <v>18</v>
      </c>
      <c r="D9" s="12">
        <v>130</v>
      </c>
      <c r="E9" s="12">
        <v>120</v>
      </c>
      <c r="F9" s="19" t="s">
        <v>53</v>
      </c>
      <c r="G9" s="13" t="s">
        <v>31</v>
      </c>
      <c r="H9" s="13" t="s">
        <v>31</v>
      </c>
      <c r="I9" s="13" t="s">
        <v>31</v>
      </c>
    </row>
    <row r="10" spans="2:10" x14ac:dyDescent="0.2">
      <c r="B10" s="14" t="s">
        <v>30</v>
      </c>
      <c r="C10" s="12" t="s">
        <v>63</v>
      </c>
      <c r="D10" s="12">
        <v>180</v>
      </c>
      <c r="E10" s="12">
        <v>1</v>
      </c>
      <c r="F10" s="19" t="s">
        <v>53</v>
      </c>
      <c r="G10" s="13" t="s">
        <v>31</v>
      </c>
      <c r="H10" s="13" t="s">
        <v>31</v>
      </c>
      <c r="I10" s="13" t="s">
        <v>31</v>
      </c>
    </row>
    <row r="11" spans="2:10" ht="80" x14ac:dyDescent="0.2">
      <c r="B11" s="14" t="s">
        <v>30</v>
      </c>
      <c r="C11" s="12" t="s">
        <v>108</v>
      </c>
      <c r="D11" s="12">
        <v>190</v>
      </c>
      <c r="E11" s="12">
        <v>2.5</v>
      </c>
      <c r="F11" s="19" t="s">
        <v>53</v>
      </c>
      <c r="G11" s="13" t="s">
        <v>31</v>
      </c>
      <c r="H11" s="13" t="s">
        <v>31</v>
      </c>
      <c r="I11" s="13" t="s">
        <v>31</v>
      </c>
    </row>
    <row r="12" spans="2:10" ht="64" x14ac:dyDescent="0.2">
      <c r="B12" s="14" t="s">
        <v>30</v>
      </c>
      <c r="C12" s="12" t="s">
        <v>43</v>
      </c>
      <c r="D12" s="12">
        <v>-1</v>
      </c>
      <c r="E12" s="13" t="s">
        <v>39</v>
      </c>
      <c r="F12" s="16" t="s">
        <v>54</v>
      </c>
      <c r="G12" s="14" t="s">
        <v>30</v>
      </c>
      <c r="H12" s="14" t="s">
        <v>30</v>
      </c>
      <c r="I12" s="13" t="s">
        <v>31</v>
      </c>
    </row>
    <row r="13" spans="2:10" x14ac:dyDescent="0.2">
      <c r="B13" s="14" t="s">
        <v>30</v>
      </c>
      <c r="C13" s="12" t="s">
        <v>213</v>
      </c>
      <c r="D13" s="12">
        <v>-80</v>
      </c>
      <c r="E13" s="80"/>
      <c r="F13" s="80"/>
      <c r="G13" s="80"/>
      <c r="H13" s="80"/>
      <c r="I13" s="80"/>
    </row>
    <row r="14" spans="2:10" ht="32" x14ac:dyDescent="0.2">
      <c r="B14" s="14" t="s">
        <v>30</v>
      </c>
      <c r="C14" s="12" t="s">
        <v>191</v>
      </c>
      <c r="D14" s="12">
        <v>-90</v>
      </c>
      <c r="E14" s="12" t="s">
        <v>192</v>
      </c>
      <c r="F14" s="15" t="s">
        <v>193</v>
      </c>
      <c r="G14" s="13" t="s">
        <v>31</v>
      </c>
      <c r="H14" s="14" t="s">
        <v>30</v>
      </c>
      <c r="I14" s="14" t="s">
        <v>30</v>
      </c>
      <c r="J14" t="s">
        <v>200</v>
      </c>
    </row>
    <row r="15" spans="2:10" ht="32" x14ac:dyDescent="0.2">
      <c r="B15" s="14" t="s">
        <v>30</v>
      </c>
      <c r="C15" s="12" t="s">
        <v>206</v>
      </c>
      <c r="D15" s="12">
        <v>-999</v>
      </c>
      <c r="E15" s="12" t="s">
        <v>157</v>
      </c>
      <c r="F15" s="15" t="s">
        <v>49</v>
      </c>
      <c r="G15" s="14" t="s">
        <v>30</v>
      </c>
      <c r="H15" s="13" t="s">
        <v>31</v>
      </c>
      <c r="I15" s="13" t="s">
        <v>31</v>
      </c>
    </row>
    <row r="17" spans="2:9" x14ac:dyDescent="0.2">
      <c r="B17" s="14" t="s">
        <v>30</v>
      </c>
      <c r="C17" s="12" t="s">
        <v>32</v>
      </c>
      <c r="D17" s="12">
        <v>-100</v>
      </c>
      <c r="E17" s="12">
        <v>0.02</v>
      </c>
      <c r="F17" s="16" t="s">
        <v>54</v>
      </c>
      <c r="G17" s="14" t="s">
        <v>30</v>
      </c>
      <c r="H17" s="13" t="s">
        <v>31</v>
      </c>
      <c r="I17" s="13" t="s">
        <v>31</v>
      </c>
    </row>
    <row r="18" spans="2:9" x14ac:dyDescent="0.2">
      <c r="B18" s="14" t="s">
        <v>30</v>
      </c>
      <c r="C18" s="12" t="s">
        <v>33</v>
      </c>
      <c r="D18" s="12">
        <v>-101</v>
      </c>
      <c r="E18" s="12">
        <v>20</v>
      </c>
      <c r="F18" s="16" t="s">
        <v>54</v>
      </c>
      <c r="G18" s="14" t="s">
        <v>30</v>
      </c>
      <c r="H18" s="13" t="s">
        <v>31</v>
      </c>
      <c r="I18" s="13" t="s">
        <v>31</v>
      </c>
    </row>
    <row r="19" spans="2:9" ht="32" x14ac:dyDescent="0.2">
      <c r="B19" s="14" t="s">
        <v>30</v>
      </c>
      <c r="C19" s="12" t="s">
        <v>34</v>
      </c>
      <c r="D19" s="12">
        <v>-102</v>
      </c>
      <c r="E19" s="12">
        <v>256</v>
      </c>
      <c r="F19" s="16" t="s">
        <v>54</v>
      </c>
      <c r="G19" s="14" t="s">
        <v>30</v>
      </c>
      <c r="H19" s="13" t="s">
        <v>31</v>
      </c>
      <c r="I19" s="13" t="s">
        <v>31</v>
      </c>
    </row>
    <row r="20" spans="2:9" x14ac:dyDescent="0.2">
      <c r="B20" s="14" t="s">
        <v>30</v>
      </c>
      <c r="C20" s="12" t="s">
        <v>35</v>
      </c>
      <c r="D20" s="12">
        <v>-103</v>
      </c>
      <c r="E20" s="12">
        <v>0.5</v>
      </c>
      <c r="F20" s="16" t="s">
        <v>54</v>
      </c>
      <c r="G20" s="14" t="s">
        <v>30</v>
      </c>
      <c r="H20" s="13" t="s">
        <v>31</v>
      </c>
      <c r="I20" s="13" t="s">
        <v>31</v>
      </c>
    </row>
    <row r="21" spans="2:9" x14ac:dyDescent="0.2">
      <c r="B21" s="14" t="s">
        <v>30</v>
      </c>
      <c r="C21" s="12" t="s">
        <v>36</v>
      </c>
      <c r="D21" s="12">
        <v>-150</v>
      </c>
      <c r="E21" s="12">
        <v>3</v>
      </c>
      <c r="F21" s="16" t="s">
        <v>54</v>
      </c>
      <c r="G21" s="14" t="s">
        <v>30</v>
      </c>
      <c r="H21" s="13" t="s">
        <v>31</v>
      </c>
      <c r="I21" s="13" t="s">
        <v>31</v>
      </c>
    </row>
    <row r="22" spans="2:9" ht="32" x14ac:dyDescent="0.2">
      <c r="B22" s="14" t="s">
        <v>30</v>
      </c>
      <c r="C22" s="12" t="s">
        <v>37</v>
      </c>
      <c r="D22" s="12">
        <v>-151</v>
      </c>
      <c r="E22" s="12">
        <v>1.5</v>
      </c>
      <c r="F22" s="16" t="s">
        <v>54</v>
      </c>
      <c r="G22" s="14" t="s">
        <v>30</v>
      </c>
      <c r="H22" s="13" t="s">
        <v>31</v>
      </c>
      <c r="I22" s="13" t="s">
        <v>31</v>
      </c>
    </row>
    <row r="23" spans="2:9" ht="32" x14ac:dyDescent="0.2">
      <c r="B23" s="14" t="s">
        <v>30</v>
      </c>
      <c r="C23" s="12" t="s">
        <v>42</v>
      </c>
      <c r="D23" s="12">
        <v>-200</v>
      </c>
      <c r="E23" s="12">
        <v>20</v>
      </c>
      <c r="F23" s="16" t="s">
        <v>54</v>
      </c>
      <c r="G23" s="14" t="s">
        <v>30</v>
      </c>
      <c r="H23" s="13" t="s">
        <v>31</v>
      </c>
      <c r="I23" s="13" t="s">
        <v>31</v>
      </c>
    </row>
    <row r="24" spans="2:9" ht="32" x14ac:dyDescent="0.2">
      <c r="B24" s="81" t="s">
        <v>219</v>
      </c>
      <c r="C24" s="82" t="s">
        <v>46</v>
      </c>
      <c r="D24" s="82">
        <v>-300</v>
      </c>
      <c r="E24" s="82">
        <v>30</v>
      </c>
      <c r="F24" s="83" t="s">
        <v>49</v>
      </c>
      <c r="G24" s="84" t="s">
        <v>30</v>
      </c>
      <c r="H24" s="85" t="s">
        <v>31</v>
      </c>
      <c r="I24" s="85" t="s">
        <v>31</v>
      </c>
    </row>
    <row r="25" spans="2:9" ht="32" x14ac:dyDescent="0.2">
      <c r="B25" s="81" t="s">
        <v>219</v>
      </c>
      <c r="C25" s="82" t="s">
        <v>44</v>
      </c>
      <c r="D25" s="82">
        <v>-301</v>
      </c>
      <c r="E25" s="82">
        <v>10</v>
      </c>
      <c r="F25" s="83" t="s">
        <v>49</v>
      </c>
      <c r="G25" s="84" t="s">
        <v>30</v>
      </c>
      <c r="H25" s="85" t="s">
        <v>31</v>
      </c>
      <c r="I25" s="85" t="s">
        <v>31</v>
      </c>
    </row>
    <row r="26" spans="2:9" ht="32" x14ac:dyDescent="0.2">
      <c r="B26" s="81" t="s">
        <v>219</v>
      </c>
      <c r="C26" s="82" t="s">
        <v>45</v>
      </c>
      <c r="D26" s="82">
        <v>-302</v>
      </c>
      <c r="E26" s="82">
        <v>20</v>
      </c>
      <c r="F26" s="83" t="s">
        <v>49</v>
      </c>
      <c r="G26" s="84" t="s">
        <v>30</v>
      </c>
      <c r="H26" s="85" t="s">
        <v>31</v>
      </c>
      <c r="I26" s="85" t="s">
        <v>31</v>
      </c>
    </row>
    <row r="27" spans="2:9" ht="32" x14ac:dyDescent="0.2">
      <c r="B27" s="81" t="s">
        <v>219</v>
      </c>
      <c r="C27" s="82" t="s">
        <v>47</v>
      </c>
      <c r="D27" s="82">
        <v>-303</v>
      </c>
      <c r="E27" s="82">
        <v>8000</v>
      </c>
      <c r="F27" s="83" t="s">
        <v>49</v>
      </c>
      <c r="G27" s="84" t="s">
        <v>30</v>
      </c>
      <c r="H27" s="85" t="s">
        <v>31</v>
      </c>
      <c r="I27" s="85" t="s">
        <v>31</v>
      </c>
    </row>
    <row r="28" spans="2:9" ht="32" x14ac:dyDescent="0.2">
      <c r="B28" s="81" t="s">
        <v>219</v>
      </c>
      <c r="C28" s="82" t="s">
        <v>48</v>
      </c>
      <c r="D28" s="82">
        <v>-304</v>
      </c>
      <c r="E28" s="82">
        <v>12000</v>
      </c>
      <c r="F28" s="83" t="s">
        <v>49</v>
      </c>
      <c r="G28" s="84" t="s">
        <v>30</v>
      </c>
      <c r="H28" s="85" t="s">
        <v>31</v>
      </c>
      <c r="I28" s="85" t="s">
        <v>31</v>
      </c>
    </row>
    <row r="29" spans="2:9" ht="32" x14ac:dyDescent="0.2">
      <c r="B29" s="14" t="s">
        <v>30</v>
      </c>
      <c r="C29" s="12" t="s">
        <v>220</v>
      </c>
      <c r="D29" s="12">
        <v>-350</v>
      </c>
      <c r="E29" s="12">
        <v>0</v>
      </c>
      <c r="F29" s="15" t="s">
        <v>49</v>
      </c>
      <c r="G29" s="14" t="s">
        <v>30</v>
      </c>
      <c r="H29" s="13" t="s">
        <v>31</v>
      </c>
      <c r="I29" s="13" t="s">
        <v>31</v>
      </c>
    </row>
    <row r="30" spans="2:9" ht="48" x14ac:dyDescent="0.2">
      <c r="B30" s="14" t="s">
        <v>30</v>
      </c>
      <c r="C30" s="12" t="s">
        <v>106</v>
      </c>
      <c r="D30" s="12">
        <v>-400</v>
      </c>
      <c r="E30" s="12">
        <v>2</v>
      </c>
      <c r="F30" s="15" t="s">
        <v>49</v>
      </c>
      <c r="G30" s="14" t="s">
        <v>30</v>
      </c>
      <c r="H30" s="13" t="s">
        <v>31</v>
      </c>
      <c r="I30" s="13" t="s">
        <v>31</v>
      </c>
    </row>
    <row r="31" spans="2:9" ht="32" x14ac:dyDescent="0.2">
      <c r="B31" s="14" t="s">
        <v>30</v>
      </c>
      <c r="C31" s="12" t="s">
        <v>227</v>
      </c>
      <c r="D31" s="12">
        <v>-450</v>
      </c>
      <c r="E31" s="12">
        <v>1</v>
      </c>
      <c r="F31" s="15" t="s">
        <v>49</v>
      </c>
      <c r="G31" s="14" t="s">
        <v>30</v>
      </c>
      <c r="H31" s="13" t="s">
        <v>31</v>
      </c>
      <c r="I31" s="13" t="s">
        <v>31</v>
      </c>
    </row>
    <row r="32" spans="2:9" ht="32" x14ac:dyDescent="0.2">
      <c r="B32" s="14" t="s">
        <v>30</v>
      </c>
      <c r="C32" s="12" t="s">
        <v>133</v>
      </c>
      <c r="D32" s="12">
        <v>-500</v>
      </c>
      <c r="E32" s="12" t="s">
        <v>134</v>
      </c>
      <c r="F32" s="15" t="s">
        <v>49</v>
      </c>
      <c r="G32" s="14" t="s">
        <v>30</v>
      </c>
      <c r="H32" s="13" t="s">
        <v>31</v>
      </c>
      <c r="I32" s="13" t="s">
        <v>31</v>
      </c>
    </row>
    <row r="33" spans="2:2" x14ac:dyDescent="0.2">
      <c r="B33" s="18" t="s"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4"/>
  <sheetViews>
    <sheetView workbookViewId="0">
      <selection activeCell="H18" sqref="A18:XFD21"/>
    </sheetView>
  </sheetViews>
  <sheetFormatPr baseColWidth="10" defaultRowHeight="16" x14ac:dyDescent="0.2"/>
  <cols>
    <col min="1" max="1" width="4.33203125" customWidth="1"/>
    <col min="5" max="5" width="4.33203125" customWidth="1"/>
    <col min="12" max="16" width="9" customWidth="1"/>
    <col min="17" max="21" width="6" customWidth="1"/>
    <col min="22" max="29" width="8.33203125" customWidth="1"/>
    <col min="30" max="30" width="4" customWidth="1"/>
  </cols>
  <sheetData>
    <row r="2" spans="2:29" x14ac:dyDescent="0.2">
      <c r="B2" t="s">
        <v>238</v>
      </c>
      <c r="F2" t="s">
        <v>251</v>
      </c>
      <c r="N2" s="93" t="s">
        <v>285</v>
      </c>
    </row>
    <row r="3" spans="2:29" ht="32" x14ac:dyDescent="0.2">
      <c r="B3" s="6" t="s">
        <v>189</v>
      </c>
      <c r="C3" s="6" t="s">
        <v>160</v>
      </c>
      <c r="D3" s="6" t="s">
        <v>237</v>
      </c>
      <c r="F3" s="6" t="s">
        <v>183</v>
      </c>
      <c r="G3" s="6" t="s">
        <v>244</v>
      </c>
      <c r="H3" s="6" t="s">
        <v>239</v>
      </c>
      <c r="I3" s="6" t="s">
        <v>240</v>
      </c>
      <c r="J3" s="6" t="s">
        <v>241</v>
      </c>
      <c r="K3" s="6" t="s">
        <v>242</v>
      </c>
      <c r="L3" s="6" t="s">
        <v>243</v>
      </c>
      <c r="N3" s="96">
        <v>1</v>
      </c>
      <c r="O3" s="94">
        <f>N3+1</f>
        <v>2</v>
      </c>
      <c r="P3" s="94">
        <f t="shared" ref="P3:AC3" si="0">O3+1</f>
        <v>3</v>
      </c>
      <c r="Q3" s="94">
        <f t="shared" si="0"/>
        <v>4</v>
      </c>
      <c r="R3" s="95">
        <f t="shared" si="0"/>
        <v>5</v>
      </c>
      <c r="S3" s="94">
        <f t="shared" si="0"/>
        <v>6</v>
      </c>
      <c r="T3" s="94">
        <f t="shared" si="0"/>
        <v>7</v>
      </c>
      <c r="U3" s="94">
        <f t="shared" si="0"/>
        <v>8</v>
      </c>
      <c r="V3" s="95">
        <f t="shared" si="0"/>
        <v>9</v>
      </c>
      <c r="W3" s="94">
        <f t="shared" si="0"/>
        <v>10</v>
      </c>
      <c r="X3" s="94">
        <f t="shared" si="0"/>
        <v>11</v>
      </c>
      <c r="Y3" s="94">
        <f t="shared" si="0"/>
        <v>12</v>
      </c>
      <c r="Z3" s="95">
        <f t="shared" si="0"/>
        <v>13</v>
      </c>
      <c r="AA3" s="94">
        <f t="shared" si="0"/>
        <v>14</v>
      </c>
      <c r="AB3" s="94">
        <f t="shared" si="0"/>
        <v>15</v>
      </c>
      <c r="AC3" s="94">
        <f t="shared" si="0"/>
        <v>16</v>
      </c>
    </row>
    <row r="4" spans="2:29" x14ac:dyDescent="0.2">
      <c r="B4" s="72">
        <v>1</v>
      </c>
      <c r="C4" s="12">
        <f>-100+(200/10)*D4</f>
        <v>-20</v>
      </c>
      <c r="D4" s="12">
        <v>4</v>
      </c>
      <c r="F4" s="72">
        <v>2</v>
      </c>
      <c r="G4" s="15" t="s">
        <v>245</v>
      </c>
      <c r="H4" s="12" t="s">
        <v>252</v>
      </c>
      <c r="I4" s="12" t="s">
        <v>253</v>
      </c>
      <c r="J4" s="12" t="s">
        <v>254</v>
      </c>
      <c r="K4" s="12" t="s">
        <v>146</v>
      </c>
      <c r="L4" s="12" t="s">
        <v>256</v>
      </c>
      <c r="N4" s="12" t="s">
        <v>284</v>
      </c>
      <c r="O4" s="97" t="s">
        <v>58</v>
      </c>
      <c r="P4" s="97" t="s">
        <v>58</v>
      </c>
      <c r="Q4" s="12" t="s">
        <v>284</v>
      </c>
      <c r="R4" s="97" t="s">
        <v>58</v>
      </c>
      <c r="S4" s="97" t="s">
        <v>58</v>
      </c>
      <c r="T4" s="12" t="s">
        <v>284</v>
      </c>
      <c r="U4" s="97" t="s">
        <v>58</v>
      </c>
      <c r="V4" s="12" t="s">
        <v>153</v>
      </c>
      <c r="W4" s="97" t="s">
        <v>58</v>
      </c>
      <c r="X4" s="12" t="s">
        <v>287</v>
      </c>
      <c r="Y4" s="12" t="s">
        <v>288</v>
      </c>
      <c r="Z4" s="97" t="s">
        <v>58</v>
      </c>
      <c r="AA4" s="97" t="s">
        <v>58</v>
      </c>
      <c r="AB4" s="97" t="s">
        <v>58</v>
      </c>
      <c r="AC4" s="97" t="s">
        <v>58</v>
      </c>
    </row>
    <row r="5" spans="2:29" x14ac:dyDescent="0.2">
      <c r="B5" s="73">
        <f>B4+1</f>
        <v>2</v>
      </c>
      <c r="C5" s="12">
        <f t="shared" ref="C5:C14" si="1">-100+(200/10)*D5</f>
        <v>0</v>
      </c>
      <c r="D5" s="12">
        <v>5</v>
      </c>
      <c r="F5" s="73">
        <f>F4+1</f>
        <v>3</v>
      </c>
      <c r="G5" s="15" t="s">
        <v>245</v>
      </c>
      <c r="H5" s="12" t="s">
        <v>252</v>
      </c>
      <c r="I5" s="12" t="s">
        <v>253</v>
      </c>
      <c r="J5" s="12" t="s">
        <v>254</v>
      </c>
      <c r="K5" s="12" t="s">
        <v>257</v>
      </c>
      <c r="L5" s="12" t="s">
        <v>258</v>
      </c>
      <c r="N5" s="97" t="s">
        <v>58</v>
      </c>
      <c r="O5" s="97" t="s">
        <v>58</v>
      </c>
      <c r="P5" s="12" t="s">
        <v>284</v>
      </c>
      <c r="Q5" s="12" t="s">
        <v>284</v>
      </c>
      <c r="R5" s="12" t="s">
        <v>284</v>
      </c>
      <c r="S5" s="97" t="s">
        <v>58</v>
      </c>
      <c r="T5" s="12" t="s">
        <v>284</v>
      </c>
      <c r="U5" s="97" t="s">
        <v>58</v>
      </c>
      <c r="V5" s="12" t="s">
        <v>289</v>
      </c>
      <c r="W5" s="12" t="s">
        <v>289</v>
      </c>
      <c r="X5" s="97" t="s">
        <v>58</v>
      </c>
      <c r="Y5" s="97" t="s">
        <v>58</v>
      </c>
      <c r="Z5" s="97" t="s">
        <v>58</v>
      </c>
      <c r="AA5" s="12" t="s">
        <v>290</v>
      </c>
      <c r="AB5" s="12" t="s">
        <v>290</v>
      </c>
      <c r="AC5" s="12" t="s">
        <v>284</v>
      </c>
    </row>
    <row r="6" spans="2:29" x14ac:dyDescent="0.2">
      <c r="B6" s="73">
        <f t="shared" ref="B6:B14" si="2">B5+1</f>
        <v>3</v>
      </c>
      <c r="C6" s="12">
        <f t="shared" si="1"/>
        <v>-40</v>
      </c>
      <c r="D6" s="12">
        <v>3</v>
      </c>
      <c r="F6" s="73">
        <f t="shared" ref="F6:F15" si="3">F5+1</f>
        <v>4</v>
      </c>
      <c r="G6" s="15" t="s">
        <v>246</v>
      </c>
      <c r="H6" s="12" t="s">
        <v>252</v>
      </c>
      <c r="I6" s="12" t="s">
        <v>259</v>
      </c>
      <c r="J6" s="12" t="s">
        <v>254</v>
      </c>
      <c r="K6" s="12" t="s">
        <v>260</v>
      </c>
      <c r="L6" s="12" t="s">
        <v>261</v>
      </c>
      <c r="N6" s="12" t="s">
        <v>286</v>
      </c>
      <c r="O6" s="97" t="s">
        <v>58</v>
      </c>
      <c r="P6" s="97" t="s">
        <v>58</v>
      </c>
      <c r="Q6" s="12" t="s">
        <v>286</v>
      </c>
      <c r="R6" s="97" t="s">
        <v>58</v>
      </c>
      <c r="S6" s="97" t="s">
        <v>58</v>
      </c>
      <c r="T6" s="97" t="s">
        <v>58</v>
      </c>
      <c r="U6" s="97" t="s">
        <v>58</v>
      </c>
      <c r="V6" s="97" t="s">
        <v>58</v>
      </c>
      <c r="W6" s="97" t="s">
        <v>58</v>
      </c>
      <c r="X6" s="97" t="s">
        <v>58</v>
      </c>
      <c r="Y6" s="97" t="s">
        <v>58</v>
      </c>
      <c r="Z6" s="97" t="s">
        <v>58</v>
      </c>
      <c r="AA6" s="12" t="s">
        <v>262</v>
      </c>
      <c r="AB6" s="12" t="s">
        <v>284</v>
      </c>
      <c r="AC6" s="97" t="s">
        <v>58</v>
      </c>
    </row>
    <row r="7" spans="2:29" x14ac:dyDescent="0.2">
      <c r="B7" s="73">
        <f t="shared" si="2"/>
        <v>4</v>
      </c>
      <c r="C7" s="12">
        <f t="shared" si="1"/>
        <v>80</v>
      </c>
      <c r="D7" s="12">
        <v>9</v>
      </c>
      <c r="F7" s="73">
        <f t="shared" si="3"/>
        <v>5</v>
      </c>
      <c r="G7" s="15" t="s">
        <v>246</v>
      </c>
      <c r="H7" s="12" t="s">
        <v>252</v>
      </c>
      <c r="I7" s="12" t="s">
        <v>259</v>
      </c>
      <c r="J7" s="12" t="s">
        <v>254</v>
      </c>
      <c r="K7" s="12" t="s">
        <v>146</v>
      </c>
      <c r="L7" s="12" t="s">
        <v>262</v>
      </c>
      <c r="N7" s="12" t="s">
        <v>153</v>
      </c>
      <c r="O7" s="97" t="s">
        <v>58</v>
      </c>
      <c r="P7" s="97" t="s">
        <v>58</v>
      </c>
      <c r="Q7" s="12" t="s">
        <v>153</v>
      </c>
      <c r="R7" s="97" t="s">
        <v>58</v>
      </c>
      <c r="S7" s="97" t="s">
        <v>58</v>
      </c>
      <c r="T7" s="97" t="s">
        <v>58</v>
      </c>
      <c r="U7" s="97" t="s">
        <v>58</v>
      </c>
      <c r="V7" s="97" t="s">
        <v>58</v>
      </c>
      <c r="W7" s="12" t="s">
        <v>291</v>
      </c>
      <c r="X7" s="12" t="s">
        <v>286</v>
      </c>
      <c r="Y7" s="12" t="s">
        <v>153</v>
      </c>
      <c r="Z7" s="12" t="s">
        <v>292</v>
      </c>
      <c r="AA7" s="97" t="s">
        <v>58</v>
      </c>
      <c r="AB7" s="12" t="s">
        <v>292</v>
      </c>
      <c r="AC7" s="97" t="s">
        <v>58</v>
      </c>
    </row>
    <row r="8" spans="2:29" x14ac:dyDescent="0.2">
      <c r="B8" s="73">
        <f t="shared" si="2"/>
        <v>5</v>
      </c>
      <c r="C8" s="12">
        <f t="shared" si="1"/>
        <v>-80</v>
      </c>
      <c r="D8" s="12">
        <v>1</v>
      </c>
      <c r="F8" s="73">
        <f t="shared" si="3"/>
        <v>6</v>
      </c>
      <c r="G8" s="15" t="s">
        <v>247</v>
      </c>
      <c r="H8" s="12" t="s">
        <v>252</v>
      </c>
      <c r="I8" s="12" t="s">
        <v>140</v>
      </c>
      <c r="J8" s="12" t="s">
        <v>264</v>
      </c>
      <c r="K8" s="12" t="s">
        <v>146</v>
      </c>
      <c r="L8" s="12" t="s">
        <v>154</v>
      </c>
      <c r="N8" s="97" t="s">
        <v>58</v>
      </c>
      <c r="O8" s="97" t="s">
        <v>58</v>
      </c>
      <c r="P8" s="97" t="s">
        <v>58</v>
      </c>
      <c r="Q8" s="97" t="s">
        <v>58</v>
      </c>
      <c r="R8" s="97" t="s">
        <v>58</v>
      </c>
      <c r="S8" s="97" t="s">
        <v>58</v>
      </c>
      <c r="T8" s="97" t="s">
        <v>58</v>
      </c>
      <c r="U8" s="97" t="s">
        <v>58</v>
      </c>
      <c r="V8" s="97" t="s">
        <v>58</v>
      </c>
      <c r="W8" s="97" t="s">
        <v>58</v>
      </c>
      <c r="X8" s="97" t="s">
        <v>58</v>
      </c>
      <c r="Y8" s="97" t="s">
        <v>58</v>
      </c>
      <c r="Z8" s="97" t="s">
        <v>58</v>
      </c>
      <c r="AA8" s="97" t="s">
        <v>58</v>
      </c>
      <c r="AB8" s="97" t="s">
        <v>58</v>
      </c>
      <c r="AC8" s="97" t="s">
        <v>58</v>
      </c>
    </row>
    <row r="9" spans="2:29" x14ac:dyDescent="0.2">
      <c r="B9" s="73">
        <f t="shared" si="2"/>
        <v>6</v>
      </c>
      <c r="C9" s="12">
        <f t="shared" si="1"/>
        <v>100</v>
      </c>
      <c r="D9" s="12">
        <v>10</v>
      </c>
      <c r="F9" s="73">
        <f t="shared" si="3"/>
        <v>7</v>
      </c>
      <c r="G9" s="15" t="s">
        <v>248</v>
      </c>
      <c r="H9" s="12" t="s">
        <v>252</v>
      </c>
      <c r="I9" s="12" t="s">
        <v>140</v>
      </c>
      <c r="J9" s="12" t="s">
        <v>263</v>
      </c>
      <c r="K9" s="12" t="s">
        <v>146</v>
      </c>
      <c r="L9" s="12" t="s">
        <v>145</v>
      </c>
      <c r="N9" s="97" t="s">
        <v>58</v>
      </c>
      <c r="O9" s="97" t="s">
        <v>58</v>
      </c>
      <c r="P9" s="97" t="s">
        <v>58</v>
      </c>
      <c r="Q9" s="97" t="s">
        <v>58</v>
      </c>
      <c r="R9" s="97" t="s">
        <v>58</v>
      </c>
      <c r="S9" s="97" t="s">
        <v>58</v>
      </c>
      <c r="T9" s="97" t="s">
        <v>58</v>
      </c>
      <c r="U9" s="97" t="s">
        <v>58</v>
      </c>
      <c r="V9" s="97" t="s">
        <v>58</v>
      </c>
      <c r="W9" s="97" t="s">
        <v>58</v>
      </c>
      <c r="X9" s="97" t="s">
        <v>58</v>
      </c>
      <c r="Y9" s="97" t="s">
        <v>58</v>
      </c>
      <c r="Z9" s="97" t="s">
        <v>58</v>
      </c>
      <c r="AA9" s="97" t="s">
        <v>58</v>
      </c>
      <c r="AB9" s="97" t="s">
        <v>58</v>
      </c>
      <c r="AC9" s="97" t="s">
        <v>58</v>
      </c>
    </row>
    <row r="10" spans="2:29" x14ac:dyDescent="0.2">
      <c r="B10" s="73">
        <f t="shared" si="2"/>
        <v>7</v>
      </c>
      <c r="C10" s="12">
        <f t="shared" si="1"/>
        <v>-60</v>
      </c>
      <c r="D10" s="12">
        <v>2</v>
      </c>
      <c r="F10" s="73">
        <f t="shared" si="3"/>
        <v>8</v>
      </c>
      <c r="G10" s="15" t="s">
        <v>245</v>
      </c>
      <c r="H10" s="12" t="s">
        <v>253</v>
      </c>
      <c r="I10" s="12" t="s">
        <v>254</v>
      </c>
      <c r="J10" s="12" t="s">
        <v>146</v>
      </c>
      <c r="K10" s="12" t="s">
        <v>256</v>
      </c>
      <c r="L10" s="12" t="s">
        <v>284</v>
      </c>
      <c r="N10" s="97" t="s">
        <v>58</v>
      </c>
      <c r="O10" s="97" t="s">
        <v>58</v>
      </c>
      <c r="P10" s="97" t="s">
        <v>58</v>
      </c>
      <c r="Q10" s="97" t="s">
        <v>58</v>
      </c>
      <c r="R10" s="97" t="s">
        <v>58</v>
      </c>
      <c r="S10" s="97" t="s">
        <v>58</v>
      </c>
      <c r="T10" s="97" t="s">
        <v>58</v>
      </c>
      <c r="U10" s="97" t="s">
        <v>58</v>
      </c>
      <c r="V10" s="97" t="s">
        <v>58</v>
      </c>
      <c r="W10" s="97" t="s">
        <v>58</v>
      </c>
      <c r="X10" s="97" t="s">
        <v>58</v>
      </c>
      <c r="Y10" s="97" t="s">
        <v>58</v>
      </c>
      <c r="Z10" s="97" t="s">
        <v>58</v>
      </c>
      <c r="AA10" s="97" t="s">
        <v>58</v>
      </c>
      <c r="AB10" s="97" t="s">
        <v>58</v>
      </c>
      <c r="AC10" s="97" t="s">
        <v>58</v>
      </c>
    </row>
    <row r="11" spans="2:29" x14ac:dyDescent="0.2">
      <c r="B11" s="73">
        <f t="shared" si="2"/>
        <v>8</v>
      </c>
      <c r="C11" s="12">
        <f t="shared" si="1"/>
        <v>60</v>
      </c>
      <c r="D11" s="12">
        <v>8</v>
      </c>
      <c r="F11" s="73">
        <f t="shared" si="3"/>
        <v>9</v>
      </c>
      <c r="G11" s="15" t="s">
        <v>246</v>
      </c>
      <c r="H11" s="12" t="s">
        <v>252</v>
      </c>
      <c r="I11" s="12" t="s">
        <v>253</v>
      </c>
      <c r="J11" s="12" t="s">
        <v>255</v>
      </c>
      <c r="K11" s="12" t="s">
        <v>146</v>
      </c>
      <c r="L11" s="12" t="s">
        <v>256</v>
      </c>
      <c r="N11" s="97" t="s">
        <v>58</v>
      </c>
      <c r="O11" s="97" t="s">
        <v>58</v>
      </c>
      <c r="P11" s="97" t="s">
        <v>58</v>
      </c>
      <c r="Q11" s="97" t="s">
        <v>58</v>
      </c>
      <c r="R11" s="97" t="s">
        <v>58</v>
      </c>
      <c r="S11" s="97" t="s">
        <v>58</v>
      </c>
      <c r="T11" s="97" t="s">
        <v>58</v>
      </c>
      <c r="U11" s="97" t="s">
        <v>58</v>
      </c>
      <c r="V11" s="97" t="s">
        <v>58</v>
      </c>
      <c r="W11" s="97" t="s">
        <v>58</v>
      </c>
      <c r="X11" s="97" t="s">
        <v>58</v>
      </c>
      <c r="Y11" s="97" t="s">
        <v>58</v>
      </c>
      <c r="Z11" s="97" t="s">
        <v>58</v>
      </c>
      <c r="AA11" s="97" t="s">
        <v>58</v>
      </c>
      <c r="AB11" s="97" t="s">
        <v>58</v>
      </c>
      <c r="AC11" s="97" t="s">
        <v>58</v>
      </c>
    </row>
    <row r="12" spans="2:29" x14ac:dyDescent="0.2">
      <c r="B12" s="73">
        <f t="shared" si="2"/>
        <v>9</v>
      </c>
      <c r="C12" s="12">
        <f t="shared" si="1"/>
        <v>20</v>
      </c>
      <c r="D12" s="12">
        <v>6</v>
      </c>
      <c r="F12" s="73">
        <f t="shared" si="3"/>
        <v>10</v>
      </c>
      <c r="G12" s="15" t="s">
        <v>249</v>
      </c>
      <c r="H12" s="12" t="s">
        <v>265</v>
      </c>
      <c r="I12" s="12" t="s">
        <v>254</v>
      </c>
      <c r="J12" s="12" t="s">
        <v>266</v>
      </c>
      <c r="K12" s="12" t="s">
        <v>261</v>
      </c>
      <c r="L12" s="12" t="s">
        <v>267</v>
      </c>
      <c r="N12" s="97" t="s">
        <v>58</v>
      </c>
      <c r="O12" s="97" t="s">
        <v>58</v>
      </c>
      <c r="P12" s="97" t="s">
        <v>58</v>
      </c>
      <c r="Q12" s="97" t="s">
        <v>58</v>
      </c>
      <c r="R12" s="97" t="s">
        <v>58</v>
      </c>
      <c r="S12" s="97" t="s">
        <v>58</v>
      </c>
      <c r="T12" s="97" t="s">
        <v>58</v>
      </c>
      <c r="U12" s="97" t="s">
        <v>58</v>
      </c>
      <c r="V12" s="97" t="s">
        <v>58</v>
      </c>
      <c r="W12" s="97" t="s">
        <v>58</v>
      </c>
      <c r="X12" s="97" t="s">
        <v>58</v>
      </c>
      <c r="Y12" s="97" t="s">
        <v>58</v>
      </c>
      <c r="Z12" s="97" t="s">
        <v>58</v>
      </c>
      <c r="AA12" s="97" t="s">
        <v>58</v>
      </c>
      <c r="AB12" s="97" t="s">
        <v>58</v>
      </c>
      <c r="AC12" s="97" t="s">
        <v>58</v>
      </c>
    </row>
    <row r="13" spans="2:29" x14ac:dyDescent="0.2">
      <c r="B13" s="73">
        <f t="shared" si="2"/>
        <v>10</v>
      </c>
      <c r="C13" s="12">
        <f t="shared" si="1"/>
        <v>40</v>
      </c>
      <c r="D13" s="12">
        <v>7</v>
      </c>
      <c r="F13" s="73">
        <f t="shared" si="3"/>
        <v>11</v>
      </c>
      <c r="G13" s="15" t="s">
        <v>248</v>
      </c>
      <c r="H13" s="12" t="s">
        <v>265</v>
      </c>
      <c r="I13" s="12" t="s">
        <v>268</v>
      </c>
      <c r="J13" s="12" t="s">
        <v>254</v>
      </c>
      <c r="K13" s="12" t="s">
        <v>269</v>
      </c>
      <c r="L13" s="12" t="s">
        <v>261</v>
      </c>
      <c r="N13" s="97" t="s">
        <v>58</v>
      </c>
      <c r="O13" s="97" t="s">
        <v>58</v>
      </c>
      <c r="P13" s="97" t="s">
        <v>58</v>
      </c>
      <c r="Q13" s="97" t="s">
        <v>58</v>
      </c>
      <c r="R13" s="97" t="s">
        <v>58</v>
      </c>
      <c r="S13" s="97" t="s">
        <v>58</v>
      </c>
      <c r="T13" s="97" t="s">
        <v>58</v>
      </c>
      <c r="U13" s="97" t="s">
        <v>58</v>
      </c>
      <c r="V13" s="97" t="s">
        <v>58</v>
      </c>
      <c r="W13" s="97" t="s">
        <v>58</v>
      </c>
      <c r="X13" s="97" t="s">
        <v>58</v>
      </c>
      <c r="Y13" s="97" t="s">
        <v>58</v>
      </c>
      <c r="Z13" s="97" t="s">
        <v>58</v>
      </c>
      <c r="AA13" s="97" t="s">
        <v>58</v>
      </c>
      <c r="AB13" s="97" t="s">
        <v>58</v>
      </c>
      <c r="AC13" s="97" t="s">
        <v>58</v>
      </c>
    </row>
    <row r="14" spans="2:29" x14ac:dyDescent="0.2">
      <c r="B14" s="73">
        <f t="shared" si="2"/>
        <v>11</v>
      </c>
      <c r="C14" s="12">
        <f t="shared" si="1"/>
        <v>-100</v>
      </c>
      <c r="D14" s="12">
        <v>0</v>
      </c>
      <c r="F14" s="73">
        <f t="shared" si="3"/>
        <v>12</v>
      </c>
      <c r="G14" s="15" t="s">
        <v>246</v>
      </c>
      <c r="H14" s="12" t="s">
        <v>252</v>
      </c>
      <c r="I14" s="12" t="s">
        <v>259</v>
      </c>
      <c r="J14" s="12" t="s">
        <v>254</v>
      </c>
      <c r="K14" s="12" t="s">
        <v>260</v>
      </c>
      <c r="L14" s="12" t="s">
        <v>261</v>
      </c>
      <c r="N14" s="97" t="s">
        <v>58</v>
      </c>
      <c r="O14" s="97" t="s">
        <v>58</v>
      </c>
      <c r="P14" s="97" t="s">
        <v>58</v>
      </c>
      <c r="Q14" s="97" t="s">
        <v>58</v>
      </c>
      <c r="R14" s="97" t="s">
        <v>58</v>
      </c>
      <c r="S14" s="97" t="s">
        <v>58</v>
      </c>
      <c r="T14" s="97" t="s">
        <v>58</v>
      </c>
      <c r="U14" s="97" t="s">
        <v>58</v>
      </c>
      <c r="V14" s="97" t="s">
        <v>58</v>
      </c>
      <c r="W14" s="97" t="s">
        <v>58</v>
      </c>
      <c r="X14" s="97" t="s">
        <v>58</v>
      </c>
      <c r="Y14" s="97" t="s">
        <v>58</v>
      </c>
      <c r="Z14" s="97" t="s">
        <v>58</v>
      </c>
      <c r="AA14" s="97" t="s">
        <v>58</v>
      </c>
      <c r="AB14" s="97" t="s">
        <v>58</v>
      </c>
      <c r="AC14" s="97" t="s">
        <v>58</v>
      </c>
    </row>
    <row r="15" spans="2:29" x14ac:dyDescent="0.2">
      <c r="F15" s="73">
        <f t="shared" si="3"/>
        <v>13</v>
      </c>
      <c r="G15" s="15" t="s">
        <v>250</v>
      </c>
      <c r="H15" s="12" t="s">
        <v>252</v>
      </c>
      <c r="I15" s="12" t="s">
        <v>259</v>
      </c>
      <c r="J15" s="12" t="s">
        <v>254</v>
      </c>
      <c r="K15" s="12" t="s">
        <v>146</v>
      </c>
      <c r="L15" s="12" t="s">
        <v>262</v>
      </c>
      <c r="N15" s="97" t="s">
        <v>58</v>
      </c>
      <c r="O15" s="97" t="s">
        <v>58</v>
      </c>
      <c r="P15" s="97" t="s">
        <v>58</v>
      </c>
      <c r="Q15" s="97" t="s">
        <v>58</v>
      </c>
      <c r="R15" s="97" t="s">
        <v>58</v>
      </c>
      <c r="S15" s="97" t="s">
        <v>58</v>
      </c>
      <c r="T15" s="97" t="s">
        <v>58</v>
      </c>
      <c r="U15" s="97" t="s">
        <v>58</v>
      </c>
      <c r="V15" s="97" t="s">
        <v>58</v>
      </c>
      <c r="W15" s="97" t="s">
        <v>58</v>
      </c>
      <c r="X15" s="97" t="s">
        <v>58</v>
      </c>
      <c r="Y15" s="97" t="s">
        <v>58</v>
      </c>
      <c r="Z15" s="97" t="s">
        <v>58</v>
      </c>
      <c r="AA15" s="97" t="s">
        <v>58</v>
      </c>
      <c r="AB15" s="97" t="s">
        <v>58</v>
      </c>
      <c r="AC15" s="97" t="s">
        <v>58</v>
      </c>
    </row>
    <row r="16" spans="2:29" x14ac:dyDescent="0.2">
      <c r="H16" s="12" t="s">
        <v>252</v>
      </c>
      <c r="I16" s="12" t="s">
        <v>259</v>
      </c>
      <c r="J16" s="12" t="s">
        <v>254</v>
      </c>
      <c r="K16" s="12" t="s">
        <v>146</v>
      </c>
      <c r="L16" s="12" t="s">
        <v>262</v>
      </c>
    </row>
    <row r="20" spans="6:16" x14ac:dyDescent="0.2">
      <c r="F20" s="6" t="s">
        <v>183</v>
      </c>
      <c r="G20" s="6" t="s">
        <v>244</v>
      </c>
      <c r="H20" s="6" t="s">
        <v>297</v>
      </c>
      <c r="I20" s="6" t="s">
        <v>298</v>
      </c>
      <c r="J20" s="6" t="s">
        <v>299</v>
      </c>
      <c r="K20" s="6" t="s">
        <v>300</v>
      </c>
      <c r="L20" s="6" t="s">
        <v>148</v>
      </c>
      <c r="M20" s="6" t="s">
        <v>313</v>
      </c>
      <c r="N20" s="6" t="s">
        <v>314</v>
      </c>
      <c r="O20" s="6" t="s">
        <v>315</v>
      </c>
      <c r="P20" s="6" t="s">
        <v>316</v>
      </c>
    </row>
    <row r="21" spans="6:16" x14ac:dyDescent="0.2">
      <c r="F21" s="72">
        <v>2</v>
      </c>
      <c r="G21" s="15" t="s">
        <v>245</v>
      </c>
      <c r="H21" s="12" t="s">
        <v>205</v>
      </c>
      <c r="I21" s="12" t="s">
        <v>230</v>
      </c>
      <c r="J21" s="12" t="s">
        <v>233</v>
      </c>
      <c r="K21" s="12" t="s">
        <v>301</v>
      </c>
      <c r="L21" s="15" t="s">
        <v>252</v>
      </c>
      <c r="M21" s="12" t="s">
        <v>146</v>
      </c>
      <c r="N21" s="12" t="s">
        <v>255</v>
      </c>
      <c r="O21" s="12" t="s">
        <v>254</v>
      </c>
      <c r="P21" s="12" t="s">
        <v>255</v>
      </c>
    </row>
    <row r="22" spans="6:16" x14ac:dyDescent="0.2">
      <c r="F22" s="73">
        <f>F21+1</f>
        <v>3</v>
      </c>
      <c r="G22" s="15" t="s">
        <v>245</v>
      </c>
      <c r="H22" s="12" t="s">
        <v>229</v>
      </c>
      <c r="I22" s="12" t="s">
        <v>301</v>
      </c>
      <c r="J22" s="12" t="s">
        <v>233</v>
      </c>
      <c r="K22" s="12" t="s">
        <v>230</v>
      </c>
      <c r="L22" s="15" t="s">
        <v>252</v>
      </c>
      <c r="M22" s="12" t="s">
        <v>254</v>
      </c>
      <c r="N22" s="12" t="s">
        <v>255</v>
      </c>
      <c r="O22" s="12" t="s">
        <v>254</v>
      </c>
      <c r="P22" s="12" t="s">
        <v>255</v>
      </c>
    </row>
    <row r="23" spans="6:16" x14ac:dyDescent="0.2">
      <c r="F23" s="73">
        <f t="shared" ref="F23:F44" si="4">F22+1</f>
        <v>4</v>
      </c>
      <c r="G23" s="15" t="s">
        <v>246</v>
      </c>
      <c r="H23" s="12" t="s">
        <v>205</v>
      </c>
      <c r="I23" s="12" t="s">
        <v>302</v>
      </c>
      <c r="J23" s="12" t="s">
        <v>233</v>
      </c>
      <c r="K23" s="12" t="s">
        <v>303</v>
      </c>
      <c r="L23" s="15" t="s">
        <v>252</v>
      </c>
      <c r="M23" s="12" t="s">
        <v>146</v>
      </c>
      <c r="N23" s="12" t="s">
        <v>311</v>
      </c>
      <c r="O23" s="12" t="s">
        <v>254</v>
      </c>
      <c r="P23" s="12" t="s">
        <v>311</v>
      </c>
    </row>
    <row r="24" spans="6:16" x14ac:dyDescent="0.2">
      <c r="F24" s="73">
        <f t="shared" si="4"/>
        <v>5</v>
      </c>
      <c r="G24" s="15" t="s">
        <v>246</v>
      </c>
      <c r="H24" s="12" t="s">
        <v>231</v>
      </c>
      <c r="I24" s="12" t="s">
        <v>303</v>
      </c>
      <c r="J24" s="12" t="s">
        <v>233</v>
      </c>
      <c r="K24" s="12" t="s">
        <v>302</v>
      </c>
      <c r="L24" s="15" t="s">
        <v>252</v>
      </c>
      <c r="M24" s="12" t="s">
        <v>254</v>
      </c>
      <c r="N24" s="12" t="s">
        <v>311</v>
      </c>
      <c r="O24" s="12" t="s">
        <v>260</v>
      </c>
      <c r="P24" s="12" t="s">
        <v>311</v>
      </c>
    </row>
    <row r="25" spans="6:16" x14ac:dyDescent="0.2">
      <c r="F25" s="73">
        <f t="shared" si="4"/>
        <v>6</v>
      </c>
      <c r="G25" s="15" t="s">
        <v>247</v>
      </c>
      <c r="H25" s="12" t="s">
        <v>204</v>
      </c>
      <c r="I25" s="12" t="s">
        <v>304</v>
      </c>
      <c r="J25" s="12" t="s">
        <v>229</v>
      </c>
      <c r="K25" s="12" t="s">
        <v>305</v>
      </c>
      <c r="L25" s="15" t="s">
        <v>140</v>
      </c>
      <c r="M25" s="12" t="s">
        <v>146</v>
      </c>
      <c r="N25" s="12" t="s">
        <v>154</v>
      </c>
      <c r="O25" s="12" t="s">
        <v>146</v>
      </c>
      <c r="P25" s="12" t="s">
        <v>154</v>
      </c>
    </row>
    <row r="26" spans="6:16" x14ac:dyDescent="0.2">
      <c r="F26" s="73">
        <f t="shared" si="4"/>
        <v>7</v>
      </c>
      <c r="G26" s="15" t="s">
        <v>248</v>
      </c>
      <c r="H26" s="12" t="s">
        <v>232</v>
      </c>
      <c r="I26" s="12" t="s">
        <v>306</v>
      </c>
      <c r="J26" s="12" t="s">
        <v>229</v>
      </c>
      <c r="K26" s="12" t="s">
        <v>307</v>
      </c>
      <c r="L26" s="15" t="s">
        <v>140</v>
      </c>
      <c r="M26" s="12" t="s">
        <v>146</v>
      </c>
      <c r="N26" s="12" t="s">
        <v>312</v>
      </c>
      <c r="O26" s="12" t="s">
        <v>146</v>
      </c>
      <c r="P26" s="12" t="s">
        <v>312</v>
      </c>
    </row>
    <row r="27" spans="6:16" x14ac:dyDescent="0.2">
      <c r="F27" s="73">
        <f t="shared" si="4"/>
        <v>8</v>
      </c>
      <c r="G27" s="15" t="s">
        <v>245</v>
      </c>
      <c r="H27" s="12" t="s">
        <v>205</v>
      </c>
      <c r="I27" s="12" t="s">
        <v>230</v>
      </c>
      <c r="J27" s="12" t="s">
        <v>233</v>
      </c>
      <c r="K27" s="12" t="s">
        <v>301</v>
      </c>
      <c r="L27" s="15" t="s">
        <v>252</v>
      </c>
      <c r="M27" s="12" t="s">
        <v>254</v>
      </c>
      <c r="N27" s="12" t="s">
        <v>255</v>
      </c>
      <c r="O27" s="12" t="s">
        <v>254</v>
      </c>
      <c r="P27" s="12" t="s">
        <v>255</v>
      </c>
    </row>
    <row r="28" spans="6:16" x14ac:dyDescent="0.2">
      <c r="F28" s="73">
        <f t="shared" si="4"/>
        <v>9</v>
      </c>
      <c r="G28" s="15" t="s">
        <v>246</v>
      </c>
      <c r="H28" s="12" t="s">
        <v>231</v>
      </c>
      <c r="I28" s="12" t="s">
        <v>303</v>
      </c>
      <c r="J28" s="12" t="s">
        <v>233</v>
      </c>
      <c r="K28" s="12" t="s">
        <v>302</v>
      </c>
      <c r="L28" s="15" t="s">
        <v>252</v>
      </c>
      <c r="M28" s="12" t="s">
        <v>254</v>
      </c>
      <c r="N28" s="12" t="s">
        <v>311</v>
      </c>
      <c r="O28" s="12" t="s">
        <v>254</v>
      </c>
      <c r="P28" s="12" t="s">
        <v>311</v>
      </c>
    </row>
    <row r="29" spans="6:16" x14ac:dyDescent="0.2">
      <c r="F29" s="73">
        <f t="shared" si="4"/>
        <v>10</v>
      </c>
      <c r="G29" s="15" t="s">
        <v>249</v>
      </c>
      <c r="H29" s="12" t="s">
        <v>233</v>
      </c>
      <c r="I29" s="12" t="s">
        <v>234</v>
      </c>
      <c r="J29" s="12" t="s">
        <v>235</v>
      </c>
      <c r="K29" s="12" t="s">
        <v>236</v>
      </c>
      <c r="L29" s="15" t="s">
        <v>254</v>
      </c>
      <c r="M29" s="12" t="s">
        <v>261</v>
      </c>
      <c r="N29" s="12" t="s">
        <v>261</v>
      </c>
      <c r="O29" s="12" t="s">
        <v>261</v>
      </c>
      <c r="P29" s="12" t="s">
        <v>267</v>
      </c>
    </row>
    <row r="30" spans="6:16" x14ac:dyDescent="0.2">
      <c r="F30" s="73">
        <f t="shared" si="4"/>
        <v>11</v>
      </c>
      <c r="G30" s="15" t="s">
        <v>248</v>
      </c>
      <c r="H30" s="12" t="s">
        <v>204</v>
      </c>
      <c r="I30" s="12" t="s">
        <v>307</v>
      </c>
      <c r="J30" s="12" t="s">
        <v>229</v>
      </c>
      <c r="K30" s="12" t="s">
        <v>306</v>
      </c>
      <c r="L30" s="15" t="s">
        <v>140</v>
      </c>
      <c r="M30" s="12" t="s">
        <v>146</v>
      </c>
      <c r="N30" s="12" t="s">
        <v>312</v>
      </c>
      <c r="O30" s="12" t="s">
        <v>146</v>
      </c>
      <c r="P30" s="12" t="s">
        <v>146</v>
      </c>
    </row>
    <row r="31" spans="6:16" x14ac:dyDescent="0.2">
      <c r="F31" s="73">
        <f t="shared" si="4"/>
        <v>12</v>
      </c>
      <c r="G31" s="15" t="s">
        <v>246</v>
      </c>
      <c r="H31" s="12" t="s">
        <v>205</v>
      </c>
      <c r="I31" s="12" t="s">
        <v>302</v>
      </c>
      <c r="J31" s="12" t="s">
        <v>233</v>
      </c>
      <c r="K31" s="12" t="s">
        <v>303</v>
      </c>
      <c r="L31" s="15" t="s">
        <v>252</v>
      </c>
      <c r="M31" s="12" t="s">
        <v>254</v>
      </c>
      <c r="N31" s="12" t="s">
        <v>311</v>
      </c>
      <c r="O31" s="12" t="s">
        <v>254</v>
      </c>
      <c r="P31" s="12" t="s">
        <v>311</v>
      </c>
    </row>
    <row r="32" spans="6:16" x14ac:dyDescent="0.2">
      <c r="F32" s="73">
        <f t="shared" si="4"/>
        <v>13</v>
      </c>
      <c r="G32" s="15" t="s">
        <v>250</v>
      </c>
      <c r="H32" s="12" t="s">
        <v>233</v>
      </c>
      <c r="I32" s="12" t="s">
        <v>308</v>
      </c>
      <c r="J32" s="12" t="s">
        <v>309</v>
      </c>
      <c r="K32" s="12" t="s">
        <v>310</v>
      </c>
      <c r="L32" s="15" t="s">
        <v>254</v>
      </c>
      <c r="M32" s="12" t="s">
        <v>261</v>
      </c>
      <c r="N32" s="12" t="s">
        <v>317</v>
      </c>
      <c r="O32" s="12" t="s">
        <v>261</v>
      </c>
      <c r="P32" s="12" t="s">
        <v>269</v>
      </c>
    </row>
    <row r="33" spans="6:16" x14ac:dyDescent="0.2">
      <c r="F33" s="73">
        <f t="shared" si="4"/>
        <v>14</v>
      </c>
      <c r="G33" s="15" t="s">
        <v>245</v>
      </c>
      <c r="H33" s="12" t="s">
        <v>205</v>
      </c>
      <c r="I33" s="12" t="s">
        <v>230</v>
      </c>
      <c r="J33" s="12" t="s">
        <v>233</v>
      </c>
      <c r="K33" s="12" t="s">
        <v>301</v>
      </c>
      <c r="L33" s="15" t="s">
        <v>252</v>
      </c>
      <c r="M33" s="12" t="s">
        <v>146</v>
      </c>
      <c r="N33" s="12" t="s">
        <v>255</v>
      </c>
      <c r="O33" s="12" t="s">
        <v>254</v>
      </c>
      <c r="P33" s="12" t="s">
        <v>255</v>
      </c>
    </row>
    <row r="34" spans="6:16" x14ac:dyDescent="0.2">
      <c r="F34" s="73">
        <f t="shared" si="4"/>
        <v>15</v>
      </c>
      <c r="G34" s="15" t="s">
        <v>245</v>
      </c>
      <c r="H34" s="12" t="s">
        <v>229</v>
      </c>
      <c r="I34" s="12" t="s">
        <v>301</v>
      </c>
      <c r="J34" s="12" t="s">
        <v>233</v>
      </c>
      <c r="K34" s="12" t="s">
        <v>230</v>
      </c>
      <c r="L34" s="15" t="s">
        <v>252</v>
      </c>
      <c r="M34" s="12" t="s">
        <v>254</v>
      </c>
      <c r="N34" s="12" t="s">
        <v>255</v>
      </c>
      <c r="O34" s="12" t="s">
        <v>254</v>
      </c>
      <c r="P34" s="12" t="s">
        <v>255</v>
      </c>
    </row>
    <row r="35" spans="6:16" x14ac:dyDescent="0.2">
      <c r="F35" s="73">
        <f t="shared" si="4"/>
        <v>16</v>
      </c>
      <c r="G35" s="15" t="s">
        <v>246</v>
      </c>
      <c r="H35" s="12" t="s">
        <v>205</v>
      </c>
      <c r="I35" s="12" t="s">
        <v>302</v>
      </c>
      <c r="J35" s="12" t="s">
        <v>233</v>
      </c>
      <c r="K35" s="12" t="s">
        <v>303</v>
      </c>
      <c r="L35" s="15" t="s">
        <v>252</v>
      </c>
      <c r="M35" s="12" t="s">
        <v>146</v>
      </c>
      <c r="N35" s="12" t="s">
        <v>311</v>
      </c>
      <c r="O35" s="12" t="s">
        <v>254</v>
      </c>
      <c r="P35" s="12" t="s">
        <v>311</v>
      </c>
    </row>
    <row r="36" spans="6:16" x14ac:dyDescent="0.2">
      <c r="F36" s="73">
        <f t="shared" si="4"/>
        <v>17</v>
      </c>
      <c r="G36" s="15" t="s">
        <v>246</v>
      </c>
      <c r="H36" s="12" t="s">
        <v>231</v>
      </c>
      <c r="I36" s="12" t="s">
        <v>303</v>
      </c>
      <c r="J36" s="12" t="s">
        <v>233</v>
      </c>
      <c r="K36" s="12" t="s">
        <v>302</v>
      </c>
      <c r="L36" s="15" t="s">
        <v>252</v>
      </c>
      <c r="M36" s="12" t="s">
        <v>254</v>
      </c>
      <c r="N36" s="12" t="s">
        <v>311</v>
      </c>
      <c r="O36" s="12" t="s">
        <v>260</v>
      </c>
      <c r="P36" s="12" t="s">
        <v>311</v>
      </c>
    </row>
    <row r="37" spans="6:16" x14ac:dyDescent="0.2">
      <c r="F37" s="73">
        <f t="shared" si="4"/>
        <v>18</v>
      </c>
      <c r="G37" s="15" t="s">
        <v>247</v>
      </c>
      <c r="H37" s="12" t="s">
        <v>204</v>
      </c>
      <c r="I37" s="12" t="s">
        <v>304</v>
      </c>
      <c r="J37" s="12" t="s">
        <v>229</v>
      </c>
      <c r="K37" s="12" t="s">
        <v>305</v>
      </c>
      <c r="L37" s="15" t="s">
        <v>140</v>
      </c>
      <c r="M37" s="12" t="s">
        <v>146</v>
      </c>
      <c r="N37" s="12" t="s">
        <v>154</v>
      </c>
      <c r="O37" s="12" t="s">
        <v>146</v>
      </c>
      <c r="P37" s="12" t="s">
        <v>154</v>
      </c>
    </row>
    <row r="38" spans="6:16" x14ac:dyDescent="0.2">
      <c r="F38" s="73">
        <f t="shared" si="4"/>
        <v>19</v>
      </c>
      <c r="G38" s="15" t="s">
        <v>248</v>
      </c>
      <c r="H38" s="12" t="s">
        <v>232</v>
      </c>
      <c r="I38" s="12" t="s">
        <v>306</v>
      </c>
      <c r="J38" s="12" t="s">
        <v>229</v>
      </c>
      <c r="K38" s="12" t="s">
        <v>307</v>
      </c>
      <c r="L38" s="15" t="s">
        <v>140</v>
      </c>
      <c r="M38" s="12" t="s">
        <v>146</v>
      </c>
      <c r="N38" s="12" t="s">
        <v>312</v>
      </c>
      <c r="O38" s="12" t="s">
        <v>146</v>
      </c>
      <c r="P38" s="12" t="s">
        <v>312</v>
      </c>
    </row>
    <row r="39" spans="6:16" x14ac:dyDescent="0.2">
      <c r="F39" s="73">
        <f t="shared" si="4"/>
        <v>20</v>
      </c>
      <c r="G39" s="15" t="s">
        <v>245</v>
      </c>
      <c r="H39" s="12" t="s">
        <v>205</v>
      </c>
      <c r="I39" s="12" t="s">
        <v>230</v>
      </c>
      <c r="J39" s="12" t="s">
        <v>233</v>
      </c>
      <c r="K39" s="12" t="s">
        <v>301</v>
      </c>
      <c r="L39" s="15" t="s">
        <v>252</v>
      </c>
      <c r="M39" s="12" t="s">
        <v>254</v>
      </c>
      <c r="N39" s="12" t="s">
        <v>255</v>
      </c>
      <c r="O39" s="12" t="s">
        <v>254</v>
      </c>
      <c r="P39" s="12" t="s">
        <v>255</v>
      </c>
    </row>
    <row r="40" spans="6:16" x14ac:dyDescent="0.2">
      <c r="F40" s="73">
        <f t="shared" si="4"/>
        <v>21</v>
      </c>
      <c r="G40" s="15" t="s">
        <v>246</v>
      </c>
      <c r="H40" s="12" t="s">
        <v>231</v>
      </c>
      <c r="I40" s="12" t="s">
        <v>303</v>
      </c>
      <c r="J40" s="12" t="s">
        <v>233</v>
      </c>
      <c r="K40" s="12" t="s">
        <v>302</v>
      </c>
      <c r="L40" s="15" t="s">
        <v>252</v>
      </c>
      <c r="M40" s="12" t="s">
        <v>254</v>
      </c>
      <c r="N40" s="12" t="s">
        <v>311</v>
      </c>
      <c r="O40" s="12" t="s">
        <v>254</v>
      </c>
      <c r="P40" s="12" t="s">
        <v>311</v>
      </c>
    </row>
    <row r="41" spans="6:16" x14ac:dyDescent="0.2">
      <c r="F41" s="73">
        <f t="shared" si="4"/>
        <v>22</v>
      </c>
      <c r="G41" s="15" t="s">
        <v>249</v>
      </c>
      <c r="H41" s="12" t="s">
        <v>233</v>
      </c>
      <c r="I41" s="12" t="s">
        <v>234</v>
      </c>
      <c r="J41" s="12" t="s">
        <v>235</v>
      </c>
      <c r="K41" s="12" t="s">
        <v>236</v>
      </c>
      <c r="L41" s="15" t="s">
        <v>254</v>
      </c>
      <c r="M41" s="12" t="s">
        <v>261</v>
      </c>
      <c r="N41" s="12" t="s">
        <v>261</v>
      </c>
      <c r="O41" s="12" t="s">
        <v>261</v>
      </c>
      <c r="P41" s="12" t="s">
        <v>267</v>
      </c>
    </row>
    <row r="42" spans="6:16" x14ac:dyDescent="0.2">
      <c r="F42" s="73">
        <f t="shared" si="4"/>
        <v>23</v>
      </c>
      <c r="G42" s="15" t="s">
        <v>248</v>
      </c>
      <c r="H42" s="12" t="s">
        <v>204</v>
      </c>
      <c r="I42" s="12" t="s">
        <v>307</v>
      </c>
      <c r="J42" s="12" t="s">
        <v>229</v>
      </c>
      <c r="K42" s="12" t="s">
        <v>306</v>
      </c>
      <c r="L42" s="15" t="s">
        <v>140</v>
      </c>
      <c r="M42" s="12" t="s">
        <v>146</v>
      </c>
      <c r="N42" s="12" t="s">
        <v>312</v>
      </c>
      <c r="O42" s="12" t="s">
        <v>146</v>
      </c>
      <c r="P42" s="12" t="s">
        <v>146</v>
      </c>
    </row>
    <row r="43" spans="6:16" x14ac:dyDescent="0.2">
      <c r="F43" s="73">
        <f t="shared" si="4"/>
        <v>24</v>
      </c>
      <c r="G43" s="15" t="s">
        <v>246</v>
      </c>
      <c r="H43" s="12" t="s">
        <v>205</v>
      </c>
      <c r="I43" s="12" t="s">
        <v>302</v>
      </c>
      <c r="J43" s="12" t="s">
        <v>233</v>
      </c>
      <c r="K43" s="12" t="s">
        <v>303</v>
      </c>
      <c r="L43" s="15" t="s">
        <v>252</v>
      </c>
      <c r="M43" s="12" t="s">
        <v>254</v>
      </c>
      <c r="N43" s="12" t="s">
        <v>311</v>
      </c>
      <c r="O43" s="12" t="s">
        <v>254</v>
      </c>
      <c r="P43" s="12" t="s">
        <v>311</v>
      </c>
    </row>
    <row r="44" spans="6:16" x14ac:dyDescent="0.2">
      <c r="F44" s="73">
        <f t="shared" si="4"/>
        <v>25</v>
      </c>
      <c r="G44" s="15" t="s">
        <v>250</v>
      </c>
      <c r="H44" s="12" t="s">
        <v>233</v>
      </c>
      <c r="I44" s="12" t="s">
        <v>308</v>
      </c>
      <c r="J44" s="12" t="s">
        <v>309</v>
      </c>
      <c r="K44" s="12" t="s">
        <v>310</v>
      </c>
      <c r="L44" s="15" t="s">
        <v>254</v>
      </c>
      <c r="M44" s="12" t="s">
        <v>261</v>
      </c>
      <c r="N44" s="12" t="s">
        <v>317</v>
      </c>
      <c r="O44" s="12" t="s">
        <v>261</v>
      </c>
      <c r="P44" s="12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testSequenceFile.csv</vt:lpstr>
      <vt:lpstr>ChannelSetup</vt:lpstr>
      <vt:lpstr>VoiceSetup</vt:lpstr>
      <vt:lpstr>FilterSetup</vt:lpstr>
      <vt:lpstr>NoteCommaRef</vt:lpstr>
      <vt:lpstr>Ref Control Messages</vt:lpstr>
      <vt:lpstr>ExampleChordSetup</vt:lpstr>
      <vt:lpstr>Graph Filters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2016-11-16T10:02:37Z</dcterms:created>
  <dcterms:modified xsi:type="dcterms:W3CDTF">2017-10-05T16:12:05Z</dcterms:modified>
</cp:coreProperties>
</file>